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RCHICAD 2024\Prístavby a nadstavby-2024\Látky-2024\Rozpočty-2024\"/>
    </mc:Choice>
  </mc:AlternateContent>
  <bookViews>
    <workbookView xWindow="0" yWindow="0" windowWidth="0" windowHeight="0"/>
  </bookViews>
  <sheets>
    <sheet name="Rekapitulácia stavby" sheetId="1" r:id="rId1"/>
    <sheet name="6-2022 - SO-01 REKONŠTRUK..." sheetId="2" r:id="rId2"/>
    <sheet name="6-2022-3 - SO-02 REKONŠTR..." sheetId="3" r:id="rId3"/>
    <sheet name="6-2022-4 - SO-02 REKONŠTR..." sheetId="4" r:id="rId4"/>
    <sheet name="6-2022-5 - SO-02 REKONŠTR..." sheetId="5" r:id="rId5"/>
    <sheet name="6-2022-2 - SO-01 REKONŠTR..." sheetId="6" r:id="rId6"/>
    <sheet name="6-2022-1 - SO-01 REKONŠTR..." sheetId="7" r:id="rId7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'6-2022 - SO-01 REKONŠTRUK...'!$C$124:$K$191</definedName>
    <definedName name="_xlnm.Print_Area" localSheetId="1">'6-2022 - SO-01 REKONŠTRUK...'!$C$112:$J$191</definedName>
    <definedName name="_xlnm.Print_Titles" localSheetId="1">'6-2022 - SO-01 REKONŠTRUK...'!$124:$124</definedName>
    <definedName name="_xlnm._FilterDatabase" localSheetId="2" hidden="1">'6-2022-3 - SO-02 REKONŠTR...'!$C$126:$K$177</definedName>
    <definedName name="_xlnm.Print_Area" localSheetId="2">'6-2022-3 - SO-02 REKONŠTR...'!$C$114:$J$177</definedName>
    <definedName name="_xlnm.Print_Titles" localSheetId="2">'6-2022-3 - SO-02 REKONŠTR...'!$126:$126</definedName>
    <definedName name="_xlnm._FilterDatabase" localSheetId="3" hidden="1">'6-2022-4 - SO-02 REKONŠTR...'!$C$124:$K$188</definedName>
    <definedName name="_xlnm.Print_Area" localSheetId="3">'6-2022-4 - SO-02 REKONŠTR...'!$C$112:$J$188</definedName>
    <definedName name="_xlnm.Print_Titles" localSheetId="3">'6-2022-4 - SO-02 REKONŠTR...'!$124:$124</definedName>
    <definedName name="_xlnm._FilterDatabase" localSheetId="4" hidden="1">'6-2022-5 - SO-02 REKONŠTR...'!$C$120:$K$187</definedName>
    <definedName name="_xlnm.Print_Area" localSheetId="4">'6-2022-5 - SO-02 REKONŠTR...'!$C$108:$J$187</definedName>
    <definedName name="_xlnm.Print_Titles" localSheetId="4">'6-2022-5 - SO-02 REKONŠTR...'!$120:$120</definedName>
    <definedName name="_xlnm._FilterDatabase" localSheetId="5" hidden="1">'6-2022-2 - SO-01 REKONŠTR...'!$C$126:$K$179</definedName>
    <definedName name="_xlnm.Print_Area" localSheetId="5">'6-2022-2 - SO-01 REKONŠTR...'!$C$114:$J$179</definedName>
    <definedName name="_xlnm.Print_Titles" localSheetId="5">'6-2022-2 - SO-01 REKONŠTR...'!$126:$126</definedName>
    <definedName name="_xlnm._FilterDatabase" localSheetId="6" hidden="1">'6-2022-1 - SO-01 REKONŠTR...'!$C$120:$K$187</definedName>
    <definedName name="_xlnm.Print_Area" localSheetId="6">'6-2022-1 - SO-01 REKONŠTR...'!$C$108:$J$187</definedName>
    <definedName name="_xlnm.Print_Titles" localSheetId="6">'6-2022-1 - SO-01 REKONŠTR...'!$120:$120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87"/>
  <c r="BH187"/>
  <c r="BG187"/>
  <c r="BE187"/>
  <c r="T187"/>
  <c r="T186"/>
  <c r="R187"/>
  <c r="R186"/>
  <c r="P187"/>
  <c r="P186"/>
  <c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5"/>
  <c r="E113"/>
  <c r="J91"/>
  <c r="F89"/>
  <c r="E87"/>
  <c r="J24"/>
  <c r="E24"/>
  <c r="J118"/>
  <c r="J23"/>
  <c r="J18"/>
  <c r="E18"/>
  <c r="F92"/>
  <c r="J17"/>
  <c r="J15"/>
  <c r="E15"/>
  <c r="F117"/>
  <c r="J14"/>
  <c r="J12"/>
  <c r="J115"/>
  <c r="E7"/>
  <c r="E111"/>
  <c i="6" r="J37"/>
  <c r="J36"/>
  <c i="1" r="AY99"/>
  <c i="6" r="J35"/>
  <c i="1" r="AX99"/>
  <c i="6"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3"/>
  <c r="F121"/>
  <c r="E119"/>
  <c r="J91"/>
  <c r="F89"/>
  <c r="E87"/>
  <c r="J24"/>
  <c r="E24"/>
  <c r="J124"/>
  <c r="J23"/>
  <c r="J18"/>
  <c r="E18"/>
  <c r="F124"/>
  <c r="J17"/>
  <c r="J15"/>
  <c r="E15"/>
  <c r="F91"/>
  <c r="J14"/>
  <c r="J12"/>
  <c r="J121"/>
  <c r="E7"/>
  <c r="E117"/>
  <c i="5" r="J37"/>
  <c r="J36"/>
  <c i="1" r="AY98"/>
  <c i="5" r="J35"/>
  <c i="1" r="AX98"/>
  <c i="5" r="BI187"/>
  <c r="BH187"/>
  <c r="BG187"/>
  <c r="BE187"/>
  <c r="T187"/>
  <c r="T186"/>
  <c r="R187"/>
  <c r="R186"/>
  <c r="P187"/>
  <c r="P186"/>
  <c r="BI185"/>
  <c r="BH185"/>
  <c r="BG185"/>
  <c r="BE185"/>
  <c r="T185"/>
  <c r="T184"/>
  <c r="R185"/>
  <c r="R184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5"/>
  <c r="E113"/>
  <c r="J91"/>
  <c r="F89"/>
  <c r="E87"/>
  <c r="J24"/>
  <c r="E24"/>
  <c r="J92"/>
  <c r="J23"/>
  <c r="J18"/>
  <c r="E18"/>
  <c r="F118"/>
  <c r="J17"/>
  <c r="J15"/>
  <c r="E15"/>
  <c r="F91"/>
  <c r="J14"/>
  <c r="J12"/>
  <c r="J115"/>
  <c r="E7"/>
  <c r="E85"/>
  <c i="4" r="J37"/>
  <c r="J36"/>
  <c i="1" r="AY97"/>
  <c i="4" r="J35"/>
  <c i="1" r="AX97"/>
  <c i="4" r="BI188"/>
  <c r="BH188"/>
  <c r="BG188"/>
  <c r="BE188"/>
  <c r="T188"/>
  <c r="T187"/>
  <c r="R188"/>
  <c r="R187"/>
  <c r="P188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19"/>
  <c r="E117"/>
  <c r="J91"/>
  <c r="F89"/>
  <c r="E87"/>
  <c r="J24"/>
  <c r="E24"/>
  <c r="J122"/>
  <c r="J23"/>
  <c r="J18"/>
  <c r="E18"/>
  <c r="F122"/>
  <c r="J17"/>
  <c r="J15"/>
  <c r="E15"/>
  <c r="F121"/>
  <c r="J14"/>
  <c r="J12"/>
  <c r="J119"/>
  <c r="E7"/>
  <c r="E85"/>
  <c i="3" r="J37"/>
  <c r="J36"/>
  <c i="1" r="AY96"/>
  <c i="3" r="J35"/>
  <c i="1" r="AX96"/>
  <c i="3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3"/>
  <c r="F121"/>
  <c r="E119"/>
  <c r="J91"/>
  <c r="F89"/>
  <c r="E87"/>
  <c r="J24"/>
  <c r="E24"/>
  <c r="J92"/>
  <c r="J23"/>
  <c r="J18"/>
  <c r="E18"/>
  <c r="F92"/>
  <c r="J17"/>
  <c r="J15"/>
  <c r="E15"/>
  <c r="F91"/>
  <c r="J14"/>
  <c r="J12"/>
  <c r="J121"/>
  <c r="E7"/>
  <c r="E85"/>
  <c i="1" r="AY95"/>
  <c i="2" r="J37"/>
  <c r="J36"/>
  <c r="J35"/>
  <c i="1" r="AX95"/>
  <c i="2" r="BI191"/>
  <c r="BH191"/>
  <c r="BG191"/>
  <c r="BE191"/>
  <c r="T191"/>
  <c r="T190"/>
  <c r="R191"/>
  <c r="R190"/>
  <c r="P191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2"/>
  <c r="BH182"/>
  <c r="BG182"/>
  <c r="BE182"/>
  <c r="T182"/>
  <c r="T181"/>
  <c r="R182"/>
  <c r="R181"/>
  <c r="P182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19"/>
  <c r="E117"/>
  <c r="J91"/>
  <c r="F89"/>
  <c r="E87"/>
  <c r="J24"/>
  <c r="E24"/>
  <c r="J92"/>
  <c r="J23"/>
  <c r="J18"/>
  <c r="E18"/>
  <c r="F122"/>
  <c r="J17"/>
  <c r="J15"/>
  <c r="E15"/>
  <c r="F91"/>
  <c r="J14"/>
  <c r="J12"/>
  <c r="J89"/>
  <c r="E7"/>
  <c r="E115"/>
  <c i="1" r="L90"/>
  <c r="AM90"/>
  <c r="AM89"/>
  <c r="L89"/>
  <c r="AM87"/>
  <c r="L87"/>
  <c r="L85"/>
  <c r="L84"/>
  <c i="2" r="J165"/>
  <c r="BK153"/>
  <c r="J191"/>
  <c r="J186"/>
  <c r="BK176"/>
  <c r="BK166"/>
  <c r="BK159"/>
  <c r="J175"/>
  <c r="J155"/>
  <c r="BK139"/>
  <c r="BK130"/>
  <c r="J176"/>
  <c r="BK150"/>
  <c r="J135"/>
  <c r="J160"/>
  <c r="BK142"/>
  <c r="J173"/>
  <c r="J149"/>
  <c r="J136"/>
  <c i="3" r="BK176"/>
  <c r="J155"/>
  <c r="J131"/>
  <c r="J146"/>
  <c r="J158"/>
  <c r="J138"/>
  <c r="BK160"/>
  <c r="J139"/>
  <c r="BK154"/>
  <c r="J130"/>
  <c r="J164"/>
  <c r="J136"/>
  <c i="4" r="BK176"/>
  <c r="BK153"/>
  <c r="BK128"/>
  <c r="J160"/>
  <c r="BK139"/>
  <c r="BK131"/>
  <c r="J165"/>
  <c r="BK157"/>
  <c r="BK129"/>
  <c r="BK171"/>
  <c r="BK149"/>
  <c r="BK185"/>
  <c r="BK164"/>
  <c r="J147"/>
  <c r="J134"/>
  <c r="J171"/>
  <c r="J156"/>
  <c r="J142"/>
  <c i="5" r="BK185"/>
  <c r="BK169"/>
  <c r="J155"/>
  <c r="BK141"/>
  <c r="BK125"/>
  <c r="J162"/>
  <c r="J147"/>
  <c r="BK133"/>
  <c r="BK178"/>
  <c r="BK142"/>
  <c r="BK134"/>
  <c r="J170"/>
  <c r="J157"/>
  <c r="BK145"/>
  <c r="J183"/>
  <c r="J166"/>
  <c r="J153"/>
  <c r="J126"/>
  <c r="J173"/>
  <c r="J142"/>
  <c r="J127"/>
  <c i="6" r="BK158"/>
  <c r="J135"/>
  <c r="BK167"/>
  <c r="J147"/>
  <c r="BK175"/>
  <c r="J164"/>
  <c r="J145"/>
  <c r="BK178"/>
  <c r="BK166"/>
  <c r="J144"/>
  <c r="BK163"/>
  <c r="BK140"/>
  <c r="J150"/>
  <c i="7" r="BK177"/>
  <c r="BK161"/>
  <c r="BK145"/>
  <c r="BK133"/>
  <c r="J170"/>
  <c r="BK149"/>
  <c r="J185"/>
  <c r="J164"/>
  <c r="J149"/>
  <c r="BK142"/>
  <c r="J126"/>
  <c r="BK172"/>
  <c r="BK155"/>
  <c r="BK135"/>
  <c r="BK127"/>
  <c r="J178"/>
  <c r="J159"/>
  <c r="J143"/>
  <c r="BK174"/>
  <c r="J146"/>
  <c r="J131"/>
  <c i="2" r="BK179"/>
  <c r="J158"/>
  <c r="J134"/>
  <c r="J189"/>
  <c r="BK185"/>
  <c r="BK174"/>
  <c r="J162"/>
  <c r="BK173"/>
  <c r="BK147"/>
  <c r="BK145"/>
  <c r="J179"/>
  <c r="BK156"/>
  <c r="BK149"/>
  <c r="BK177"/>
  <c r="BK164"/>
  <c r="BK152"/>
  <c r="BK178"/>
  <c r="J156"/>
  <c r="BK143"/>
  <c r="J130"/>
  <c i="3" r="BK162"/>
  <c r="BK148"/>
  <c r="J173"/>
  <c r="BK158"/>
  <c r="J169"/>
  <c r="BK139"/>
  <c r="J170"/>
  <c r="J156"/>
  <c r="BK177"/>
  <c r="BK150"/>
  <c r="BK170"/>
  <c r="BK138"/>
  <c i="4" r="BK177"/>
  <c r="BK155"/>
  <c r="BK188"/>
  <c r="BK168"/>
  <c r="BK140"/>
  <c r="BK175"/>
  <c r="J163"/>
  <c r="BK142"/>
  <c r="J183"/>
  <c r="J157"/>
  <c r="J148"/>
  <c r="BK179"/>
  <c r="J153"/>
  <c r="J144"/>
  <c r="J136"/>
  <c r="J175"/>
  <c r="BK152"/>
  <c r="J131"/>
  <c i="5" r="BK172"/>
  <c r="BK159"/>
  <c r="BK135"/>
  <c r="J179"/>
  <c r="J152"/>
  <c r="J138"/>
  <c r="J131"/>
  <c r="BK171"/>
  <c r="J140"/>
  <c r="J185"/>
  <c r="BK165"/>
  <c r="BK158"/>
  <c r="BK150"/>
  <c r="BK126"/>
  <c r="BK176"/>
  <c r="BK168"/>
  <c r="J144"/>
  <c r="BK129"/>
  <c r="BK155"/>
  <c r="BK147"/>
  <c r="J128"/>
  <c i="6" r="J170"/>
  <c r="BK142"/>
  <c r="J175"/>
  <c r="J146"/>
  <c r="J173"/>
  <c r="J159"/>
  <c r="J138"/>
  <c r="J179"/>
  <c r="J168"/>
  <c r="BK147"/>
  <c r="J155"/>
  <c r="BK132"/>
  <c r="J163"/>
  <c r="J136"/>
  <c i="7" r="BK168"/>
  <c r="BK148"/>
  <c r="BK126"/>
  <c r="BK160"/>
  <c r="J137"/>
  <c r="BK178"/>
  <c r="BK166"/>
  <c r="J155"/>
  <c r="BK143"/>
  <c r="BK134"/>
  <c r="J182"/>
  <c r="J168"/>
  <c r="J147"/>
  <c r="J130"/>
  <c r="J183"/>
  <c r="BK175"/>
  <c r="J156"/>
  <c r="BK132"/>
  <c r="J173"/>
  <c r="BK154"/>
  <c r="J132"/>
  <c i="2" r="J180"/>
  <c r="J137"/>
  <c r="BK188"/>
  <c r="J182"/>
  <c r="BK165"/>
  <c r="BK135"/>
  <c r="J166"/>
  <c r="J150"/>
  <c r="J144"/>
  <c r="BK131"/>
  <c r="J177"/>
  <c r="BK138"/>
  <c r="BK169"/>
  <c r="BK158"/>
  <c r="BK140"/>
  <c r="BK161"/>
  <c r="J148"/>
  <c r="J139"/>
  <c i="1" r="AS94"/>
  <c i="3" r="J172"/>
  <c r="J175"/>
  <c r="J167"/>
  <c r="BK155"/>
  <c r="BK164"/>
  <c r="J150"/>
  <c r="BK172"/>
  <c r="J151"/>
  <c r="BK146"/>
  <c r="BK132"/>
  <c i="4" r="BK160"/>
  <c r="BK137"/>
  <c r="BK170"/>
  <c r="BK150"/>
  <c r="J135"/>
  <c r="BK172"/>
  <c r="J158"/>
  <c r="J128"/>
  <c r="BK163"/>
  <c r="J138"/>
  <c r="BK161"/>
  <c r="J146"/>
  <c r="J137"/>
  <c r="J170"/>
  <c r="BK158"/>
  <c r="J145"/>
  <c r="BK136"/>
  <c i="5" r="J168"/>
  <c r="BK151"/>
  <c r="J134"/>
  <c r="J178"/>
  <c r="J149"/>
  <c r="J135"/>
  <c r="J165"/>
  <c r="J159"/>
  <c r="BK157"/>
  <c r="BK156"/>
  <c r="BK152"/>
  <c r="J141"/>
  <c r="J124"/>
  <c r="J163"/>
  <c r="J156"/>
  <c r="J132"/>
  <c r="BK177"/>
  <c r="J172"/>
  <c r="J154"/>
  <c r="J133"/>
  <c r="J125"/>
  <c r="J167"/>
  <c r="BK149"/>
  <c i="6" r="BK177"/>
  <c r="BK159"/>
  <c r="J133"/>
  <c r="J154"/>
  <c r="BK138"/>
  <c r="BK162"/>
  <c r="BK144"/>
  <c r="J130"/>
  <c r="BK170"/>
  <c r="BK156"/>
  <c r="BK161"/>
  <c r="BK136"/>
  <c r="BK155"/>
  <c r="BK145"/>
  <c i="7" r="BK173"/>
  <c r="J158"/>
  <c r="J141"/>
  <c r="BK131"/>
  <c r="J163"/>
  <c r="BK138"/>
  <c r="J125"/>
  <c r="BK170"/>
  <c r="BK158"/>
  <c r="BK146"/>
  <c r="BK124"/>
  <c r="J175"/>
  <c r="J167"/>
  <c r="BK141"/>
  <c r="J128"/>
  <c r="BK169"/>
  <c r="J148"/>
  <c r="BK185"/>
  <c r="J166"/>
  <c r="J153"/>
  <c r="BK136"/>
  <c i="2" r="BK172"/>
  <c r="BK155"/>
  <c r="BK189"/>
  <c r="J185"/>
  <c r="BK175"/>
  <c r="J163"/>
  <c r="J128"/>
  <c r="J157"/>
  <c r="BK137"/>
  <c r="J178"/>
  <c r="J142"/>
  <c r="J170"/>
  <c r="BK154"/>
  <c r="J138"/>
  <c r="BK170"/>
  <c r="J153"/>
  <c r="J145"/>
  <c r="J132"/>
  <c i="3" r="BK167"/>
  <c r="J161"/>
  <c r="BK130"/>
  <c r="BK159"/>
  <c r="J163"/>
  <c r="BK135"/>
  <c r="BK161"/>
  <c r="J148"/>
  <c r="BK163"/>
  <c r="J133"/>
  <c r="J168"/>
  <c r="J145"/>
  <c i="4" r="J186"/>
  <c r="BK156"/>
  <c r="BK130"/>
  <c r="J179"/>
  <c r="J152"/>
  <c r="BK186"/>
  <c r="J167"/>
  <c r="BK141"/>
  <c r="BK182"/>
  <c r="J164"/>
  <c r="BK147"/>
  <c r="J177"/>
  <c r="BK151"/>
  <c r="J143"/>
  <c r="J130"/>
  <c r="J162"/>
  <c r="BK146"/>
  <c i="5" r="J176"/>
  <c r="BK167"/>
  <c r="BK144"/>
  <c r="BK130"/>
  <c r="BK160"/>
  <c r="BK139"/>
  <c r="BK187"/>
  <c r="BK146"/>
  <c r="J139"/>
  <c r="J174"/>
  <c r="J160"/>
  <c r="BK140"/>
  <c r="J187"/>
  <c r="BK170"/>
  <c r="J137"/>
  <c r="BK127"/>
  <c r="J169"/>
  <c r="J151"/>
  <c r="J130"/>
  <c i="6" r="J167"/>
  <c r="BK150"/>
  <c r="BK176"/>
  <c r="BK164"/>
  <c r="BK139"/>
  <c r="BK172"/>
  <c r="J156"/>
  <c r="J140"/>
  <c r="J176"/>
  <c r="BK133"/>
  <c r="BK160"/>
  <c r="BK174"/>
  <c r="BK154"/>
  <c r="J139"/>
  <c i="7" r="BK171"/>
  <c r="J151"/>
  <c r="J124"/>
  <c r="BK153"/>
  <c r="BK128"/>
  <c r="J177"/>
  <c r="BK163"/>
  <c r="J150"/>
  <c r="J136"/>
  <c r="BK187"/>
  <c r="BK150"/>
  <c r="J134"/>
  <c r="BK181"/>
  <c r="J171"/>
  <c r="J154"/>
  <c r="BK182"/>
  <c r="BK165"/>
  <c r="J144"/>
  <c r="BK129"/>
  <c i="2" r="BK160"/>
  <c r="BK136"/>
  <c r="J188"/>
  <c r="BK180"/>
  <c r="J164"/>
  <c r="J141"/>
  <c r="J174"/>
  <c r="J147"/>
  <c r="J140"/>
  <c r="BK128"/>
  <c r="J154"/>
  <c r="BK141"/>
  <c r="J172"/>
  <c r="BK162"/>
  <c r="BK151"/>
  <c r="BK134"/>
  <c r="BK167"/>
  <c r="J152"/>
  <c r="BK144"/>
  <c r="J131"/>
  <c i="3" r="BK166"/>
  <c r="BK144"/>
  <c r="BK174"/>
  <c r="J144"/>
  <c r="BK142"/>
  <c r="BK136"/>
  <c r="J135"/>
  <c r="BK133"/>
  <c r="J132"/>
  <c r="BK131"/>
  <c r="J177"/>
  <c r="J174"/>
  <c r="BK156"/>
  <c r="J134"/>
  <c r="J162"/>
  <c r="BK145"/>
  <c r="J140"/>
  <c r="BK175"/>
  <c r="BK140"/>
  <c i="4" r="J182"/>
  <c r="BK167"/>
  <c r="BK133"/>
  <c r="J161"/>
  <c r="BK145"/>
  <c r="BK134"/>
  <c r="J174"/>
  <c r="J155"/>
  <c r="J139"/>
  <c r="BK174"/>
  <c r="J150"/>
  <c r="J132"/>
  <c r="BK162"/>
  <c r="J140"/>
  <c r="BK183"/>
  <c r="BK165"/>
  <c r="BK144"/>
  <c r="BK135"/>
  <c i="5" r="BK175"/>
  <c r="BK154"/>
  <c r="J143"/>
  <c r="J129"/>
  <c r="BK161"/>
  <c r="BK137"/>
  <c r="BK181"/>
  <c r="BK143"/>
  <c r="BK138"/>
  <c r="J177"/>
  <c r="BK162"/>
  <c r="BK153"/>
  <c r="BK124"/>
  <c r="J175"/>
  <c r="BK164"/>
  <c r="BK131"/>
  <c r="BK174"/>
  <c r="J158"/>
  <c r="BK136"/>
  <c i="6" r="J172"/>
  <c r="J151"/>
  <c r="J178"/>
  <c r="J166"/>
  <c r="BK135"/>
  <c r="J169"/>
  <c r="BK151"/>
  <c r="BK131"/>
  <c r="J174"/>
  <c r="J161"/>
  <c r="J132"/>
  <c r="J142"/>
  <c r="BK146"/>
  <c i="7" r="J174"/>
  <c r="BK157"/>
  <c r="BK139"/>
  <c r="BK151"/>
  <c r="J127"/>
  <c r="BK176"/>
  <c r="BK159"/>
  <c r="BK147"/>
  <c r="BK140"/>
  <c r="J133"/>
  <c r="J169"/>
  <c r="J152"/>
  <c r="J187"/>
  <c r="BK162"/>
  <c r="BK152"/>
  <c r="BK130"/>
  <c r="BK167"/>
  <c r="J142"/>
  <c i="2" r="J169"/>
  <c r="BK157"/>
  <c r="BK191"/>
  <c r="BK186"/>
  <c r="BK182"/>
  <c r="J167"/>
  <c r="BK148"/>
  <c r="BK163"/>
  <c r="BK146"/>
  <c r="J133"/>
  <c r="J129"/>
  <c r="J151"/>
  <c r="BK132"/>
  <c r="J161"/>
  <c r="J143"/>
  <c r="BK129"/>
  <c r="J159"/>
  <c r="J146"/>
  <c r="BK133"/>
  <c i="3" r="BK169"/>
  <c r="J159"/>
  <c r="J142"/>
  <c r="J160"/>
  <c r="BK173"/>
  <c r="J154"/>
  <c r="J166"/>
  <c r="BK151"/>
  <c r="J147"/>
  <c r="BK168"/>
  <c r="J176"/>
  <c r="BK147"/>
  <c r="BK134"/>
  <c i="4" r="BK173"/>
  <c r="J151"/>
  <c r="J185"/>
  <c r="BK159"/>
  <c r="J141"/>
  <c r="BK132"/>
  <c r="J173"/>
  <c r="J159"/>
  <c r="J149"/>
  <c r="J188"/>
  <c r="J172"/>
  <c r="J154"/>
  <c r="J133"/>
  <c r="J176"/>
  <c r="BK154"/>
  <c r="BK138"/>
  <c r="J129"/>
  <c r="J168"/>
  <c r="BK148"/>
  <c r="BK143"/>
  <c i="5" r="J181"/>
  <c r="BK163"/>
  <c r="J146"/>
  <c r="J182"/>
  <c r="J164"/>
  <c r="J148"/>
  <c r="J136"/>
  <c r="BK182"/>
  <c r="J145"/>
  <c r="BK128"/>
  <c r="J171"/>
  <c r="J161"/>
  <c r="BK148"/>
  <c r="BK179"/>
  <c r="BK173"/>
  <c r="J150"/>
  <c r="BK183"/>
  <c r="BK166"/>
  <c r="BK132"/>
  <c i="6" r="BK179"/>
  <c r="J162"/>
  <c r="J134"/>
  <c r="BK169"/>
  <c r="J158"/>
  <c r="BK130"/>
  <c r="BK168"/>
  <c r="BK148"/>
  <c r="BK134"/>
  <c r="J177"/>
  <c r="J160"/>
  <c r="J131"/>
  <c r="BK173"/>
  <c r="J148"/>
  <c i="7" r="J176"/>
  <c r="BK164"/>
  <c r="BK156"/>
  <c r="J138"/>
  <c r="J172"/>
  <c r="J140"/>
  <c r="J179"/>
  <c r="J165"/>
  <c r="J157"/>
  <c r="J145"/>
  <c r="J135"/>
  <c r="BK183"/>
  <c r="J162"/>
  <c r="J139"/>
  <c r="J129"/>
  <c r="BK179"/>
  <c r="J160"/>
  <c r="BK144"/>
  <c r="J181"/>
  <c r="J161"/>
  <c r="BK137"/>
  <c r="BK125"/>
  <c i="2" l="1" r="T127"/>
  <c r="R171"/>
  <c r="BK187"/>
  <c r="J187"/>
  <c r="J104"/>
  <c i="3" r="BK137"/>
  <c r="J137"/>
  <c r="J99"/>
  <c r="BK143"/>
  <c r="J143"/>
  <c r="J101"/>
  <c r="R149"/>
  <c r="P157"/>
  <c r="T165"/>
  <c i="4" r="BK127"/>
  <c r="J127"/>
  <c r="J98"/>
  <c r="BK169"/>
  <c r="J169"/>
  <c r="J100"/>
  <c r="P181"/>
  <c r="T184"/>
  <c i="5" r="P123"/>
  <c r="T180"/>
  <c i="6" r="R129"/>
  <c r="P143"/>
  <c r="BK149"/>
  <c r="J149"/>
  <c r="J102"/>
  <c r="P153"/>
  <c r="BK171"/>
  <c r="J171"/>
  <c r="J107"/>
  <c i="2" r="BK168"/>
  <c r="J168"/>
  <c r="J99"/>
  <c r="R168"/>
  <c r="BK184"/>
  <c r="J184"/>
  <c r="J103"/>
  <c r="R187"/>
  <c i="3" r="BK129"/>
  <c r="J129"/>
  <c r="J98"/>
  <c r="R137"/>
  <c r="R143"/>
  <c r="P153"/>
  <c r="R157"/>
  <c r="BK171"/>
  <c r="J171"/>
  <c r="J107"/>
  <c i="4" r="P127"/>
  <c r="P169"/>
  <c r="P184"/>
  <c i="5" r="T123"/>
  <c r="T122"/>
  <c r="T121"/>
  <c i="6" r="T129"/>
  <c r="BK143"/>
  <c r="J143"/>
  <c r="J101"/>
  <c r="T149"/>
  <c r="T153"/>
  <c r="BK165"/>
  <c r="J165"/>
  <c r="J106"/>
  <c r="R171"/>
  <c i="7" r="BK123"/>
  <c r="J123"/>
  <c r="J98"/>
  <c i="2" r="R127"/>
  <c r="R126"/>
  <c r="P171"/>
  <c r="P187"/>
  <c i="3" r="P129"/>
  <c r="T137"/>
  <c r="P143"/>
  <c r="T149"/>
  <c r="R153"/>
  <c r="BK165"/>
  <c r="J165"/>
  <c r="J106"/>
  <c r="R171"/>
  <c i="4" r="T127"/>
  <c r="R169"/>
  <c r="BK184"/>
  <c r="J184"/>
  <c r="J104"/>
  <c i="5" r="R180"/>
  <c i="6" r="P129"/>
  <c r="R137"/>
  <c r="R143"/>
  <c r="P157"/>
  <c r="R165"/>
  <c i="7" r="P123"/>
  <c i="2" r="BK171"/>
  <c r="J171"/>
  <c r="J100"/>
  <c r="R184"/>
  <c r="R183"/>
  <c i="3" r="P137"/>
  <c r="P149"/>
  <c r="T153"/>
  <c r="P165"/>
  <c r="P171"/>
  <c i="4" r="R127"/>
  <c r="T166"/>
  <c r="T181"/>
  <c r="T180"/>
  <c i="5" r="BK123"/>
  <c r="P180"/>
  <c i="6" r="BK129"/>
  <c r="T137"/>
  <c r="R149"/>
  <c r="BK153"/>
  <c r="J153"/>
  <c r="J104"/>
  <c r="R157"/>
  <c r="T165"/>
  <c i="7" r="R123"/>
  <c r="P180"/>
  <c i="2" r="P127"/>
  <c r="T171"/>
  <c r="T184"/>
  <c i="3" r="R129"/>
  <c r="R128"/>
  <c r="T143"/>
  <c r="BK157"/>
  <c r="J157"/>
  <c r="J105"/>
  <c r="R165"/>
  <c i="4" r="P166"/>
  <c r="R166"/>
  <c r="BK181"/>
  <c r="J181"/>
  <c r="J103"/>
  <c r="R184"/>
  <c i="5" r="R123"/>
  <c r="R122"/>
  <c r="R121"/>
  <c i="6" r="BK137"/>
  <c r="J137"/>
  <c r="J99"/>
  <c r="T143"/>
  <c r="BK157"/>
  <c r="J157"/>
  <c r="J105"/>
  <c r="P165"/>
  <c r="T171"/>
  <c i="7" r="T123"/>
  <c r="R180"/>
  <c i="2" r="BK127"/>
  <c r="J127"/>
  <c r="J98"/>
  <c r="P168"/>
  <c r="T168"/>
  <c r="P184"/>
  <c r="P183"/>
  <c r="T187"/>
  <c i="3" r="T129"/>
  <c r="T128"/>
  <c r="BK149"/>
  <c r="J149"/>
  <c r="J102"/>
  <c r="BK153"/>
  <c r="J153"/>
  <c r="J104"/>
  <c r="T157"/>
  <c r="T171"/>
  <c i="4" r="BK166"/>
  <c r="J166"/>
  <c r="J99"/>
  <c r="T169"/>
  <c r="R181"/>
  <c r="R180"/>
  <c i="5" r="BK180"/>
  <c r="J180"/>
  <c r="J99"/>
  <c i="6" r="P137"/>
  <c r="P149"/>
  <c r="R153"/>
  <c r="R152"/>
  <c r="T157"/>
  <c r="P171"/>
  <c i="7" r="BK180"/>
  <c r="J180"/>
  <c r="J99"/>
  <c r="T180"/>
  <c i="2" r="BK190"/>
  <c r="J190"/>
  <c r="J105"/>
  <c i="4" r="BK178"/>
  <c r="J178"/>
  <c r="J101"/>
  <c i="2" r="BK181"/>
  <c r="J181"/>
  <c r="J101"/>
  <c i="5" r="BK184"/>
  <c r="J184"/>
  <c r="J100"/>
  <c r="BK186"/>
  <c r="J186"/>
  <c r="J101"/>
  <c i="3" r="BK141"/>
  <c r="J141"/>
  <c r="J100"/>
  <c i="6" r="BK141"/>
  <c r="J141"/>
  <c r="J100"/>
  <c i="4" r="BK187"/>
  <c r="J187"/>
  <c r="J105"/>
  <c i="7" r="BK184"/>
  <c r="J184"/>
  <c r="J100"/>
  <c r="BK186"/>
  <c r="J186"/>
  <c r="J101"/>
  <c r="J89"/>
  <c r="J92"/>
  <c r="BF124"/>
  <c r="BF126"/>
  <c r="BF129"/>
  <c r="BF133"/>
  <c r="BF134"/>
  <c r="BF144"/>
  <c r="BF146"/>
  <c r="BF155"/>
  <c r="BF174"/>
  <c r="BF175"/>
  <c r="BF177"/>
  <c r="BF179"/>
  <c r="BF183"/>
  <c r="E85"/>
  <c r="BF135"/>
  <c r="BF141"/>
  <c r="BF145"/>
  <c r="BF148"/>
  <c r="BF151"/>
  <c r="BF170"/>
  <c r="BF176"/>
  <c r="BF182"/>
  <c i="6" r="J129"/>
  <c r="J98"/>
  <c i="7" r="F118"/>
  <c r="BF136"/>
  <c r="BF140"/>
  <c r="BF142"/>
  <c r="BF143"/>
  <c r="BF149"/>
  <c r="BF159"/>
  <c r="BF160"/>
  <c r="BF162"/>
  <c r="BF164"/>
  <c r="F91"/>
  <c r="BF125"/>
  <c r="BF128"/>
  <c r="BF130"/>
  <c r="BF131"/>
  <c r="BF137"/>
  <c r="BF138"/>
  <c r="BF161"/>
  <c r="BF165"/>
  <c r="BF171"/>
  <c r="BF172"/>
  <c r="BF173"/>
  <c r="BF187"/>
  <c r="BF139"/>
  <c r="BF147"/>
  <c r="BF150"/>
  <c r="BF156"/>
  <c r="BF157"/>
  <c r="BF167"/>
  <c r="BF168"/>
  <c r="BF169"/>
  <c r="BF185"/>
  <c r="BF127"/>
  <c r="BF132"/>
  <c r="BF152"/>
  <c r="BF153"/>
  <c r="BF154"/>
  <c r="BF158"/>
  <c r="BF163"/>
  <c r="BF166"/>
  <c r="BF178"/>
  <c r="BF181"/>
  <c i="6" r="J89"/>
  <c r="BF130"/>
  <c r="BF134"/>
  <c r="BF168"/>
  <c r="BF172"/>
  <c r="J92"/>
  <c r="F123"/>
  <c r="BF136"/>
  <c r="BF144"/>
  <c r="BF147"/>
  <c r="BF166"/>
  <c r="BF176"/>
  <c r="F92"/>
  <c r="BF142"/>
  <c r="BF148"/>
  <c r="BF162"/>
  <c r="BF164"/>
  <c r="BF167"/>
  <c r="BF169"/>
  <c r="BF173"/>
  <c r="BF177"/>
  <c i="5" r="J123"/>
  <c r="J98"/>
  <c i="6" r="E85"/>
  <c r="BF135"/>
  <c r="BF146"/>
  <c r="BF150"/>
  <c r="BF159"/>
  <c r="BF161"/>
  <c r="BF163"/>
  <c r="BF170"/>
  <c r="BF133"/>
  <c r="BF151"/>
  <c r="BF154"/>
  <c r="BF155"/>
  <c r="BF156"/>
  <c r="BF158"/>
  <c r="BF160"/>
  <c r="BF174"/>
  <c r="BF175"/>
  <c r="BF178"/>
  <c r="BF131"/>
  <c r="BF132"/>
  <c r="BF138"/>
  <c r="BF139"/>
  <c r="BF140"/>
  <c r="BF145"/>
  <c r="BF179"/>
  <c i="5" r="J118"/>
  <c r="BF133"/>
  <c r="BF143"/>
  <c r="BF144"/>
  <c r="BF145"/>
  <c r="BF146"/>
  <c r="BF148"/>
  <c r="BF153"/>
  <c r="BF160"/>
  <c r="BF165"/>
  <c r="BF167"/>
  <c r="BF171"/>
  <c r="BF179"/>
  <c r="BF181"/>
  <c r="BF182"/>
  <c i="4" r="BK126"/>
  <c r="J126"/>
  <c r="J97"/>
  <c i="5" r="J89"/>
  <c r="E111"/>
  <c r="BF126"/>
  <c r="BF131"/>
  <c r="BF139"/>
  <c r="BF147"/>
  <c r="BF149"/>
  <c r="BF154"/>
  <c r="BF156"/>
  <c r="BF158"/>
  <c r="BF159"/>
  <c r="BF162"/>
  <c r="BF163"/>
  <c r="BF169"/>
  <c r="BF185"/>
  <c r="F92"/>
  <c r="F117"/>
  <c r="BF132"/>
  <c r="BF135"/>
  <c r="BF141"/>
  <c r="BF142"/>
  <c r="BF161"/>
  <c r="BF166"/>
  <c r="BF176"/>
  <c r="BF183"/>
  <c r="BF124"/>
  <c r="BF125"/>
  <c r="BF130"/>
  <c r="BF134"/>
  <c r="BF136"/>
  <c r="BF137"/>
  <c r="BF151"/>
  <c r="BF170"/>
  <c r="BF172"/>
  <c r="BF173"/>
  <c r="BF177"/>
  <c i="4" r="BK180"/>
  <c r="J180"/>
  <c r="J102"/>
  <c i="5" r="BF128"/>
  <c r="BF129"/>
  <c r="BF140"/>
  <c r="BF150"/>
  <c r="BF155"/>
  <c r="BF157"/>
  <c r="BF168"/>
  <c r="BF174"/>
  <c r="BF175"/>
  <c r="BF127"/>
  <c r="BF138"/>
  <c r="BF152"/>
  <c r="BF164"/>
  <c r="BF178"/>
  <c r="BF187"/>
  <c i="4" r="J92"/>
  <c r="BF147"/>
  <c r="BF148"/>
  <c r="BF150"/>
  <c r="BF151"/>
  <c r="BF162"/>
  <c r="BF172"/>
  <c r="BF179"/>
  <c r="F92"/>
  <c r="BF140"/>
  <c r="BF141"/>
  <c r="BF144"/>
  <c r="BF145"/>
  <c r="BF167"/>
  <c r="BF168"/>
  <c r="BF174"/>
  <c i="3" r="BK152"/>
  <c r="J152"/>
  <c r="J103"/>
  <c i="4" r="F91"/>
  <c r="E115"/>
  <c r="BF128"/>
  <c r="BF134"/>
  <c r="BF139"/>
  <c r="BF146"/>
  <c r="BF154"/>
  <c r="BF159"/>
  <c r="BF160"/>
  <c r="BF161"/>
  <c r="BF173"/>
  <c r="BF175"/>
  <c r="BF176"/>
  <c r="BF132"/>
  <c r="BF136"/>
  <c r="BF137"/>
  <c r="BF138"/>
  <c r="BF143"/>
  <c r="BF171"/>
  <c r="BF182"/>
  <c r="BF185"/>
  <c r="J89"/>
  <c r="BF129"/>
  <c r="BF130"/>
  <c r="BF133"/>
  <c r="BF142"/>
  <c r="BF153"/>
  <c r="BF155"/>
  <c r="BF156"/>
  <c r="BF157"/>
  <c r="BF158"/>
  <c r="BF164"/>
  <c r="BF177"/>
  <c r="BF183"/>
  <c r="BF186"/>
  <c i="3" r="BK128"/>
  <c r="J128"/>
  <c r="J97"/>
  <c i="4" r="BF131"/>
  <c r="BF135"/>
  <c r="BF149"/>
  <c r="BF152"/>
  <c r="BF163"/>
  <c r="BF165"/>
  <c r="BF170"/>
  <c r="BF188"/>
  <c i="3" r="E117"/>
  <c r="BF151"/>
  <c r="BF161"/>
  <c r="BF164"/>
  <c r="BF166"/>
  <c r="BF167"/>
  <c r="BF169"/>
  <c r="BF174"/>
  <c r="BF177"/>
  <c r="F123"/>
  <c r="BF130"/>
  <c r="BF131"/>
  <c r="BF142"/>
  <c r="BF147"/>
  <c r="BF148"/>
  <c r="BF156"/>
  <c r="BF158"/>
  <c r="BF160"/>
  <c r="BF168"/>
  <c r="BF170"/>
  <c r="BF173"/>
  <c r="J124"/>
  <c r="BF134"/>
  <c r="BF135"/>
  <c r="BF144"/>
  <c r="BF154"/>
  <c r="BF172"/>
  <c r="BF176"/>
  <c r="F124"/>
  <c r="BF139"/>
  <c r="BF145"/>
  <c r="BF140"/>
  <c r="BF146"/>
  <c r="BF150"/>
  <c r="BF163"/>
  <c i="2" r="BK126"/>
  <c r="J126"/>
  <c r="J97"/>
  <c i="3" r="J89"/>
  <c r="BF132"/>
  <c r="BF133"/>
  <c r="BF136"/>
  <c r="BF138"/>
  <c r="BF155"/>
  <c r="BF159"/>
  <c r="BF162"/>
  <c r="BF175"/>
  <c i="2" r="J119"/>
  <c r="BF129"/>
  <c r="BF141"/>
  <c r="BF162"/>
  <c r="BF175"/>
  <c r="F121"/>
  <c r="J122"/>
  <c r="BF130"/>
  <c r="BF153"/>
  <c r="BF155"/>
  <c r="BF177"/>
  <c r="BF179"/>
  <c r="BF140"/>
  <c r="BF144"/>
  <c r="BF145"/>
  <c r="BF158"/>
  <c r="BF159"/>
  <c r="BF163"/>
  <c r="BF164"/>
  <c r="BF165"/>
  <c r="E85"/>
  <c r="BF134"/>
  <c r="BF135"/>
  <c r="BF136"/>
  <c r="BF138"/>
  <c r="BF143"/>
  <c r="BF146"/>
  <c r="BF147"/>
  <c r="BF150"/>
  <c r="BF152"/>
  <c r="BF160"/>
  <c r="BF161"/>
  <c r="BF167"/>
  <c r="BF172"/>
  <c r="BF128"/>
  <c r="BF131"/>
  <c r="BF132"/>
  <c r="BF133"/>
  <c r="BF149"/>
  <c r="BF154"/>
  <c r="BF156"/>
  <c r="BF170"/>
  <c r="BF178"/>
  <c r="BF180"/>
  <c r="BF182"/>
  <c r="BF185"/>
  <c r="BF186"/>
  <c r="BF188"/>
  <c r="BF189"/>
  <c r="BF191"/>
  <c r="F92"/>
  <c r="BF137"/>
  <c r="BF139"/>
  <c r="BF142"/>
  <c r="BF148"/>
  <c r="BF151"/>
  <c r="BF157"/>
  <c r="BF166"/>
  <c r="BF169"/>
  <c r="BF173"/>
  <c r="BF174"/>
  <c r="BF176"/>
  <c r="F35"/>
  <c i="1" r="BB95"/>
  <c i="3" r="F33"/>
  <c i="1" r="AZ96"/>
  <c i="4" r="F36"/>
  <c i="1" r="BC97"/>
  <c i="5" r="F33"/>
  <c i="1" r="AZ98"/>
  <c i="6" r="F37"/>
  <c i="1" r="BD99"/>
  <c i="7" r="F33"/>
  <c i="1" r="AZ100"/>
  <c i="2" r="F36"/>
  <c i="1" r="BC95"/>
  <c i="4" r="F35"/>
  <c i="1" r="BB97"/>
  <c i="5" r="F35"/>
  <c i="1" r="BB98"/>
  <c i="6" r="F36"/>
  <c i="1" r="BC99"/>
  <c i="2" r="F33"/>
  <c i="1" r="AZ95"/>
  <c i="3" r="F37"/>
  <c i="1" r="BD96"/>
  <c i="4" r="J33"/>
  <c i="1" r="AV97"/>
  <c i="5" r="F36"/>
  <c i="1" r="BC98"/>
  <c i="7" r="F36"/>
  <c i="1" r="BC100"/>
  <c i="2" r="J33"/>
  <c i="1" r="AV95"/>
  <c i="4" r="F33"/>
  <c i="1" r="AZ97"/>
  <c i="5" r="F37"/>
  <c i="1" r="BD98"/>
  <c i="7" r="J33"/>
  <c i="1" r="AV100"/>
  <c i="2" r="F37"/>
  <c i="1" r="BD95"/>
  <c i="3" r="F35"/>
  <c i="1" r="BB96"/>
  <c i="5" r="J33"/>
  <c i="1" r="AV98"/>
  <c i="6" r="F33"/>
  <c i="1" r="AZ99"/>
  <c i="7" r="F35"/>
  <c i="1" r="BB100"/>
  <c i="3" r="J33"/>
  <c i="1" r="AV96"/>
  <c i="3" r="F36"/>
  <c i="1" r="BC96"/>
  <c i="4" r="F37"/>
  <c i="1" r="BD97"/>
  <c i="6" r="J33"/>
  <c i="1" r="AV99"/>
  <c i="6" r="F35"/>
  <c i="1" r="BB99"/>
  <c i="7" r="F37"/>
  <c i="1" r="BD100"/>
  <c i="5" l="1" r="BK122"/>
  <c r="BK121"/>
  <c r="J121"/>
  <c r="J96"/>
  <c i="7" r="T122"/>
  <c r="T121"/>
  <c r="R122"/>
  <c r="R121"/>
  <c i="6" r="P152"/>
  <c i="7" r="P122"/>
  <c r="P121"/>
  <c i="1" r="AU100"/>
  <c i="6" r="T152"/>
  <c i="3" r="P152"/>
  <c i="2" r="P126"/>
  <c r="P125"/>
  <c i="1" r="AU95"/>
  <c i="6" r="BK128"/>
  <c i="3" r="T152"/>
  <c r="T127"/>
  <c i="4" r="T126"/>
  <c r="T125"/>
  <c i="3" r="R152"/>
  <c r="R127"/>
  <c i="4" r="P126"/>
  <c i="3" r="P128"/>
  <c r="P127"/>
  <c i="1" r="AU96"/>
  <c i="6" r="T128"/>
  <c r="T127"/>
  <c i="5" r="P122"/>
  <c r="P121"/>
  <c i="1" r="AU98"/>
  <c i="2" r="T183"/>
  <c i="4" r="R126"/>
  <c r="R125"/>
  <c i="6" r="P128"/>
  <c r="P127"/>
  <c i="1" r="AU99"/>
  <c i="2" r="R125"/>
  <c i="6" r="R128"/>
  <c r="R127"/>
  <c i="4" r="P180"/>
  <c i="2" r="T126"/>
  <c r="T125"/>
  <c r="BK183"/>
  <c r="J183"/>
  <c r="J102"/>
  <c i="6" r="BK152"/>
  <c r="J152"/>
  <c r="J103"/>
  <c i="7" r="BK122"/>
  <c r="J122"/>
  <c r="J97"/>
  <c i="4" r="BK125"/>
  <c r="J125"/>
  <c r="J96"/>
  <c i="3" r="BK127"/>
  <c r="J127"/>
  <c r="J96"/>
  <c i="2" r="BK125"/>
  <c r="J125"/>
  <c r="J30"/>
  <c i="1" r="AG95"/>
  <c i="4" r="J34"/>
  <c i="1" r="AW97"/>
  <c r="AT97"/>
  <c r="AZ94"/>
  <c r="W29"/>
  <c i="7" r="J34"/>
  <c i="1" r="AW100"/>
  <c r="AT100"/>
  <c i="3" r="J34"/>
  <c i="1" r="AW96"/>
  <c r="AT96"/>
  <c i="5" r="J34"/>
  <c i="1" r="AW98"/>
  <c r="AT98"/>
  <c i="3" r="F34"/>
  <c i="1" r="BA96"/>
  <c i="5" r="F34"/>
  <c i="1" r="BA98"/>
  <c r="BB94"/>
  <c r="AX94"/>
  <c i="4" r="F34"/>
  <c i="1" r="BA97"/>
  <c r="BD94"/>
  <c r="W33"/>
  <c i="7" r="F34"/>
  <c i="1" r="BA100"/>
  <c i="2" r="F34"/>
  <c i="1" r="BA95"/>
  <c i="6" r="F34"/>
  <c i="1" r="BA99"/>
  <c r="BC94"/>
  <c r="W32"/>
  <c i="2" r="J34"/>
  <c i="1" r="AW95"/>
  <c r="AT95"/>
  <c i="6" r="J34"/>
  <c i="1" r="AW99"/>
  <c r="AT99"/>
  <c i="6" l="1" r="BK127"/>
  <c r="J127"/>
  <c r="J96"/>
  <c i="4" r="P125"/>
  <c i="1" r="AU97"/>
  <c i="5" r="J122"/>
  <c r="J97"/>
  <c i="6" r="J128"/>
  <c r="J97"/>
  <c i="7" r="BK121"/>
  <c r="J121"/>
  <c r="J96"/>
  <c i="1" r="AN95"/>
  <c i="2" r="J96"/>
  <c r="J39"/>
  <c i="1" r="AU94"/>
  <c r="AY94"/>
  <c r="BA94"/>
  <c r="W30"/>
  <c i="5" r="J30"/>
  <c i="1" r="AG98"/>
  <c i="4" r="J30"/>
  <c i="1" r="AG97"/>
  <c r="AN97"/>
  <c r="AV94"/>
  <c r="AK29"/>
  <c r="W31"/>
  <c i="3" r="J30"/>
  <c i="1" r="AG96"/>
  <c r="AN96"/>
  <c i="5" l="1" r="J39"/>
  <c i="4" r="J39"/>
  <c i="3" r="J39"/>
  <c i="1" r="AN98"/>
  <c r="AW94"/>
  <c r="AK30"/>
  <c i="7" r="J30"/>
  <c i="1" r="AG100"/>
  <c i="6" r="J30"/>
  <c i="1" r="AG99"/>
  <c i="7" l="1" r="J39"/>
  <c i="6" r="J39"/>
  <c i="1" r="AN100"/>
  <c r="AN99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<sst xmlns="http://schemas.openxmlformats.org/spreadsheetml/2006/main">
  <si>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</si>
  <si>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</si>
  <si>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</si>
  <si>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</si>
  <si>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</si>
  <si>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{609e12fc-9aad-4d40-a6ea-bd65967bada3}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</si>
  <si>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</si>
  <si>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</si>
  <si>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</si>
  <si>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</si>
  <si>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</si>
  <si>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</si>
  <si>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</si>
  <si>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1/2024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</si>
  <si>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</si>
  <si>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</si>
  <si>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INVESTÍCIE DO ŽIVOČÍŠNEJ VÝROBY</t>
  </si>
  <si>
    <t>JKSO:</t>
  </si>
  <si>
    <t>KS:</t>
  </si>
  <si>
    <t>Miesto:</t>
  </si>
  <si>
    <t>Látky</t>
  </si>
  <si>
    <t>Dátum:</t>
  </si>
  <si>
    <t>30. 1. 2024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</si>
  <si>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</si>
  <si>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</si>
  <si>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</si>
  <si>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</si>
  <si>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</si>
  <si>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</si>
  <si>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</si>
  <si>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Ing. Ján Kubaliak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</si>
  <si>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</si>
  <si>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</si>
  <si>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</si>
  <si>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</si>
  <si>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</si>
  <si>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</si>
  <si>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</si>
  <si>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</si>
  <si>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</si>
  <si>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</si>
  <si>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</si>
  <si>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</si>
  <si>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</si>
  <si>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</si>
  <si>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</si>
  <si>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</si>
  <si>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</si>
  <si>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</si>
  <si>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</si>
  <si>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</si>
  <si>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</si>
  <si>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</si>
  <si>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</si>
  <si>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</si>
  <si>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</si>
  <si>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</si>
  <si>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</si>
  <si>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</si>
  <si>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</si>
  <si>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</si>
  <si>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</si>
  <si>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</si>
  <si>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</si>
  <si>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</si>
  <si>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</si>
  <si>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</si>
  <si>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</si>
  <si>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</si>
  <si>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</si>
  <si>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</si>
  <si>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</si>
  <si>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</si>
  <si>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</si>
  <si>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</si>
  <si>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</si>
  <si>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</si>
  <si>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</si>
  <si>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</si>
  <si>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6/2022</t>
  </si>
  <si>
    <t>SO-01 REKONŠTRUKCIA KRAVÍNA II. Elektroinštalácie</t>
  </si>
  <si>
    <t>STA</t>
  </si>
  <si>
    <t>1</t>
  </si>
  <si>
    <t>{8cd04d0a-8401-4f2c-969a-dab6c51e17f6}</t>
  </si>
  <si>
    <t>6/2022-3</t>
  </si>
  <si>
    <t>SO-02 REKONŠTRUKCIA OMD stavebná časť</t>
  </si>
  <si>
    <t>{965bff76-853c-4dd7-9cc6-84e883c6a9c1}</t>
  </si>
  <si>
    <t>6/2022-4</t>
  </si>
  <si>
    <t>SO-02 REKONŠTRUKCIA OMD Elektroinštalácie</t>
  </si>
  <si>
    <t>{c1183942-da41-49d2-9b19-889dba5d335e}</t>
  </si>
  <si>
    <t>6/2022-5</t>
  </si>
  <si>
    <t>SO-02 REKONŠTRUKCIA OMD Bleskozvod a uzemnenie</t>
  </si>
  <si>
    <t>{00dcd3e3-045a-4dc6-92a2-e8b342c4073e}</t>
  </si>
  <si>
    <t>6/2022-2</t>
  </si>
  <si>
    <t>SO-01 REKONŠTRUKCIA KRAVÍNA II. stavebná časť</t>
  </si>
  <si>
    <t>{d5c9df9d-5c24-444e-b0f1-4208aa2585f1}</t>
  </si>
  <si>
    <t>6/2022-1</t>
  </si>
  <si>
    <t>SO-01 REKONŠTRUKCIA KRAVÍNA II. Bleskozvod a uzemnenie</t>
  </si>
  <si>
    <t>{7c727e10-b95c-4da7-bdd8-9f68fc867bc9}</t>
  </si>
  <si>
    <t>KRYCÍ LIST ROZPOČTU</t>
  </si>
  <si>
    <t>Objekt:</t>
  </si>
  <si>
    <t>6/2022 - SO-01 REKONŠTRUKCIA KRAVÍNA II. Elektroinštalácie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</si>
  <si>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</si>
  <si>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</si>
  <si>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</si>
  <si>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</si>
  <si>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</si>
  <si>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</si>
  <si>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</si>
  <si>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 xml:space="preserve">    23-M - Technológie</t>
  </si>
  <si>
    <t xml:space="preserve">    27-M - Káblový nosný systém</t>
  </si>
  <si>
    <t xml:space="preserve">    95-M - Revízie</t>
  </si>
  <si>
    <t>HSV - Práce a dodávky HSV</t>
  </si>
  <si>
    <t xml:space="preserve">    6 - Úpravy povrchov, podlahy, osadenie</t>
  </si>
  <si>
    <t xml:space="preserve">    9 - Ostatné konštrukcie a práce-búranie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</si>
  <si>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</si>
  <si>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</si>
  <si>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</si>
  <si>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</si>
  <si>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</si>
  <si>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</si>
  <si>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</si>
  <si>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</si>
  <si>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</si>
  <si>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</si>
  <si>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</si>
  <si>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</si>
  <si>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</si>
  <si>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</si>
  <si>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</si>
  <si>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ROZPOCET</t>
  </si>
  <si>
    <t>21-M</t>
  </si>
  <si>
    <t>Elektromontáže</t>
  </si>
  <si>
    <t>K</t>
  </si>
  <si>
    <t>210010026.S</t>
  </si>
  <si>
    <t>Rúrka ohybná elektroinštalačná z PVC typ FXP 25, uložená pevne</t>
  </si>
  <si>
    <t>m</t>
  </si>
  <si>
    <t>4</t>
  </si>
  <si>
    <t>2</t>
  </si>
  <si>
    <t>1191468403</t>
  </si>
  <si>
    <t>345710009200.S</t>
  </si>
  <si>
    <t>Rúrka ohybná vlnitá pancierová so strednou mechanickou odolnosťou z PVC-U, D 25</t>
  </si>
  <si>
    <t>8</t>
  </si>
  <si>
    <t>1914413388</t>
  </si>
  <si>
    <t>3</t>
  </si>
  <si>
    <t>210010027.S</t>
  </si>
  <si>
    <t>Rúrka ohybná elektroinštalačná z PVC typ FXP 32, uložená pevne</t>
  </si>
  <si>
    <t>370190035</t>
  </si>
  <si>
    <t>345710009300.S</t>
  </si>
  <si>
    <t>Rúrka ohybná vlnitá pancierová so strednou mechanickou odolnosťou z PVC-U, D 32</t>
  </si>
  <si>
    <t>813626067</t>
  </si>
  <si>
    <t>5</t>
  </si>
  <si>
    <t>210010351.S</t>
  </si>
  <si>
    <t>Krabicová rozvodka z lisovaného izolantu vrátane ukončenia káblov a zapojenia vodičov typ 6455-11 do 4 m</t>
  </si>
  <si>
    <t>ks</t>
  </si>
  <si>
    <t>1546474635</t>
  </si>
  <si>
    <t>6</t>
  </si>
  <si>
    <t>345410013000.S</t>
  </si>
  <si>
    <t>Krabica rozvodná PVC na stenu 6455-11, IP 66</t>
  </si>
  <si>
    <t>-805415666</t>
  </si>
  <si>
    <t>7</t>
  </si>
  <si>
    <t>210110001.S</t>
  </si>
  <si>
    <t>Jednopólový spínač - radenie 1, nástenný IP 44, vrátane zapojenia</t>
  </si>
  <si>
    <t>818365274</t>
  </si>
  <si>
    <t>345340003000.S</t>
  </si>
  <si>
    <t>Spínač jednopólový nástenný IP 44</t>
  </si>
  <si>
    <t>128</t>
  </si>
  <si>
    <t>-401818177</t>
  </si>
  <si>
    <t>9</t>
  </si>
  <si>
    <t>210110004.S</t>
  </si>
  <si>
    <t>Striedavý prepínač - radenie 6, nástenný, IP 44, vrátane zapojenia</t>
  </si>
  <si>
    <t>-1851570240</t>
  </si>
  <si>
    <t>10</t>
  </si>
  <si>
    <t>345330002920.S</t>
  </si>
  <si>
    <t>Spínač striedavý nástenný, radenie č.6, IP 44</t>
  </si>
  <si>
    <t>-1839618419</t>
  </si>
  <si>
    <t>11</t>
  </si>
  <si>
    <t>210110006.S</t>
  </si>
  <si>
    <t>Spínač nástenný IP 30, 400V / 16, 20A vrátane zapojenie</t>
  </si>
  <si>
    <t>1785563997</t>
  </si>
  <si>
    <t>12</t>
  </si>
  <si>
    <t>E00006436</t>
  </si>
  <si>
    <t>Núdzové stop tlačidlo, XALK178E(1Z+1V)odblokovanie s pootočením, IP65, 6A, 600V</t>
  </si>
  <si>
    <t>KS</t>
  </si>
  <si>
    <t>1454861423</t>
  </si>
  <si>
    <t>13</t>
  </si>
  <si>
    <t>210111031.S</t>
  </si>
  <si>
    <t>Zásuvka na povrchovú montáž IP 44, 250V / 16A, vrátane zapojenia 2P + PE</t>
  </si>
  <si>
    <t>-1074539160</t>
  </si>
  <si>
    <t>14</t>
  </si>
  <si>
    <t>345510001210.S</t>
  </si>
  <si>
    <t>Zásuvka jednonásobná na povrch, radenie 2P+PE, IP 44</t>
  </si>
  <si>
    <t>1768938858</t>
  </si>
  <si>
    <t>15</t>
  </si>
  <si>
    <t>210193271.S</t>
  </si>
  <si>
    <t>Rozvádzač RH oceľoplechový povrchová montáž vrátane zapojenia, označenia a osadenia</t>
  </si>
  <si>
    <t>-2047603151</t>
  </si>
  <si>
    <t>16</t>
  </si>
  <si>
    <t>357140007600.S</t>
  </si>
  <si>
    <t>Rozvodnicová skriňa RH oceľoplechová nástenná, s výzbrojou</t>
  </si>
  <si>
    <t>1604213662</t>
  </si>
  <si>
    <t>17</t>
  </si>
  <si>
    <t>210201081.S</t>
  </si>
  <si>
    <t>Zapojenie LED svietidla IP40, stropného - nástenného</t>
  </si>
  <si>
    <t>-451227012</t>
  </si>
  <si>
    <t>18</t>
  </si>
  <si>
    <t>GXDS119</t>
  </si>
  <si>
    <t>Reflektor LED s PIR čidlom pohybu, DAISY LED PIR SMD 50W 4000lm, IP44</t>
  </si>
  <si>
    <t>1165403920</t>
  </si>
  <si>
    <t>19</t>
  </si>
  <si>
    <t>GXSP002</t>
  </si>
  <si>
    <t xml:space="preserve">Káblová spojka, IP68, polyamyd PA66,  CSJ IP68 3x1,5, do 2,5mm2</t>
  </si>
  <si>
    <t>2046570084</t>
  </si>
  <si>
    <t>-1321252296</t>
  </si>
  <si>
    <t>21</t>
  </si>
  <si>
    <t>348140003462.S</t>
  </si>
  <si>
    <t>LED svietidlo, LED SMART-R White 18W NW 1200lm, IP44, 280mm</t>
  </si>
  <si>
    <t>-1987975202</t>
  </si>
  <si>
    <t>22</t>
  </si>
  <si>
    <t>210201346.S</t>
  </si>
  <si>
    <t>Zapojenie LED svietidla IP65, priemyselné závesné</t>
  </si>
  <si>
    <t>595583866</t>
  </si>
  <si>
    <t>23</t>
  </si>
  <si>
    <t>XHB070</t>
  </si>
  <si>
    <t>LED svietidlo priemyselné GOLY PLUS 100W 90 NW 16000lm, IP65, 275mm</t>
  </si>
  <si>
    <t>1319586771</t>
  </si>
  <si>
    <t>24</t>
  </si>
  <si>
    <t>210201514.S</t>
  </si>
  <si>
    <t>Zapojenie núdzového svietidla IP65, 1x svetelný LED zdroj - núdzový režim</t>
  </si>
  <si>
    <t>-982190089</t>
  </si>
  <si>
    <t>25</t>
  </si>
  <si>
    <t>GXNO010</t>
  </si>
  <si>
    <t>LED svietidlo núdzové MAGION LED Emergency 180min 5,6W 300lm, IP54, 286x102mm</t>
  </si>
  <si>
    <t>1789734998</t>
  </si>
  <si>
    <t>26</t>
  </si>
  <si>
    <t>GXNO030</t>
  </si>
  <si>
    <t xml:space="preserve">Piktogram MAGION LED Emergency </t>
  </si>
  <si>
    <t>-554421650</t>
  </si>
  <si>
    <t>27</t>
  </si>
  <si>
    <t>210201911.S</t>
  </si>
  <si>
    <t>Montáž svietidla interiérového na strop do 1,0 kg</t>
  </si>
  <si>
    <t>-143169256</t>
  </si>
  <si>
    <t>28</t>
  </si>
  <si>
    <t>210201921.S</t>
  </si>
  <si>
    <t>Montáž svietidla exterierového na stenu do 1,0 kg</t>
  </si>
  <si>
    <t>-1945251255</t>
  </si>
  <si>
    <t>29</t>
  </si>
  <si>
    <t>210201946.S</t>
  </si>
  <si>
    <t>Montáž svietidla zavesného do 3,0 kg</t>
  </si>
  <si>
    <t>683177679</t>
  </si>
  <si>
    <t>30</t>
  </si>
  <si>
    <t>210220031.S</t>
  </si>
  <si>
    <t>Ekvipotenciálna svorkovnica EPS 2 v krabici KT 250</t>
  </si>
  <si>
    <t>-2128191731</t>
  </si>
  <si>
    <t>31</t>
  </si>
  <si>
    <t>EKR000000064</t>
  </si>
  <si>
    <t>Krabica inštalačná KT 250 KB 255x205x68mm na povrch s krytom sivá</t>
  </si>
  <si>
    <t>-1439773262</t>
  </si>
  <si>
    <t>32</t>
  </si>
  <si>
    <t>345610005100.S</t>
  </si>
  <si>
    <t>Svorkovnica ekvipotencionálna EPS 2, z PP</t>
  </si>
  <si>
    <t>-1027066292</t>
  </si>
  <si>
    <t>33</t>
  </si>
  <si>
    <t>210220800.S</t>
  </si>
  <si>
    <t>Uzemňovacie vedenie na povrchu AlMgSi drôt zvodový Ø 8-10 mm</t>
  </si>
  <si>
    <t>-1985173067</t>
  </si>
  <si>
    <t>34</t>
  </si>
  <si>
    <t>354410064400.S</t>
  </si>
  <si>
    <t>Drôt bleskozvodový izolovaný zliatina AlMgSi označenie O 8 Al PVC</t>
  </si>
  <si>
    <t>kg</t>
  </si>
  <si>
    <t>-175404304</t>
  </si>
  <si>
    <t>35</t>
  </si>
  <si>
    <t>210800146.S</t>
  </si>
  <si>
    <t>Kábel medený uložený pevne CYKY 450/750 V 3x1,5</t>
  </si>
  <si>
    <t>547727158</t>
  </si>
  <si>
    <t>36</t>
  </si>
  <si>
    <t>KPE000002837</t>
  </si>
  <si>
    <t>Kábel pevný CYKY-O 3x1,5 pvc čierny bal.(25m)</t>
  </si>
  <si>
    <t>-598843313</t>
  </si>
  <si>
    <t>37</t>
  </si>
  <si>
    <t>52026726</t>
  </si>
  <si>
    <t>38</t>
  </si>
  <si>
    <t>KPE000002895</t>
  </si>
  <si>
    <t>Kábel pevný CYKY-J 3x1,5 pvc čierny bal.(50m)</t>
  </si>
  <si>
    <t>1552417719</t>
  </si>
  <si>
    <t>39</t>
  </si>
  <si>
    <t>210800147.S</t>
  </si>
  <si>
    <t>Kábel medený uložený pevne CYKY 450/750 V 3x2,5</t>
  </si>
  <si>
    <t>2074909326</t>
  </si>
  <si>
    <t>40</t>
  </si>
  <si>
    <t>KPE000002834</t>
  </si>
  <si>
    <t>Kábel pevný CYKY-J 3x2,5 pvc čierny bal.(25m)</t>
  </si>
  <si>
    <t>2116131355</t>
  </si>
  <si>
    <t>23-M</t>
  </si>
  <si>
    <t>Technológie</t>
  </si>
  <si>
    <t>41</t>
  </si>
  <si>
    <t>MONT tech</t>
  </si>
  <si>
    <t>Montáž a zapojenie technológie kravína</t>
  </si>
  <si>
    <t>1973373809</t>
  </si>
  <si>
    <t>42</t>
  </si>
  <si>
    <t>DOD tech</t>
  </si>
  <si>
    <t>Napojenie technológie kravína vrátane kabeláže</t>
  </si>
  <si>
    <t>-1736831912</t>
  </si>
  <si>
    <t>27-M</t>
  </si>
  <si>
    <t>Káblový nosný systém</t>
  </si>
  <si>
    <t>43</t>
  </si>
  <si>
    <t>210020501.S</t>
  </si>
  <si>
    <t xml:space="preserve">Káblový žľab  otvorený 100/60, vrátane kolien a T kusov</t>
  </si>
  <si>
    <t>1196465621</t>
  </si>
  <si>
    <t>44</t>
  </si>
  <si>
    <t>8595568903174</t>
  </si>
  <si>
    <t>Žľab káblový drôtový F - žiarovo pozinkované ponorom DZ 60X100 BF</t>
  </si>
  <si>
    <t>-23897327</t>
  </si>
  <si>
    <t>45</t>
  </si>
  <si>
    <t>8595568902603</t>
  </si>
  <si>
    <t>Rýchlospojka F - žiarovo pozinkované ponorom DZRS/B F</t>
  </si>
  <si>
    <t>482848681</t>
  </si>
  <si>
    <t>46</t>
  </si>
  <si>
    <t>210020503.S</t>
  </si>
  <si>
    <t>Káblový žľab otvorený 300/60, vrátane kolien a T kusov</t>
  </si>
  <si>
    <t>-1595526048</t>
  </si>
  <si>
    <t>47</t>
  </si>
  <si>
    <t>8595568903204</t>
  </si>
  <si>
    <t>Žľab káblový drôtový F - žiarovo pozinkované ponorom DZ 60X300 BF</t>
  </si>
  <si>
    <t>114473973</t>
  </si>
  <si>
    <t>48</t>
  </si>
  <si>
    <t>578866509</t>
  </si>
  <si>
    <t>49</t>
  </si>
  <si>
    <t>8595568902597</t>
  </si>
  <si>
    <t>Spojka F - žiarovo pozinkované ponorom DZS/B F, pre vytvorenie T-kusov a oblúkov</t>
  </si>
  <si>
    <t>262358663</t>
  </si>
  <si>
    <t>50</t>
  </si>
  <si>
    <t>PRSL Žľab</t>
  </si>
  <si>
    <t>Príslušenstvo k žľabom pre upevnenie do steny/stropu, podpery, závesy, držiaky, skrutky, matice, závitové tyče, kotvy (20% z ceny žľabov)</t>
  </si>
  <si>
    <t>%</t>
  </si>
  <si>
    <t>-628394808</t>
  </si>
  <si>
    <t>51</t>
  </si>
  <si>
    <t>8595568902641</t>
  </si>
  <si>
    <t>Doska montážna F - žiarovo pozinkované ponorom DZMD/B F</t>
  </si>
  <si>
    <t>-2037923380</t>
  </si>
  <si>
    <t>95-M</t>
  </si>
  <si>
    <t>Revízie</t>
  </si>
  <si>
    <t>52</t>
  </si>
  <si>
    <t>REV-INŠT</t>
  </si>
  <si>
    <t>El. inšt. kontrola stavu el. okruhu vrátane inštal., ovládacích a istiacich prvkov, ale bez pripoj. spotrebičov, vrátane vypracovania správy o OPaOS</t>
  </si>
  <si>
    <t>hod</t>
  </si>
  <si>
    <t>1266970000</t>
  </si>
  <si>
    <t>HSV</t>
  </si>
  <si>
    <t>Práce a dodávky HSV</t>
  </si>
  <si>
    <t>Úpravy povrchov, podlahy, osadenie</t>
  </si>
  <si>
    <t>53</t>
  </si>
  <si>
    <t>612443541.S</t>
  </si>
  <si>
    <t>Omietka rýh v stenách maltou sadrovou, šírky do 150 mm</t>
  </si>
  <si>
    <t>m2</t>
  </si>
  <si>
    <t>512</t>
  </si>
  <si>
    <t>-1829037431</t>
  </si>
  <si>
    <t>54</t>
  </si>
  <si>
    <t>002925</t>
  </si>
  <si>
    <t xml:space="preserve">SADRA  30kg-balenie sivá</t>
  </si>
  <si>
    <t>-1063908483</t>
  </si>
  <si>
    <t>Ostatné konštrukcie a práce-búranie</t>
  </si>
  <si>
    <t>55</t>
  </si>
  <si>
    <t>974031121.S</t>
  </si>
  <si>
    <t xml:space="preserve">Vysekanie rýh v akomkoľvek murive tehlovom na akúkoľvek maltu do hĺbky 30 mm a š. do 30 mm,  -0,00200 t</t>
  </si>
  <si>
    <t>-1170565582</t>
  </si>
  <si>
    <t>56</t>
  </si>
  <si>
    <t>974031132.S</t>
  </si>
  <si>
    <t xml:space="preserve">Vysekanie rýh v akomkoľvek murive tehlovom na akúkoľvek maltu do hĺbky 50 mm a š. do 70 mm,  -0,00600t</t>
  </si>
  <si>
    <t>-801871488</t>
  </si>
  <si>
    <t>VRN</t>
  </si>
  <si>
    <t>Investičné náklady neobsiahnuté v cenách</t>
  </si>
  <si>
    <t>57</t>
  </si>
  <si>
    <t>Pol108</t>
  </si>
  <si>
    <t xml:space="preserve">Mimostavenisková doprava </t>
  </si>
  <si>
    <t>eur</t>
  </si>
  <si>
    <t>1024</t>
  </si>
  <si>
    <t>1368829678</t>
  </si>
  <si>
    <t>6/2022-3 - SO-02 REKONŠTRUKCIA OMD stavebná časť</t>
  </si>
  <si>
    <t xml:space="preserve">    1 - Zemné práce</t>
  </si>
  <si>
    <t xml:space="preserve">    2 - Zakladanie</t>
  </si>
  <si>
    <t xml:space="preserve">    3 - Zvislé a kompletné konštrukcie</t>
  </si>
  <si>
    <t xml:space="preserve">    99 - Presun hmôt HSV</t>
  </si>
  <si>
    <t>PSV - Práce a dodávky PSV</t>
  </si>
  <si>
    <t xml:space="preserve">    722 - Zdravotechnika - vnútorný vodovod</t>
  </si>
  <si>
    <t xml:space="preserve">    762 - Konštrukcie tesárske</t>
  </si>
  <si>
    <t xml:space="preserve">    764 - Konštrukcie klampiarske</t>
  </si>
  <si>
    <t xml:space="preserve">    767 - Konštrukcie doplnkové kovové</t>
  </si>
  <si>
    <t>Zemné práce</t>
  </si>
  <si>
    <t>121101111</t>
  </si>
  <si>
    <t>Odstránenie ornice s vodor. premiestn. na hromady, so zložením na vzdialenosť do 100 m a do 100m3</t>
  </si>
  <si>
    <t>m3</t>
  </si>
  <si>
    <t>622277594</t>
  </si>
  <si>
    <t>131201101.S</t>
  </si>
  <si>
    <t>Výkop nezapaženej jamy v hornine 3, do 100 m3</t>
  </si>
  <si>
    <t>1954597173</t>
  </si>
  <si>
    <t>132201109.S</t>
  </si>
  <si>
    <t>Príplatok k cene za lepivosť pri hĺbení rýh šírky do 600 mm zapažených i nezapažených s urovnaním dna v hornine 3</t>
  </si>
  <si>
    <t>101868683</t>
  </si>
  <si>
    <t>162201102.S</t>
  </si>
  <si>
    <t>Vodorovné premiestnenie výkopku z horniny 1-4 nad 20-50m</t>
  </si>
  <si>
    <t>1889513756</t>
  </si>
  <si>
    <t>162501123</t>
  </si>
  <si>
    <t>Vodorovné premiestnenie výkopku po spevnenej ceste z horniny tr.1-4, nad 100 do 1000 m3, príplatok k cene za každých ďalšich a začatých 1000 m</t>
  </si>
  <si>
    <t>-669559091</t>
  </si>
  <si>
    <t>167101102</t>
  </si>
  <si>
    <t>Nakladanie neuľahnutého výkopku z hornín tr.1-4 nad 100 do 1000 m3</t>
  </si>
  <si>
    <t>-2011840870</t>
  </si>
  <si>
    <t>171201202</t>
  </si>
  <si>
    <t>Uloženie sypaniny na skládky nad 100 do 1000 m3</t>
  </si>
  <si>
    <t>272349527</t>
  </si>
  <si>
    <t>Zakladanie</t>
  </si>
  <si>
    <t>273326241.S</t>
  </si>
  <si>
    <t>Základové dosky z betónu železového vodostavebného C 25/30 (bez výstuže)</t>
  </si>
  <si>
    <t>1421089257</t>
  </si>
  <si>
    <t>273362441.S</t>
  </si>
  <si>
    <t>Výstuž základových dosiek zo zvár. sietí KARI, priemer drôtu 8/8 mm, veľkosť oka 100x100 mm</t>
  </si>
  <si>
    <t>-188643949</t>
  </si>
  <si>
    <t>274271031.S</t>
  </si>
  <si>
    <t>Murivo základových pásov (m3) z betónových debniacich tvárnic s betónovou výplňou C 16/20 hrúbky 250 mm</t>
  </si>
  <si>
    <t>-1174736501</t>
  </si>
  <si>
    <t>Zvislé a kompletné konštrukcie</t>
  </si>
  <si>
    <t>311361825.S</t>
  </si>
  <si>
    <t>Výstuž pre murivo nosné z betónových debniacich tvárnic s betónovou výplňou z ocele B500 (10505)</t>
  </si>
  <si>
    <t>t</t>
  </si>
  <si>
    <t>-474543885</t>
  </si>
  <si>
    <t>961043111.S</t>
  </si>
  <si>
    <t xml:space="preserve">Búranie základov alebo vybúranie otvorov plochy nad 4 m2 z betónu prostého alebo preloženého kameňom,  -2,20000t</t>
  </si>
  <si>
    <t>802636369</t>
  </si>
  <si>
    <t>979011111.S</t>
  </si>
  <si>
    <t>Zvislá doprava sutiny a vybúraných hmôt za prvé podlažie nad alebo pod základným podlažím</t>
  </si>
  <si>
    <t>-1716291193</t>
  </si>
  <si>
    <t>979081111.S</t>
  </si>
  <si>
    <t>Odvoz sutiny a vybúraných hmôt na skládku do 1 km</t>
  </si>
  <si>
    <t>-1577528526</t>
  </si>
  <si>
    <t>979081121.S</t>
  </si>
  <si>
    <t>Odvoz sutiny a vybúraných hmôt na skládku za každý ďalší 1 km</t>
  </si>
  <si>
    <t>-387729862</t>
  </si>
  <si>
    <t>979089012.S</t>
  </si>
  <si>
    <t>Poplatok za skladovanie - betón, tehly, dlaždice (17 01) ostatné</t>
  </si>
  <si>
    <t>-477648867</t>
  </si>
  <si>
    <t>99</t>
  </si>
  <si>
    <t>Presun hmôt HSV</t>
  </si>
  <si>
    <t>998021021.S</t>
  </si>
  <si>
    <t>Presun hmôt pre haly 802, 811 zvislá konštr.z tehál,tvárnic,blokov alebo kovová do výšky 20 m</t>
  </si>
  <si>
    <t>1329704285</t>
  </si>
  <si>
    <t>998021025.S</t>
  </si>
  <si>
    <t>Príplatok za zväčšený presun (802,811) zvislá konštr.z tehál,tvárnic,blokov alebo kovová hmôt nad vymedzenú najväčšiu dopravnú vzdialenosť do 1000 m</t>
  </si>
  <si>
    <t>206908630</t>
  </si>
  <si>
    <t>PSV</t>
  </si>
  <si>
    <t>Práce a dodávky PSV</t>
  </si>
  <si>
    <t>722</t>
  </si>
  <si>
    <t>Zdravotechnika - vnútorný vodovod</t>
  </si>
  <si>
    <t>722172363.S</t>
  </si>
  <si>
    <t>Montáž vodovodného PP-R potrubia polyfúznym zváraním PN 20 D 25 mm</t>
  </si>
  <si>
    <t>-1658690482</t>
  </si>
  <si>
    <t>286140020800</t>
  </si>
  <si>
    <t>Rúra PP-R INSTAPLAST D 25x4,2 mm dĺ. 4 m PN 20, systém pre rozvod vody, kúrenia (max.70°C) a stlačeného vzduchu, PIPELIFE</t>
  </si>
  <si>
    <t>-505511614</t>
  </si>
  <si>
    <t>998722201.S</t>
  </si>
  <si>
    <t>Presun hmôt pre vnútorný vodovod v objektoch výšky do 6 m</t>
  </si>
  <si>
    <t>-1518052656</t>
  </si>
  <si>
    <t>762</t>
  </si>
  <si>
    <t>Konštrukcie tesárske</t>
  </si>
  <si>
    <t>762332120.S</t>
  </si>
  <si>
    <t>Montáž viazaných konštrukcií krovov striech z reziva priemernej plochy 120 - 224 cm2</t>
  </si>
  <si>
    <t>-873649712</t>
  </si>
  <si>
    <t>605120006900.S</t>
  </si>
  <si>
    <t>Hranoly zo smrekovca neopracované hranené akosť I dĺ. 1000-1750 mm, hr. 100 mm, š. 120, 140 mm</t>
  </si>
  <si>
    <t>1914610333</t>
  </si>
  <si>
    <t>762332140.S</t>
  </si>
  <si>
    <t>Montáž viazaných konštrukcií krovov striech z reziva priemernej plochy 288 - 450 cm2</t>
  </si>
  <si>
    <t>-551972159</t>
  </si>
  <si>
    <t>605120008000.S</t>
  </si>
  <si>
    <t>Hranoly zo smrekovca neopracované hranené akosť I dĺ. 4000-6500 mm, hr. 160 mm, š. 160, 180, 220 mm</t>
  </si>
  <si>
    <t>-690250945</t>
  </si>
  <si>
    <t>762341201.S</t>
  </si>
  <si>
    <t>Montáž latovania jednoduchých striech pre sklon do 60°</t>
  </si>
  <si>
    <t>-1624857954</t>
  </si>
  <si>
    <t>605120002800.S</t>
  </si>
  <si>
    <t>Hranoly z mäkkého reziva neopracované nehranené akosť II, prierez 25-100 cm2</t>
  </si>
  <si>
    <t>2058903671</t>
  </si>
  <si>
    <t>998762102.S</t>
  </si>
  <si>
    <t>Presun hmôt pre konštrukcie tesárske v objektoch výšky do 12 m</t>
  </si>
  <si>
    <t>-432625531</t>
  </si>
  <si>
    <t>764</t>
  </si>
  <si>
    <t>Konštrukcie klampiarske</t>
  </si>
  <si>
    <t>764311205.S</t>
  </si>
  <si>
    <t>Montáž krytiny hladkej z pozinkovaného PZ plechu, z tabúľ 2000x1000 mm, sklon nad 30° do 45°</t>
  </si>
  <si>
    <t>-815387705</t>
  </si>
  <si>
    <t>138210000200.S</t>
  </si>
  <si>
    <t>Plech hladký pozinkovaný, hr. 0,60 mm</t>
  </si>
  <si>
    <t>1773254948</t>
  </si>
  <si>
    <t>764352227.S</t>
  </si>
  <si>
    <t>Žľaby z pozinkovaného PZ plechu, pododkvapové polkruhové r.š. 330 mm</t>
  </si>
  <si>
    <t>-526771573</t>
  </si>
  <si>
    <t>764454255.S</t>
  </si>
  <si>
    <t>Zvodové rúry z pozinkovaného PZ plechu, kruhové priemer 150 mm</t>
  </si>
  <si>
    <t>1125011603</t>
  </si>
  <si>
    <t>998764101.S</t>
  </si>
  <si>
    <t>Presun hmôt pre konštrukcie klampiarske v objektoch výšky do 6 m</t>
  </si>
  <si>
    <t>-973371487</t>
  </si>
  <si>
    <t>767</t>
  </si>
  <si>
    <t>Konštrukcie doplnkové kovové</t>
  </si>
  <si>
    <t>767132811.S</t>
  </si>
  <si>
    <t xml:space="preserve">Demontáž stien a priečok z plechu skrutkovaných,  -0,01800t</t>
  </si>
  <si>
    <t>-724426460</t>
  </si>
  <si>
    <t>767162250.S</t>
  </si>
  <si>
    <t>Montáž zábradlia rovného z profilovej ocele na oceľovú konštrukciu, s hmotnosťou 1m nad 60 kg</t>
  </si>
  <si>
    <t>1766533636</t>
  </si>
  <si>
    <t>133840001100.S</t>
  </si>
  <si>
    <t>Tyč oceľová prierezu U 140 mm valcovaná za tepla, ozn. 11 375, podľa EN ISO S235JR</t>
  </si>
  <si>
    <t>-1063728717</t>
  </si>
  <si>
    <t>767995215.S</t>
  </si>
  <si>
    <t>Výroba atypického zábradlia rovného z rúrok</t>
  </si>
  <si>
    <t>569347251</t>
  </si>
  <si>
    <t>141110006300.S</t>
  </si>
  <si>
    <t>Rúra oceľová bezšvová hladká kruhová d 54 mm, hr. steny 4,5 mm, ozn. 11 353.0.</t>
  </si>
  <si>
    <t>726850823</t>
  </si>
  <si>
    <t>998767101.S</t>
  </si>
  <si>
    <t>Presun hmôt pre kovové stavebné doplnkové konštrukcie v objektoch výšky do 6 m</t>
  </si>
  <si>
    <t>-250530728</t>
  </si>
  <si>
    <t>6/2022-4 - SO-02 REKONŠTRUKCIA OMD Elektroinštalácie</t>
  </si>
  <si>
    <t>-64707435</t>
  </si>
  <si>
    <t>333673337</t>
  </si>
  <si>
    <t>1653172053</t>
  </si>
  <si>
    <t>1528845333</t>
  </si>
  <si>
    <t>-2132199067</t>
  </si>
  <si>
    <t>-187188330</t>
  </si>
  <si>
    <t>-5471494</t>
  </si>
  <si>
    <t>291129368</t>
  </si>
  <si>
    <t>-597751771</t>
  </si>
  <si>
    <t>660329650</t>
  </si>
  <si>
    <t>-312466027</t>
  </si>
  <si>
    <t>-1856561817</t>
  </si>
  <si>
    <t>470539858</t>
  </si>
  <si>
    <t>1855211271</t>
  </si>
  <si>
    <t>-1337892567</t>
  </si>
  <si>
    <t>-1613612054</t>
  </si>
  <si>
    <t>2092971097</t>
  </si>
  <si>
    <t>436473454</t>
  </si>
  <si>
    <t>-1587281255</t>
  </si>
  <si>
    <t>1384139649</t>
  </si>
  <si>
    <t>-1563960969</t>
  </si>
  <si>
    <t>-1923003388</t>
  </si>
  <si>
    <t>2090097409</t>
  </si>
  <si>
    <t>747838581</t>
  </si>
  <si>
    <t>-443761596</t>
  </si>
  <si>
    <t>1900450336</t>
  </si>
  <si>
    <t>-690929827</t>
  </si>
  <si>
    <t>-1384466876</t>
  </si>
  <si>
    <t>-276046285</t>
  </si>
  <si>
    <t>420811731</t>
  </si>
  <si>
    <t>-196163299</t>
  </si>
  <si>
    <t>685798991</t>
  </si>
  <si>
    <t>-2100934235</t>
  </si>
  <si>
    <t>-2078685441</t>
  </si>
  <si>
    <t>1432754242</t>
  </si>
  <si>
    <t>-125052059</t>
  </si>
  <si>
    <t>-21292921</t>
  </si>
  <si>
    <t>1116242279</t>
  </si>
  <si>
    <t>-1735561529</t>
  </si>
  <si>
    <t>-202614859</t>
  </si>
  <si>
    <t>-483077701</t>
  </si>
  <si>
    <t>-2084772264</t>
  </si>
  <si>
    <t>-1702218303</t>
  </si>
  <si>
    <t>560331650</t>
  </si>
  <si>
    <t>-1231952765</t>
  </si>
  <si>
    <t>1653122166</t>
  </si>
  <si>
    <t>689873177</t>
  </si>
  <si>
    <t>-1488863600</t>
  </si>
  <si>
    <t>2010118433</t>
  </si>
  <si>
    <t>-1219630505</t>
  </si>
  <si>
    <t>1345898863</t>
  </si>
  <si>
    <t>1648121089</t>
  </si>
  <si>
    <t>-1584861377</t>
  </si>
  <si>
    <t>758936141</t>
  </si>
  <si>
    <t>6/2022-5 - SO-02 REKONŠTRUKCIA OMD Bleskozvod a uzemnenie</t>
  </si>
  <si>
    <t xml:space="preserve">    46-M - Zemné práce vykonávané pri externých montážnych prácach</t>
  </si>
  <si>
    <t>210010314.S</t>
  </si>
  <si>
    <t>Krabica (KT 250) odbočná s viečkom, bez zapojenia</t>
  </si>
  <si>
    <t>-713840118</t>
  </si>
  <si>
    <t>345410012800.S</t>
  </si>
  <si>
    <t>Krabica rozvodná PVC s viečkom KT 250</t>
  </si>
  <si>
    <t>-1343596223</t>
  </si>
  <si>
    <t>210020951.S</t>
  </si>
  <si>
    <t>Výstražná a označovacia tabuľka vrátane montáže, smaltovaná, formát A3 - A4</t>
  </si>
  <si>
    <t>-153655590</t>
  </si>
  <si>
    <t>548230000500.S</t>
  </si>
  <si>
    <t>Tabuľka výstražná dvojfarebná smaltovaná lxv 210x150 mm</t>
  </si>
  <si>
    <t>2063706174</t>
  </si>
  <si>
    <t>210220019.S</t>
  </si>
  <si>
    <t>Uloženie oceľovej rohože v podhlahe pre vyrovnanie potenciálov 2x3m</t>
  </si>
  <si>
    <t>-1599570287</t>
  </si>
  <si>
    <t>190040012</t>
  </si>
  <si>
    <t>Kari sieť 100x100mm hr 6mm (2x3m)</t>
  </si>
  <si>
    <t>859393026</t>
  </si>
  <si>
    <t>210220020.S</t>
  </si>
  <si>
    <t>Uzemňovacie vedenie v zemi FeZn do 120 mm2 vrátane izolácie spojov</t>
  </si>
  <si>
    <t>2074784558</t>
  </si>
  <si>
    <t>354410058800.S</t>
  </si>
  <si>
    <t>Pásovina uzemňovacia FeZn 30 x 4 mm</t>
  </si>
  <si>
    <t>-1175280250</t>
  </si>
  <si>
    <t>210220020.S2</t>
  </si>
  <si>
    <t>Uzemňovacie vedenie v podlahe FeZn do 120 mm2 vrátane izolácie spojov</t>
  </si>
  <si>
    <t>-229246437</t>
  </si>
  <si>
    <t>358391996</t>
  </si>
  <si>
    <t>210220021.S</t>
  </si>
  <si>
    <t>Uzemňovacie vedenie v zemi FeZn vrátane izolácie spojov O 10 mm</t>
  </si>
  <si>
    <t>347299141</t>
  </si>
  <si>
    <t>354410054800.S</t>
  </si>
  <si>
    <t>Drôt bleskozvodový FeZn, d 10 mm</t>
  </si>
  <si>
    <t>956785590</t>
  </si>
  <si>
    <t>210220050.S</t>
  </si>
  <si>
    <t>Označenie zvodov číselnými štítkami</t>
  </si>
  <si>
    <t>761055969</t>
  </si>
  <si>
    <t>354410064600.S</t>
  </si>
  <si>
    <t>Štítok orientačný nerezový zemniaci na zvody</t>
  </si>
  <si>
    <t>1027008508</t>
  </si>
  <si>
    <t>210220094.S</t>
  </si>
  <si>
    <t>Bentonit pre zlepšenie uzemnenia</t>
  </si>
  <si>
    <t>-1991915023</t>
  </si>
  <si>
    <t>581280000200.S</t>
  </si>
  <si>
    <t>Bentonit mletý Sabenil 450</t>
  </si>
  <si>
    <t>-232165020</t>
  </si>
  <si>
    <t>210220095.S</t>
  </si>
  <si>
    <t>Náter zvodového vodiča</t>
  </si>
  <si>
    <t>-1731646219</t>
  </si>
  <si>
    <t>11022BI</t>
  </si>
  <si>
    <t>DenBit gumoasfaltová penetrácia Disper A 10 kg DEN BRAVEN</t>
  </si>
  <si>
    <t>bal.</t>
  </si>
  <si>
    <t>59322220</t>
  </si>
  <si>
    <t>210220102.S</t>
  </si>
  <si>
    <t>Podpery vedenia FeZn na vrchol krovu PV15 A-F +UNI</t>
  </si>
  <si>
    <t>-1683628735</t>
  </si>
  <si>
    <t>354410033000.S</t>
  </si>
  <si>
    <t>Podpera vedenia FeZn na vrchol krovu označenie PV 15 A</t>
  </si>
  <si>
    <t>-941449291</t>
  </si>
  <si>
    <t>210220104.S</t>
  </si>
  <si>
    <t>Podpery vedenia FeZn na plechové strechy PV23, PV24</t>
  </si>
  <si>
    <t>1365056951</t>
  </si>
  <si>
    <t>354410037300.S</t>
  </si>
  <si>
    <t>Podpera vedenia FeZn na plechové strechy označenie PV 23</t>
  </si>
  <si>
    <t>-1456598793</t>
  </si>
  <si>
    <t>354410037400.S</t>
  </si>
  <si>
    <t>Podpera vedenia FeZn na plechové strechy označenie PV 23 vytočená</t>
  </si>
  <si>
    <t>-1971890102</t>
  </si>
  <si>
    <t>354410067000.S</t>
  </si>
  <si>
    <t>Tesniaci set</t>
  </si>
  <si>
    <t>-789460301</t>
  </si>
  <si>
    <t>210220204.S</t>
  </si>
  <si>
    <t>Zachytávacia tyč FeZn bez osadenia JP 10, JP 15, JP 20</t>
  </si>
  <si>
    <t>-1793770653</t>
  </si>
  <si>
    <t>354410023100.S</t>
  </si>
  <si>
    <t>Tyč zachytávacia FeZn na upevnenie do muriva označenie JP 15</t>
  </si>
  <si>
    <t>-973481094</t>
  </si>
  <si>
    <t>210220220.S</t>
  </si>
  <si>
    <t>Držiak zachytávacej tyče FeZn DJ1-8</t>
  </si>
  <si>
    <t>-585690467</t>
  </si>
  <si>
    <t>354410024000.S</t>
  </si>
  <si>
    <t>Držiak FeZn dolný zachytávacej tyče na krov označenie DJ 4 d</t>
  </si>
  <si>
    <t>-919982273</t>
  </si>
  <si>
    <t>354410024100.S</t>
  </si>
  <si>
    <t>Držiak FeZn horný zachytávacej tyče na krov označenie DJ 4 h</t>
  </si>
  <si>
    <t>71483095</t>
  </si>
  <si>
    <t>210220230.S</t>
  </si>
  <si>
    <t>Ochranná strieška FeZn</t>
  </si>
  <si>
    <t>-2017278406</t>
  </si>
  <si>
    <t>354410024900.S</t>
  </si>
  <si>
    <t>Strieška FeZn ochranná horná označenie OS 01</t>
  </si>
  <si>
    <t>1331693557</t>
  </si>
  <si>
    <t>354410025100.S</t>
  </si>
  <si>
    <t>Strieška FeZn ochranná spodná označenie OS 04</t>
  </si>
  <si>
    <t>205358357</t>
  </si>
  <si>
    <t>210220240.S</t>
  </si>
  <si>
    <t xml:space="preserve">Svorka FeZn k zachytávacej, uzemňovacej tyči  SJ</t>
  </si>
  <si>
    <t>-175297167</t>
  </si>
  <si>
    <t>354410001500.S</t>
  </si>
  <si>
    <t>Svorka FeZn k uzemňovacej tyči označenie SJ 01</t>
  </si>
  <si>
    <t>-2135030521</t>
  </si>
  <si>
    <t>210220241.S</t>
  </si>
  <si>
    <t>Svorka FeZn krížová SK a diagonálna krížová DKS</t>
  </si>
  <si>
    <t>-1092602073</t>
  </si>
  <si>
    <t>354410002500.S</t>
  </si>
  <si>
    <t>Svorka FeZn krížová označenie SK</t>
  </si>
  <si>
    <t>-330978916</t>
  </si>
  <si>
    <t>210220243.S</t>
  </si>
  <si>
    <t>Svorka FeZn spojovacia SS</t>
  </si>
  <si>
    <t>-1401102569</t>
  </si>
  <si>
    <t>354410003400.S</t>
  </si>
  <si>
    <t>Svorka FeZn spojovacia označenie SS 2 skrutky s príložkou</t>
  </si>
  <si>
    <t>40006888</t>
  </si>
  <si>
    <t>210220245.S</t>
  </si>
  <si>
    <t>Svorka FeZn pripojovacia SP</t>
  </si>
  <si>
    <t>-851455484</t>
  </si>
  <si>
    <t>354410004000.S</t>
  </si>
  <si>
    <t>Svorka FeZn pripájaca označenie SP 1</t>
  </si>
  <si>
    <t>-357370859</t>
  </si>
  <si>
    <t>210220246.S</t>
  </si>
  <si>
    <t>Svorka FeZn na odkvapový žľab SO</t>
  </si>
  <si>
    <t>179972947</t>
  </si>
  <si>
    <t>354410004200.S</t>
  </si>
  <si>
    <t>Svorka FeZn odkvapová označenie SO</t>
  </si>
  <si>
    <t>378805174</t>
  </si>
  <si>
    <t>210220247.S</t>
  </si>
  <si>
    <t>Svorka FeZn skúšobná SZ</t>
  </si>
  <si>
    <t>578107916</t>
  </si>
  <si>
    <t>354410004300.S</t>
  </si>
  <si>
    <t>Svorka FeZn skúšobná označenie SZ</t>
  </si>
  <si>
    <t>-1323002127</t>
  </si>
  <si>
    <t>210220252.S</t>
  </si>
  <si>
    <t>Svorka FeZn odbočovacia spojovacia SR 01, SR 02 (pásovina do 120 mm2)</t>
  </si>
  <si>
    <t>-762070473</t>
  </si>
  <si>
    <t>354410000700.S</t>
  </si>
  <si>
    <t>Svorka FeZn odbočovacia spojovacia označenie SR 02 (M8) s podložkou</t>
  </si>
  <si>
    <t>1357349524</t>
  </si>
  <si>
    <t>210220253.S</t>
  </si>
  <si>
    <t>Svorka FeZn uzemňovacia SR03</t>
  </si>
  <si>
    <t>1817029225</t>
  </si>
  <si>
    <t>354410000900.S</t>
  </si>
  <si>
    <t>Svorka FeZn uzemňovacia označenie SR 03 A</t>
  </si>
  <si>
    <t>-397576180</t>
  </si>
  <si>
    <t>210220260.S</t>
  </si>
  <si>
    <t>Ochranný uholník FeZn OU</t>
  </si>
  <si>
    <t>465159887</t>
  </si>
  <si>
    <t>354410053300.S</t>
  </si>
  <si>
    <t>Uholník ochranný FeZn označenie OU 1,7 m</t>
  </si>
  <si>
    <t>-582411333</t>
  </si>
  <si>
    <t>210220265.S</t>
  </si>
  <si>
    <t>Držiak ochranného uholníka FeZn univerzálny DOU</t>
  </si>
  <si>
    <t>317237876</t>
  </si>
  <si>
    <t>311310008530.S</t>
  </si>
  <si>
    <t>Hmoždinka 12x180 rámová KPR</t>
  </si>
  <si>
    <t>-1577069722</t>
  </si>
  <si>
    <t>354410054050.S</t>
  </si>
  <si>
    <t>Držiak FeZn ochranného uholníka univerzálny s vrutom označenie DUU vr. 4</t>
  </si>
  <si>
    <t>1793474428</t>
  </si>
  <si>
    <t>210220318.S</t>
  </si>
  <si>
    <t>Zvar pre pripojenie oceľovej rohože k uzemňovacej pásovine</t>
  </si>
  <si>
    <t>1149003102</t>
  </si>
  <si>
    <t>-1666790826</t>
  </si>
  <si>
    <t>354410064200.S</t>
  </si>
  <si>
    <t>Drôt bleskozvodový zliatina AlMgSi, d 8 mm, Al</t>
  </si>
  <si>
    <t>-2086578704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</si>
  <si>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</si>
  <si>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</si>
  <si>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</si>
  <si>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</si>
  <si>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-681794130</t>
  </si>
  <si>
    <t>58</t>
  </si>
  <si>
    <t>460560153.S</t>
  </si>
  <si>
    <t>Ručný zásyp nezap. káblovej ryhy bez zhutn. zeminy, 35 cm širokej, 70 cm hlbokej v zemine tr. 3</t>
  </si>
  <si>
    <t>-1190900886</t>
  </si>
  <si>
    <t>59</t>
  </si>
  <si>
    <t>460620013.S</t>
  </si>
  <si>
    <t>Proviz. úprava terénu v zemine tr. 3, aby nerovnosti terénu neboli väčšie ako 2 cm od vodor.hladiny</t>
  </si>
  <si>
    <t>686663370</t>
  </si>
  <si>
    <t>60</t>
  </si>
  <si>
    <t>950105001.S</t>
  </si>
  <si>
    <t>Zistenie stavu zariadenia ochrany pred úderom blesku a vypracovanie správy o OPaOS</t>
  </si>
  <si>
    <t>zvod</t>
  </si>
  <si>
    <t>877554447</t>
  </si>
  <si>
    <t>61</t>
  </si>
  <si>
    <t>-446797319</t>
  </si>
  <si>
    <t>6/2022-2 - SO-01 REKONŠTRUKCIA KRAVÍNA II. stavebná časť</t>
  </si>
  <si>
    <t>-1174235138</t>
  </si>
  <si>
    <t>-434658594</t>
  </si>
  <si>
    <t>-883711511</t>
  </si>
  <si>
    <t>-284704354</t>
  </si>
  <si>
    <t>623697812</t>
  </si>
  <si>
    <t>-1447127016</t>
  </si>
  <si>
    <t>368522455</t>
  </si>
  <si>
    <t>697273587</t>
  </si>
  <si>
    <t>-417156935</t>
  </si>
  <si>
    <t>1769398248</t>
  </si>
  <si>
    <t>646384207</t>
  </si>
  <si>
    <t>-784587486</t>
  </si>
  <si>
    <t>1416231573</t>
  </si>
  <si>
    <t>-898863973</t>
  </si>
  <si>
    <t>-744488668</t>
  </si>
  <si>
    <t>387739953</t>
  </si>
  <si>
    <t>1466631833</t>
  </si>
  <si>
    <t>-1114236052</t>
  </si>
  <si>
    <t>1065099711</t>
  </si>
  <si>
    <t>-950125091</t>
  </si>
  <si>
    <t>-1356765170</t>
  </si>
  <si>
    <t>1155888348</t>
  </si>
  <si>
    <t>221278722</t>
  </si>
  <si>
    <t>-1866356568</t>
  </si>
  <si>
    <t>-115426255</t>
  </si>
  <si>
    <t>634013491</t>
  </si>
  <si>
    <t>1038788461</t>
  </si>
  <si>
    <t>885299888</t>
  </si>
  <si>
    <t>1090954247</t>
  </si>
  <si>
    <t>1986554245</t>
  </si>
  <si>
    <t>977382545</t>
  </si>
  <si>
    <t>1637249989</t>
  </si>
  <si>
    <t>-1859501895</t>
  </si>
  <si>
    <t>619846377</t>
  </si>
  <si>
    <t>-2093676072</t>
  </si>
  <si>
    <t>1393203227</t>
  </si>
  <si>
    <t>767431001.S</t>
  </si>
  <si>
    <t>Montáž oceľovej prístavby</t>
  </si>
  <si>
    <t>113168406</t>
  </si>
  <si>
    <t>553850000200.S</t>
  </si>
  <si>
    <t>Prvky pre oceľovú nosnú konštrukciu - stĺpy, väzniky prierez do 100-300 mm</t>
  </si>
  <si>
    <t>1487938962</t>
  </si>
  <si>
    <t>1095708562</t>
  </si>
  <si>
    <t>-971645828</t>
  </si>
  <si>
    <t>953739322</t>
  </si>
  <si>
    <t>6/2022-1 - SO-01 REKONŠTRUKCIA KRAVÍNA II. Bleskozvod a uzemnenie</t>
  </si>
  <si>
    <t>31384109</t>
  </si>
  <si>
    <t>-1074491079</t>
  </si>
  <si>
    <t>-770005336</t>
  </si>
  <si>
    <t>1787697636</t>
  </si>
  <si>
    <t>784156406</t>
  </si>
  <si>
    <t>1424097142</t>
  </si>
  <si>
    <t>-1552270490</t>
  </si>
  <si>
    <t>1193268124</t>
  </si>
  <si>
    <t>-935025841</t>
  </si>
  <si>
    <t>1002046968</t>
  </si>
  <si>
    <t>-1590560213</t>
  </si>
  <si>
    <t>1177726149</t>
  </si>
  <si>
    <t>-1684298867</t>
  </si>
  <si>
    <t>487263631</t>
  </si>
  <si>
    <t>-1095902076</t>
  </si>
  <si>
    <t>1574019492</t>
  </si>
  <si>
    <t>-722238944</t>
  </si>
  <si>
    <t>-601600814</t>
  </si>
  <si>
    <t>-755375910</t>
  </si>
  <si>
    <t>1894249270</t>
  </si>
  <si>
    <t>1310601218</t>
  </si>
  <si>
    <t>-151488960</t>
  </si>
  <si>
    <t>-1722139200</t>
  </si>
  <si>
    <t>-1470046532</t>
  </si>
  <si>
    <t>-1702804763</t>
  </si>
  <si>
    <t>-102161127</t>
  </si>
  <si>
    <t>2099801882</t>
  </si>
  <si>
    <t>523706644</t>
  </si>
  <si>
    <t>1735578681</t>
  </si>
  <si>
    <t>963096842</t>
  </si>
  <si>
    <t>-979675186</t>
  </si>
  <si>
    <t>-716840783</t>
  </si>
  <si>
    <t>-841540173</t>
  </si>
  <si>
    <t>-2145043569</t>
  </si>
  <si>
    <t>1540912030</t>
  </si>
  <si>
    <t>-678164603</t>
  </si>
  <si>
    <t>-33059118</t>
  </si>
  <si>
    <t>1622307579</t>
  </si>
  <si>
    <t>1729959286</t>
  </si>
  <si>
    <t>-1595046150</t>
  </si>
  <si>
    <t>1030406629</t>
  </si>
  <si>
    <t>1863612776</t>
  </si>
  <si>
    <t>2006869566</t>
  </si>
  <si>
    <t>795362699</t>
  </si>
  <si>
    <t>-113768582</t>
  </si>
  <si>
    <t>-1201258472</t>
  </si>
  <si>
    <t>-407521142</t>
  </si>
  <si>
    <t>-753250126</t>
  </si>
  <si>
    <t>739166056</t>
  </si>
  <si>
    <t>-1135582168</t>
  </si>
  <si>
    <t>1393903500</t>
  </si>
  <si>
    <t>-409945812</t>
  </si>
  <si>
    <t>-483739668</t>
  </si>
  <si>
    <t>-860456624</t>
  </si>
  <si>
    <t>613904418</t>
  </si>
  <si>
    <t>1421169737</t>
  </si>
  <si>
    <t>1927232739</t>
  </si>
  <si>
    <t>1770060305</t>
  </si>
  <si>
    <t>657002911</t>
  </si>
  <si>
    <t>1127658190</t>
  </si>
  <si>
    <t>-1496195355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</si>
</sst>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1/2024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INVESTÍCIE DO ŽIVOČÍŠNEJ VÝROBY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Látky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30. 1. 2024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Ján Kubaliak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ROUND(SUM(AG95:AG100),2)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ROUND(SUM(AS95:AS100),2)</f>
        <v>0</v>
      </c>
      <c r="AT94" s="117">
        <f>ROUND(SUM(AV94:AW94),2)</f>
        <v>0</v>
      </c>
      <c r="AU94" s="118">
        <f>ROUND(SUM(AU95:AU100),5)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ROUND(SUM(AZ95:AZ100),2)</f>
        <v>0</v>
      </c>
      <c r="BA94" s="117">
        <f>ROUND(SUM(BA95:BA100),2)</f>
        <v>0</v>
      </c>
      <c r="BB94" s="117">
        <f>ROUND(SUM(BB95:BB100),2)</f>
        <v>0</v>
      </c>
      <c r="BC94" s="117">
        <f>ROUND(SUM(BC95:BC100),2)</f>
        <v>0</v>
      </c>
      <c r="BD94" s="119">
        <f>ROUND(SUM(BD95:BD100),2)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24.7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'6-2022 - SO-01 REKONŠTRUK...'!J30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'6-2022 - SO-01 REKONŠTRUK...'!P125</f>
        <v>0</v>
      </c>
      <c r="AV95" s="131">
        <f>'6-2022 - SO-01 REKONŠTRUK...'!J33</f>
        <v>0</v>
      </c>
      <c r="AW95" s="131">
        <f>'6-2022 - SO-01 REKONŠTRUK...'!J34</f>
        <v>0</v>
      </c>
      <c r="AX95" s="131">
        <f>'6-2022 - SO-01 REKONŠTRUK...'!J35</f>
        <v>0</v>
      </c>
      <c r="AY95" s="131">
        <f>'6-2022 - SO-01 REKONŠTRUK...'!J36</f>
        <v>0</v>
      </c>
      <c r="AZ95" s="131">
        <f>'6-2022 - SO-01 REKONŠTRUK...'!F33</f>
        <v>0</v>
      </c>
      <c r="BA95" s="131">
        <f>'6-2022 - SO-01 REKONŠTRUK...'!F34</f>
        <v>0</v>
      </c>
      <c r="BB95" s="131">
        <f>'6-2022 - SO-01 REKONŠTRUK...'!F35</f>
        <v>0</v>
      </c>
      <c r="BC95" s="131">
        <f>'6-2022 - SO-01 REKONŠTRUK...'!F36</f>
        <v>0</v>
      </c>
      <c r="BD95" s="133">
        <f>'6-2022 - SO-01 REKONŠTRUK...'!F37</f>
        <v>0</v>
      </c>
      <c r="BE95" s="7"/>
      <c r="BT95" s="134" t="s">
        <v>82</v>
      </c>
      <c r="BV95" s="134" t="s">
        <v>76</v>
      </c>
      <c r="BW95" s="134" t="s">
        <v>83</v>
      </c>
      <c r="BX95" s="134" t="s">
        <v>5</v>
      </c>
      <c r="CL95" s="134" t="s">
        <v>1</v>
      </c>
      <c r="CM95" s="134" t="s">
        <v>74</v>
      </c>
    </row>
    <row r="96" s="7" customFormat="1" ht="24.75" customHeight="1">
      <c r="A96" s="122" t="s">
        <v>78</v>
      </c>
      <c r="B96" s="123"/>
      <c r="C96" s="124"/>
      <c r="D96" s="125" t="s">
        <v>84</v>
      </c>
      <c r="E96" s="125"/>
      <c r="F96" s="125"/>
      <c r="G96" s="125"/>
      <c r="H96" s="125"/>
      <c r="I96" s="126"/>
      <c r="J96" s="125" t="s">
        <v>85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'6-2022-3 - SO-02 REKONŠTR...'!J30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81</v>
      </c>
      <c r="AR96" s="129"/>
      <c r="AS96" s="130">
        <v>0</v>
      </c>
      <c r="AT96" s="131">
        <f>ROUND(SUM(AV96:AW96),2)</f>
        <v>0</v>
      </c>
      <c r="AU96" s="132">
        <f>'6-2022-3 - SO-02 REKONŠTR...'!P127</f>
        <v>0</v>
      </c>
      <c r="AV96" s="131">
        <f>'6-2022-3 - SO-02 REKONŠTR...'!J33</f>
        <v>0</v>
      </c>
      <c r="AW96" s="131">
        <f>'6-2022-3 - SO-02 REKONŠTR...'!J34</f>
        <v>0</v>
      </c>
      <c r="AX96" s="131">
        <f>'6-2022-3 - SO-02 REKONŠTR...'!J35</f>
        <v>0</v>
      </c>
      <c r="AY96" s="131">
        <f>'6-2022-3 - SO-02 REKONŠTR...'!J36</f>
        <v>0</v>
      </c>
      <c r="AZ96" s="131">
        <f>'6-2022-3 - SO-02 REKONŠTR...'!F33</f>
        <v>0</v>
      </c>
      <c r="BA96" s="131">
        <f>'6-2022-3 - SO-02 REKONŠTR...'!F34</f>
        <v>0</v>
      </c>
      <c r="BB96" s="131">
        <f>'6-2022-3 - SO-02 REKONŠTR...'!F35</f>
        <v>0</v>
      </c>
      <c r="BC96" s="131">
        <f>'6-2022-3 - SO-02 REKONŠTR...'!F36</f>
        <v>0</v>
      </c>
      <c r="BD96" s="133">
        <f>'6-2022-3 - SO-02 REKONŠTR...'!F37</f>
        <v>0</v>
      </c>
      <c r="BE96" s="7"/>
      <c r="BT96" s="134" t="s">
        <v>82</v>
      </c>
      <c r="BV96" s="134" t="s">
        <v>76</v>
      </c>
      <c r="BW96" s="134" t="s">
        <v>86</v>
      </c>
      <c r="BX96" s="134" t="s">
        <v>5</v>
      </c>
      <c r="CL96" s="134" t="s">
        <v>1</v>
      </c>
      <c r="CM96" s="134" t="s">
        <v>74</v>
      </c>
    </row>
    <row r="97" s="7" customFormat="1" ht="24.75" customHeight="1">
      <c r="A97" s="122" t="s">
        <v>78</v>
      </c>
      <c r="B97" s="123"/>
      <c r="C97" s="124"/>
      <c r="D97" s="125" t="s">
        <v>87</v>
      </c>
      <c r="E97" s="125"/>
      <c r="F97" s="125"/>
      <c r="G97" s="125"/>
      <c r="H97" s="125"/>
      <c r="I97" s="126"/>
      <c r="J97" s="125" t="s">
        <v>88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'6-2022-4 - SO-02 REKONŠTR...'!J30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81</v>
      </c>
      <c r="AR97" s="129"/>
      <c r="AS97" s="130">
        <v>0</v>
      </c>
      <c r="AT97" s="131">
        <f>ROUND(SUM(AV97:AW97),2)</f>
        <v>0</v>
      </c>
      <c r="AU97" s="132">
        <f>'6-2022-4 - SO-02 REKONŠTR...'!P125</f>
        <v>0</v>
      </c>
      <c r="AV97" s="131">
        <f>'6-2022-4 - SO-02 REKONŠTR...'!J33</f>
        <v>0</v>
      </c>
      <c r="AW97" s="131">
        <f>'6-2022-4 - SO-02 REKONŠTR...'!J34</f>
        <v>0</v>
      </c>
      <c r="AX97" s="131">
        <f>'6-2022-4 - SO-02 REKONŠTR...'!J35</f>
        <v>0</v>
      </c>
      <c r="AY97" s="131">
        <f>'6-2022-4 - SO-02 REKONŠTR...'!J36</f>
        <v>0</v>
      </c>
      <c r="AZ97" s="131">
        <f>'6-2022-4 - SO-02 REKONŠTR...'!F33</f>
        <v>0</v>
      </c>
      <c r="BA97" s="131">
        <f>'6-2022-4 - SO-02 REKONŠTR...'!F34</f>
        <v>0</v>
      </c>
      <c r="BB97" s="131">
        <f>'6-2022-4 - SO-02 REKONŠTR...'!F35</f>
        <v>0</v>
      </c>
      <c r="BC97" s="131">
        <f>'6-2022-4 - SO-02 REKONŠTR...'!F36</f>
        <v>0</v>
      </c>
      <c r="BD97" s="133">
        <f>'6-2022-4 - SO-02 REKONŠTR...'!F37</f>
        <v>0</v>
      </c>
      <c r="BE97" s="7"/>
      <c r="BT97" s="134" t="s">
        <v>82</v>
      </c>
      <c r="BV97" s="134" t="s">
        <v>76</v>
      </c>
      <c r="BW97" s="134" t="s">
        <v>89</v>
      </c>
      <c r="BX97" s="134" t="s">
        <v>5</v>
      </c>
      <c r="CL97" s="134" t="s">
        <v>1</v>
      </c>
      <c r="CM97" s="134" t="s">
        <v>74</v>
      </c>
    </row>
    <row r="98" s="7" customFormat="1" ht="24.75" customHeight="1">
      <c r="A98" s="122" t="s">
        <v>78</v>
      </c>
      <c r="B98" s="123"/>
      <c r="C98" s="124"/>
      <c r="D98" s="125" t="s">
        <v>90</v>
      </c>
      <c r="E98" s="125"/>
      <c r="F98" s="125"/>
      <c r="G98" s="125"/>
      <c r="H98" s="125"/>
      <c r="I98" s="126"/>
      <c r="J98" s="125" t="s">
        <v>91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'6-2022-5 - SO-02 REKONŠTR...'!J30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81</v>
      </c>
      <c r="AR98" s="129"/>
      <c r="AS98" s="130">
        <v>0</v>
      </c>
      <c r="AT98" s="131">
        <f>ROUND(SUM(AV98:AW98),2)</f>
        <v>0</v>
      </c>
      <c r="AU98" s="132">
        <f>'6-2022-5 - SO-02 REKONŠTR...'!P121</f>
        <v>0</v>
      </c>
      <c r="AV98" s="131">
        <f>'6-2022-5 - SO-02 REKONŠTR...'!J33</f>
        <v>0</v>
      </c>
      <c r="AW98" s="131">
        <f>'6-2022-5 - SO-02 REKONŠTR...'!J34</f>
        <v>0</v>
      </c>
      <c r="AX98" s="131">
        <f>'6-2022-5 - SO-02 REKONŠTR...'!J35</f>
        <v>0</v>
      </c>
      <c r="AY98" s="131">
        <f>'6-2022-5 - SO-02 REKONŠTR...'!J36</f>
        <v>0</v>
      </c>
      <c r="AZ98" s="131">
        <f>'6-2022-5 - SO-02 REKONŠTR...'!F33</f>
        <v>0</v>
      </c>
      <c r="BA98" s="131">
        <f>'6-2022-5 - SO-02 REKONŠTR...'!F34</f>
        <v>0</v>
      </c>
      <c r="BB98" s="131">
        <f>'6-2022-5 - SO-02 REKONŠTR...'!F35</f>
        <v>0</v>
      </c>
      <c r="BC98" s="131">
        <f>'6-2022-5 - SO-02 REKONŠTR...'!F36</f>
        <v>0</v>
      </c>
      <c r="BD98" s="133">
        <f>'6-2022-5 - SO-02 REKONŠTR...'!F37</f>
        <v>0</v>
      </c>
      <c r="BE98" s="7"/>
      <c r="BT98" s="134" t="s">
        <v>82</v>
      </c>
      <c r="BV98" s="134" t="s">
        <v>76</v>
      </c>
      <c r="BW98" s="134" t="s">
        <v>92</v>
      </c>
      <c r="BX98" s="134" t="s">
        <v>5</v>
      </c>
      <c r="CL98" s="134" t="s">
        <v>1</v>
      </c>
      <c r="CM98" s="134" t="s">
        <v>74</v>
      </c>
    </row>
    <row r="99" s="7" customFormat="1" ht="24.75" customHeight="1">
      <c r="A99" s="122" t="s">
        <v>78</v>
      </c>
      <c r="B99" s="123"/>
      <c r="C99" s="124"/>
      <c r="D99" s="125" t="s">
        <v>93</v>
      </c>
      <c r="E99" s="125"/>
      <c r="F99" s="125"/>
      <c r="G99" s="125"/>
      <c r="H99" s="125"/>
      <c r="I99" s="126"/>
      <c r="J99" s="125" t="s">
        <v>94</v>
      </c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7">
        <f>'6-2022-2 - SO-01 REKONŠTR...'!J30</f>
        <v>0</v>
      </c>
      <c r="AH99" s="126"/>
      <c r="AI99" s="126"/>
      <c r="AJ99" s="126"/>
      <c r="AK99" s="126"/>
      <c r="AL99" s="126"/>
      <c r="AM99" s="126"/>
      <c r="AN99" s="127">
        <f>SUM(AG99,AT99)</f>
        <v>0</v>
      </c>
      <c r="AO99" s="126"/>
      <c r="AP99" s="126"/>
      <c r="AQ99" s="128" t="s">
        <v>81</v>
      </c>
      <c r="AR99" s="129"/>
      <c r="AS99" s="130">
        <v>0</v>
      </c>
      <c r="AT99" s="131">
        <f>ROUND(SUM(AV99:AW99),2)</f>
        <v>0</v>
      </c>
      <c r="AU99" s="132">
        <f>'6-2022-2 - SO-01 REKONŠTR...'!P127</f>
        <v>0</v>
      </c>
      <c r="AV99" s="131">
        <f>'6-2022-2 - SO-01 REKONŠTR...'!J33</f>
        <v>0</v>
      </c>
      <c r="AW99" s="131">
        <f>'6-2022-2 - SO-01 REKONŠTR...'!J34</f>
        <v>0</v>
      </c>
      <c r="AX99" s="131">
        <f>'6-2022-2 - SO-01 REKONŠTR...'!J35</f>
        <v>0</v>
      </c>
      <c r="AY99" s="131">
        <f>'6-2022-2 - SO-01 REKONŠTR...'!J36</f>
        <v>0</v>
      </c>
      <c r="AZ99" s="131">
        <f>'6-2022-2 - SO-01 REKONŠTR...'!F33</f>
        <v>0</v>
      </c>
      <c r="BA99" s="131">
        <f>'6-2022-2 - SO-01 REKONŠTR...'!F34</f>
        <v>0</v>
      </c>
      <c r="BB99" s="131">
        <f>'6-2022-2 - SO-01 REKONŠTR...'!F35</f>
        <v>0</v>
      </c>
      <c r="BC99" s="131">
        <f>'6-2022-2 - SO-01 REKONŠTR...'!F36</f>
        <v>0</v>
      </c>
      <c r="BD99" s="133">
        <f>'6-2022-2 - SO-01 REKONŠTR...'!F37</f>
        <v>0</v>
      </c>
      <c r="BE99" s="7"/>
      <c r="BT99" s="134" t="s">
        <v>82</v>
      </c>
      <c r="BV99" s="134" t="s">
        <v>76</v>
      </c>
      <c r="BW99" s="134" t="s">
        <v>95</v>
      </c>
      <c r="BX99" s="134" t="s">
        <v>5</v>
      </c>
      <c r="CL99" s="134" t="s">
        <v>1</v>
      </c>
      <c r="CM99" s="134" t="s">
        <v>74</v>
      </c>
    </row>
    <row r="100" s="7" customFormat="1" ht="24.75" customHeight="1">
      <c r="A100" s="122" t="s">
        <v>78</v>
      </c>
      <c r="B100" s="123"/>
      <c r="C100" s="124"/>
      <c r="D100" s="125" t="s">
        <v>96</v>
      </c>
      <c r="E100" s="125"/>
      <c r="F100" s="125"/>
      <c r="G100" s="125"/>
      <c r="H100" s="125"/>
      <c r="I100" s="126"/>
      <c r="J100" s="125" t="s">
        <v>97</v>
      </c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7">
        <f>'6-2022-1 - SO-01 REKONŠTR...'!J30</f>
        <v>0</v>
      </c>
      <c r="AH100" s="126"/>
      <c r="AI100" s="126"/>
      <c r="AJ100" s="126"/>
      <c r="AK100" s="126"/>
      <c r="AL100" s="126"/>
      <c r="AM100" s="126"/>
      <c r="AN100" s="127">
        <f>SUM(AG100,AT100)</f>
        <v>0</v>
      </c>
      <c r="AO100" s="126"/>
      <c r="AP100" s="126"/>
      <c r="AQ100" s="128" t="s">
        <v>81</v>
      </c>
      <c r="AR100" s="129"/>
      <c r="AS100" s="135">
        <v>0</v>
      </c>
      <c r="AT100" s="136">
        <f>ROUND(SUM(AV100:AW100),2)</f>
        <v>0</v>
      </c>
      <c r="AU100" s="137">
        <f>'6-2022-1 - SO-01 REKONŠTR...'!P121</f>
        <v>0</v>
      </c>
      <c r="AV100" s="136">
        <f>'6-2022-1 - SO-01 REKONŠTR...'!J33</f>
        <v>0</v>
      </c>
      <c r="AW100" s="136">
        <f>'6-2022-1 - SO-01 REKONŠTR...'!J34</f>
        <v>0</v>
      </c>
      <c r="AX100" s="136">
        <f>'6-2022-1 - SO-01 REKONŠTR...'!J35</f>
        <v>0</v>
      </c>
      <c r="AY100" s="136">
        <f>'6-2022-1 - SO-01 REKONŠTR...'!J36</f>
        <v>0</v>
      </c>
      <c r="AZ100" s="136">
        <f>'6-2022-1 - SO-01 REKONŠTR...'!F33</f>
        <v>0</v>
      </c>
      <c r="BA100" s="136">
        <f>'6-2022-1 - SO-01 REKONŠTR...'!F34</f>
        <v>0</v>
      </c>
      <c r="BB100" s="136">
        <f>'6-2022-1 - SO-01 REKONŠTR...'!F35</f>
        <v>0</v>
      </c>
      <c r="BC100" s="136">
        <f>'6-2022-1 - SO-01 REKONŠTR...'!F36</f>
        <v>0</v>
      </c>
      <c r="BD100" s="138">
        <f>'6-2022-1 - SO-01 REKONŠTR...'!F37</f>
        <v>0</v>
      </c>
      <c r="BE100" s="7"/>
      <c r="BT100" s="134" t="s">
        <v>82</v>
      </c>
      <c r="BV100" s="134" t="s">
        <v>76</v>
      </c>
      <c r="BW100" s="134" t="s">
        <v>98</v>
      </c>
      <c r="BX100" s="134" t="s">
        <v>5</v>
      </c>
      <c r="CL100" s="134" t="s">
        <v>1</v>
      </c>
      <c r="CM100" s="134" t="s">
        <v>74</v>
      </c>
    </row>
    <row r="10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sheet="1" formatColumns="0" formatRows="0" objects="1" scenarios="1" spinCount="100000" saltValue="6msQJgWNaW3GbB3ceXycNT+42x6p/Fbq+Qo28Q4CXJj5hs/Lq0NrafN+judVRhNpjnWgRY02krKDgKPvZLW1Tw==" hashValue="GrbOf/BwWzMvdsDwmhckBQNmaV3Zag01awoUC0Ieeq/M8274Gv0o4CI2SaV5xmz9hhIJsKzMG//6wX0LByy1FQ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6-2022 - SO-01 REKONŠTRUK...'!C2" display="/"/>
    <hyperlink ref="A96" location="'6-2022-3 - SO-02 REKONŠTR...'!C2" display="/"/>
    <hyperlink ref="A97" location="'6-2022-4 - SO-02 REKONŠTR...'!C2" display="/"/>
    <hyperlink ref="A98" location="'6-2022-5 - SO-02 REKONŠTR...'!C2" display="/"/>
    <hyperlink ref="A99" location="'6-2022-2 - SO-01 REKONŠTR...'!C2" display="/"/>
    <hyperlink ref="A100" location="'6-2022-1 - SO-01 REKONŠT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30" customHeight="1">
      <c r="A9" s="35"/>
      <c r="B9" s="41"/>
      <c r="C9" s="35"/>
      <c r="D9" s="35"/>
      <c r="E9" s="145" t="s">
        <v>101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ROUND((SUM(BE125:BE191)),  2)</f>
        <v>0</v>
      </c>
      <c r="G33" s="159"/>
      <c r="H33" s="159"/>
      <c r="I33" s="160">
        <v>0.20000000000000001</v>
      </c>
      <c r="J33" s="158">
        <f>ROUND(((SUM(BE125:BE191))*I33),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ROUND((SUM(BF125:BF191)),  2)</f>
        <v>0</v>
      </c>
      <c r="G34" s="159"/>
      <c r="H34" s="159"/>
      <c r="I34" s="160">
        <v>0.20000000000000001</v>
      </c>
      <c r="J34" s="158">
        <f>ROUND(((SUM(BF125:BF191))*I34),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ROUND((SUM(BG125:BG191)),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ROUND((SUM(BH125:BH191)),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ROUND((SUM(BI125:BI191)),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30" customHeight="1">
      <c r="A87" s="35"/>
      <c r="B87" s="36"/>
      <c r="C87" s="37"/>
      <c r="D87" s="37"/>
      <c r="E87" s="79" t="str">
        <f>E9</f>
        <v>6/2022 - SO-01 REKONŠTRUKCIA KRAVÍNA II. Elektroinštalácie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107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108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109</v>
      </c>
      <c r="E99" s="195"/>
      <c r="F99" s="195"/>
      <c r="G99" s="195"/>
      <c r="H99" s="195"/>
      <c r="I99" s="195"/>
      <c r="J99" s="196">
        <f>J168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110</v>
      </c>
      <c r="E100" s="195"/>
      <c r="F100" s="195"/>
      <c r="G100" s="195"/>
      <c r="H100" s="195"/>
      <c r="I100" s="195"/>
      <c r="J100" s="196">
        <f>J171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111</v>
      </c>
      <c r="E101" s="195"/>
      <c r="F101" s="195"/>
      <c r="G101" s="195"/>
      <c r="H101" s="195"/>
      <c r="I101" s="195"/>
      <c r="J101" s="196">
        <f>J181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J183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92"/>
      <c r="C103" s="193"/>
      <c r="D103" s="194" t="s">
        <v>113</v>
      </c>
      <c r="E103" s="195"/>
      <c r="F103" s="195"/>
      <c r="G103" s="195"/>
      <c r="H103" s="195"/>
      <c r="I103" s="195"/>
      <c r="J103" s="196">
        <f>J184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114</v>
      </c>
      <c r="E104" s="195"/>
      <c r="F104" s="195"/>
      <c r="G104" s="195"/>
      <c r="H104" s="195"/>
      <c r="I104" s="195"/>
      <c r="J104" s="196">
        <f>J187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J190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116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>INVESTÍCIE DO ŽIVOČÍŠNEJ VÝROBY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100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30" customHeight="1">
      <c r="A117" s="35"/>
      <c r="B117" s="36"/>
      <c r="C117" s="37"/>
      <c r="D117" s="37"/>
      <c r="E117" s="79" t="str">
        <f>E9</f>
        <v>6/2022 - SO-01 REKONŠTRUKCIA KRAVÍNA II. Elektroinštalácie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>Látky</v>
      </c>
      <c r="G119" s="37"/>
      <c r="H119" s="37"/>
      <c r="I119" s="29" t="s">
        <v>21</v>
      </c>
      <c r="J119" s="82" t="str">
        <f>IF(J12="","",J12)</f>
        <v>30. 1. 2024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23</v>
      </c>
      <c r="D121" s="37"/>
      <c r="E121" s="37"/>
      <c r="F121" s="24" t="str">
        <f>E15</f>
        <v xml:space="preserve"> </v>
      </c>
      <c r="G121" s="37"/>
      <c r="H121" s="37"/>
      <c r="I121" s="29" t="s">
        <v>29</v>
      </c>
      <c r="J121" s="33" t="str">
        <f>E21</f>
        <v>Ing. Ján Kubaliak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IF(E18="","",E18)</f>
        <v>Vyplň údaj</v>
      </c>
      <c r="G122" s="37"/>
      <c r="H122" s="37"/>
      <c r="I122" s="29" t="s">
        <v>32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117</v>
      </c>
      <c r="D124" s="201" t="s">
        <v>59</v>
      </c>
      <c r="E124" s="201" t="s">
        <v>55</v>
      </c>
      <c r="F124" s="201" t="s">
        <v>56</v>
      </c>
      <c r="G124" s="201" t="s">
        <v>118</v>
      </c>
      <c r="H124" s="201" t="s">
        <v>119</v>
      </c>
      <c r="I124" s="201" t="s">
        <v>120</v>
      </c>
      <c r="J124" s="202" t="s">
        <v>104</v>
      </c>
      <c r="K124" s="203" t="s">
        <v>121</v>
      </c>
      <c r="L124" s="204"/>
      <c r="M124" s="103" t="s">
        <v>1</v>
      </c>
      <c r="N124" s="104" t="s">
        <v>38</v>
      </c>
      <c r="O124" s="104" t="s">
        <v>122</v>
      </c>
      <c r="P124" s="104" t="s">
        <v>123</v>
      </c>
      <c r="Q124" s="104" t="s">
        <v>124</v>
      </c>
      <c r="R124" s="104" t="s">
        <v>125</v>
      </c>
      <c r="S124" s="104" t="s">
        <v>126</v>
      </c>
      <c r="T124" s="105" t="s">
        <v>127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105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P126+P183+P190</f>
        <v>0</v>
      </c>
      <c r="Q125" s="107"/>
      <c r="R125" s="207">
        <f>R126+R183+R190</f>
        <v>0.53608600000000006</v>
      </c>
      <c r="S125" s="107"/>
      <c r="T125" s="208">
        <f>T126+T183+T190</f>
        <v>0.28000000000000003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73</v>
      </c>
      <c r="AU125" s="14" t="s">
        <v>106</v>
      </c>
      <c r="BK125" s="209">
        <f>BK126+BK183+BK190</f>
        <v>0</v>
      </c>
    </row>
    <row r="126" s="12" customFormat="1" ht="25.92" customHeight="1">
      <c r="A126" s="12"/>
      <c r="B126" s="210"/>
      <c r="C126" s="211"/>
      <c r="D126" s="212" t="s">
        <v>73</v>
      </c>
      <c r="E126" s="213" t="s">
        <v>128</v>
      </c>
      <c r="F126" s="213" t="s">
        <v>129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P127+P168+P171+P181</f>
        <v>0</v>
      </c>
      <c r="Q126" s="218"/>
      <c r="R126" s="219">
        <f>R127+R168+R171+R181</f>
        <v>0.36634</v>
      </c>
      <c r="S126" s="218"/>
      <c r="T126" s="220">
        <f>T127+T168+T171+T181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82</v>
      </c>
      <c r="AT126" s="222" t="s">
        <v>73</v>
      </c>
      <c r="AU126" s="222" t="s">
        <v>74</v>
      </c>
      <c r="AY126" s="221" t="s">
        <v>130</v>
      </c>
      <c r="BK126" s="223">
        <f>BK127+BK168+BK171+BK181</f>
        <v>0</v>
      </c>
    </row>
    <row r="127" s="12" customFormat="1" ht="22.8" customHeight="1">
      <c r="A127" s="12"/>
      <c r="B127" s="210"/>
      <c r="C127" s="211"/>
      <c r="D127" s="212" t="s">
        <v>73</v>
      </c>
      <c r="E127" s="224" t="s">
        <v>131</v>
      </c>
      <c r="F127" s="224" t="s">
        <v>132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SUM(P128:P167)</f>
        <v>0</v>
      </c>
      <c r="Q127" s="218"/>
      <c r="R127" s="219">
        <f>SUM(R128:R167)</f>
        <v>0.36634</v>
      </c>
      <c r="S127" s="218"/>
      <c r="T127" s="220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82</v>
      </c>
      <c r="AT127" s="222" t="s">
        <v>73</v>
      </c>
      <c r="AU127" s="222" t="s">
        <v>82</v>
      </c>
      <c r="AY127" s="221" t="s">
        <v>130</v>
      </c>
      <c r="BK127" s="223">
        <f>SUM(BK128:BK167)</f>
        <v>0</v>
      </c>
    </row>
    <row r="128" s="2" customFormat="1" ht="24.15" customHeight="1">
      <c r="A128" s="35"/>
      <c r="B128" s="36"/>
      <c r="C128" s="226" t="s">
        <v>82</v>
      </c>
      <c r="D128" s="226" t="s">
        <v>133</v>
      </c>
      <c r="E128" s="227" t="s">
        <v>134</v>
      </c>
      <c r="F128" s="228" t="s">
        <v>135</v>
      </c>
      <c r="G128" s="229" t="s">
        <v>136</v>
      </c>
      <c r="H128" s="230">
        <v>80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137</v>
      </c>
      <c r="AT128" s="238" t="s">
        <v>133</v>
      </c>
      <c r="AU128" s="238" t="s">
        <v>138</v>
      </c>
      <c r="AY128" s="14" t="s">
        <v>130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138</v>
      </c>
      <c r="BK128" s="239">
        <f>ROUND(I128*H128,2)</f>
        <v>0</v>
      </c>
      <c r="BL128" s="14" t="s">
        <v>137</v>
      </c>
      <c r="BM128" s="238" t="s">
        <v>139</v>
      </c>
    </row>
    <row r="129" s="2" customFormat="1" ht="24.15" customHeight="1">
      <c r="A129" s="35"/>
      <c r="B129" s="36"/>
      <c r="C129" s="240" t="s">
        <v>138</v>
      </c>
      <c r="D129" s="240" t="s">
        <v>128</v>
      </c>
      <c r="E129" s="241" t="s">
        <v>140</v>
      </c>
      <c r="F129" s="242" t="s">
        <v>141</v>
      </c>
      <c r="G129" s="243" t="s">
        <v>136</v>
      </c>
      <c r="H129" s="244">
        <v>80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0.00017000000000000001</v>
      </c>
      <c r="R129" s="236">
        <f>Q129*H129</f>
        <v>0.013600000000000001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142</v>
      </c>
      <c r="AT129" s="238" t="s">
        <v>128</v>
      </c>
      <c r="AU129" s="238" t="s">
        <v>138</v>
      </c>
      <c r="AY129" s="14" t="s">
        <v>130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138</v>
      </c>
      <c r="BK129" s="239">
        <f>ROUND(I129*H129,2)</f>
        <v>0</v>
      </c>
      <c r="BL129" s="14" t="s">
        <v>137</v>
      </c>
      <c r="BM129" s="238" t="s">
        <v>143</v>
      </c>
    </row>
    <row r="130" s="2" customFormat="1" ht="24.15" customHeight="1">
      <c r="A130" s="35"/>
      <c r="B130" s="36"/>
      <c r="C130" s="226" t="s">
        <v>144</v>
      </c>
      <c r="D130" s="226" t="s">
        <v>133</v>
      </c>
      <c r="E130" s="227" t="s">
        <v>145</v>
      </c>
      <c r="F130" s="228" t="s">
        <v>146</v>
      </c>
      <c r="G130" s="229" t="s">
        <v>136</v>
      </c>
      <c r="H130" s="230">
        <v>20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147</v>
      </c>
    </row>
    <row r="131" s="2" customFormat="1" ht="24.15" customHeight="1">
      <c r="A131" s="35"/>
      <c r="B131" s="36"/>
      <c r="C131" s="240" t="s">
        <v>137</v>
      </c>
      <c r="D131" s="240" t="s">
        <v>128</v>
      </c>
      <c r="E131" s="241" t="s">
        <v>148</v>
      </c>
      <c r="F131" s="242" t="s">
        <v>149</v>
      </c>
      <c r="G131" s="243" t="s">
        <v>136</v>
      </c>
      <c r="H131" s="244">
        <v>20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40</v>
      </c>
      <c r="O131" s="94"/>
      <c r="P131" s="236">
        <f>O131*H131</f>
        <v>0</v>
      </c>
      <c r="Q131" s="236">
        <v>0.00017000000000000001</v>
      </c>
      <c r="R131" s="236">
        <f>Q131*H131</f>
        <v>0.0034000000000000002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142</v>
      </c>
      <c r="AT131" s="238" t="s">
        <v>128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150</v>
      </c>
    </row>
    <row r="132" s="2" customFormat="1" ht="37.8" customHeight="1">
      <c r="A132" s="35"/>
      <c r="B132" s="36"/>
      <c r="C132" s="226" t="s">
        <v>151</v>
      </c>
      <c r="D132" s="226" t="s">
        <v>133</v>
      </c>
      <c r="E132" s="227" t="s">
        <v>152</v>
      </c>
      <c r="F132" s="228" t="s">
        <v>153</v>
      </c>
      <c r="G132" s="229" t="s">
        <v>154</v>
      </c>
      <c r="H132" s="230">
        <v>50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155</v>
      </c>
    </row>
    <row r="133" s="2" customFormat="1" ht="16.5" customHeight="1">
      <c r="A133" s="35"/>
      <c r="B133" s="36"/>
      <c r="C133" s="240" t="s">
        <v>156</v>
      </c>
      <c r="D133" s="240" t="s">
        <v>128</v>
      </c>
      <c r="E133" s="241" t="s">
        <v>157</v>
      </c>
      <c r="F133" s="242" t="s">
        <v>158</v>
      </c>
      <c r="G133" s="243" t="s">
        <v>154</v>
      </c>
      <c r="H133" s="244">
        <v>50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40</v>
      </c>
      <c r="O133" s="94"/>
      <c r="P133" s="236">
        <f>O133*H133</f>
        <v>0</v>
      </c>
      <c r="Q133" s="236">
        <v>0.00016000000000000001</v>
      </c>
      <c r="R133" s="236">
        <f>Q133*H133</f>
        <v>0.0080000000000000002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142</v>
      </c>
      <c r="AT133" s="238" t="s">
        <v>128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159</v>
      </c>
    </row>
    <row r="134" s="2" customFormat="1" ht="24.15" customHeight="1">
      <c r="A134" s="35"/>
      <c r="B134" s="36"/>
      <c r="C134" s="226" t="s">
        <v>160</v>
      </c>
      <c r="D134" s="226" t="s">
        <v>133</v>
      </c>
      <c r="E134" s="227" t="s">
        <v>161</v>
      </c>
      <c r="F134" s="228" t="s">
        <v>162</v>
      </c>
      <c r="G134" s="229" t="s">
        <v>154</v>
      </c>
      <c r="H134" s="230">
        <v>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163</v>
      </c>
    </row>
    <row r="135" s="2" customFormat="1" ht="16.5" customHeight="1">
      <c r="A135" s="35"/>
      <c r="B135" s="36"/>
      <c r="C135" s="240" t="s">
        <v>142</v>
      </c>
      <c r="D135" s="240" t="s">
        <v>128</v>
      </c>
      <c r="E135" s="241" t="s">
        <v>164</v>
      </c>
      <c r="F135" s="242" t="s">
        <v>165</v>
      </c>
      <c r="G135" s="243" t="s">
        <v>154</v>
      </c>
      <c r="H135" s="244">
        <v>7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40</v>
      </c>
      <c r="O135" s="94"/>
      <c r="P135" s="236">
        <f>O135*H135</f>
        <v>0</v>
      </c>
      <c r="Q135" s="236">
        <v>0.00010000000000000001</v>
      </c>
      <c r="R135" s="236">
        <f>Q135*H135</f>
        <v>0.00069999999999999999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166</v>
      </c>
      <c r="AT135" s="238" t="s">
        <v>128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166</v>
      </c>
      <c r="BM135" s="238" t="s">
        <v>167</v>
      </c>
    </row>
    <row r="136" s="2" customFormat="1" ht="24.15" customHeight="1">
      <c r="A136" s="35"/>
      <c r="B136" s="36"/>
      <c r="C136" s="226" t="s">
        <v>168</v>
      </c>
      <c r="D136" s="226" t="s">
        <v>133</v>
      </c>
      <c r="E136" s="227" t="s">
        <v>169</v>
      </c>
      <c r="F136" s="228" t="s">
        <v>170</v>
      </c>
      <c r="G136" s="229" t="s">
        <v>154</v>
      </c>
      <c r="H136" s="230">
        <v>20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171</v>
      </c>
    </row>
    <row r="137" s="2" customFormat="1" ht="16.5" customHeight="1">
      <c r="A137" s="35"/>
      <c r="B137" s="36"/>
      <c r="C137" s="240" t="s">
        <v>172</v>
      </c>
      <c r="D137" s="240" t="s">
        <v>128</v>
      </c>
      <c r="E137" s="241" t="s">
        <v>173</v>
      </c>
      <c r="F137" s="242" t="s">
        <v>174</v>
      </c>
      <c r="G137" s="243" t="s">
        <v>154</v>
      </c>
      <c r="H137" s="244">
        <v>20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40</v>
      </c>
      <c r="O137" s="94"/>
      <c r="P137" s="236">
        <f>O137*H137</f>
        <v>0</v>
      </c>
      <c r="Q137" s="236">
        <v>0.00010000000000000001</v>
      </c>
      <c r="R137" s="236">
        <f>Q137*H137</f>
        <v>0.002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166</v>
      </c>
      <c r="AT137" s="238" t="s">
        <v>128</v>
      </c>
      <c r="AU137" s="238" t="s">
        <v>138</v>
      </c>
      <c r="AY137" s="14" t="s">
        <v>130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138</v>
      </c>
      <c r="BK137" s="239">
        <f>ROUND(I137*H137,2)</f>
        <v>0</v>
      </c>
      <c r="BL137" s="14" t="s">
        <v>166</v>
      </c>
      <c r="BM137" s="238" t="s">
        <v>175</v>
      </c>
    </row>
    <row r="138" s="2" customFormat="1" ht="24.15" customHeight="1">
      <c r="A138" s="35"/>
      <c r="B138" s="36"/>
      <c r="C138" s="226" t="s">
        <v>176</v>
      </c>
      <c r="D138" s="226" t="s">
        <v>133</v>
      </c>
      <c r="E138" s="227" t="s">
        <v>177</v>
      </c>
      <c r="F138" s="228" t="s">
        <v>178</v>
      </c>
      <c r="G138" s="229" t="s">
        <v>154</v>
      </c>
      <c r="H138" s="230">
        <v>3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179</v>
      </c>
    </row>
    <row r="139" s="2" customFormat="1" ht="33" customHeight="1">
      <c r="A139" s="35"/>
      <c r="B139" s="36"/>
      <c r="C139" s="240" t="s">
        <v>180</v>
      </c>
      <c r="D139" s="240" t="s">
        <v>128</v>
      </c>
      <c r="E139" s="241" t="s">
        <v>181</v>
      </c>
      <c r="F139" s="242" t="s">
        <v>182</v>
      </c>
      <c r="G139" s="243" t="s">
        <v>183</v>
      </c>
      <c r="H139" s="244">
        <v>3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40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142</v>
      </c>
      <c r="AT139" s="238" t="s">
        <v>128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137</v>
      </c>
      <c r="BM139" s="238" t="s">
        <v>184</v>
      </c>
    </row>
    <row r="140" s="2" customFormat="1" ht="24.15" customHeight="1">
      <c r="A140" s="35"/>
      <c r="B140" s="36"/>
      <c r="C140" s="226" t="s">
        <v>185</v>
      </c>
      <c r="D140" s="226" t="s">
        <v>133</v>
      </c>
      <c r="E140" s="227" t="s">
        <v>186</v>
      </c>
      <c r="F140" s="228" t="s">
        <v>187</v>
      </c>
      <c r="G140" s="229" t="s">
        <v>154</v>
      </c>
      <c r="H140" s="230">
        <v>12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188</v>
      </c>
    </row>
    <row r="141" s="2" customFormat="1" ht="24.15" customHeight="1">
      <c r="A141" s="35"/>
      <c r="B141" s="36"/>
      <c r="C141" s="240" t="s">
        <v>189</v>
      </c>
      <c r="D141" s="240" t="s">
        <v>128</v>
      </c>
      <c r="E141" s="241" t="s">
        <v>190</v>
      </c>
      <c r="F141" s="242" t="s">
        <v>191</v>
      </c>
      <c r="G141" s="243" t="s">
        <v>154</v>
      </c>
      <c r="H141" s="244">
        <v>12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40</v>
      </c>
      <c r="O141" s="94"/>
      <c r="P141" s="236">
        <f>O141*H141</f>
        <v>0</v>
      </c>
      <c r="Q141" s="236">
        <v>0.00010000000000000001</v>
      </c>
      <c r="R141" s="236">
        <f>Q141*H141</f>
        <v>0.0012000000000000001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142</v>
      </c>
      <c r="AT141" s="238" t="s">
        <v>128</v>
      </c>
      <c r="AU141" s="238" t="s">
        <v>138</v>
      </c>
      <c r="AY141" s="14" t="s">
        <v>130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138</v>
      </c>
      <c r="BK141" s="239">
        <f>ROUND(I141*H141,2)</f>
        <v>0</v>
      </c>
      <c r="BL141" s="14" t="s">
        <v>137</v>
      </c>
      <c r="BM141" s="238" t="s">
        <v>192</v>
      </c>
    </row>
    <row r="142" s="2" customFormat="1" ht="24.15" customHeight="1">
      <c r="A142" s="35"/>
      <c r="B142" s="36"/>
      <c r="C142" s="226" t="s">
        <v>193</v>
      </c>
      <c r="D142" s="226" t="s">
        <v>133</v>
      </c>
      <c r="E142" s="227" t="s">
        <v>194</v>
      </c>
      <c r="F142" s="228" t="s">
        <v>195</v>
      </c>
      <c r="G142" s="229" t="s">
        <v>154</v>
      </c>
      <c r="H142" s="230">
        <v>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196</v>
      </c>
    </row>
    <row r="143" s="2" customFormat="1" ht="24.15" customHeight="1">
      <c r="A143" s="35"/>
      <c r="B143" s="36"/>
      <c r="C143" s="240" t="s">
        <v>197</v>
      </c>
      <c r="D143" s="240" t="s">
        <v>128</v>
      </c>
      <c r="E143" s="241" t="s">
        <v>198</v>
      </c>
      <c r="F143" s="242" t="s">
        <v>199</v>
      </c>
      <c r="G143" s="243" t="s">
        <v>154</v>
      </c>
      <c r="H143" s="244">
        <v>1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40</v>
      </c>
      <c r="O143" s="94"/>
      <c r="P143" s="236">
        <f>O143*H143</f>
        <v>0</v>
      </c>
      <c r="Q143" s="236">
        <v>0.023</v>
      </c>
      <c r="R143" s="236">
        <f>Q143*H143</f>
        <v>0.023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166</v>
      </c>
      <c r="AT143" s="238" t="s">
        <v>128</v>
      </c>
      <c r="AU143" s="238" t="s">
        <v>138</v>
      </c>
      <c r="AY143" s="14" t="s">
        <v>130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138</v>
      </c>
      <c r="BK143" s="239">
        <f>ROUND(I143*H143,2)</f>
        <v>0</v>
      </c>
      <c r="BL143" s="14" t="s">
        <v>166</v>
      </c>
      <c r="BM143" s="238" t="s">
        <v>200</v>
      </c>
    </row>
    <row r="144" s="2" customFormat="1" ht="21.75" customHeight="1">
      <c r="A144" s="35"/>
      <c r="B144" s="36"/>
      <c r="C144" s="226" t="s">
        <v>201</v>
      </c>
      <c r="D144" s="226" t="s">
        <v>133</v>
      </c>
      <c r="E144" s="227" t="s">
        <v>202</v>
      </c>
      <c r="F144" s="228" t="s">
        <v>203</v>
      </c>
      <c r="G144" s="229" t="s">
        <v>154</v>
      </c>
      <c r="H144" s="230">
        <v>7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204</v>
      </c>
    </row>
    <row r="145" s="2" customFormat="1" ht="24.15" customHeight="1">
      <c r="A145" s="35"/>
      <c r="B145" s="36"/>
      <c r="C145" s="240" t="s">
        <v>205</v>
      </c>
      <c r="D145" s="240" t="s">
        <v>128</v>
      </c>
      <c r="E145" s="241" t="s">
        <v>206</v>
      </c>
      <c r="F145" s="242" t="s">
        <v>207</v>
      </c>
      <c r="G145" s="243" t="s">
        <v>154</v>
      </c>
      <c r="H145" s="244">
        <v>7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40</v>
      </c>
      <c r="O145" s="94"/>
      <c r="P145" s="236">
        <f>O145*H145</f>
        <v>0</v>
      </c>
      <c r="Q145" s="236">
        <v>0.00080000000000000004</v>
      </c>
      <c r="R145" s="236">
        <f>Q145*H145</f>
        <v>0.0055999999999999999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142</v>
      </c>
      <c r="AT145" s="238" t="s">
        <v>128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137</v>
      </c>
      <c r="BM145" s="238" t="s">
        <v>208</v>
      </c>
    </row>
    <row r="146" s="2" customFormat="1" ht="24.15" customHeight="1">
      <c r="A146" s="35"/>
      <c r="B146" s="36"/>
      <c r="C146" s="240" t="s">
        <v>209</v>
      </c>
      <c r="D146" s="240" t="s">
        <v>128</v>
      </c>
      <c r="E146" s="241" t="s">
        <v>210</v>
      </c>
      <c r="F146" s="242" t="s">
        <v>211</v>
      </c>
      <c r="G146" s="243" t="s">
        <v>154</v>
      </c>
      <c r="H146" s="244">
        <v>7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40</v>
      </c>
      <c r="O146" s="94"/>
      <c r="P146" s="236">
        <f>O146*H146</f>
        <v>0</v>
      </c>
      <c r="Q146" s="236">
        <v>0.00080000000000000004</v>
      </c>
      <c r="R146" s="236">
        <f>Q146*H146</f>
        <v>0.0055999999999999999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142</v>
      </c>
      <c r="AT146" s="238" t="s">
        <v>128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212</v>
      </c>
    </row>
    <row r="147" s="2" customFormat="1" ht="21.75" customHeight="1">
      <c r="A147" s="35"/>
      <c r="B147" s="36"/>
      <c r="C147" s="226" t="s">
        <v>7</v>
      </c>
      <c r="D147" s="226" t="s">
        <v>133</v>
      </c>
      <c r="E147" s="227" t="s">
        <v>202</v>
      </c>
      <c r="F147" s="228" t="s">
        <v>203</v>
      </c>
      <c r="G147" s="229" t="s">
        <v>154</v>
      </c>
      <c r="H147" s="230">
        <v>11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137</v>
      </c>
      <c r="AT147" s="238" t="s">
        <v>133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213</v>
      </c>
    </row>
    <row r="148" s="2" customFormat="1" ht="24.15" customHeight="1">
      <c r="A148" s="35"/>
      <c r="B148" s="36"/>
      <c r="C148" s="240" t="s">
        <v>214</v>
      </c>
      <c r="D148" s="240" t="s">
        <v>128</v>
      </c>
      <c r="E148" s="241" t="s">
        <v>215</v>
      </c>
      <c r="F148" s="242" t="s">
        <v>216</v>
      </c>
      <c r="G148" s="243" t="s">
        <v>154</v>
      </c>
      <c r="H148" s="244">
        <v>11</v>
      </c>
      <c r="I148" s="245"/>
      <c r="J148" s="246">
        <f>ROUND(I148*H148,2)</f>
        <v>0</v>
      </c>
      <c r="K148" s="247"/>
      <c r="L148" s="248"/>
      <c r="M148" s="249" t="s">
        <v>1</v>
      </c>
      <c r="N148" s="250" t="s">
        <v>40</v>
      </c>
      <c r="O148" s="94"/>
      <c r="P148" s="236">
        <f>O148*H148</f>
        <v>0</v>
      </c>
      <c r="Q148" s="236">
        <v>0.00080000000000000004</v>
      </c>
      <c r="R148" s="236">
        <f>Q148*H148</f>
        <v>0.0088000000000000005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142</v>
      </c>
      <c r="AT148" s="238" t="s">
        <v>128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217</v>
      </c>
    </row>
    <row r="149" s="2" customFormat="1" ht="21.75" customHeight="1">
      <c r="A149" s="35"/>
      <c r="B149" s="36"/>
      <c r="C149" s="226" t="s">
        <v>218</v>
      </c>
      <c r="D149" s="226" t="s">
        <v>133</v>
      </c>
      <c r="E149" s="227" t="s">
        <v>219</v>
      </c>
      <c r="F149" s="228" t="s">
        <v>220</v>
      </c>
      <c r="G149" s="229" t="s">
        <v>154</v>
      </c>
      <c r="H149" s="230">
        <v>35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40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137</v>
      </c>
      <c r="AT149" s="238" t="s">
        <v>133</v>
      </c>
      <c r="AU149" s="238" t="s">
        <v>138</v>
      </c>
      <c r="AY149" s="14" t="s">
        <v>130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138</v>
      </c>
      <c r="BK149" s="239">
        <f>ROUND(I149*H149,2)</f>
        <v>0</v>
      </c>
      <c r="BL149" s="14" t="s">
        <v>137</v>
      </c>
      <c r="BM149" s="238" t="s">
        <v>221</v>
      </c>
    </row>
    <row r="150" s="2" customFormat="1" ht="24.15" customHeight="1">
      <c r="A150" s="35"/>
      <c r="B150" s="36"/>
      <c r="C150" s="240" t="s">
        <v>222</v>
      </c>
      <c r="D150" s="240" t="s">
        <v>128</v>
      </c>
      <c r="E150" s="241" t="s">
        <v>223</v>
      </c>
      <c r="F150" s="242" t="s">
        <v>224</v>
      </c>
      <c r="G150" s="243" t="s">
        <v>154</v>
      </c>
      <c r="H150" s="244">
        <v>35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40</v>
      </c>
      <c r="O150" s="94"/>
      <c r="P150" s="236">
        <f>O150*H150</f>
        <v>0</v>
      </c>
      <c r="Q150" s="236">
        <v>0.0070000000000000001</v>
      </c>
      <c r="R150" s="236">
        <f>Q150*H150</f>
        <v>0.245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142</v>
      </c>
      <c r="AT150" s="238" t="s">
        <v>128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225</v>
      </c>
    </row>
    <row r="151" s="2" customFormat="1" ht="24.15" customHeight="1">
      <c r="A151" s="35"/>
      <c r="B151" s="36"/>
      <c r="C151" s="226" t="s">
        <v>226</v>
      </c>
      <c r="D151" s="226" t="s">
        <v>133</v>
      </c>
      <c r="E151" s="227" t="s">
        <v>227</v>
      </c>
      <c r="F151" s="228" t="s">
        <v>228</v>
      </c>
      <c r="G151" s="229" t="s">
        <v>154</v>
      </c>
      <c r="H151" s="230">
        <v>13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40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137</v>
      </c>
      <c r="AT151" s="238" t="s">
        <v>133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229</v>
      </c>
    </row>
    <row r="152" s="2" customFormat="1" ht="24.15" customHeight="1">
      <c r="A152" s="35"/>
      <c r="B152" s="36"/>
      <c r="C152" s="240" t="s">
        <v>230</v>
      </c>
      <c r="D152" s="240" t="s">
        <v>128</v>
      </c>
      <c r="E152" s="241" t="s">
        <v>231</v>
      </c>
      <c r="F152" s="242" t="s">
        <v>232</v>
      </c>
      <c r="G152" s="243" t="s">
        <v>154</v>
      </c>
      <c r="H152" s="244">
        <v>13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40</v>
      </c>
      <c r="O152" s="94"/>
      <c r="P152" s="236">
        <f>O152*H152</f>
        <v>0</v>
      </c>
      <c r="Q152" s="236">
        <v>0.0018</v>
      </c>
      <c r="R152" s="236">
        <f>Q152*H152</f>
        <v>0.023400000000000001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142</v>
      </c>
      <c r="AT152" s="238" t="s">
        <v>128</v>
      </c>
      <c r="AU152" s="238" t="s">
        <v>138</v>
      </c>
      <c r="AY152" s="14" t="s">
        <v>130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138</v>
      </c>
      <c r="BK152" s="239">
        <f>ROUND(I152*H152,2)</f>
        <v>0</v>
      </c>
      <c r="BL152" s="14" t="s">
        <v>137</v>
      </c>
      <c r="BM152" s="238" t="s">
        <v>233</v>
      </c>
    </row>
    <row r="153" s="2" customFormat="1" ht="16.5" customHeight="1">
      <c r="A153" s="35"/>
      <c r="B153" s="36"/>
      <c r="C153" s="240" t="s">
        <v>234</v>
      </c>
      <c r="D153" s="240" t="s">
        <v>128</v>
      </c>
      <c r="E153" s="241" t="s">
        <v>235</v>
      </c>
      <c r="F153" s="242" t="s">
        <v>236</v>
      </c>
      <c r="G153" s="243" t="s">
        <v>154</v>
      </c>
      <c r="H153" s="244">
        <v>13</v>
      </c>
      <c r="I153" s="245"/>
      <c r="J153" s="246">
        <f>ROUND(I153*H153,2)</f>
        <v>0</v>
      </c>
      <c r="K153" s="247"/>
      <c r="L153" s="248"/>
      <c r="M153" s="249" t="s">
        <v>1</v>
      </c>
      <c r="N153" s="250" t="s">
        <v>40</v>
      </c>
      <c r="O153" s="94"/>
      <c r="P153" s="236">
        <f>O153*H153</f>
        <v>0</v>
      </c>
      <c r="Q153" s="236">
        <v>0.0018</v>
      </c>
      <c r="R153" s="236">
        <f>Q153*H153</f>
        <v>0.023400000000000001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142</v>
      </c>
      <c r="AT153" s="238" t="s">
        <v>128</v>
      </c>
      <c r="AU153" s="238" t="s">
        <v>138</v>
      </c>
      <c r="AY153" s="14" t="s">
        <v>130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138</v>
      </c>
      <c r="BK153" s="239">
        <f>ROUND(I153*H153,2)</f>
        <v>0</v>
      </c>
      <c r="BL153" s="14" t="s">
        <v>137</v>
      </c>
      <c r="BM153" s="238" t="s">
        <v>237</v>
      </c>
    </row>
    <row r="154" s="2" customFormat="1" ht="21.75" customHeight="1">
      <c r="A154" s="35"/>
      <c r="B154" s="36"/>
      <c r="C154" s="226" t="s">
        <v>238</v>
      </c>
      <c r="D154" s="226" t="s">
        <v>133</v>
      </c>
      <c r="E154" s="227" t="s">
        <v>239</v>
      </c>
      <c r="F154" s="228" t="s">
        <v>240</v>
      </c>
      <c r="G154" s="229" t="s">
        <v>154</v>
      </c>
      <c r="H154" s="230">
        <v>11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137</v>
      </c>
      <c r="AT154" s="238" t="s">
        <v>133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137</v>
      </c>
      <c r="BM154" s="238" t="s">
        <v>241</v>
      </c>
    </row>
    <row r="155" s="2" customFormat="1" ht="21.75" customHeight="1">
      <c r="A155" s="35"/>
      <c r="B155" s="36"/>
      <c r="C155" s="226" t="s">
        <v>242</v>
      </c>
      <c r="D155" s="226" t="s">
        <v>133</v>
      </c>
      <c r="E155" s="227" t="s">
        <v>243</v>
      </c>
      <c r="F155" s="228" t="s">
        <v>244</v>
      </c>
      <c r="G155" s="229" t="s">
        <v>154</v>
      </c>
      <c r="H155" s="230">
        <v>20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40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137</v>
      </c>
      <c r="AT155" s="238" t="s">
        <v>133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137</v>
      </c>
      <c r="BM155" s="238" t="s">
        <v>245</v>
      </c>
    </row>
    <row r="156" s="2" customFormat="1" ht="16.5" customHeight="1">
      <c r="A156" s="35"/>
      <c r="B156" s="36"/>
      <c r="C156" s="226" t="s">
        <v>246</v>
      </c>
      <c r="D156" s="226" t="s">
        <v>133</v>
      </c>
      <c r="E156" s="227" t="s">
        <v>247</v>
      </c>
      <c r="F156" s="228" t="s">
        <v>248</v>
      </c>
      <c r="G156" s="229" t="s">
        <v>154</v>
      </c>
      <c r="H156" s="230">
        <v>35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137</v>
      </c>
      <c r="BM156" s="238" t="s">
        <v>249</v>
      </c>
    </row>
    <row r="157" s="2" customFormat="1" ht="21.75" customHeight="1">
      <c r="A157" s="35"/>
      <c r="B157" s="36"/>
      <c r="C157" s="226" t="s">
        <v>250</v>
      </c>
      <c r="D157" s="226" t="s">
        <v>133</v>
      </c>
      <c r="E157" s="227" t="s">
        <v>251</v>
      </c>
      <c r="F157" s="228" t="s">
        <v>252</v>
      </c>
      <c r="G157" s="229" t="s">
        <v>154</v>
      </c>
      <c r="H157" s="230">
        <v>1</v>
      </c>
      <c r="I157" s="231"/>
      <c r="J157" s="232">
        <f>ROUND(I157*H157,2)</f>
        <v>0</v>
      </c>
      <c r="K157" s="233"/>
      <c r="L157" s="41"/>
      <c r="M157" s="234" t="s">
        <v>1</v>
      </c>
      <c r="N157" s="235" t="s">
        <v>40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137</v>
      </c>
      <c r="AT157" s="238" t="s">
        <v>133</v>
      </c>
      <c r="AU157" s="238" t="s">
        <v>138</v>
      </c>
      <c r="AY157" s="14" t="s">
        <v>130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138</v>
      </c>
      <c r="BK157" s="239">
        <f>ROUND(I157*H157,2)</f>
        <v>0</v>
      </c>
      <c r="BL157" s="14" t="s">
        <v>137</v>
      </c>
      <c r="BM157" s="238" t="s">
        <v>253</v>
      </c>
    </row>
    <row r="158" s="2" customFormat="1" ht="24.15" customHeight="1">
      <c r="A158" s="35"/>
      <c r="B158" s="36"/>
      <c r="C158" s="240" t="s">
        <v>254</v>
      </c>
      <c r="D158" s="240" t="s">
        <v>128</v>
      </c>
      <c r="E158" s="241" t="s">
        <v>255</v>
      </c>
      <c r="F158" s="242" t="s">
        <v>256</v>
      </c>
      <c r="G158" s="243" t="s">
        <v>154</v>
      </c>
      <c r="H158" s="244">
        <v>1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142</v>
      </c>
      <c r="AT158" s="238" t="s">
        <v>128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137</v>
      </c>
      <c r="BM158" s="238" t="s">
        <v>257</v>
      </c>
    </row>
    <row r="159" s="2" customFormat="1" ht="16.5" customHeight="1">
      <c r="A159" s="35"/>
      <c r="B159" s="36"/>
      <c r="C159" s="240" t="s">
        <v>258</v>
      </c>
      <c r="D159" s="240" t="s">
        <v>128</v>
      </c>
      <c r="E159" s="241" t="s">
        <v>259</v>
      </c>
      <c r="F159" s="242" t="s">
        <v>260</v>
      </c>
      <c r="G159" s="243" t="s">
        <v>154</v>
      </c>
      <c r="H159" s="244">
        <v>1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0.00024000000000000001</v>
      </c>
      <c r="R159" s="236">
        <f>Q159*H159</f>
        <v>0.00024000000000000001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142</v>
      </c>
      <c r="AT159" s="238" t="s">
        <v>128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137</v>
      </c>
      <c r="BM159" s="238" t="s">
        <v>261</v>
      </c>
    </row>
    <row r="160" s="2" customFormat="1" ht="24.15" customHeight="1">
      <c r="A160" s="35"/>
      <c r="B160" s="36"/>
      <c r="C160" s="226" t="s">
        <v>262</v>
      </c>
      <c r="D160" s="226" t="s">
        <v>133</v>
      </c>
      <c r="E160" s="227" t="s">
        <v>263</v>
      </c>
      <c r="F160" s="228" t="s">
        <v>264</v>
      </c>
      <c r="G160" s="229" t="s">
        <v>136</v>
      </c>
      <c r="H160" s="230">
        <v>12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137</v>
      </c>
      <c r="AT160" s="238" t="s">
        <v>133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137</v>
      </c>
      <c r="BM160" s="238" t="s">
        <v>265</v>
      </c>
    </row>
    <row r="161" s="2" customFormat="1" ht="24.15" customHeight="1">
      <c r="A161" s="35"/>
      <c r="B161" s="36"/>
      <c r="C161" s="240" t="s">
        <v>266</v>
      </c>
      <c r="D161" s="240" t="s">
        <v>128</v>
      </c>
      <c r="E161" s="241" t="s">
        <v>267</v>
      </c>
      <c r="F161" s="242" t="s">
        <v>268</v>
      </c>
      <c r="G161" s="243" t="s">
        <v>269</v>
      </c>
      <c r="H161" s="244">
        <v>2.3999999999999999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0.001</v>
      </c>
      <c r="R161" s="236">
        <f>Q161*H161</f>
        <v>0.0023999999999999998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142</v>
      </c>
      <c r="AT161" s="238" t="s">
        <v>128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137</v>
      </c>
      <c r="BM161" s="238" t="s">
        <v>270</v>
      </c>
    </row>
    <row r="162" s="2" customFormat="1" ht="21.75" customHeight="1">
      <c r="A162" s="35"/>
      <c r="B162" s="36"/>
      <c r="C162" s="226" t="s">
        <v>271</v>
      </c>
      <c r="D162" s="226" t="s">
        <v>133</v>
      </c>
      <c r="E162" s="227" t="s">
        <v>272</v>
      </c>
      <c r="F162" s="228" t="s">
        <v>273</v>
      </c>
      <c r="G162" s="229" t="s">
        <v>136</v>
      </c>
      <c r="H162" s="230">
        <v>525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137</v>
      </c>
      <c r="AT162" s="238" t="s">
        <v>133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137</v>
      </c>
      <c r="BM162" s="238" t="s">
        <v>274</v>
      </c>
    </row>
    <row r="163" s="2" customFormat="1" ht="16.5" customHeight="1">
      <c r="A163" s="35"/>
      <c r="B163" s="36"/>
      <c r="C163" s="240" t="s">
        <v>275</v>
      </c>
      <c r="D163" s="240" t="s">
        <v>128</v>
      </c>
      <c r="E163" s="241" t="s">
        <v>276</v>
      </c>
      <c r="F163" s="242" t="s">
        <v>277</v>
      </c>
      <c r="G163" s="243" t="s">
        <v>136</v>
      </c>
      <c r="H163" s="244">
        <v>525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142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137</v>
      </c>
      <c r="BM163" s="238" t="s">
        <v>278</v>
      </c>
    </row>
    <row r="164" s="2" customFormat="1" ht="21.75" customHeight="1">
      <c r="A164" s="35"/>
      <c r="B164" s="36"/>
      <c r="C164" s="226" t="s">
        <v>279</v>
      </c>
      <c r="D164" s="226" t="s">
        <v>133</v>
      </c>
      <c r="E164" s="227" t="s">
        <v>272</v>
      </c>
      <c r="F164" s="228" t="s">
        <v>273</v>
      </c>
      <c r="G164" s="229" t="s">
        <v>136</v>
      </c>
      <c r="H164" s="230">
        <v>750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137</v>
      </c>
      <c r="BM164" s="238" t="s">
        <v>280</v>
      </c>
    </row>
    <row r="165" s="2" customFormat="1" ht="16.5" customHeight="1">
      <c r="A165" s="35"/>
      <c r="B165" s="36"/>
      <c r="C165" s="240" t="s">
        <v>281</v>
      </c>
      <c r="D165" s="240" t="s">
        <v>128</v>
      </c>
      <c r="E165" s="241" t="s">
        <v>282</v>
      </c>
      <c r="F165" s="242" t="s">
        <v>283</v>
      </c>
      <c r="G165" s="243" t="s">
        <v>136</v>
      </c>
      <c r="H165" s="244">
        <v>750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40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142</v>
      </c>
      <c r="AT165" s="238" t="s">
        <v>128</v>
      </c>
      <c r="AU165" s="238" t="s">
        <v>138</v>
      </c>
      <c r="AY165" s="14" t="s">
        <v>130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138</v>
      </c>
      <c r="BK165" s="239">
        <f>ROUND(I165*H165,2)</f>
        <v>0</v>
      </c>
      <c r="BL165" s="14" t="s">
        <v>137</v>
      </c>
      <c r="BM165" s="238" t="s">
        <v>284</v>
      </c>
    </row>
    <row r="166" s="2" customFormat="1" ht="21.75" customHeight="1">
      <c r="A166" s="35"/>
      <c r="B166" s="36"/>
      <c r="C166" s="226" t="s">
        <v>285</v>
      </c>
      <c r="D166" s="226" t="s">
        <v>133</v>
      </c>
      <c r="E166" s="227" t="s">
        <v>286</v>
      </c>
      <c r="F166" s="228" t="s">
        <v>287</v>
      </c>
      <c r="G166" s="229" t="s">
        <v>136</v>
      </c>
      <c r="H166" s="230">
        <v>175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137</v>
      </c>
      <c r="AT166" s="238" t="s">
        <v>133</v>
      </c>
      <c r="AU166" s="238" t="s">
        <v>138</v>
      </c>
      <c r="AY166" s="14" t="s">
        <v>130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138</v>
      </c>
      <c r="BK166" s="239">
        <f>ROUND(I166*H166,2)</f>
        <v>0</v>
      </c>
      <c r="BL166" s="14" t="s">
        <v>137</v>
      </c>
      <c r="BM166" s="238" t="s">
        <v>288</v>
      </c>
    </row>
    <row r="167" s="2" customFormat="1" ht="16.5" customHeight="1">
      <c r="A167" s="35"/>
      <c r="B167" s="36"/>
      <c r="C167" s="240" t="s">
        <v>289</v>
      </c>
      <c r="D167" s="240" t="s">
        <v>128</v>
      </c>
      <c r="E167" s="241" t="s">
        <v>290</v>
      </c>
      <c r="F167" s="242" t="s">
        <v>291</v>
      </c>
      <c r="G167" s="243" t="s">
        <v>136</v>
      </c>
      <c r="H167" s="244">
        <v>175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142</v>
      </c>
      <c r="AT167" s="238" t="s">
        <v>128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137</v>
      </c>
      <c r="BM167" s="238" t="s">
        <v>292</v>
      </c>
    </row>
    <row r="168" s="12" customFormat="1" ht="22.8" customHeight="1">
      <c r="A168" s="12"/>
      <c r="B168" s="210"/>
      <c r="C168" s="211"/>
      <c r="D168" s="212" t="s">
        <v>73</v>
      </c>
      <c r="E168" s="224" t="s">
        <v>293</v>
      </c>
      <c r="F168" s="224" t="s">
        <v>294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SUM(P169:P170)</f>
        <v>0</v>
      </c>
      <c r="Q168" s="218"/>
      <c r="R168" s="219">
        <f>SUM(R169:R170)</f>
        <v>0</v>
      </c>
      <c r="S168" s="218"/>
      <c r="T168" s="22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82</v>
      </c>
      <c r="AT168" s="222" t="s">
        <v>73</v>
      </c>
      <c r="AU168" s="222" t="s">
        <v>82</v>
      </c>
      <c r="AY168" s="221" t="s">
        <v>130</v>
      </c>
      <c r="BK168" s="223">
        <f>SUM(BK169:BK170)</f>
        <v>0</v>
      </c>
    </row>
    <row r="169" s="2" customFormat="1" ht="16.5" customHeight="1">
      <c r="A169" s="35"/>
      <c r="B169" s="36"/>
      <c r="C169" s="226" t="s">
        <v>295</v>
      </c>
      <c r="D169" s="226" t="s">
        <v>133</v>
      </c>
      <c r="E169" s="227" t="s">
        <v>296</v>
      </c>
      <c r="F169" s="228" t="s">
        <v>297</v>
      </c>
      <c r="G169" s="229" t="s">
        <v>154</v>
      </c>
      <c r="H169" s="230">
        <v>1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40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137</v>
      </c>
      <c r="AT169" s="238" t="s">
        <v>133</v>
      </c>
      <c r="AU169" s="238" t="s">
        <v>138</v>
      </c>
      <c r="AY169" s="14" t="s">
        <v>130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137</v>
      </c>
      <c r="BM169" s="238" t="s">
        <v>298</v>
      </c>
    </row>
    <row r="170" s="2" customFormat="1" ht="16.5" customHeight="1">
      <c r="A170" s="35"/>
      <c r="B170" s="36"/>
      <c r="C170" s="240" t="s">
        <v>299</v>
      </c>
      <c r="D170" s="240" t="s">
        <v>128</v>
      </c>
      <c r="E170" s="241" t="s">
        <v>300</v>
      </c>
      <c r="F170" s="242" t="s">
        <v>301</v>
      </c>
      <c r="G170" s="243" t="s">
        <v>154</v>
      </c>
      <c r="H170" s="244">
        <v>1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142</v>
      </c>
      <c r="AT170" s="238" t="s">
        <v>128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137</v>
      </c>
      <c r="BM170" s="238" t="s">
        <v>302</v>
      </c>
    </row>
    <row r="171" s="12" customFormat="1" ht="22.8" customHeight="1">
      <c r="A171" s="12"/>
      <c r="B171" s="210"/>
      <c r="C171" s="211"/>
      <c r="D171" s="212" t="s">
        <v>73</v>
      </c>
      <c r="E171" s="224" t="s">
        <v>303</v>
      </c>
      <c r="F171" s="224" t="s">
        <v>304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SUM(P172:P180)</f>
        <v>0</v>
      </c>
      <c r="Q171" s="218"/>
      <c r="R171" s="219">
        <f>SUM(R172:R180)</f>
        <v>0</v>
      </c>
      <c r="S171" s="218"/>
      <c r="T171" s="220">
        <f>SUM(T172:T180)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82</v>
      </c>
      <c r="AT171" s="222" t="s">
        <v>73</v>
      </c>
      <c r="AU171" s="222" t="s">
        <v>82</v>
      </c>
      <c r="AY171" s="221" t="s">
        <v>130</v>
      </c>
      <c r="BK171" s="223">
        <f>SUM(BK172:BK180)</f>
        <v>0</v>
      </c>
    </row>
    <row r="172" s="2" customFormat="1" ht="21.75" customHeight="1">
      <c r="A172" s="35"/>
      <c r="B172" s="36"/>
      <c r="C172" s="226" t="s">
        <v>305</v>
      </c>
      <c r="D172" s="226" t="s">
        <v>133</v>
      </c>
      <c r="E172" s="227" t="s">
        <v>306</v>
      </c>
      <c r="F172" s="228" t="s">
        <v>307</v>
      </c>
      <c r="G172" s="229" t="s">
        <v>136</v>
      </c>
      <c r="H172" s="230">
        <v>260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137</v>
      </c>
      <c r="AT172" s="238" t="s">
        <v>133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137</v>
      </c>
      <c r="BM172" s="238" t="s">
        <v>308</v>
      </c>
    </row>
    <row r="173" s="2" customFormat="1" ht="24.15" customHeight="1">
      <c r="A173" s="35"/>
      <c r="B173" s="36"/>
      <c r="C173" s="240" t="s">
        <v>309</v>
      </c>
      <c r="D173" s="240" t="s">
        <v>128</v>
      </c>
      <c r="E173" s="241" t="s">
        <v>310</v>
      </c>
      <c r="F173" s="242" t="s">
        <v>311</v>
      </c>
      <c r="G173" s="243" t="s">
        <v>136</v>
      </c>
      <c r="H173" s="244">
        <v>260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40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166</v>
      </c>
      <c r="AT173" s="238" t="s">
        <v>128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166</v>
      </c>
      <c r="BM173" s="238" t="s">
        <v>312</v>
      </c>
    </row>
    <row r="174" s="2" customFormat="1" ht="24.15" customHeight="1">
      <c r="A174" s="35"/>
      <c r="B174" s="36"/>
      <c r="C174" s="240" t="s">
        <v>313</v>
      </c>
      <c r="D174" s="240" t="s">
        <v>128</v>
      </c>
      <c r="E174" s="241" t="s">
        <v>314</v>
      </c>
      <c r="F174" s="242" t="s">
        <v>315</v>
      </c>
      <c r="G174" s="243" t="s">
        <v>154</v>
      </c>
      <c r="H174" s="244">
        <v>176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166</v>
      </c>
      <c r="AT174" s="238" t="s">
        <v>128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166</v>
      </c>
      <c r="BM174" s="238" t="s">
        <v>316</v>
      </c>
    </row>
    <row r="175" s="2" customFormat="1" ht="21.75" customHeight="1">
      <c r="A175" s="35"/>
      <c r="B175" s="36"/>
      <c r="C175" s="226" t="s">
        <v>317</v>
      </c>
      <c r="D175" s="226" t="s">
        <v>133</v>
      </c>
      <c r="E175" s="227" t="s">
        <v>318</v>
      </c>
      <c r="F175" s="228" t="s">
        <v>319</v>
      </c>
      <c r="G175" s="229" t="s">
        <v>136</v>
      </c>
      <c r="H175" s="230">
        <v>120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137</v>
      </c>
      <c r="AT175" s="238" t="s">
        <v>133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137</v>
      </c>
      <c r="BM175" s="238" t="s">
        <v>320</v>
      </c>
    </row>
    <row r="176" s="2" customFormat="1" ht="24.15" customHeight="1">
      <c r="A176" s="35"/>
      <c r="B176" s="36"/>
      <c r="C176" s="240" t="s">
        <v>321</v>
      </c>
      <c r="D176" s="240" t="s">
        <v>128</v>
      </c>
      <c r="E176" s="241" t="s">
        <v>322</v>
      </c>
      <c r="F176" s="242" t="s">
        <v>323</v>
      </c>
      <c r="G176" s="243" t="s">
        <v>136</v>
      </c>
      <c r="H176" s="244">
        <v>120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166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166</v>
      </c>
      <c r="BM176" s="238" t="s">
        <v>324</v>
      </c>
    </row>
    <row r="177" s="2" customFormat="1" ht="24.15" customHeight="1">
      <c r="A177" s="35"/>
      <c r="B177" s="36"/>
      <c r="C177" s="240" t="s">
        <v>325</v>
      </c>
      <c r="D177" s="240" t="s">
        <v>128</v>
      </c>
      <c r="E177" s="241" t="s">
        <v>314</v>
      </c>
      <c r="F177" s="242" t="s">
        <v>315</v>
      </c>
      <c r="G177" s="243" t="s">
        <v>154</v>
      </c>
      <c r="H177" s="244">
        <v>80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166</v>
      </c>
      <c r="AT177" s="238" t="s">
        <v>128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166</v>
      </c>
      <c r="BM177" s="238" t="s">
        <v>326</v>
      </c>
    </row>
    <row r="178" s="2" customFormat="1" ht="24.15" customHeight="1">
      <c r="A178" s="35"/>
      <c r="B178" s="36"/>
      <c r="C178" s="240" t="s">
        <v>327</v>
      </c>
      <c r="D178" s="240" t="s">
        <v>128</v>
      </c>
      <c r="E178" s="241" t="s">
        <v>328</v>
      </c>
      <c r="F178" s="242" t="s">
        <v>329</v>
      </c>
      <c r="G178" s="243" t="s">
        <v>154</v>
      </c>
      <c r="H178" s="244">
        <v>50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40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166</v>
      </c>
      <c r="AT178" s="238" t="s">
        <v>128</v>
      </c>
      <c r="AU178" s="238" t="s">
        <v>138</v>
      </c>
      <c r="AY178" s="14" t="s">
        <v>130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138</v>
      </c>
      <c r="BK178" s="239">
        <f>ROUND(I178*H178,2)</f>
        <v>0</v>
      </c>
      <c r="BL178" s="14" t="s">
        <v>166</v>
      </c>
      <c r="BM178" s="238" t="s">
        <v>330</v>
      </c>
    </row>
    <row r="179" s="2" customFormat="1" ht="37.8" customHeight="1">
      <c r="A179" s="35"/>
      <c r="B179" s="36"/>
      <c r="C179" s="240" t="s">
        <v>331</v>
      </c>
      <c r="D179" s="240" t="s">
        <v>128</v>
      </c>
      <c r="E179" s="241" t="s">
        <v>332</v>
      </c>
      <c r="F179" s="242" t="s">
        <v>333</v>
      </c>
      <c r="G179" s="243" t="s">
        <v>334</v>
      </c>
      <c r="H179" s="251"/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40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166</v>
      </c>
      <c r="AT179" s="238" t="s">
        <v>128</v>
      </c>
      <c r="AU179" s="238" t="s">
        <v>138</v>
      </c>
      <c r="AY179" s="14" t="s">
        <v>130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138</v>
      </c>
      <c r="BK179" s="239">
        <f>ROUND(I179*H179,2)</f>
        <v>0</v>
      </c>
      <c r="BL179" s="14" t="s">
        <v>166</v>
      </c>
      <c r="BM179" s="238" t="s">
        <v>335</v>
      </c>
    </row>
    <row r="180" s="2" customFormat="1" ht="24.15" customHeight="1">
      <c r="A180" s="35"/>
      <c r="B180" s="36"/>
      <c r="C180" s="240" t="s">
        <v>336</v>
      </c>
      <c r="D180" s="240" t="s">
        <v>128</v>
      </c>
      <c r="E180" s="241" t="s">
        <v>337</v>
      </c>
      <c r="F180" s="242" t="s">
        <v>338</v>
      </c>
      <c r="G180" s="243" t="s">
        <v>154</v>
      </c>
      <c r="H180" s="244">
        <v>35</v>
      </c>
      <c r="I180" s="245"/>
      <c r="J180" s="246">
        <f>ROUND(I180*H180,2)</f>
        <v>0</v>
      </c>
      <c r="K180" s="247"/>
      <c r="L180" s="248"/>
      <c r="M180" s="249" t="s">
        <v>1</v>
      </c>
      <c r="N180" s="250" t="s">
        <v>40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166</v>
      </c>
      <c r="AT180" s="238" t="s">
        <v>128</v>
      </c>
      <c r="AU180" s="238" t="s">
        <v>138</v>
      </c>
      <c r="AY180" s="14" t="s">
        <v>130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138</v>
      </c>
      <c r="BK180" s="239">
        <f>ROUND(I180*H180,2)</f>
        <v>0</v>
      </c>
      <c r="BL180" s="14" t="s">
        <v>166</v>
      </c>
      <c r="BM180" s="238" t="s">
        <v>339</v>
      </c>
    </row>
    <row r="181" s="12" customFormat="1" ht="22.8" customHeight="1">
      <c r="A181" s="12"/>
      <c r="B181" s="210"/>
      <c r="C181" s="211"/>
      <c r="D181" s="212" t="s">
        <v>73</v>
      </c>
      <c r="E181" s="224" t="s">
        <v>340</v>
      </c>
      <c r="F181" s="224" t="s">
        <v>341</v>
      </c>
      <c r="G181" s="211"/>
      <c r="H181" s="211"/>
      <c r="I181" s="214"/>
      <c r="J181" s="225">
        <f>BK181</f>
        <v>0</v>
      </c>
      <c r="K181" s="211"/>
      <c r="L181" s="216"/>
      <c r="M181" s="217"/>
      <c r="N181" s="218"/>
      <c r="O181" s="218"/>
      <c r="P181" s="219">
        <f>P182</f>
        <v>0</v>
      </c>
      <c r="Q181" s="218"/>
      <c r="R181" s="219">
        <f>R182</f>
        <v>0</v>
      </c>
      <c r="S181" s="218"/>
      <c r="T181" s="22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82</v>
      </c>
      <c r="AT181" s="222" t="s">
        <v>73</v>
      </c>
      <c r="AU181" s="222" t="s">
        <v>82</v>
      </c>
      <c r="AY181" s="221" t="s">
        <v>130</v>
      </c>
      <c r="BK181" s="223">
        <f>BK182</f>
        <v>0</v>
      </c>
    </row>
    <row r="182" s="2" customFormat="1" ht="44.25" customHeight="1">
      <c r="A182" s="35"/>
      <c r="B182" s="36"/>
      <c r="C182" s="226" t="s">
        <v>342</v>
      </c>
      <c r="D182" s="226" t="s">
        <v>133</v>
      </c>
      <c r="E182" s="227" t="s">
        <v>343</v>
      </c>
      <c r="F182" s="228" t="s">
        <v>344</v>
      </c>
      <c r="G182" s="229" t="s">
        <v>345</v>
      </c>
      <c r="H182" s="230">
        <v>50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40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137</v>
      </c>
      <c r="AT182" s="238" t="s">
        <v>133</v>
      </c>
      <c r="AU182" s="238" t="s">
        <v>138</v>
      </c>
      <c r="AY182" s="14" t="s">
        <v>130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138</v>
      </c>
      <c r="BK182" s="239">
        <f>ROUND(I182*H182,2)</f>
        <v>0</v>
      </c>
      <c r="BL182" s="14" t="s">
        <v>137</v>
      </c>
      <c r="BM182" s="238" t="s">
        <v>346</v>
      </c>
    </row>
    <row r="183" s="12" customFormat="1" ht="25.92" customHeight="1">
      <c r="A183" s="12"/>
      <c r="B183" s="210"/>
      <c r="C183" s="211"/>
      <c r="D183" s="212" t="s">
        <v>73</v>
      </c>
      <c r="E183" s="213" t="s">
        <v>347</v>
      </c>
      <c r="F183" s="213" t="s">
        <v>348</v>
      </c>
      <c r="G183" s="211"/>
      <c r="H183" s="211"/>
      <c r="I183" s="214"/>
      <c r="J183" s="215">
        <f>BK183</f>
        <v>0</v>
      </c>
      <c r="K183" s="211"/>
      <c r="L183" s="216"/>
      <c r="M183" s="217"/>
      <c r="N183" s="218"/>
      <c r="O183" s="218"/>
      <c r="P183" s="219">
        <f>P184+P187</f>
        <v>0</v>
      </c>
      <c r="Q183" s="218"/>
      <c r="R183" s="219">
        <f>R184+R187</f>
        <v>0.16974600000000001</v>
      </c>
      <c r="S183" s="218"/>
      <c r="T183" s="220">
        <f>T184+T187</f>
        <v>0.28000000000000003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1" t="s">
        <v>137</v>
      </c>
      <c r="AT183" s="222" t="s">
        <v>73</v>
      </c>
      <c r="AU183" s="222" t="s">
        <v>74</v>
      </c>
      <c r="AY183" s="221" t="s">
        <v>130</v>
      </c>
      <c r="BK183" s="223">
        <f>BK184+BK187</f>
        <v>0</v>
      </c>
    </row>
    <row r="184" s="12" customFormat="1" ht="22.8" customHeight="1">
      <c r="A184" s="12"/>
      <c r="B184" s="210"/>
      <c r="C184" s="211"/>
      <c r="D184" s="212" t="s">
        <v>73</v>
      </c>
      <c r="E184" s="224" t="s">
        <v>156</v>
      </c>
      <c r="F184" s="224" t="s">
        <v>349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SUM(P185:P186)</f>
        <v>0</v>
      </c>
      <c r="Q184" s="218"/>
      <c r="R184" s="219">
        <f>SUM(R185:R186)</f>
        <v>0.16974600000000001</v>
      </c>
      <c r="S184" s="218"/>
      <c r="T184" s="220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137</v>
      </c>
      <c r="AT184" s="222" t="s">
        <v>73</v>
      </c>
      <c r="AU184" s="222" t="s">
        <v>82</v>
      </c>
      <c r="AY184" s="221" t="s">
        <v>130</v>
      </c>
      <c r="BK184" s="223">
        <f>SUM(BK185:BK186)</f>
        <v>0</v>
      </c>
    </row>
    <row r="185" s="2" customFormat="1" ht="24.15" customHeight="1">
      <c r="A185" s="35"/>
      <c r="B185" s="36"/>
      <c r="C185" s="226" t="s">
        <v>350</v>
      </c>
      <c r="D185" s="226" t="s">
        <v>133</v>
      </c>
      <c r="E185" s="227" t="s">
        <v>351</v>
      </c>
      <c r="F185" s="228" t="s">
        <v>352</v>
      </c>
      <c r="G185" s="229" t="s">
        <v>353</v>
      </c>
      <c r="H185" s="230">
        <v>3.7999999999999998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40</v>
      </c>
      <c r="O185" s="94"/>
      <c r="P185" s="236">
        <f>O185*H185</f>
        <v>0</v>
      </c>
      <c r="Q185" s="236">
        <v>0.044670000000000001</v>
      </c>
      <c r="R185" s="236">
        <f>Q185*H185</f>
        <v>0.16974600000000001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354</v>
      </c>
      <c r="AT185" s="238" t="s">
        <v>133</v>
      </c>
      <c r="AU185" s="238" t="s">
        <v>138</v>
      </c>
      <c r="AY185" s="14" t="s">
        <v>130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138</v>
      </c>
      <c r="BK185" s="239">
        <f>ROUND(I185*H185,2)</f>
        <v>0</v>
      </c>
      <c r="BL185" s="14" t="s">
        <v>354</v>
      </c>
      <c r="BM185" s="238" t="s">
        <v>355</v>
      </c>
    </row>
    <row r="186" s="2" customFormat="1" ht="16.5" customHeight="1">
      <c r="A186" s="35"/>
      <c r="B186" s="36"/>
      <c r="C186" s="240" t="s">
        <v>356</v>
      </c>
      <c r="D186" s="240" t="s">
        <v>128</v>
      </c>
      <c r="E186" s="241" t="s">
        <v>357</v>
      </c>
      <c r="F186" s="242" t="s">
        <v>358</v>
      </c>
      <c r="G186" s="243" t="s">
        <v>183</v>
      </c>
      <c r="H186" s="244">
        <v>0.5</v>
      </c>
      <c r="I186" s="245"/>
      <c r="J186" s="246">
        <f>ROUND(I186*H186,2)</f>
        <v>0</v>
      </c>
      <c r="K186" s="247"/>
      <c r="L186" s="248"/>
      <c r="M186" s="249" t="s">
        <v>1</v>
      </c>
      <c r="N186" s="250" t="s">
        <v>40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354</v>
      </c>
      <c r="AT186" s="238" t="s">
        <v>128</v>
      </c>
      <c r="AU186" s="238" t="s">
        <v>138</v>
      </c>
      <c r="AY186" s="14" t="s">
        <v>130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138</v>
      </c>
      <c r="BK186" s="239">
        <f>ROUND(I186*H186,2)</f>
        <v>0</v>
      </c>
      <c r="BL186" s="14" t="s">
        <v>354</v>
      </c>
      <c r="BM186" s="238" t="s">
        <v>359</v>
      </c>
    </row>
    <row r="187" s="12" customFormat="1" ht="22.8" customHeight="1">
      <c r="A187" s="12"/>
      <c r="B187" s="210"/>
      <c r="C187" s="211"/>
      <c r="D187" s="212" t="s">
        <v>73</v>
      </c>
      <c r="E187" s="224" t="s">
        <v>168</v>
      </c>
      <c r="F187" s="224" t="s">
        <v>360</v>
      </c>
      <c r="G187" s="211"/>
      <c r="H187" s="211"/>
      <c r="I187" s="214"/>
      <c r="J187" s="225">
        <f>BK187</f>
        <v>0</v>
      </c>
      <c r="K187" s="211"/>
      <c r="L187" s="216"/>
      <c r="M187" s="217"/>
      <c r="N187" s="218"/>
      <c r="O187" s="218"/>
      <c r="P187" s="219">
        <f>SUM(P188:P189)</f>
        <v>0</v>
      </c>
      <c r="Q187" s="218"/>
      <c r="R187" s="219">
        <f>SUM(R188:R189)</f>
        <v>0</v>
      </c>
      <c r="S187" s="218"/>
      <c r="T187" s="220">
        <f>SUM(T188:T189)</f>
        <v>0.28000000000000003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137</v>
      </c>
      <c r="AT187" s="222" t="s">
        <v>73</v>
      </c>
      <c r="AU187" s="222" t="s">
        <v>82</v>
      </c>
      <c r="AY187" s="221" t="s">
        <v>130</v>
      </c>
      <c r="BK187" s="223">
        <f>SUM(BK188:BK189)</f>
        <v>0</v>
      </c>
    </row>
    <row r="188" s="2" customFormat="1" ht="37.8" customHeight="1">
      <c r="A188" s="35"/>
      <c r="B188" s="36"/>
      <c r="C188" s="226" t="s">
        <v>361</v>
      </c>
      <c r="D188" s="226" t="s">
        <v>133</v>
      </c>
      <c r="E188" s="227" t="s">
        <v>362</v>
      </c>
      <c r="F188" s="228" t="s">
        <v>363</v>
      </c>
      <c r="G188" s="229" t="s">
        <v>136</v>
      </c>
      <c r="H188" s="230">
        <v>80</v>
      </c>
      <c r="I188" s="231"/>
      <c r="J188" s="232">
        <f>ROUND(I188*H188,2)</f>
        <v>0</v>
      </c>
      <c r="K188" s="233"/>
      <c r="L188" s="41"/>
      <c r="M188" s="234" t="s">
        <v>1</v>
      </c>
      <c r="N188" s="235" t="s">
        <v>40</v>
      </c>
      <c r="O188" s="94"/>
      <c r="P188" s="236">
        <f>O188*H188</f>
        <v>0</v>
      </c>
      <c r="Q188" s="236">
        <v>0</v>
      </c>
      <c r="R188" s="236">
        <f>Q188*H188</f>
        <v>0</v>
      </c>
      <c r="S188" s="236">
        <v>0.002</v>
      </c>
      <c r="T188" s="237">
        <f>S188*H188</f>
        <v>0.16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354</v>
      </c>
      <c r="AT188" s="238" t="s">
        <v>133</v>
      </c>
      <c r="AU188" s="238" t="s">
        <v>138</v>
      </c>
      <c r="AY188" s="14" t="s">
        <v>130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138</v>
      </c>
      <c r="BK188" s="239">
        <f>ROUND(I188*H188,2)</f>
        <v>0</v>
      </c>
      <c r="BL188" s="14" t="s">
        <v>354</v>
      </c>
      <c r="BM188" s="238" t="s">
        <v>364</v>
      </c>
    </row>
    <row r="189" s="2" customFormat="1" ht="37.8" customHeight="1">
      <c r="A189" s="35"/>
      <c r="B189" s="36"/>
      <c r="C189" s="226" t="s">
        <v>365</v>
      </c>
      <c r="D189" s="226" t="s">
        <v>133</v>
      </c>
      <c r="E189" s="227" t="s">
        <v>366</v>
      </c>
      <c r="F189" s="228" t="s">
        <v>367</v>
      </c>
      <c r="G189" s="229" t="s">
        <v>136</v>
      </c>
      <c r="H189" s="230">
        <v>20</v>
      </c>
      <c r="I189" s="231"/>
      <c r="J189" s="232">
        <f>ROUND(I189*H189,2)</f>
        <v>0</v>
      </c>
      <c r="K189" s="233"/>
      <c r="L189" s="41"/>
      <c r="M189" s="234" t="s">
        <v>1</v>
      </c>
      <c r="N189" s="235" t="s">
        <v>40</v>
      </c>
      <c r="O189" s="94"/>
      <c r="P189" s="236">
        <f>O189*H189</f>
        <v>0</v>
      </c>
      <c r="Q189" s="236">
        <v>0</v>
      </c>
      <c r="R189" s="236">
        <f>Q189*H189</f>
        <v>0</v>
      </c>
      <c r="S189" s="236">
        <v>0.0060000000000000001</v>
      </c>
      <c r="T189" s="237">
        <f>S189*H189</f>
        <v>0.12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8" t="s">
        <v>354</v>
      </c>
      <c r="AT189" s="238" t="s">
        <v>133</v>
      </c>
      <c r="AU189" s="238" t="s">
        <v>138</v>
      </c>
      <c r="AY189" s="14" t="s">
        <v>130</v>
      </c>
      <c r="BE189" s="239">
        <f>IF(N189="základná",J189,0)</f>
        <v>0</v>
      </c>
      <c r="BF189" s="239">
        <f>IF(N189="znížená",J189,0)</f>
        <v>0</v>
      </c>
      <c r="BG189" s="239">
        <f>IF(N189="zákl. prenesená",J189,0)</f>
        <v>0</v>
      </c>
      <c r="BH189" s="239">
        <f>IF(N189="zníž. prenesená",J189,0)</f>
        <v>0</v>
      </c>
      <c r="BI189" s="239">
        <f>IF(N189="nulová",J189,0)</f>
        <v>0</v>
      </c>
      <c r="BJ189" s="14" t="s">
        <v>138</v>
      </c>
      <c r="BK189" s="239">
        <f>ROUND(I189*H189,2)</f>
        <v>0</v>
      </c>
      <c r="BL189" s="14" t="s">
        <v>354</v>
      </c>
      <c r="BM189" s="238" t="s">
        <v>368</v>
      </c>
    </row>
    <row r="190" s="12" customFormat="1" ht="25.92" customHeight="1">
      <c r="A190" s="12"/>
      <c r="B190" s="210"/>
      <c r="C190" s="211"/>
      <c r="D190" s="212" t="s">
        <v>73</v>
      </c>
      <c r="E190" s="213" t="s">
        <v>369</v>
      </c>
      <c r="F190" s="213" t="s">
        <v>370</v>
      </c>
      <c r="G190" s="211"/>
      <c r="H190" s="211"/>
      <c r="I190" s="214"/>
      <c r="J190" s="215">
        <f>BK190</f>
        <v>0</v>
      </c>
      <c r="K190" s="211"/>
      <c r="L190" s="216"/>
      <c r="M190" s="217"/>
      <c r="N190" s="218"/>
      <c r="O190" s="218"/>
      <c r="P190" s="219">
        <f>P191</f>
        <v>0</v>
      </c>
      <c r="Q190" s="218"/>
      <c r="R190" s="219">
        <f>R191</f>
        <v>0</v>
      </c>
      <c r="S190" s="218"/>
      <c r="T190" s="220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1" t="s">
        <v>151</v>
      </c>
      <c r="AT190" s="222" t="s">
        <v>73</v>
      </c>
      <c r="AU190" s="222" t="s">
        <v>74</v>
      </c>
      <c r="AY190" s="221" t="s">
        <v>130</v>
      </c>
      <c r="BK190" s="223">
        <f>BK191</f>
        <v>0</v>
      </c>
    </row>
    <row r="191" s="2" customFormat="1" ht="16.5" customHeight="1">
      <c r="A191" s="35"/>
      <c r="B191" s="36"/>
      <c r="C191" s="226" t="s">
        <v>371</v>
      </c>
      <c r="D191" s="226" t="s">
        <v>133</v>
      </c>
      <c r="E191" s="227" t="s">
        <v>372</v>
      </c>
      <c r="F191" s="228" t="s">
        <v>373</v>
      </c>
      <c r="G191" s="229" t="s">
        <v>374</v>
      </c>
      <c r="H191" s="230">
        <v>1</v>
      </c>
      <c r="I191" s="231"/>
      <c r="J191" s="232">
        <f>ROUND(I191*H191,2)</f>
        <v>0</v>
      </c>
      <c r="K191" s="233"/>
      <c r="L191" s="41"/>
      <c r="M191" s="252" t="s">
        <v>1</v>
      </c>
      <c r="N191" s="253" t="s">
        <v>40</v>
      </c>
      <c r="O191" s="254"/>
      <c r="P191" s="255">
        <f>O191*H191</f>
        <v>0</v>
      </c>
      <c r="Q191" s="255">
        <v>0</v>
      </c>
      <c r="R191" s="255">
        <f>Q191*H191</f>
        <v>0</v>
      </c>
      <c r="S191" s="255">
        <v>0</v>
      </c>
      <c r="T191" s="25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8" t="s">
        <v>375</v>
      </c>
      <c r="AT191" s="238" t="s">
        <v>133</v>
      </c>
      <c r="AU191" s="238" t="s">
        <v>82</v>
      </c>
      <c r="AY191" s="14" t="s">
        <v>130</v>
      </c>
      <c r="BE191" s="239">
        <f>IF(N191="základná",J191,0)</f>
        <v>0</v>
      </c>
      <c r="BF191" s="239">
        <f>IF(N191="znížená",J191,0)</f>
        <v>0</v>
      </c>
      <c r="BG191" s="239">
        <f>IF(N191="zákl. prenesená",J191,0)</f>
        <v>0</v>
      </c>
      <c r="BH191" s="239">
        <f>IF(N191="zníž. prenesená",J191,0)</f>
        <v>0</v>
      </c>
      <c r="BI191" s="239">
        <f>IF(N191="nulová",J191,0)</f>
        <v>0</v>
      </c>
      <c r="BJ191" s="14" t="s">
        <v>138</v>
      </c>
      <c r="BK191" s="239">
        <f>ROUND(I191*H191,2)</f>
        <v>0</v>
      </c>
      <c r="BL191" s="14" t="s">
        <v>375</v>
      </c>
      <c r="BM191" s="238" t="s">
        <v>376</v>
      </c>
    </row>
    <row r="192" s="2" customFormat="1" ht="6.96" customHeight="1">
      <c r="A192" s="35"/>
      <c r="B192" s="69"/>
      <c r="C192" s="70"/>
      <c r="D192" s="70"/>
      <c r="E192" s="70"/>
      <c r="F192" s="70"/>
      <c r="G192" s="70"/>
      <c r="H192" s="70"/>
      <c r="I192" s="70"/>
      <c r="J192" s="70"/>
      <c r="K192" s="70"/>
      <c r="L192" s="41"/>
      <c r="M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</row>
  </sheetData>
  <sheetProtection sheet="1" autoFilter="0" formatColumns="0" formatRows="0" objects="1" scenarios="1" spinCount="100000" saltValue="HDXKgkIk317IIMD2TPFgqMlDUVU5Fx+CtTzqy/YvHv/a+XO0Sv4vDc1umCWvz4ppKotUXRfW6o8JJd4pxP6gwg==" hashValue="xwLNivLE439LkeqWmIWEuaX0NsWGBMUqMNBLPcU6hPLhVQxmJB3wdBdy1oWABpUBEgiPYAqqEpobjTa8EhZXeA==" algorithmName="SHA-512" password="CC35"/>
  <autoFilter ref="C124:K1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5" t="s">
        <v>377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ROUND((SUM(BE127:BE177)),  2)</f>
        <v>0</v>
      </c>
      <c r="G33" s="159"/>
      <c r="H33" s="159"/>
      <c r="I33" s="160">
        <v>0.20000000000000001</v>
      </c>
      <c r="J33" s="158">
        <f>ROUND(((SUM(BE127:BE177))*I33),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ROUND((SUM(BF127:BF177)),  2)</f>
        <v>0</v>
      </c>
      <c r="G34" s="159"/>
      <c r="H34" s="159"/>
      <c r="I34" s="160">
        <v>0.20000000000000001</v>
      </c>
      <c r="J34" s="158">
        <f>ROUND(((SUM(BF127:BF177))*I34),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ROUND((SUM(BG127:BG177)),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ROUND((SUM(BH127:BH177)),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ROUND((SUM(BI127:BI177)),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6/2022-3 - SO-02 REKONŠTRUKCIA OMD stavebná časť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112</v>
      </c>
      <c r="E97" s="189"/>
      <c r="F97" s="189"/>
      <c r="G97" s="189"/>
      <c r="H97" s="189"/>
      <c r="I97" s="189"/>
      <c r="J97" s="190">
        <f>J128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378</v>
      </c>
      <c r="E98" s="195"/>
      <c r="F98" s="195"/>
      <c r="G98" s="195"/>
      <c r="H98" s="195"/>
      <c r="I98" s="195"/>
      <c r="J98" s="196">
        <f>J129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379</v>
      </c>
      <c r="E99" s="195"/>
      <c r="F99" s="195"/>
      <c r="G99" s="195"/>
      <c r="H99" s="195"/>
      <c r="I99" s="195"/>
      <c r="J99" s="196">
        <f>J137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380</v>
      </c>
      <c r="E100" s="195"/>
      <c r="F100" s="195"/>
      <c r="G100" s="195"/>
      <c r="H100" s="195"/>
      <c r="I100" s="195"/>
      <c r="J100" s="196">
        <f>J141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114</v>
      </c>
      <c r="E101" s="195"/>
      <c r="F101" s="195"/>
      <c r="G101" s="195"/>
      <c r="H101" s="195"/>
      <c r="I101" s="195"/>
      <c r="J101" s="196">
        <f>J143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381</v>
      </c>
      <c r="E102" s="195"/>
      <c r="F102" s="195"/>
      <c r="G102" s="195"/>
      <c r="H102" s="195"/>
      <c r="I102" s="195"/>
      <c r="J102" s="196">
        <f>J149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6"/>
      <c r="C103" s="187"/>
      <c r="D103" s="188" t="s">
        <v>382</v>
      </c>
      <c r="E103" s="189"/>
      <c r="F103" s="189"/>
      <c r="G103" s="189"/>
      <c r="H103" s="189"/>
      <c r="I103" s="189"/>
      <c r="J103" s="190">
        <f>J152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2"/>
      <c r="C104" s="193"/>
      <c r="D104" s="194" t="s">
        <v>383</v>
      </c>
      <c r="E104" s="195"/>
      <c r="F104" s="195"/>
      <c r="G104" s="195"/>
      <c r="H104" s="195"/>
      <c r="I104" s="195"/>
      <c r="J104" s="196">
        <f>J153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2"/>
      <c r="C105" s="193"/>
      <c r="D105" s="194" t="s">
        <v>384</v>
      </c>
      <c r="E105" s="195"/>
      <c r="F105" s="195"/>
      <c r="G105" s="195"/>
      <c r="H105" s="195"/>
      <c r="I105" s="195"/>
      <c r="J105" s="196">
        <f>J157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385</v>
      </c>
      <c r="E106" s="195"/>
      <c r="F106" s="195"/>
      <c r="G106" s="195"/>
      <c r="H106" s="195"/>
      <c r="I106" s="195"/>
      <c r="J106" s="196">
        <f>J165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2"/>
      <c r="C107" s="193"/>
      <c r="D107" s="194" t="s">
        <v>386</v>
      </c>
      <c r="E107" s="195"/>
      <c r="F107" s="195"/>
      <c r="G107" s="195"/>
      <c r="H107" s="195"/>
      <c r="I107" s="195"/>
      <c r="J107" s="196">
        <f>J171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116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1" t="str">
        <f>E7</f>
        <v>INVESTÍCIE DO ŽIVOČÍŠNEJ VÝROBY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100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9" t="str">
        <f>E9</f>
        <v>6/2022-3 - SO-02 REKONŠTRUKCIA OMD stavebná časť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19</v>
      </c>
      <c r="D121" s="37"/>
      <c r="E121" s="37"/>
      <c r="F121" s="24" t="str">
        <f>F12</f>
        <v>Látky</v>
      </c>
      <c r="G121" s="37"/>
      <c r="H121" s="37"/>
      <c r="I121" s="29" t="s">
        <v>21</v>
      </c>
      <c r="J121" s="82" t="str">
        <f>IF(J12="","",J12)</f>
        <v>30. 1. 2024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23</v>
      </c>
      <c r="D123" s="37"/>
      <c r="E123" s="37"/>
      <c r="F123" s="24" t="str">
        <f>E15</f>
        <v xml:space="preserve"> </v>
      </c>
      <c r="G123" s="37"/>
      <c r="H123" s="37"/>
      <c r="I123" s="29" t="s">
        <v>29</v>
      </c>
      <c r="J123" s="33" t="str">
        <f>E21</f>
        <v>Ing. Ján Kubaliak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27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8"/>
      <c r="B126" s="199"/>
      <c r="C126" s="200" t="s">
        <v>117</v>
      </c>
      <c r="D126" s="201" t="s">
        <v>59</v>
      </c>
      <c r="E126" s="201" t="s">
        <v>55</v>
      </c>
      <c r="F126" s="201" t="s">
        <v>56</v>
      </c>
      <c r="G126" s="201" t="s">
        <v>118</v>
      </c>
      <c r="H126" s="201" t="s">
        <v>119</v>
      </c>
      <c r="I126" s="201" t="s">
        <v>120</v>
      </c>
      <c r="J126" s="202" t="s">
        <v>104</v>
      </c>
      <c r="K126" s="203" t="s">
        <v>121</v>
      </c>
      <c r="L126" s="204"/>
      <c r="M126" s="103" t="s">
        <v>1</v>
      </c>
      <c r="N126" s="104" t="s">
        <v>38</v>
      </c>
      <c r="O126" s="104" t="s">
        <v>122</v>
      </c>
      <c r="P126" s="104" t="s">
        <v>123</v>
      </c>
      <c r="Q126" s="104" t="s">
        <v>124</v>
      </c>
      <c r="R126" s="104" t="s">
        <v>125</v>
      </c>
      <c r="S126" s="104" t="s">
        <v>126</v>
      </c>
      <c r="T126" s="105" t="s">
        <v>127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5"/>
      <c r="B127" s="36"/>
      <c r="C127" s="110" t="s">
        <v>105</v>
      </c>
      <c r="D127" s="37"/>
      <c r="E127" s="37"/>
      <c r="F127" s="37"/>
      <c r="G127" s="37"/>
      <c r="H127" s="37"/>
      <c r="I127" s="37"/>
      <c r="J127" s="205">
        <f>BK127</f>
        <v>0</v>
      </c>
      <c r="K127" s="37"/>
      <c r="L127" s="41"/>
      <c r="M127" s="106"/>
      <c r="N127" s="206"/>
      <c r="O127" s="107"/>
      <c r="P127" s="207">
        <f>P128+P152</f>
        <v>0</v>
      </c>
      <c r="Q127" s="107"/>
      <c r="R127" s="207">
        <f>R128+R152</f>
        <v>963.25986092000005</v>
      </c>
      <c r="S127" s="107"/>
      <c r="T127" s="208">
        <f>T128+T152</f>
        <v>190.54150000000001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73</v>
      </c>
      <c r="AU127" s="14" t="s">
        <v>106</v>
      </c>
      <c r="BK127" s="209">
        <f>BK128+BK152</f>
        <v>0</v>
      </c>
    </row>
    <row r="128" s="12" customFormat="1" ht="25.92" customHeight="1">
      <c r="A128" s="12"/>
      <c r="B128" s="210"/>
      <c r="C128" s="211"/>
      <c r="D128" s="212" t="s">
        <v>73</v>
      </c>
      <c r="E128" s="213" t="s">
        <v>347</v>
      </c>
      <c r="F128" s="213" t="s">
        <v>348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P129+P137+P141+P143+P149</f>
        <v>0</v>
      </c>
      <c r="Q128" s="218"/>
      <c r="R128" s="219">
        <f>R129+R137+R141+R143+R149</f>
        <v>954.91576192000002</v>
      </c>
      <c r="S128" s="218"/>
      <c r="T128" s="220">
        <f>T129+T137+T141+T143+T149</f>
        <v>183.04000000000002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82</v>
      </c>
      <c r="AT128" s="222" t="s">
        <v>73</v>
      </c>
      <c r="AU128" s="222" t="s">
        <v>74</v>
      </c>
      <c r="AY128" s="221" t="s">
        <v>130</v>
      </c>
      <c r="BK128" s="223">
        <f>BK129+BK137+BK141+BK143+BK149</f>
        <v>0</v>
      </c>
    </row>
    <row r="129" s="12" customFormat="1" ht="22.8" customHeight="1">
      <c r="A129" s="12"/>
      <c r="B129" s="210"/>
      <c r="C129" s="211"/>
      <c r="D129" s="212" t="s">
        <v>73</v>
      </c>
      <c r="E129" s="224" t="s">
        <v>82</v>
      </c>
      <c r="F129" s="224" t="s">
        <v>387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SUM(P130:P136)</f>
        <v>0</v>
      </c>
      <c r="Q129" s="218"/>
      <c r="R129" s="219">
        <f>SUM(R130:R136)</f>
        <v>0</v>
      </c>
      <c r="S129" s="218"/>
      <c r="T129" s="220">
        <f>SUM(T130:T136)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82</v>
      </c>
      <c r="AT129" s="222" t="s">
        <v>73</v>
      </c>
      <c r="AU129" s="222" t="s">
        <v>82</v>
      </c>
      <c r="AY129" s="221" t="s">
        <v>130</v>
      </c>
      <c r="BK129" s="223">
        <f>SUM(BK130:BK136)</f>
        <v>0</v>
      </c>
    </row>
    <row r="130" s="2" customFormat="1" ht="33" customHeight="1">
      <c r="A130" s="35"/>
      <c r="B130" s="36"/>
      <c r="C130" s="226" t="s">
        <v>82</v>
      </c>
      <c r="D130" s="226" t="s">
        <v>133</v>
      </c>
      <c r="E130" s="227" t="s">
        <v>388</v>
      </c>
      <c r="F130" s="228" t="s">
        <v>389</v>
      </c>
      <c r="G130" s="229" t="s">
        <v>390</v>
      </c>
      <c r="H130" s="230">
        <v>29.760000000000002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391</v>
      </c>
    </row>
    <row r="131" s="2" customFormat="1" ht="21.75" customHeight="1">
      <c r="A131" s="35"/>
      <c r="B131" s="36"/>
      <c r="C131" s="226" t="s">
        <v>138</v>
      </c>
      <c r="D131" s="226" t="s">
        <v>133</v>
      </c>
      <c r="E131" s="227" t="s">
        <v>392</v>
      </c>
      <c r="F131" s="228" t="s">
        <v>393</v>
      </c>
      <c r="G131" s="229" t="s">
        <v>390</v>
      </c>
      <c r="H131" s="230">
        <v>18.431999999999999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40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137</v>
      </c>
      <c r="AT131" s="238" t="s">
        <v>133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394</v>
      </c>
    </row>
    <row r="132" s="2" customFormat="1" ht="37.8" customHeight="1">
      <c r="A132" s="35"/>
      <c r="B132" s="36"/>
      <c r="C132" s="226" t="s">
        <v>144</v>
      </c>
      <c r="D132" s="226" t="s">
        <v>133</v>
      </c>
      <c r="E132" s="227" t="s">
        <v>395</v>
      </c>
      <c r="F132" s="228" t="s">
        <v>396</v>
      </c>
      <c r="G132" s="229" t="s">
        <v>390</v>
      </c>
      <c r="H132" s="230">
        <v>18.431999999999999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397</v>
      </c>
    </row>
    <row r="133" s="2" customFormat="1" ht="24.15" customHeight="1">
      <c r="A133" s="35"/>
      <c r="B133" s="36"/>
      <c r="C133" s="226" t="s">
        <v>137</v>
      </c>
      <c r="D133" s="226" t="s">
        <v>133</v>
      </c>
      <c r="E133" s="227" t="s">
        <v>398</v>
      </c>
      <c r="F133" s="228" t="s">
        <v>399</v>
      </c>
      <c r="G133" s="229" t="s">
        <v>390</v>
      </c>
      <c r="H133" s="230">
        <v>10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137</v>
      </c>
      <c r="AT133" s="238" t="s">
        <v>133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400</v>
      </c>
    </row>
    <row r="134" s="2" customFormat="1" ht="44.25" customHeight="1">
      <c r="A134" s="35"/>
      <c r="B134" s="36"/>
      <c r="C134" s="226" t="s">
        <v>151</v>
      </c>
      <c r="D134" s="226" t="s">
        <v>133</v>
      </c>
      <c r="E134" s="227" t="s">
        <v>401</v>
      </c>
      <c r="F134" s="228" t="s">
        <v>402</v>
      </c>
      <c r="G134" s="229" t="s">
        <v>390</v>
      </c>
      <c r="H134" s="230">
        <v>10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403</v>
      </c>
    </row>
    <row r="135" s="2" customFormat="1" ht="24.15" customHeight="1">
      <c r="A135" s="35"/>
      <c r="B135" s="36"/>
      <c r="C135" s="226" t="s">
        <v>156</v>
      </c>
      <c r="D135" s="226" t="s">
        <v>133</v>
      </c>
      <c r="E135" s="227" t="s">
        <v>404</v>
      </c>
      <c r="F135" s="228" t="s">
        <v>405</v>
      </c>
      <c r="G135" s="229" t="s">
        <v>390</v>
      </c>
      <c r="H135" s="230">
        <v>8.4320000000000004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40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137</v>
      </c>
      <c r="AT135" s="238" t="s">
        <v>133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137</v>
      </c>
      <c r="BM135" s="238" t="s">
        <v>406</v>
      </c>
    </row>
    <row r="136" s="2" customFormat="1" ht="21.75" customHeight="1">
      <c r="A136" s="35"/>
      <c r="B136" s="36"/>
      <c r="C136" s="226" t="s">
        <v>160</v>
      </c>
      <c r="D136" s="226" t="s">
        <v>133</v>
      </c>
      <c r="E136" s="227" t="s">
        <v>407</v>
      </c>
      <c r="F136" s="228" t="s">
        <v>408</v>
      </c>
      <c r="G136" s="229" t="s">
        <v>390</v>
      </c>
      <c r="H136" s="230">
        <v>8.4320000000000004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409</v>
      </c>
    </row>
    <row r="137" s="12" customFormat="1" ht="22.8" customHeight="1">
      <c r="A137" s="12"/>
      <c r="B137" s="210"/>
      <c r="C137" s="211"/>
      <c r="D137" s="212" t="s">
        <v>73</v>
      </c>
      <c r="E137" s="224" t="s">
        <v>138</v>
      </c>
      <c r="F137" s="224" t="s">
        <v>410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SUM(P138:P140)</f>
        <v>0</v>
      </c>
      <c r="Q137" s="218"/>
      <c r="R137" s="219">
        <f>SUM(R138:R140)</f>
        <v>952.46086192000007</v>
      </c>
      <c r="S137" s="218"/>
      <c r="T137" s="22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82</v>
      </c>
      <c r="AT137" s="222" t="s">
        <v>73</v>
      </c>
      <c r="AU137" s="222" t="s">
        <v>82</v>
      </c>
      <c r="AY137" s="221" t="s">
        <v>130</v>
      </c>
      <c r="BK137" s="223">
        <f>SUM(BK138:BK140)</f>
        <v>0</v>
      </c>
    </row>
    <row r="138" s="2" customFormat="1" ht="24.15" customHeight="1">
      <c r="A138" s="35"/>
      <c r="B138" s="36"/>
      <c r="C138" s="226" t="s">
        <v>142</v>
      </c>
      <c r="D138" s="226" t="s">
        <v>133</v>
      </c>
      <c r="E138" s="227" t="s">
        <v>411</v>
      </c>
      <c r="F138" s="228" t="s">
        <v>412</v>
      </c>
      <c r="G138" s="229" t="s">
        <v>390</v>
      </c>
      <c r="H138" s="230">
        <v>360.072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2.3231600000000001</v>
      </c>
      <c r="R138" s="236">
        <f>Q138*H138</f>
        <v>836.50486752000006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413</v>
      </c>
    </row>
    <row r="139" s="2" customFormat="1" ht="33" customHeight="1">
      <c r="A139" s="35"/>
      <c r="B139" s="36"/>
      <c r="C139" s="226" t="s">
        <v>168</v>
      </c>
      <c r="D139" s="226" t="s">
        <v>133</v>
      </c>
      <c r="E139" s="227" t="s">
        <v>414</v>
      </c>
      <c r="F139" s="228" t="s">
        <v>415</v>
      </c>
      <c r="G139" s="229" t="s">
        <v>353</v>
      </c>
      <c r="H139" s="230">
        <v>1793.8800000000001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40</v>
      </c>
      <c r="O139" s="94"/>
      <c r="P139" s="236">
        <f>O139*H139</f>
        <v>0</v>
      </c>
      <c r="Q139" s="236">
        <v>0.0087799999999999996</v>
      </c>
      <c r="R139" s="236">
        <f>Q139*H139</f>
        <v>15.750266400000001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137</v>
      </c>
      <c r="AT139" s="238" t="s">
        <v>133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137</v>
      </c>
      <c r="BM139" s="238" t="s">
        <v>416</v>
      </c>
    </row>
    <row r="140" s="2" customFormat="1" ht="37.8" customHeight="1">
      <c r="A140" s="35"/>
      <c r="B140" s="36"/>
      <c r="C140" s="226" t="s">
        <v>172</v>
      </c>
      <c r="D140" s="226" t="s">
        <v>133</v>
      </c>
      <c r="E140" s="227" t="s">
        <v>417</v>
      </c>
      <c r="F140" s="228" t="s">
        <v>418</v>
      </c>
      <c r="G140" s="229" t="s">
        <v>390</v>
      </c>
      <c r="H140" s="230">
        <v>47.075000000000003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2.1286399999999999</v>
      </c>
      <c r="R140" s="236">
        <f>Q140*H140</f>
        <v>100.20572799999999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419</v>
      </c>
    </row>
    <row r="141" s="12" customFormat="1" ht="22.8" customHeight="1">
      <c r="A141" s="12"/>
      <c r="B141" s="210"/>
      <c r="C141" s="211"/>
      <c r="D141" s="212" t="s">
        <v>73</v>
      </c>
      <c r="E141" s="224" t="s">
        <v>144</v>
      </c>
      <c r="F141" s="224" t="s">
        <v>420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P142</f>
        <v>0</v>
      </c>
      <c r="Q141" s="218"/>
      <c r="R141" s="219">
        <f>R142</f>
        <v>2.4549000000000003</v>
      </c>
      <c r="S141" s="218"/>
      <c r="T141" s="22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82</v>
      </c>
      <c r="AT141" s="222" t="s">
        <v>73</v>
      </c>
      <c r="AU141" s="222" t="s">
        <v>82</v>
      </c>
      <c r="AY141" s="221" t="s">
        <v>130</v>
      </c>
      <c r="BK141" s="223">
        <f>BK142</f>
        <v>0</v>
      </c>
    </row>
    <row r="142" s="2" customFormat="1" ht="33" customHeight="1">
      <c r="A142" s="35"/>
      <c r="B142" s="36"/>
      <c r="C142" s="226" t="s">
        <v>176</v>
      </c>
      <c r="D142" s="226" t="s">
        <v>133</v>
      </c>
      <c r="E142" s="227" t="s">
        <v>421</v>
      </c>
      <c r="F142" s="228" t="s">
        <v>422</v>
      </c>
      <c r="G142" s="229" t="s">
        <v>423</v>
      </c>
      <c r="H142" s="230">
        <v>2.4500000000000002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1.002</v>
      </c>
      <c r="R142" s="236">
        <f>Q142*H142</f>
        <v>2.4549000000000003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424</v>
      </c>
    </row>
    <row r="143" s="12" customFormat="1" ht="22.8" customHeight="1">
      <c r="A143" s="12"/>
      <c r="B143" s="210"/>
      <c r="C143" s="211"/>
      <c r="D143" s="212" t="s">
        <v>73</v>
      </c>
      <c r="E143" s="224" t="s">
        <v>168</v>
      </c>
      <c r="F143" s="224" t="s">
        <v>360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SUM(P144:P148)</f>
        <v>0</v>
      </c>
      <c r="Q143" s="218"/>
      <c r="R143" s="219">
        <f>SUM(R144:R148)</f>
        <v>0</v>
      </c>
      <c r="S143" s="218"/>
      <c r="T143" s="220">
        <f>SUM(T144:T148)</f>
        <v>183.04000000000002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82</v>
      </c>
      <c r="AT143" s="222" t="s">
        <v>73</v>
      </c>
      <c r="AU143" s="222" t="s">
        <v>82</v>
      </c>
      <c r="AY143" s="221" t="s">
        <v>130</v>
      </c>
      <c r="BK143" s="223">
        <f>SUM(BK144:BK148)</f>
        <v>0</v>
      </c>
    </row>
    <row r="144" s="2" customFormat="1" ht="37.8" customHeight="1">
      <c r="A144" s="35"/>
      <c r="B144" s="36"/>
      <c r="C144" s="226" t="s">
        <v>180</v>
      </c>
      <c r="D144" s="226" t="s">
        <v>133</v>
      </c>
      <c r="E144" s="227" t="s">
        <v>425</v>
      </c>
      <c r="F144" s="228" t="s">
        <v>426</v>
      </c>
      <c r="G144" s="229" t="s">
        <v>390</v>
      </c>
      <c r="H144" s="230">
        <v>83.200000000000003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2.2000000000000002</v>
      </c>
      <c r="T144" s="237">
        <f>S144*H144</f>
        <v>183.04000000000002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427</v>
      </c>
    </row>
    <row r="145" s="2" customFormat="1" ht="24.15" customHeight="1">
      <c r="A145" s="35"/>
      <c r="B145" s="36"/>
      <c r="C145" s="226" t="s">
        <v>185</v>
      </c>
      <c r="D145" s="226" t="s">
        <v>133</v>
      </c>
      <c r="E145" s="227" t="s">
        <v>428</v>
      </c>
      <c r="F145" s="228" t="s">
        <v>429</v>
      </c>
      <c r="G145" s="229" t="s">
        <v>423</v>
      </c>
      <c r="H145" s="230">
        <v>190.542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40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197</v>
      </c>
      <c r="AT145" s="238" t="s">
        <v>133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197</v>
      </c>
      <c r="BM145" s="238" t="s">
        <v>430</v>
      </c>
    </row>
    <row r="146" s="2" customFormat="1" ht="21.75" customHeight="1">
      <c r="A146" s="35"/>
      <c r="B146" s="36"/>
      <c r="C146" s="226" t="s">
        <v>189</v>
      </c>
      <c r="D146" s="226" t="s">
        <v>133</v>
      </c>
      <c r="E146" s="227" t="s">
        <v>431</v>
      </c>
      <c r="F146" s="228" t="s">
        <v>432</v>
      </c>
      <c r="G146" s="229" t="s">
        <v>423</v>
      </c>
      <c r="H146" s="230">
        <v>190.542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40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137</v>
      </c>
      <c r="AT146" s="238" t="s">
        <v>133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433</v>
      </c>
    </row>
    <row r="147" s="2" customFormat="1" ht="24.15" customHeight="1">
      <c r="A147" s="35"/>
      <c r="B147" s="36"/>
      <c r="C147" s="226" t="s">
        <v>193</v>
      </c>
      <c r="D147" s="226" t="s">
        <v>133</v>
      </c>
      <c r="E147" s="227" t="s">
        <v>434</v>
      </c>
      <c r="F147" s="228" t="s">
        <v>435</v>
      </c>
      <c r="G147" s="229" t="s">
        <v>423</v>
      </c>
      <c r="H147" s="230">
        <v>190.542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137</v>
      </c>
      <c r="AT147" s="238" t="s">
        <v>133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436</v>
      </c>
    </row>
    <row r="148" s="2" customFormat="1" ht="24.15" customHeight="1">
      <c r="A148" s="35"/>
      <c r="B148" s="36"/>
      <c r="C148" s="226" t="s">
        <v>197</v>
      </c>
      <c r="D148" s="226" t="s">
        <v>133</v>
      </c>
      <c r="E148" s="227" t="s">
        <v>437</v>
      </c>
      <c r="F148" s="228" t="s">
        <v>438</v>
      </c>
      <c r="G148" s="229" t="s">
        <v>423</v>
      </c>
      <c r="H148" s="230">
        <v>190.542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137</v>
      </c>
      <c r="AT148" s="238" t="s">
        <v>133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439</v>
      </c>
    </row>
    <row r="149" s="12" customFormat="1" ht="22.8" customHeight="1">
      <c r="A149" s="12"/>
      <c r="B149" s="210"/>
      <c r="C149" s="211"/>
      <c r="D149" s="212" t="s">
        <v>73</v>
      </c>
      <c r="E149" s="224" t="s">
        <v>440</v>
      </c>
      <c r="F149" s="224" t="s">
        <v>441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SUM(P150:P151)</f>
        <v>0</v>
      </c>
      <c r="Q149" s="218"/>
      <c r="R149" s="219">
        <f>SUM(R150:R151)</f>
        <v>0</v>
      </c>
      <c r="S149" s="218"/>
      <c r="T149" s="220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82</v>
      </c>
      <c r="AT149" s="222" t="s">
        <v>73</v>
      </c>
      <c r="AU149" s="222" t="s">
        <v>82</v>
      </c>
      <c r="AY149" s="221" t="s">
        <v>130</v>
      </c>
      <c r="BK149" s="223">
        <f>SUM(BK150:BK151)</f>
        <v>0</v>
      </c>
    </row>
    <row r="150" s="2" customFormat="1" ht="24.15" customHeight="1">
      <c r="A150" s="35"/>
      <c r="B150" s="36"/>
      <c r="C150" s="226" t="s">
        <v>201</v>
      </c>
      <c r="D150" s="226" t="s">
        <v>133</v>
      </c>
      <c r="E150" s="227" t="s">
        <v>442</v>
      </c>
      <c r="F150" s="228" t="s">
        <v>443</v>
      </c>
      <c r="G150" s="229" t="s">
        <v>423</v>
      </c>
      <c r="H150" s="230">
        <v>954.91600000000005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137</v>
      </c>
      <c r="AT150" s="238" t="s">
        <v>133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444</v>
      </c>
    </row>
    <row r="151" s="2" customFormat="1" ht="44.25" customHeight="1">
      <c r="A151" s="35"/>
      <c r="B151" s="36"/>
      <c r="C151" s="226" t="s">
        <v>205</v>
      </c>
      <c r="D151" s="226" t="s">
        <v>133</v>
      </c>
      <c r="E151" s="227" t="s">
        <v>445</v>
      </c>
      <c r="F151" s="228" t="s">
        <v>446</v>
      </c>
      <c r="G151" s="229" t="s">
        <v>423</v>
      </c>
      <c r="H151" s="230">
        <v>954.91600000000005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40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137</v>
      </c>
      <c r="AT151" s="238" t="s">
        <v>133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447</v>
      </c>
    </row>
    <row r="152" s="12" customFormat="1" ht="25.92" customHeight="1">
      <c r="A152" s="12"/>
      <c r="B152" s="210"/>
      <c r="C152" s="211"/>
      <c r="D152" s="212" t="s">
        <v>73</v>
      </c>
      <c r="E152" s="213" t="s">
        <v>448</v>
      </c>
      <c r="F152" s="213" t="s">
        <v>449</v>
      </c>
      <c r="G152" s="211"/>
      <c r="H152" s="211"/>
      <c r="I152" s="214"/>
      <c r="J152" s="215">
        <f>BK152</f>
        <v>0</v>
      </c>
      <c r="K152" s="211"/>
      <c r="L152" s="216"/>
      <c r="M152" s="217"/>
      <c r="N152" s="218"/>
      <c r="O152" s="218"/>
      <c r="P152" s="219">
        <f>P153+P157+P165+P171</f>
        <v>0</v>
      </c>
      <c r="Q152" s="218"/>
      <c r="R152" s="219">
        <f>R153+R157+R165+R171</f>
        <v>8.3440989999999999</v>
      </c>
      <c r="S152" s="218"/>
      <c r="T152" s="220">
        <f>T153+T157+T165+T171</f>
        <v>7.5014999999999992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138</v>
      </c>
      <c r="AT152" s="222" t="s">
        <v>73</v>
      </c>
      <c r="AU152" s="222" t="s">
        <v>74</v>
      </c>
      <c r="AY152" s="221" t="s">
        <v>130</v>
      </c>
      <c r="BK152" s="223">
        <f>BK153+BK157+BK165+BK171</f>
        <v>0</v>
      </c>
    </row>
    <row r="153" s="12" customFormat="1" ht="22.8" customHeight="1">
      <c r="A153" s="12"/>
      <c r="B153" s="210"/>
      <c r="C153" s="211"/>
      <c r="D153" s="212" t="s">
        <v>73</v>
      </c>
      <c r="E153" s="224" t="s">
        <v>450</v>
      </c>
      <c r="F153" s="224" t="s">
        <v>451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SUM(P154:P156)</f>
        <v>0</v>
      </c>
      <c r="Q153" s="218"/>
      <c r="R153" s="219">
        <f>SUM(R154:R156)</f>
        <v>0.051299999999999998</v>
      </c>
      <c r="S153" s="218"/>
      <c r="T153" s="220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138</v>
      </c>
      <c r="AT153" s="222" t="s">
        <v>73</v>
      </c>
      <c r="AU153" s="222" t="s">
        <v>82</v>
      </c>
      <c r="AY153" s="221" t="s">
        <v>130</v>
      </c>
      <c r="BK153" s="223">
        <f>SUM(BK154:BK156)</f>
        <v>0</v>
      </c>
    </row>
    <row r="154" s="2" customFormat="1" ht="24.15" customHeight="1">
      <c r="A154" s="35"/>
      <c r="B154" s="36"/>
      <c r="C154" s="226" t="s">
        <v>209</v>
      </c>
      <c r="D154" s="226" t="s">
        <v>133</v>
      </c>
      <c r="E154" s="227" t="s">
        <v>452</v>
      </c>
      <c r="F154" s="228" t="s">
        <v>453</v>
      </c>
      <c r="G154" s="229" t="s">
        <v>136</v>
      </c>
      <c r="H154" s="230">
        <v>190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197</v>
      </c>
      <c r="AT154" s="238" t="s">
        <v>133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197</v>
      </c>
      <c r="BM154" s="238" t="s">
        <v>454</v>
      </c>
    </row>
    <row r="155" s="2" customFormat="1" ht="37.8" customHeight="1">
      <c r="A155" s="35"/>
      <c r="B155" s="36"/>
      <c r="C155" s="240" t="s">
        <v>7</v>
      </c>
      <c r="D155" s="240" t="s">
        <v>128</v>
      </c>
      <c r="E155" s="241" t="s">
        <v>455</v>
      </c>
      <c r="F155" s="242" t="s">
        <v>456</v>
      </c>
      <c r="G155" s="243" t="s">
        <v>136</v>
      </c>
      <c r="H155" s="244">
        <v>190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40</v>
      </c>
      <c r="O155" s="94"/>
      <c r="P155" s="236">
        <f>O155*H155</f>
        <v>0</v>
      </c>
      <c r="Q155" s="236">
        <v>0.00027</v>
      </c>
      <c r="R155" s="236">
        <f>Q155*H155</f>
        <v>0.051299999999999998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258</v>
      </c>
      <c r="AT155" s="238" t="s">
        <v>128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197</v>
      </c>
      <c r="BM155" s="238" t="s">
        <v>457</v>
      </c>
    </row>
    <row r="156" s="2" customFormat="1" ht="24.15" customHeight="1">
      <c r="A156" s="35"/>
      <c r="B156" s="36"/>
      <c r="C156" s="226" t="s">
        <v>214</v>
      </c>
      <c r="D156" s="226" t="s">
        <v>133</v>
      </c>
      <c r="E156" s="227" t="s">
        <v>458</v>
      </c>
      <c r="F156" s="228" t="s">
        <v>459</v>
      </c>
      <c r="G156" s="229" t="s">
        <v>334</v>
      </c>
      <c r="H156" s="257"/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197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197</v>
      </c>
      <c r="BM156" s="238" t="s">
        <v>460</v>
      </c>
    </row>
    <row r="157" s="12" customFormat="1" ht="22.8" customHeight="1">
      <c r="A157" s="12"/>
      <c r="B157" s="210"/>
      <c r="C157" s="211"/>
      <c r="D157" s="212" t="s">
        <v>73</v>
      </c>
      <c r="E157" s="224" t="s">
        <v>461</v>
      </c>
      <c r="F157" s="224" t="s">
        <v>462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SUM(P158:P164)</f>
        <v>0</v>
      </c>
      <c r="Q157" s="218"/>
      <c r="R157" s="219">
        <f>SUM(R158:R164)</f>
        <v>4.7867000000000006</v>
      </c>
      <c r="S157" s="218"/>
      <c r="T157" s="220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138</v>
      </c>
      <c r="AT157" s="222" t="s">
        <v>73</v>
      </c>
      <c r="AU157" s="222" t="s">
        <v>82</v>
      </c>
      <c r="AY157" s="221" t="s">
        <v>130</v>
      </c>
      <c r="BK157" s="223">
        <f>SUM(BK158:BK164)</f>
        <v>0</v>
      </c>
    </row>
    <row r="158" s="2" customFormat="1" ht="24.15" customHeight="1">
      <c r="A158" s="35"/>
      <c r="B158" s="36"/>
      <c r="C158" s="226" t="s">
        <v>218</v>
      </c>
      <c r="D158" s="226" t="s">
        <v>133</v>
      </c>
      <c r="E158" s="227" t="s">
        <v>463</v>
      </c>
      <c r="F158" s="228" t="s">
        <v>464</v>
      </c>
      <c r="G158" s="229" t="s">
        <v>136</v>
      </c>
      <c r="H158" s="230">
        <v>120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0.00025999999999999998</v>
      </c>
      <c r="R158" s="236">
        <f>Q158*H158</f>
        <v>0.031199999999999999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197</v>
      </c>
      <c r="AT158" s="238" t="s">
        <v>133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197</v>
      </c>
      <c r="BM158" s="238" t="s">
        <v>465</v>
      </c>
    </row>
    <row r="159" s="2" customFormat="1" ht="33" customHeight="1">
      <c r="A159" s="35"/>
      <c r="B159" s="36"/>
      <c r="C159" s="240" t="s">
        <v>222</v>
      </c>
      <c r="D159" s="240" t="s">
        <v>128</v>
      </c>
      <c r="E159" s="241" t="s">
        <v>466</v>
      </c>
      <c r="F159" s="242" t="s">
        <v>467</v>
      </c>
      <c r="G159" s="243" t="s">
        <v>390</v>
      </c>
      <c r="H159" s="244">
        <v>2.3999999999999999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0.55000000000000004</v>
      </c>
      <c r="R159" s="236">
        <f>Q159*H159</f>
        <v>1.3200000000000001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258</v>
      </c>
      <c r="AT159" s="238" t="s">
        <v>128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197</v>
      </c>
      <c r="BM159" s="238" t="s">
        <v>468</v>
      </c>
    </row>
    <row r="160" s="2" customFormat="1" ht="24.15" customHeight="1">
      <c r="A160" s="35"/>
      <c r="B160" s="36"/>
      <c r="C160" s="226" t="s">
        <v>226</v>
      </c>
      <c r="D160" s="226" t="s">
        <v>133</v>
      </c>
      <c r="E160" s="227" t="s">
        <v>469</v>
      </c>
      <c r="F160" s="228" t="s">
        <v>470</v>
      </c>
      <c r="G160" s="229" t="s">
        <v>136</v>
      </c>
      <c r="H160" s="230">
        <v>170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0.00025999999999999998</v>
      </c>
      <c r="R160" s="236">
        <f>Q160*H160</f>
        <v>0.044199999999999996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197</v>
      </c>
      <c r="AT160" s="238" t="s">
        <v>133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197</v>
      </c>
      <c r="BM160" s="238" t="s">
        <v>471</v>
      </c>
    </row>
    <row r="161" s="2" customFormat="1" ht="33" customHeight="1">
      <c r="A161" s="35"/>
      <c r="B161" s="36"/>
      <c r="C161" s="240" t="s">
        <v>230</v>
      </c>
      <c r="D161" s="240" t="s">
        <v>128</v>
      </c>
      <c r="E161" s="241" t="s">
        <v>472</v>
      </c>
      <c r="F161" s="242" t="s">
        <v>473</v>
      </c>
      <c r="G161" s="243" t="s">
        <v>390</v>
      </c>
      <c r="H161" s="244">
        <v>5.4400000000000004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0.55000000000000004</v>
      </c>
      <c r="R161" s="236">
        <f>Q161*H161</f>
        <v>2.9920000000000004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258</v>
      </c>
      <c r="AT161" s="238" t="s">
        <v>128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197</v>
      </c>
      <c r="BM161" s="238" t="s">
        <v>474</v>
      </c>
    </row>
    <row r="162" s="2" customFormat="1" ht="24.15" customHeight="1">
      <c r="A162" s="35"/>
      <c r="B162" s="36"/>
      <c r="C162" s="226" t="s">
        <v>234</v>
      </c>
      <c r="D162" s="226" t="s">
        <v>133</v>
      </c>
      <c r="E162" s="227" t="s">
        <v>475</v>
      </c>
      <c r="F162" s="228" t="s">
        <v>476</v>
      </c>
      <c r="G162" s="229" t="s">
        <v>136</v>
      </c>
      <c r="H162" s="230">
        <v>330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197</v>
      </c>
      <c r="AT162" s="238" t="s">
        <v>133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197</v>
      </c>
      <c r="BM162" s="238" t="s">
        <v>477</v>
      </c>
    </row>
    <row r="163" s="2" customFormat="1" ht="24.15" customHeight="1">
      <c r="A163" s="35"/>
      <c r="B163" s="36"/>
      <c r="C163" s="240" t="s">
        <v>238</v>
      </c>
      <c r="D163" s="240" t="s">
        <v>128</v>
      </c>
      <c r="E163" s="241" t="s">
        <v>478</v>
      </c>
      <c r="F163" s="242" t="s">
        <v>479</v>
      </c>
      <c r="G163" s="243" t="s">
        <v>390</v>
      </c>
      <c r="H163" s="244">
        <v>0.72599999999999998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0.55000000000000004</v>
      </c>
      <c r="R163" s="236">
        <f>Q163*H163</f>
        <v>0.39930000000000004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258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197</v>
      </c>
      <c r="BM163" s="238" t="s">
        <v>480</v>
      </c>
    </row>
    <row r="164" s="2" customFormat="1" ht="24.15" customHeight="1">
      <c r="A164" s="35"/>
      <c r="B164" s="36"/>
      <c r="C164" s="226" t="s">
        <v>242</v>
      </c>
      <c r="D164" s="226" t="s">
        <v>133</v>
      </c>
      <c r="E164" s="227" t="s">
        <v>481</v>
      </c>
      <c r="F164" s="228" t="s">
        <v>482</v>
      </c>
      <c r="G164" s="229" t="s">
        <v>423</v>
      </c>
      <c r="H164" s="230">
        <v>4.7869999999999999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197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197</v>
      </c>
      <c r="BM164" s="238" t="s">
        <v>483</v>
      </c>
    </row>
    <row r="165" s="12" customFormat="1" ht="22.8" customHeight="1">
      <c r="A165" s="12"/>
      <c r="B165" s="210"/>
      <c r="C165" s="211"/>
      <c r="D165" s="212" t="s">
        <v>73</v>
      </c>
      <c r="E165" s="224" t="s">
        <v>484</v>
      </c>
      <c r="F165" s="224" t="s">
        <v>485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SUM(P166:P170)</f>
        <v>0</v>
      </c>
      <c r="Q165" s="218"/>
      <c r="R165" s="219">
        <f>SUM(R166:R170)</f>
        <v>1.0890989999999998</v>
      </c>
      <c r="S165" s="218"/>
      <c r="T165" s="220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138</v>
      </c>
      <c r="AT165" s="222" t="s">
        <v>73</v>
      </c>
      <c r="AU165" s="222" t="s">
        <v>82</v>
      </c>
      <c r="AY165" s="221" t="s">
        <v>130</v>
      </c>
      <c r="BK165" s="223">
        <f>SUM(BK166:BK170)</f>
        <v>0</v>
      </c>
    </row>
    <row r="166" s="2" customFormat="1" ht="33" customHeight="1">
      <c r="A166" s="35"/>
      <c r="B166" s="36"/>
      <c r="C166" s="226" t="s">
        <v>246</v>
      </c>
      <c r="D166" s="226" t="s">
        <v>133</v>
      </c>
      <c r="E166" s="227" t="s">
        <v>486</v>
      </c>
      <c r="F166" s="228" t="s">
        <v>487</v>
      </c>
      <c r="G166" s="229" t="s">
        <v>353</v>
      </c>
      <c r="H166" s="230">
        <v>100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0.00029</v>
      </c>
      <c r="R166" s="236">
        <f>Q166*H166</f>
        <v>0.029000000000000001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197</v>
      </c>
      <c r="AT166" s="238" t="s">
        <v>133</v>
      </c>
      <c r="AU166" s="238" t="s">
        <v>138</v>
      </c>
      <c r="AY166" s="14" t="s">
        <v>130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138</v>
      </c>
      <c r="BK166" s="239">
        <f>ROUND(I166*H166,2)</f>
        <v>0</v>
      </c>
      <c r="BL166" s="14" t="s">
        <v>197</v>
      </c>
      <c r="BM166" s="238" t="s">
        <v>488</v>
      </c>
    </row>
    <row r="167" s="2" customFormat="1" ht="16.5" customHeight="1">
      <c r="A167" s="35"/>
      <c r="B167" s="36"/>
      <c r="C167" s="240" t="s">
        <v>250</v>
      </c>
      <c r="D167" s="240" t="s">
        <v>128</v>
      </c>
      <c r="E167" s="241" t="s">
        <v>489</v>
      </c>
      <c r="F167" s="242" t="s">
        <v>490</v>
      </c>
      <c r="G167" s="243" t="s">
        <v>353</v>
      </c>
      <c r="H167" s="244">
        <v>113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0.0047000000000000002</v>
      </c>
      <c r="R167" s="236">
        <f>Q167*H167</f>
        <v>0.53110000000000002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258</v>
      </c>
      <c r="AT167" s="238" t="s">
        <v>128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197</v>
      </c>
      <c r="BM167" s="238" t="s">
        <v>491</v>
      </c>
    </row>
    <row r="168" s="2" customFormat="1" ht="24.15" customHeight="1">
      <c r="A168" s="35"/>
      <c r="B168" s="36"/>
      <c r="C168" s="226" t="s">
        <v>254</v>
      </c>
      <c r="D168" s="226" t="s">
        <v>133</v>
      </c>
      <c r="E168" s="227" t="s">
        <v>492</v>
      </c>
      <c r="F168" s="228" t="s">
        <v>493</v>
      </c>
      <c r="G168" s="229" t="s">
        <v>136</v>
      </c>
      <c r="H168" s="230">
        <v>185.69999999999999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40</v>
      </c>
      <c r="O168" s="94"/>
      <c r="P168" s="236">
        <f>O168*H168</f>
        <v>0</v>
      </c>
      <c r="Q168" s="236">
        <v>0.00247</v>
      </c>
      <c r="R168" s="236">
        <f>Q168*H168</f>
        <v>0.45867899999999995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197</v>
      </c>
      <c r="AT168" s="238" t="s">
        <v>133</v>
      </c>
      <c r="AU168" s="238" t="s">
        <v>138</v>
      </c>
      <c r="AY168" s="14" t="s">
        <v>130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197</v>
      </c>
      <c r="BM168" s="238" t="s">
        <v>494</v>
      </c>
    </row>
    <row r="169" s="2" customFormat="1" ht="24.15" customHeight="1">
      <c r="A169" s="35"/>
      <c r="B169" s="36"/>
      <c r="C169" s="226" t="s">
        <v>258</v>
      </c>
      <c r="D169" s="226" t="s">
        <v>133</v>
      </c>
      <c r="E169" s="227" t="s">
        <v>495</v>
      </c>
      <c r="F169" s="228" t="s">
        <v>496</v>
      </c>
      <c r="G169" s="229" t="s">
        <v>136</v>
      </c>
      <c r="H169" s="230">
        <v>24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40</v>
      </c>
      <c r="O169" s="94"/>
      <c r="P169" s="236">
        <f>O169*H169</f>
        <v>0</v>
      </c>
      <c r="Q169" s="236">
        <v>0.0029299999999999999</v>
      </c>
      <c r="R169" s="236">
        <f>Q169*H169</f>
        <v>0.070319999999999994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197</v>
      </c>
      <c r="AT169" s="238" t="s">
        <v>133</v>
      </c>
      <c r="AU169" s="238" t="s">
        <v>138</v>
      </c>
      <c r="AY169" s="14" t="s">
        <v>130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197</v>
      </c>
      <c r="BM169" s="238" t="s">
        <v>497</v>
      </c>
    </row>
    <row r="170" s="2" customFormat="1" ht="24.15" customHeight="1">
      <c r="A170" s="35"/>
      <c r="B170" s="36"/>
      <c r="C170" s="226" t="s">
        <v>262</v>
      </c>
      <c r="D170" s="226" t="s">
        <v>133</v>
      </c>
      <c r="E170" s="227" t="s">
        <v>498</v>
      </c>
      <c r="F170" s="228" t="s">
        <v>499</v>
      </c>
      <c r="G170" s="229" t="s">
        <v>423</v>
      </c>
      <c r="H170" s="230">
        <v>1.089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197</v>
      </c>
      <c r="AT170" s="238" t="s">
        <v>133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197</v>
      </c>
      <c r="BM170" s="238" t="s">
        <v>500</v>
      </c>
    </row>
    <row r="171" s="12" customFormat="1" ht="22.8" customHeight="1">
      <c r="A171" s="12"/>
      <c r="B171" s="210"/>
      <c r="C171" s="211"/>
      <c r="D171" s="212" t="s">
        <v>73</v>
      </c>
      <c r="E171" s="224" t="s">
        <v>501</v>
      </c>
      <c r="F171" s="224" t="s">
        <v>502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SUM(P172:P177)</f>
        <v>0</v>
      </c>
      <c r="Q171" s="218"/>
      <c r="R171" s="219">
        <f>SUM(R172:R177)</f>
        <v>2.4169999999999998</v>
      </c>
      <c r="S171" s="218"/>
      <c r="T171" s="220">
        <f>SUM(T172:T177)</f>
        <v>7.5014999999999992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138</v>
      </c>
      <c r="AT171" s="222" t="s">
        <v>73</v>
      </c>
      <c r="AU171" s="222" t="s">
        <v>82</v>
      </c>
      <c r="AY171" s="221" t="s">
        <v>130</v>
      </c>
      <c r="BK171" s="223">
        <f>SUM(BK172:BK177)</f>
        <v>0</v>
      </c>
    </row>
    <row r="172" s="2" customFormat="1" ht="24.15" customHeight="1">
      <c r="A172" s="35"/>
      <c r="B172" s="36"/>
      <c r="C172" s="226" t="s">
        <v>266</v>
      </c>
      <c r="D172" s="226" t="s">
        <v>133</v>
      </c>
      <c r="E172" s="227" t="s">
        <v>503</v>
      </c>
      <c r="F172" s="228" t="s">
        <v>504</v>
      </c>
      <c r="G172" s="229" t="s">
        <v>353</v>
      </c>
      <c r="H172" s="230">
        <v>416.75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0.017999999999999999</v>
      </c>
      <c r="T172" s="237">
        <f>S172*H172</f>
        <v>7.5014999999999992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197</v>
      </c>
      <c r="AT172" s="238" t="s">
        <v>133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197</v>
      </c>
      <c r="BM172" s="238" t="s">
        <v>505</v>
      </c>
    </row>
    <row r="173" s="2" customFormat="1" ht="33" customHeight="1">
      <c r="A173" s="35"/>
      <c r="B173" s="36"/>
      <c r="C173" s="226" t="s">
        <v>271</v>
      </c>
      <c r="D173" s="226" t="s">
        <v>133</v>
      </c>
      <c r="E173" s="227" t="s">
        <v>506</v>
      </c>
      <c r="F173" s="228" t="s">
        <v>507</v>
      </c>
      <c r="G173" s="229" t="s">
        <v>136</v>
      </c>
      <c r="H173" s="230">
        <v>310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40</v>
      </c>
      <c r="O173" s="94"/>
      <c r="P173" s="236">
        <f>O173*H173</f>
        <v>0</v>
      </c>
      <c r="Q173" s="236">
        <v>5.0000000000000002E-05</v>
      </c>
      <c r="R173" s="236">
        <f>Q173*H173</f>
        <v>0.0155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197</v>
      </c>
      <c r="AT173" s="238" t="s">
        <v>133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197</v>
      </c>
      <c r="BM173" s="238" t="s">
        <v>508</v>
      </c>
    </row>
    <row r="174" s="2" customFormat="1" ht="24.15" customHeight="1">
      <c r="A174" s="35"/>
      <c r="B174" s="36"/>
      <c r="C174" s="240" t="s">
        <v>275</v>
      </c>
      <c r="D174" s="240" t="s">
        <v>128</v>
      </c>
      <c r="E174" s="241" t="s">
        <v>509</v>
      </c>
      <c r="F174" s="242" t="s">
        <v>510</v>
      </c>
      <c r="G174" s="243" t="s">
        <v>423</v>
      </c>
      <c r="H174" s="244">
        <v>0.47999999999999998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40</v>
      </c>
      <c r="O174" s="94"/>
      <c r="P174" s="236">
        <f>O174*H174</f>
        <v>0</v>
      </c>
      <c r="Q174" s="236">
        <v>1</v>
      </c>
      <c r="R174" s="236">
        <f>Q174*H174</f>
        <v>0.47999999999999998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258</v>
      </c>
      <c r="AT174" s="238" t="s">
        <v>128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197</v>
      </c>
      <c r="BM174" s="238" t="s">
        <v>511</v>
      </c>
    </row>
    <row r="175" s="2" customFormat="1" ht="16.5" customHeight="1">
      <c r="A175" s="35"/>
      <c r="B175" s="36"/>
      <c r="C175" s="226" t="s">
        <v>279</v>
      </c>
      <c r="D175" s="226" t="s">
        <v>133</v>
      </c>
      <c r="E175" s="227" t="s">
        <v>512</v>
      </c>
      <c r="F175" s="228" t="s">
        <v>513</v>
      </c>
      <c r="G175" s="229" t="s">
        <v>269</v>
      </c>
      <c r="H175" s="230">
        <v>1400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197</v>
      </c>
      <c r="AT175" s="238" t="s">
        <v>133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197</v>
      </c>
      <c r="BM175" s="238" t="s">
        <v>514</v>
      </c>
    </row>
    <row r="176" s="2" customFormat="1" ht="24.15" customHeight="1">
      <c r="A176" s="35"/>
      <c r="B176" s="36"/>
      <c r="C176" s="240" t="s">
        <v>281</v>
      </c>
      <c r="D176" s="240" t="s">
        <v>128</v>
      </c>
      <c r="E176" s="241" t="s">
        <v>515</v>
      </c>
      <c r="F176" s="242" t="s">
        <v>516</v>
      </c>
      <c r="G176" s="243" t="s">
        <v>136</v>
      </c>
      <c r="H176" s="244">
        <v>350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0.0054900000000000001</v>
      </c>
      <c r="R176" s="236">
        <f>Q176*H176</f>
        <v>1.9215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258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197</v>
      </c>
      <c r="BM176" s="238" t="s">
        <v>517</v>
      </c>
    </row>
    <row r="177" s="2" customFormat="1" ht="24.15" customHeight="1">
      <c r="A177" s="35"/>
      <c r="B177" s="36"/>
      <c r="C177" s="226" t="s">
        <v>285</v>
      </c>
      <c r="D177" s="226" t="s">
        <v>133</v>
      </c>
      <c r="E177" s="227" t="s">
        <v>518</v>
      </c>
      <c r="F177" s="228" t="s">
        <v>519</v>
      </c>
      <c r="G177" s="229" t="s">
        <v>423</v>
      </c>
      <c r="H177" s="230">
        <v>2.4169999999999998</v>
      </c>
      <c r="I177" s="231"/>
      <c r="J177" s="232">
        <f>ROUND(I177*H177,2)</f>
        <v>0</v>
      </c>
      <c r="K177" s="233"/>
      <c r="L177" s="41"/>
      <c r="M177" s="252" t="s">
        <v>1</v>
      </c>
      <c r="N177" s="253" t="s">
        <v>40</v>
      </c>
      <c r="O177" s="254"/>
      <c r="P177" s="255">
        <f>O177*H177</f>
        <v>0</v>
      </c>
      <c r="Q177" s="255">
        <v>0</v>
      </c>
      <c r="R177" s="255">
        <f>Q177*H177</f>
        <v>0</v>
      </c>
      <c r="S177" s="255">
        <v>0</v>
      </c>
      <c r="T177" s="256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197</v>
      </c>
      <c r="AT177" s="238" t="s">
        <v>133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197</v>
      </c>
      <c r="BM177" s="238" t="s">
        <v>520</v>
      </c>
    </row>
    <row r="178" s="2" customFormat="1" ht="6.96" customHeight="1">
      <c r="A178" s="35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41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sheet="1" autoFilter="0" formatColumns="0" formatRows="0" objects="1" scenarios="1" spinCount="100000" saltValue="kmzxw87djS7ZIS+fpCcDLDqoqkp5/8mimDcClaDRUGjDtN+GSCyH8oMoTTGs0yUbbkr3wmWj6II8KWg7nwf9Gg==" hashValue="Ls9y8iSx8L48EUWwy4Uvg/KihjOrHsAQyoWLk5Q0jSHMmC92PxSMW9US1vJ32soMedXtSvk2lqDX4L09ce05dg==" algorithmName="SHA-512" password="CC35"/>
  <autoFilter ref="C126:K17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5" t="s">
        <v>521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ROUND(J125,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ROUND((SUM(BE125:BE188)),  2)</f>
        <v>0</v>
      </c>
      <c r="G33" s="159"/>
      <c r="H33" s="159"/>
      <c r="I33" s="160">
        <v>0.20000000000000001</v>
      </c>
      <c r="J33" s="158">
        <f>ROUND(((SUM(BE125:BE188))*I33),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ROUND((SUM(BF125:BF188)),  2)</f>
        <v>0</v>
      </c>
      <c r="G34" s="159"/>
      <c r="H34" s="159"/>
      <c r="I34" s="160">
        <v>0.20000000000000001</v>
      </c>
      <c r="J34" s="158">
        <f>ROUND(((SUM(BF125:BF188))*I34),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ROUND((SUM(BG125:BG188)),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ROUND((SUM(BH125:BH188)),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ROUND((SUM(BI125:BI188)),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9" t="str">
        <f>E9</f>
        <v>6/2022-4 - SO-02 REKONŠTRUKCIA OMD Elektroinštalácie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J125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107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108</v>
      </c>
      <c r="E98" s="195"/>
      <c r="F98" s="195"/>
      <c r="G98" s="195"/>
      <c r="H98" s="195"/>
      <c r="I98" s="195"/>
      <c r="J98" s="196">
        <f>J127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109</v>
      </c>
      <c r="E99" s="195"/>
      <c r="F99" s="195"/>
      <c r="G99" s="195"/>
      <c r="H99" s="195"/>
      <c r="I99" s="195"/>
      <c r="J99" s="196">
        <f>J166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110</v>
      </c>
      <c r="E100" s="195"/>
      <c r="F100" s="195"/>
      <c r="G100" s="195"/>
      <c r="H100" s="195"/>
      <c r="I100" s="195"/>
      <c r="J100" s="196">
        <f>J169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111</v>
      </c>
      <c r="E101" s="195"/>
      <c r="F101" s="195"/>
      <c r="G101" s="195"/>
      <c r="H101" s="195"/>
      <c r="I101" s="195"/>
      <c r="J101" s="196">
        <f>J178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J180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92"/>
      <c r="C103" s="193"/>
      <c r="D103" s="194" t="s">
        <v>113</v>
      </c>
      <c r="E103" s="195"/>
      <c r="F103" s="195"/>
      <c r="G103" s="195"/>
      <c r="H103" s="195"/>
      <c r="I103" s="195"/>
      <c r="J103" s="196">
        <f>J181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2"/>
      <c r="C104" s="193"/>
      <c r="D104" s="194" t="s">
        <v>114</v>
      </c>
      <c r="E104" s="195"/>
      <c r="F104" s="195"/>
      <c r="G104" s="195"/>
      <c r="H104" s="195"/>
      <c r="I104" s="195"/>
      <c r="J104" s="196">
        <f>J184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J187</f>
        <v>0</v>
      </c>
      <c r="K105" s="187"/>
      <c r="L105" s="19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71"/>
      <c r="C111" s="72"/>
      <c r="D111" s="72"/>
      <c r="E111" s="72"/>
      <c r="F111" s="72"/>
      <c r="G111" s="72"/>
      <c r="H111" s="72"/>
      <c r="I111" s="72"/>
      <c r="J111" s="72"/>
      <c r="K111" s="72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116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81" t="str">
        <f>E7</f>
        <v>INVESTÍCIE DO ŽIVOČÍŠNEJ VÝROBY</v>
      </c>
      <c r="F115" s="29"/>
      <c r="G115" s="29"/>
      <c r="H115" s="29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100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E9</f>
        <v>6/2022-4 - SO-02 REKONŠTRUKCIA OMD Elektroinštalácie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F12</f>
        <v>Látky</v>
      </c>
      <c r="G119" s="37"/>
      <c r="H119" s="37"/>
      <c r="I119" s="29" t="s">
        <v>21</v>
      </c>
      <c r="J119" s="82" t="str">
        <f>IF(J12="","",J12)</f>
        <v>30. 1. 2024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23</v>
      </c>
      <c r="D121" s="37"/>
      <c r="E121" s="37"/>
      <c r="F121" s="24" t="str">
        <f>E15</f>
        <v xml:space="preserve"> </v>
      </c>
      <c r="G121" s="37"/>
      <c r="H121" s="37"/>
      <c r="I121" s="29" t="s">
        <v>29</v>
      </c>
      <c r="J121" s="33" t="str">
        <f>E21</f>
        <v>Ing. Ján Kubaliak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IF(E18="","",E18)</f>
        <v>Vyplň údaj</v>
      </c>
      <c r="G122" s="37"/>
      <c r="H122" s="37"/>
      <c r="I122" s="29" t="s">
        <v>32</v>
      </c>
      <c r="J122" s="33" t="str">
        <f>E24</f>
        <v xml:space="preserve"> 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8"/>
      <c r="B124" s="199"/>
      <c r="C124" s="200" t="s">
        <v>117</v>
      </c>
      <c r="D124" s="201" t="s">
        <v>59</v>
      </c>
      <c r="E124" s="201" t="s">
        <v>55</v>
      </c>
      <c r="F124" s="201" t="s">
        <v>56</v>
      </c>
      <c r="G124" s="201" t="s">
        <v>118</v>
      </c>
      <c r="H124" s="201" t="s">
        <v>119</v>
      </c>
      <c r="I124" s="201" t="s">
        <v>120</v>
      </c>
      <c r="J124" s="202" t="s">
        <v>104</v>
      </c>
      <c r="K124" s="203" t="s">
        <v>121</v>
      </c>
      <c r="L124" s="204"/>
      <c r="M124" s="103" t="s">
        <v>1</v>
      </c>
      <c r="N124" s="104" t="s">
        <v>38</v>
      </c>
      <c r="O124" s="104" t="s">
        <v>122</v>
      </c>
      <c r="P124" s="104" t="s">
        <v>123</v>
      </c>
      <c r="Q124" s="104" t="s">
        <v>124</v>
      </c>
      <c r="R124" s="104" t="s">
        <v>125</v>
      </c>
      <c r="S124" s="104" t="s">
        <v>126</v>
      </c>
      <c r="T124" s="105" t="s">
        <v>127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5"/>
      <c r="B125" s="36"/>
      <c r="C125" s="110" t="s">
        <v>105</v>
      </c>
      <c r="D125" s="37"/>
      <c r="E125" s="37"/>
      <c r="F125" s="37"/>
      <c r="G125" s="37"/>
      <c r="H125" s="37"/>
      <c r="I125" s="37"/>
      <c r="J125" s="205">
        <f>BK125</f>
        <v>0</v>
      </c>
      <c r="K125" s="37"/>
      <c r="L125" s="41"/>
      <c r="M125" s="106"/>
      <c r="N125" s="206"/>
      <c r="O125" s="107"/>
      <c r="P125" s="207">
        <f>P126+P180+P187</f>
        <v>0</v>
      </c>
      <c r="Q125" s="107"/>
      <c r="R125" s="207">
        <f>R126+R180+R187</f>
        <v>0.53491599999999995</v>
      </c>
      <c r="S125" s="107"/>
      <c r="T125" s="208">
        <f>T126+T180+T187</f>
        <v>0.23999999999999999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73</v>
      </c>
      <c r="AU125" s="14" t="s">
        <v>106</v>
      </c>
      <c r="BK125" s="209">
        <f>BK126+BK180+BK187</f>
        <v>0</v>
      </c>
    </row>
    <row r="126" s="12" customFormat="1" ht="25.92" customHeight="1">
      <c r="A126" s="12"/>
      <c r="B126" s="210"/>
      <c r="C126" s="211"/>
      <c r="D126" s="212" t="s">
        <v>73</v>
      </c>
      <c r="E126" s="213" t="s">
        <v>128</v>
      </c>
      <c r="F126" s="213" t="s">
        <v>129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P127+P166+P169+P178</f>
        <v>0</v>
      </c>
      <c r="Q126" s="218"/>
      <c r="R126" s="219">
        <f>R127+R166+R169+R178</f>
        <v>0.36516999999999994</v>
      </c>
      <c r="S126" s="218"/>
      <c r="T126" s="220">
        <f>T127+T166+T169+T178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82</v>
      </c>
      <c r="AT126" s="222" t="s">
        <v>73</v>
      </c>
      <c r="AU126" s="222" t="s">
        <v>74</v>
      </c>
      <c r="AY126" s="221" t="s">
        <v>130</v>
      </c>
      <c r="BK126" s="223">
        <f>BK127+BK166+BK169+BK178</f>
        <v>0</v>
      </c>
    </row>
    <row r="127" s="12" customFormat="1" ht="22.8" customHeight="1">
      <c r="A127" s="12"/>
      <c r="B127" s="210"/>
      <c r="C127" s="211"/>
      <c r="D127" s="212" t="s">
        <v>73</v>
      </c>
      <c r="E127" s="224" t="s">
        <v>131</v>
      </c>
      <c r="F127" s="224" t="s">
        <v>132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SUM(P128:P165)</f>
        <v>0</v>
      </c>
      <c r="Q127" s="218"/>
      <c r="R127" s="219">
        <f>SUM(R128:R165)</f>
        <v>0.36516999999999994</v>
      </c>
      <c r="S127" s="218"/>
      <c r="T127" s="220">
        <f>SUM(T128:T165)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82</v>
      </c>
      <c r="AT127" s="222" t="s">
        <v>73</v>
      </c>
      <c r="AU127" s="222" t="s">
        <v>82</v>
      </c>
      <c r="AY127" s="221" t="s">
        <v>130</v>
      </c>
      <c r="BK127" s="223">
        <f>SUM(BK128:BK165)</f>
        <v>0</v>
      </c>
    </row>
    <row r="128" s="2" customFormat="1" ht="24.15" customHeight="1">
      <c r="A128" s="35"/>
      <c r="B128" s="36"/>
      <c r="C128" s="226" t="s">
        <v>82</v>
      </c>
      <c r="D128" s="226" t="s">
        <v>133</v>
      </c>
      <c r="E128" s="227" t="s">
        <v>134</v>
      </c>
      <c r="F128" s="228" t="s">
        <v>135</v>
      </c>
      <c r="G128" s="229" t="s">
        <v>136</v>
      </c>
      <c r="H128" s="230">
        <v>75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137</v>
      </c>
      <c r="AT128" s="238" t="s">
        <v>133</v>
      </c>
      <c r="AU128" s="238" t="s">
        <v>138</v>
      </c>
      <c r="AY128" s="14" t="s">
        <v>130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138</v>
      </c>
      <c r="BK128" s="239">
        <f>ROUND(I128*H128,2)</f>
        <v>0</v>
      </c>
      <c r="BL128" s="14" t="s">
        <v>137</v>
      </c>
      <c r="BM128" s="238" t="s">
        <v>522</v>
      </c>
    </row>
    <row r="129" s="2" customFormat="1" ht="24.15" customHeight="1">
      <c r="A129" s="35"/>
      <c r="B129" s="36"/>
      <c r="C129" s="240" t="s">
        <v>138</v>
      </c>
      <c r="D129" s="240" t="s">
        <v>128</v>
      </c>
      <c r="E129" s="241" t="s">
        <v>140</v>
      </c>
      <c r="F129" s="242" t="s">
        <v>141</v>
      </c>
      <c r="G129" s="243" t="s">
        <v>136</v>
      </c>
      <c r="H129" s="244">
        <v>75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0.00017000000000000001</v>
      </c>
      <c r="R129" s="236">
        <f>Q129*H129</f>
        <v>0.012750000000000001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142</v>
      </c>
      <c r="AT129" s="238" t="s">
        <v>128</v>
      </c>
      <c r="AU129" s="238" t="s">
        <v>138</v>
      </c>
      <c r="AY129" s="14" t="s">
        <v>130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138</v>
      </c>
      <c r="BK129" s="239">
        <f>ROUND(I129*H129,2)</f>
        <v>0</v>
      </c>
      <c r="BL129" s="14" t="s">
        <v>137</v>
      </c>
      <c r="BM129" s="238" t="s">
        <v>523</v>
      </c>
    </row>
    <row r="130" s="2" customFormat="1" ht="24.15" customHeight="1">
      <c r="A130" s="35"/>
      <c r="B130" s="36"/>
      <c r="C130" s="226" t="s">
        <v>144</v>
      </c>
      <c r="D130" s="226" t="s">
        <v>133</v>
      </c>
      <c r="E130" s="227" t="s">
        <v>145</v>
      </c>
      <c r="F130" s="228" t="s">
        <v>146</v>
      </c>
      <c r="G130" s="229" t="s">
        <v>136</v>
      </c>
      <c r="H130" s="230">
        <v>20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524</v>
      </c>
    </row>
    <row r="131" s="2" customFormat="1" ht="24.15" customHeight="1">
      <c r="A131" s="35"/>
      <c r="B131" s="36"/>
      <c r="C131" s="240" t="s">
        <v>137</v>
      </c>
      <c r="D131" s="240" t="s">
        <v>128</v>
      </c>
      <c r="E131" s="241" t="s">
        <v>148</v>
      </c>
      <c r="F131" s="242" t="s">
        <v>149</v>
      </c>
      <c r="G131" s="243" t="s">
        <v>136</v>
      </c>
      <c r="H131" s="244">
        <v>20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40</v>
      </c>
      <c r="O131" s="94"/>
      <c r="P131" s="236">
        <f>O131*H131</f>
        <v>0</v>
      </c>
      <c r="Q131" s="236">
        <v>0.00017000000000000001</v>
      </c>
      <c r="R131" s="236">
        <f>Q131*H131</f>
        <v>0.0034000000000000002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142</v>
      </c>
      <c r="AT131" s="238" t="s">
        <v>128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525</v>
      </c>
    </row>
    <row r="132" s="2" customFormat="1" ht="37.8" customHeight="1">
      <c r="A132" s="35"/>
      <c r="B132" s="36"/>
      <c r="C132" s="226" t="s">
        <v>151</v>
      </c>
      <c r="D132" s="226" t="s">
        <v>133</v>
      </c>
      <c r="E132" s="227" t="s">
        <v>152</v>
      </c>
      <c r="F132" s="228" t="s">
        <v>153</v>
      </c>
      <c r="G132" s="229" t="s">
        <v>154</v>
      </c>
      <c r="H132" s="230">
        <v>48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526</v>
      </c>
    </row>
    <row r="133" s="2" customFormat="1" ht="16.5" customHeight="1">
      <c r="A133" s="35"/>
      <c r="B133" s="36"/>
      <c r="C133" s="240" t="s">
        <v>156</v>
      </c>
      <c r="D133" s="240" t="s">
        <v>128</v>
      </c>
      <c r="E133" s="241" t="s">
        <v>157</v>
      </c>
      <c r="F133" s="242" t="s">
        <v>158</v>
      </c>
      <c r="G133" s="243" t="s">
        <v>154</v>
      </c>
      <c r="H133" s="244">
        <v>48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40</v>
      </c>
      <c r="O133" s="94"/>
      <c r="P133" s="236">
        <f>O133*H133</f>
        <v>0</v>
      </c>
      <c r="Q133" s="236">
        <v>0.00016000000000000001</v>
      </c>
      <c r="R133" s="236">
        <f>Q133*H133</f>
        <v>0.0076800000000000011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142</v>
      </c>
      <c r="AT133" s="238" t="s">
        <v>128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527</v>
      </c>
    </row>
    <row r="134" s="2" customFormat="1" ht="24.15" customHeight="1">
      <c r="A134" s="35"/>
      <c r="B134" s="36"/>
      <c r="C134" s="226" t="s">
        <v>160</v>
      </c>
      <c r="D134" s="226" t="s">
        <v>133</v>
      </c>
      <c r="E134" s="227" t="s">
        <v>161</v>
      </c>
      <c r="F134" s="228" t="s">
        <v>162</v>
      </c>
      <c r="G134" s="229" t="s">
        <v>154</v>
      </c>
      <c r="H134" s="230">
        <v>7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528</v>
      </c>
    </row>
    <row r="135" s="2" customFormat="1" ht="16.5" customHeight="1">
      <c r="A135" s="35"/>
      <c r="B135" s="36"/>
      <c r="C135" s="240" t="s">
        <v>142</v>
      </c>
      <c r="D135" s="240" t="s">
        <v>128</v>
      </c>
      <c r="E135" s="241" t="s">
        <v>164</v>
      </c>
      <c r="F135" s="242" t="s">
        <v>165</v>
      </c>
      <c r="G135" s="243" t="s">
        <v>154</v>
      </c>
      <c r="H135" s="244">
        <v>7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40</v>
      </c>
      <c r="O135" s="94"/>
      <c r="P135" s="236">
        <f>O135*H135</f>
        <v>0</v>
      </c>
      <c r="Q135" s="236">
        <v>0.00010000000000000001</v>
      </c>
      <c r="R135" s="236">
        <f>Q135*H135</f>
        <v>0.00069999999999999999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166</v>
      </c>
      <c r="AT135" s="238" t="s">
        <v>128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166</v>
      </c>
      <c r="BM135" s="238" t="s">
        <v>529</v>
      </c>
    </row>
    <row r="136" s="2" customFormat="1" ht="24.15" customHeight="1">
      <c r="A136" s="35"/>
      <c r="B136" s="36"/>
      <c r="C136" s="226" t="s">
        <v>168</v>
      </c>
      <c r="D136" s="226" t="s">
        <v>133</v>
      </c>
      <c r="E136" s="227" t="s">
        <v>169</v>
      </c>
      <c r="F136" s="228" t="s">
        <v>170</v>
      </c>
      <c r="G136" s="229" t="s">
        <v>154</v>
      </c>
      <c r="H136" s="230">
        <v>20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530</v>
      </c>
    </row>
    <row r="137" s="2" customFormat="1" ht="16.5" customHeight="1">
      <c r="A137" s="35"/>
      <c r="B137" s="36"/>
      <c r="C137" s="240" t="s">
        <v>172</v>
      </c>
      <c r="D137" s="240" t="s">
        <v>128</v>
      </c>
      <c r="E137" s="241" t="s">
        <v>173</v>
      </c>
      <c r="F137" s="242" t="s">
        <v>174</v>
      </c>
      <c r="G137" s="243" t="s">
        <v>154</v>
      </c>
      <c r="H137" s="244">
        <v>20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40</v>
      </c>
      <c r="O137" s="94"/>
      <c r="P137" s="236">
        <f>O137*H137</f>
        <v>0</v>
      </c>
      <c r="Q137" s="236">
        <v>0.00010000000000000001</v>
      </c>
      <c r="R137" s="236">
        <f>Q137*H137</f>
        <v>0.002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166</v>
      </c>
      <c r="AT137" s="238" t="s">
        <v>128</v>
      </c>
      <c r="AU137" s="238" t="s">
        <v>138</v>
      </c>
      <c r="AY137" s="14" t="s">
        <v>130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138</v>
      </c>
      <c r="BK137" s="239">
        <f>ROUND(I137*H137,2)</f>
        <v>0</v>
      </c>
      <c r="BL137" s="14" t="s">
        <v>166</v>
      </c>
      <c r="BM137" s="238" t="s">
        <v>531</v>
      </c>
    </row>
    <row r="138" s="2" customFormat="1" ht="24.15" customHeight="1">
      <c r="A138" s="35"/>
      <c r="B138" s="36"/>
      <c r="C138" s="226" t="s">
        <v>176</v>
      </c>
      <c r="D138" s="226" t="s">
        <v>133</v>
      </c>
      <c r="E138" s="227" t="s">
        <v>177</v>
      </c>
      <c r="F138" s="228" t="s">
        <v>178</v>
      </c>
      <c r="G138" s="229" t="s">
        <v>154</v>
      </c>
      <c r="H138" s="230">
        <v>3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532</v>
      </c>
    </row>
    <row r="139" s="2" customFormat="1" ht="33" customHeight="1">
      <c r="A139" s="35"/>
      <c r="B139" s="36"/>
      <c r="C139" s="240" t="s">
        <v>180</v>
      </c>
      <c r="D139" s="240" t="s">
        <v>128</v>
      </c>
      <c r="E139" s="241" t="s">
        <v>181</v>
      </c>
      <c r="F139" s="242" t="s">
        <v>182</v>
      </c>
      <c r="G139" s="243" t="s">
        <v>183</v>
      </c>
      <c r="H139" s="244">
        <v>3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40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142</v>
      </c>
      <c r="AT139" s="238" t="s">
        <v>128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137</v>
      </c>
      <c r="BM139" s="238" t="s">
        <v>533</v>
      </c>
    </row>
    <row r="140" s="2" customFormat="1" ht="24.15" customHeight="1">
      <c r="A140" s="35"/>
      <c r="B140" s="36"/>
      <c r="C140" s="226" t="s">
        <v>185</v>
      </c>
      <c r="D140" s="226" t="s">
        <v>133</v>
      </c>
      <c r="E140" s="227" t="s">
        <v>186</v>
      </c>
      <c r="F140" s="228" t="s">
        <v>187</v>
      </c>
      <c r="G140" s="229" t="s">
        <v>154</v>
      </c>
      <c r="H140" s="230">
        <v>12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534</v>
      </c>
    </row>
    <row r="141" s="2" customFormat="1" ht="24.15" customHeight="1">
      <c r="A141" s="35"/>
      <c r="B141" s="36"/>
      <c r="C141" s="240" t="s">
        <v>189</v>
      </c>
      <c r="D141" s="240" t="s">
        <v>128</v>
      </c>
      <c r="E141" s="241" t="s">
        <v>190</v>
      </c>
      <c r="F141" s="242" t="s">
        <v>191</v>
      </c>
      <c r="G141" s="243" t="s">
        <v>154</v>
      </c>
      <c r="H141" s="244">
        <v>12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40</v>
      </c>
      <c r="O141" s="94"/>
      <c r="P141" s="236">
        <f>O141*H141</f>
        <v>0</v>
      </c>
      <c r="Q141" s="236">
        <v>0.00010000000000000001</v>
      </c>
      <c r="R141" s="236">
        <f>Q141*H141</f>
        <v>0.0012000000000000001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142</v>
      </c>
      <c r="AT141" s="238" t="s">
        <v>128</v>
      </c>
      <c r="AU141" s="238" t="s">
        <v>138</v>
      </c>
      <c r="AY141" s="14" t="s">
        <v>130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138</v>
      </c>
      <c r="BK141" s="239">
        <f>ROUND(I141*H141,2)</f>
        <v>0</v>
      </c>
      <c r="BL141" s="14" t="s">
        <v>137</v>
      </c>
      <c r="BM141" s="238" t="s">
        <v>535</v>
      </c>
    </row>
    <row r="142" s="2" customFormat="1" ht="24.15" customHeight="1">
      <c r="A142" s="35"/>
      <c r="B142" s="36"/>
      <c r="C142" s="226" t="s">
        <v>193</v>
      </c>
      <c r="D142" s="226" t="s">
        <v>133</v>
      </c>
      <c r="E142" s="227" t="s">
        <v>194</v>
      </c>
      <c r="F142" s="228" t="s">
        <v>195</v>
      </c>
      <c r="G142" s="229" t="s">
        <v>154</v>
      </c>
      <c r="H142" s="230">
        <v>1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536</v>
      </c>
    </row>
    <row r="143" s="2" customFormat="1" ht="24.15" customHeight="1">
      <c r="A143" s="35"/>
      <c r="B143" s="36"/>
      <c r="C143" s="240" t="s">
        <v>197</v>
      </c>
      <c r="D143" s="240" t="s">
        <v>128</v>
      </c>
      <c r="E143" s="241" t="s">
        <v>198</v>
      </c>
      <c r="F143" s="242" t="s">
        <v>199</v>
      </c>
      <c r="G143" s="243" t="s">
        <v>154</v>
      </c>
      <c r="H143" s="244">
        <v>1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40</v>
      </c>
      <c r="O143" s="94"/>
      <c r="P143" s="236">
        <f>O143*H143</f>
        <v>0</v>
      </c>
      <c r="Q143" s="236">
        <v>0.023</v>
      </c>
      <c r="R143" s="236">
        <f>Q143*H143</f>
        <v>0.023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166</v>
      </c>
      <c r="AT143" s="238" t="s">
        <v>128</v>
      </c>
      <c r="AU143" s="238" t="s">
        <v>138</v>
      </c>
      <c r="AY143" s="14" t="s">
        <v>130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138</v>
      </c>
      <c r="BK143" s="239">
        <f>ROUND(I143*H143,2)</f>
        <v>0</v>
      </c>
      <c r="BL143" s="14" t="s">
        <v>166</v>
      </c>
      <c r="BM143" s="238" t="s">
        <v>537</v>
      </c>
    </row>
    <row r="144" s="2" customFormat="1" ht="21.75" customHeight="1">
      <c r="A144" s="35"/>
      <c r="B144" s="36"/>
      <c r="C144" s="226" t="s">
        <v>201</v>
      </c>
      <c r="D144" s="226" t="s">
        <v>133</v>
      </c>
      <c r="E144" s="227" t="s">
        <v>202</v>
      </c>
      <c r="F144" s="228" t="s">
        <v>203</v>
      </c>
      <c r="G144" s="229" t="s">
        <v>154</v>
      </c>
      <c r="H144" s="230">
        <v>7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538</v>
      </c>
    </row>
    <row r="145" s="2" customFormat="1" ht="24.15" customHeight="1">
      <c r="A145" s="35"/>
      <c r="B145" s="36"/>
      <c r="C145" s="240" t="s">
        <v>205</v>
      </c>
      <c r="D145" s="240" t="s">
        <v>128</v>
      </c>
      <c r="E145" s="241" t="s">
        <v>206</v>
      </c>
      <c r="F145" s="242" t="s">
        <v>207</v>
      </c>
      <c r="G145" s="243" t="s">
        <v>154</v>
      </c>
      <c r="H145" s="244">
        <v>7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40</v>
      </c>
      <c r="O145" s="94"/>
      <c r="P145" s="236">
        <f>O145*H145</f>
        <v>0</v>
      </c>
      <c r="Q145" s="236">
        <v>0.00080000000000000004</v>
      </c>
      <c r="R145" s="236">
        <f>Q145*H145</f>
        <v>0.0055999999999999999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142</v>
      </c>
      <c r="AT145" s="238" t="s">
        <v>128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137</v>
      </c>
      <c r="BM145" s="238" t="s">
        <v>539</v>
      </c>
    </row>
    <row r="146" s="2" customFormat="1" ht="24.15" customHeight="1">
      <c r="A146" s="35"/>
      <c r="B146" s="36"/>
      <c r="C146" s="240" t="s">
        <v>209</v>
      </c>
      <c r="D146" s="240" t="s">
        <v>128</v>
      </c>
      <c r="E146" s="241" t="s">
        <v>210</v>
      </c>
      <c r="F146" s="242" t="s">
        <v>211</v>
      </c>
      <c r="G146" s="243" t="s">
        <v>154</v>
      </c>
      <c r="H146" s="244">
        <v>7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40</v>
      </c>
      <c r="O146" s="94"/>
      <c r="P146" s="236">
        <f>O146*H146</f>
        <v>0</v>
      </c>
      <c r="Q146" s="236">
        <v>0.00080000000000000004</v>
      </c>
      <c r="R146" s="236">
        <f>Q146*H146</f>
        <v>0.0055999999999999999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142</v>
      </c>
      <c r="AT146" s="238" t="s">
        <v>128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540</v>
      </c>
    </row>
    <row r="147" s="2" customFormat="1" ht="24.15" customHeight="1">
      <c r="A147" s="35"/>
      <c r="B147" s="36"/>
      <c r="C147" s="240" t="s">
        <v>7</v>
      </c>
      <c r="D147" s="240" t="s">
        <v>128</v>
      </c>
      <c r="E147" s="241" t="s">
        <v>215</v>
      </c>
      <c r="F147" s="242" t="s">
        <v>216</v>
      </c>
      <c r="G147" s="243" t="s">
        <v>154</v>
      </c>
      <c r="H147" s="244">
        <v>11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40</v>
      </c>
      <c r="O147" s="94"/>
      <c r="P147" s="236">
        <f>O147*H147</f>
        <v>0</v>
      </c>
      <c r="Q147" s="236">
        <v>0.00080000000000000004</v>
      </c>
      <c r="R147" s="236">
        <f>Q147*H147</f>
        <v>0.0088000000000000005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142</v>
      </c>
      <c r="AT147" s="238" t="s">
        <v>128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541</v>
      </c>
    </row>
    <row r="148" s="2" customFormat="1" ht="21.75" customHeight="1">
      <c r="A148" s="35"/>
      <c r="B148" s="36"/>
      <c r="C148" s="226" t="s">
        <v>214</v>
      </c>
      <c r="D148" s="226" t="s">
        <v>133</v>
      </c>
      <c r="E148" s="227" t="s">
        <v>219</v>
      </c>
      <c r="F148" s="228" t="s">
        <v>220</v>
      </c>
      <c r="G148" s="229" t="s">
        <v>154</v>
      </c>
      <c r="H148" s="230">
        <v>35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137</v>
      </c>
      <c r="AT148" s="238" t="s">
        <v>133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542</v>
      </c>
    </row>
    <row r="149" s="2" customFormat="1" ht="24.15" customHeight="1">
      <c r="A149" s="35"/>
      <c r="B149" s="36"/>
      <c r="C149" s="240" t="s">
        <v>218</v>
      </c>
      <c r="D149" s="240" t="s">
        <v>128</v>
      </c>
      <c r="E149" s="241" t="s">
        <v>223</v>
      </c>
      <c r="F149" s="242" t="s">
        <v>224</v>
      </c>
      <c r="G149" s="243" t="s">
        <v>154</v>
      </c>
      <c r="H149" s="244">
        <v>35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40</v>
      </c>
      <c r="O149" s="94"/>
      <c r="P149" s="236">
        <f>O149*H149</f>
        <v>0</v>
      </c>
      <c r="Q149" s="236">
        <v>0.0070000000000000001</v>
      </c>
      <c r="R149" s="236">
        <f>Q149*H149</f>
        <v>0.245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142</v>
      </c>
      <c r="AT149" s="238" t="s">
        <v>128</v>
      </c>
      <c r="AU149" s="238" t="s">
        <v>138</v>
      </c>
      <c r="AY149" s="14" t="s">
        <v>130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138</v>
      </c>
      <c r="BK149" s="239">
        <f>ROUND(I149*H149,2)</f>
        <v>0</v>
      </c>
      <c r="BL149" s="14" t="s">
        <v>137</v>
      </c>
      <c r="BM149" s="238" t="s">
        <v>543</v>
      </c>
    </row>
    <row r="150" s="2" customFormat="1" ht="24.15" customHeight="1">
      <c r="A150" s="35"/>
      <c r="B150" s="36"/>
      <c r="C150" s="226" t="s">
        <v>222</v>
      </c>
      <c r="D150" s="226" t="s">
        <v>133</v>
      </c>
      <c r="E150" s="227" t="s">
        <v>227</v>
      </c>
      <c r="F150" s="228" t="s">
        <v>228</v>
      </c>
      <c r="G150" s="229" t="s">
        <v>154</v>
      </c>
      <c r="H150" s="230">
        <v>13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137</v>
      </c>
      <c r="AT150" s="238" t="s">
        <v>133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544</v>
      </c>
    </row>
    <row r="151" s="2" customFormat="1" ht="24.15" customHeight="1">
      <c r="A151" s="35"/>
      <c r="B151" s="36"/>
      <c r="C151" s="240" t="s">
        <v>226</v>
      </c>
      <c r="D151" s="240" t="s">
        <v>128</v>
      </c>
      <c r="E151" s="241" t="s">
        <v>231</v>
      </c>
      <c r="F151" s="242" t="s">
        <v>232</v>
      </c>
      <c r="G151" s="243" t="s">
        <v>154</v>
      </c>
      <c r="H151" s="244">
        <v>13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40</v>
      </c>
      <c r="O151" s="94"/>
      <c r="P151" s="236">
        <f>O151*H151</f>
        <v>0</v>
      </c>
      <c r="Q151" s="236">
        <v>0.0018</v>
      </c>
      <c r="R151" s="236">
        <f>Q151*H151</f>
        <v>0.023400000000000001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142</v>
      </c>
      <c r="AT151" s="238" t="s">
        <v>128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545</v>
      </c>
    </row>
    <row r="152" s="2" customFormat="1" ht="16.5" customHeight="1">
      <c r="A152" s="35"/>
      <c r="B152" s="36"/>
      <c r="C152" s="240" t="s">
        <v>230</v>
      </c>
      <c r="D152" s="240" t="s">
        <v>128</v>
      </c>
      <c r="E152" s="241" t="s">
        <v>235</v>
      </c>
      <c r="F152" s="242" t="s">
        <v>236</v>
      </c>
      <c r="G152" s="243" t="s">
        <v>154</v>
      </c>
      <c r="H152" s="244">
        <v>13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40</v>
      </c>
      <c r="O152" s="94"/>
      <c r="P152" s="236">
        <f>O152*H152</f>
        <v>0</v>
      </c>
      <c r="Q152" s="236">
        <v>0.0018</v>
      </c>
      <c r="R152" s="236">
        <f>Q152*H152</f>
        <v>0.023400000000000001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142</v>
      </c>
      <c r="AT152" s="238" t="s">
        <v>128</v>
      </c>
      <c r="AU152" s="238" t="s">
        <v>138</v>
      </c>
      <c r="AY152" s="14" t="s">
        <v>130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138</v>
      </c>
      <c r="BK152" s="239">
        <f>ROUND(I152*H152,2)</f>
        <v>0</v>
      </c>
      <c r="BL152" s="14" t="s">
        <v>137</v>
      </c>
      <c r="BM152" s="238" t="s">
        <v>546</v>
      </c>
    </row>
    <row r="153" s="2" customFormat="1" ht="21.75" customHeight="1">
      <c r="A153" s="35"/>
      <c r="B153" s="36"/>
      <c r="C153" s="226" t="s">
        <v>234</v>
      </c>
      <c r="D153" s="226" t="s">
        <v>133</v>
      </c>
      <c r="E153" s="227" t="s">
        <v>239</v>
      </c>
      <c r="F153" s="228" t="s">
        <v>240</v>
      </c>
      <c r="G153" s="229" t="s">
        <v>154</v>
      </c>
      <c r="H153" s="230">
        <v>11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40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137</v>
      </c>
      <c r="AT153" s="238" t="s">
        <v>133</v>
      </c>
      <c r="AU153" s="238" t="s">
        <v>138</v>
      </c>
      <c r="AY153" s="14" t="s">
        <v>130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138</v>
      </c>
      <c r="BK153" s="239">
        <f>ROUND(I153*H153,2)</f>
        <v>0</v>
      </c>
      <c r="BL153" s="14" t="s">
        <v>137</v>
      </c>
      <c r="BM153" s="238" t="s">
        <v>547</v>
      </c>
    </row>
    <row r="154" s="2" customFormat="1" ht="21.75" customHeight="1">
      <c r="A154" s="35"/>
      <c r="B154" s="36"/>
      <c r="C154" s="226" t="s">
        <v>238</v>
      </c>
      <c r="D154" s="226" t="s">
        <v>133</v>
      </c>
      <c r="E154" s="227" t="s">
        <v>243</v>
      </c>
      <c r="F154" s="228" t="s">
        <v>244</v>
      </c>
      <c r="G154" s="229" t="s">
        <v>154</v>
      </c>
      <c r="H154" s="230">
        <v>20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137</v>
      </c>
      <c r="AT154" s="238" t="s">
        <v>133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137</v>
      </c>
      <c r="BM154" s="238" t="s">
        <v>548</v>
      </c>
    </row>
    <row r="155" s="2" customFormat="1" ht="16.5" customHeight="1">
      <c r="A155" s="35"/>
      <c r="B155" s="36"/>
      <c r="C155" s="226" t="s">
        <v>242</v>
      </c>
      <c r="D155" s="226" t="s">
        <v>133</v>
      </c>
      <c r="E155" s="227" t="s">
        <v>247</v>
      </c>
      <c r="F155" s="228" t="s">
        <v>248</v>
      </c>
      <c r="G155" s="229" t="s">
        <v>154</v>
      </c>
      <c r="H155" s="230">
        <v>35</v>
      </c>
      <c r="I155" s="231"/>
      <c r="J155" s="232">
        <f>ROUND(I155*H155,2)</f>
        <v>0</v>
      </c>
      <c r="K155" s="233"/>
      <c r="L155" s="41"/>
      <c r="M155" s="234" t="s">
        <v>1</v>
      </c>
      <c r="N155" s="235" t="s">
        <v>40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137</v>
      </c>
      <c r="AT155" s="238" t="s">
        <v>133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137</v>
      </c>
      <c r="BM155" s="238" t="s">
        <v>549</v>
      </c>
    </row>
    <row r="156" s="2" customFormat="1" ht="21.75" customHeight="1">
      <c r="A156" s="35"/>
      <c r="B156" s="36"/>
      <c r="C156" s="226" t="s">
        <v>246</v>
      </c>
      <c r="D156" s="226" t="s">
        <v>133</v>
      </c>
      <c r="E156" s="227" t="s">
        <v>251</v>
      </c>
      <c r="F156" s="228" t="s">
        <v>252</v>
      </c>
      <c r="G156" s="229" t="s">
        <v>154</v>
      </c>
      <c r="H156" s="230">
        <v>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137</v>
      </c>
      <c r="BM156" s="238" t="s">
        <v>550</v>
      </c>
    </row>
    <row r="157" s="2" customFormat="1" ht="24.15" customHeight="1">
      <c r="A157" s="35"/>
      <c r="B157" s="36"/>
      <c r="C157" s="240" t="s">
        <v>250</v>
      </c>
      <c r="D157" s="240" t="s">
        <v>128</v>
      </c>
      <c r="E157" s="241" t="s">
        <v>255</v>
      </c>
      <c r="F157" s="242" t="s">
        <v>256</v>
      </c>
      <c r="G157" s="243" t="s">
        <v>154</v>
      </c>
      <c r="H157" s="244">
        <v>1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40</v>
      </c>
      <c r="O157" s="94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142</v>
      </c>
      <c r="AT157" s="238" t="s">
        <v>128</v>
      </c>
      <c r="AU157" s="238" t="s">
        <v>138</v>
      </c>
      <c r="AY157" s="14" t="s">
        <v>130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138</v>
      </c>
      <c r="BK157" s="239">
        <f>ROUND(I157*H157,2)</f>
        <v>0</v>
      </c>
      <c r="BL157" s="14" t="s">
        <v>137</v>
      </c>
      <c r="BM157" s="238" t="s">
        <v>551</v>
      </c>
    </row>
    <row r="158" s="2" customFormat="1" ht="16.5" customHeight="1">
      <c r="A158" s="35"/>
      <c r="B158" s="36"/>
      <c r="C158" s="240" t="s">
        <v>254</v>
      </c>
      <c r="D158" s="240" t="s">
        <v>128</v>
      </c>
      <c r="E158" s="241" t="s">
        <v>259</v>
      </c>
      <c r="F158" s="242" t="s">
        <v>260</v>
      </c>
      <c r="G158" s="243" t="s">
        <v>154</v>
      </c>
      <c r="H158" s="244">
        <v>1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40</v>
      </c>
      <c r="O158" s="94"/>
      <c r="P158" s="236">
        <f>O158*H158</f>
        <v>0</v>
      </c>
      <c r="Q158" s="236">
        <v>0.00024000000000000001</v>
      </c>
      <c r="R158" s="236">
        <f>Q158*H158</f>
        <v>0.00024000000000000001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142</v>
      </c>
      <c r="AT158" s="238" t="s">
        <v>128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137</v>
      </c>
      <c r="BM158" s="238" t="s">
        <v>552</v>
      </c>
    </row>
    <row r="159" s="2" customFormat="1" ht="24.15" customHeight="1">
      <c r="A159" s="35"/>
      <c r="B159" s="36"/>
      <c r="C159" s="226" t="s">
        <v>258</v>
      </c>
      <c r="D159" s="226" t="s">
        <v>133</v>
      </c>
      <c r="E159" s="227" t="s">
        <v>263</v>
      </c>
      <c r="F159" s="228" t="s">
        <v>264</v>
      </c>
      <c r="G159" s="229" t="s">
        <v>136</v>
      </c>
      <c r="H159" s="230">
        <v>12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40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137</v>
      </c>
      <c r="AT159" s="238" t="s">
        <v>133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137</v>
      </c>
      <c r="BM159" s="238" t="s">
        <v>553</v>
      </c>
    </row>
    <row r="160" s="2" customFormat="1" ht="24.15" customHeight="1">
      <c r="A160" s="35"/>
      <c r="B160" s="36"/>
      <c r="C160" s="240" t="s">
        <v>262</v>
      </c>
      <c r="D160" s="240" t="s">
        <v>128</v>
      </c>
      <c r="E160" s="241" t="s">
        <v>267</v>
      </c>
      <c r="F160" s="242" t="s">
        <v>268</v>
      </c>
      <c r="G160" s="243" t="s">
        <v>269</v>
      </c>
      <c r="H160" s="244">
        <v>2.3999999999999999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40</v>
      </c>
      <c r="O160" s="94"/>
      <c r="P160" s="236">
        <f>O160*H160</f>
        <v>0</v>
      </c>
      <c r="Q160" s="236">
        <v>0.001</v>
      </c>
      <c r="R160" s="236">
        <f>Q160*H160</f>
        <v>0.0023999999999999998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142</v>
      </c>
      <c r="AT160" s="238" t="s">
        <v>128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137</v>
      </c>
      <c r="BM160" s="238" t="s">
        <v>554</v>
      </c>
    </row>
    <row r="161" s="2" customFormat="1" ht="21.75" customHeight="1">
      <c r="A161" s="35"/>
      <c r="B161" s="36"/>
      <c r="C161" s="226" t="s">
        <v>266</v>
      </c>
      <c r="D161" s="226" t="s">
        <v>133</v>
      </c>
      <c r="E161" s="227" t="s">
        <v>272</v>
      </c>
      <c r="F161" s="228" t="s">
        <v>273</v>
      </c>
      <c r="G161" s="229" t="s">
        <v>136</v>
      </c>
      <c r="H161" s="230">
        <v>495</v>
      </c>
      <c r="I161" s="231"/>
      <c r="J161" s="232">
        <f>ROUND(I161*H161,2)</f>
        <v>0</v>
      </c>
      <c r="K161" s="233"/>
      <c r="L161" s="41"/>
      <c r="M161" s="234" t="s">
        <v>1</v>
      </c>
      <c r="N161" s="235" t="s">
        <v>40</v>
      </c>
      <c r="O161" s="94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137</v>
      </c>
      <c r="AT161" s="238" t="s">
        <v>133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137</v>
      </c>
      <c r="BM161" s="238" t="s">
        <v>555</v>
      </c>
    </row>
    <row r="162" s="2" customFormat="1" ht="16.5" customHeight="1">
      <c r="A162" s="35"/>
      <c r="B162" s="36"/>
      <c r="C162" s="240" t="s">
        <v>271</v>
      </c>
      <c r="D162" s="240" t="s">
        <v>128</v>
      </c>
      <c r="E162" s="241" t="s">
        <v>276</v>
      </c>
      <c r="F162" s="242" t="s">
        <v>277</v>
      </c>
      <c r="G162" s="243" t="s">
        <v>136</v>
      </c>
      <c r="H162" s="244">
        <v>95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142</v>
      </c>
      <c r="AT162" s="238" t="s">
        <v>128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137</v>
      </c>
      <c r="BM162" s="238" t="s">
        <v>556</v>
      </c>
    </row>
    <row r="163" s="2" customFormat="1" ht="16.5" customHeight="1">
      <c r="A163" s="35"/>
      <c r="B163" s="36"/>
      <c r="C163" s="240" t="s">
        <v>275</v>
      </c>
      <c r="D163" s="240" t="s">
        <v>128</v>
      </c>
      <c r="E163" s="241" t="s">
        <v>282</v>
      </c>
      <c r="F163" s="242" t="s">
        <v>283</v>
      </c>
      <c r="G163" s="243" t="s">
        <v>136</v>
      </c>
      <c r="H163" s="244">
        <v>720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142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137</v>
      </c>
      <c r="BM163" s="238" t="s">
        <v>557</v>
      </c>
    </row>
    <row r="164" s="2" customFormat="1" ht="21.75" customHeight="1">
      <c r="A164" s="35"/>
      <c r="B164" s="36"/>
      <c r="C164" s="226" t="s">
        <v>279</v>
      </c>
      <c r="D164" s="226" t="s">
        <v>133</v>
      </c>
      <c r="E164" s="227" t="s">
        <v>286</v>
      </c>
      <c r="F164" s="228" t="s">
        <v>287</v>
      </c>
      <c r="G164" s="229" t="s">
        <v>136</v>
      </c>
      <c r="H164" s="230">
        <v>175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137</v>
      </c>
      <c r="BM164" s="238" t="s">
        <v>558</v>
      </c>
    </row>
    <row r="165" s="2" customFormat="1" ht="16.5" customHeight="1">
      <c r="A165" s="35"/>
      <c r="B165" s="36"/>
      <c r="C165" s="240" t="s">
        <v>281</v>
      </c>
      <c r="D165" s="240" t="s">
        <v>128</v>
      </c>
      <c r="E165" s="241" t="s">
        <v>290</v>
      </c>
      <c r="F165" s="242" t="s">
        <v>291</v>
      </c>
      <c r="G165" s="243" t="s">
        <v>136</v>
      </c>
      <c r="H165" s="244">
        <v>175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40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142</v>
      </c>
      <c r="AT165" s="238" t="s">
        <v>128</v>
      </c>
      <c r="AU165" s="238" t="s">
        <v>138</v>
      </c>
      <c r="AY165" s="14" t="s">
        <v>130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138</v>
      </c>
      <c r="BK165" s="239">
        <f>ROUND(I165*H165,2)</f>
        <v>0</v>
      </c>
      <c r="BL165" s="14" t="s">
        <v>137</v>
      </c>
      <c r="BM165" s="238" t="s">
        <v>559</v>
      </c>
    </row>
    <row r="166" s="12" customFormat="1" ht="22.8" customHeight="1">
      <c r="A166" s="12"/>
      <c r="B166" s="210"/>
      <c r="C166" s="211"/>
      <c r="D166" s="212" t="s">
        <v>73</v>
      </c>
      <c r="E166" s="224" t="s">
        <v>293</v>
      </c>
      <c r="F166" s="224" t="s">
        <v>294</v>
      </c>
      <c r="G166" s="211"/>
      <c r="H166" s="211"/>
      <c r="I166" s="214"/>
      <c r="J166" s="225">
        <f>BK166</f>
        <v>0</v>
      </c>
      <c r="K166" s="211"/>
      <c r="L166" s="216"/>
      <c r="M166" s="217"/>
      <c r="N166" s="218"/>
      <c r="O166" s="218"/>
      <c r="P166" s="219">
        <f>SUM(P167:P168)</f>
        <v>0</v>
      </c>
      <c r="Q166" s="218"/>
      <c r="R166" s="219">
        <f>SUM(R167:R168)</f>
        <v>0</v>
      </c>
      <c r="S166" s="218"/>
      <c r="T166" s="220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1" t="s">
        <v>82</v>
      </c>
      <c r="AT166" s="222" t="s">
        <v>73</v>
      </c>
      <c r="AU166" s="222" t="s">
        <v>82</v>
      </c>
      <c r="AY166" s="221" t="s">
        <v>130</v>
      </c>
      <c r="BK166" s="223">
        <f>SUM(BK167:BK168)</f>
        <v>0</v>
      </c>
    </row>
    <row r="167" s="2" customFormat="1" ht="16.5" customHeight="1">
      <c r="A167" s="35"/>
      <c r="B167" s="36"/>
      <c r="C167" s="226" t="s">
        <v>285</v>
      </c>
      <c r="D167" s="226" t="s">
        <v>133</v>
      </c>
      <c r="E167" s="227" t="s">
        <v>296</v>
      </c>
      <c r="F167" s="228" t="s">
        <v>297</v>
      </c>
      <c r="G167" s="229" t="s">
        <v>154</v>
      </c>
      <c r="H167" s="230">
        <v>1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40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137</v>
      </c>
      <c r="AT167" s="238" t="s">
        <v>133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137</v>
      </c>
      <c r="BM167" s="238" t="s">
        <v>560</v>
      </c>
    </row>
    <row r="168" s="2" customFormat="1" ht="16.5" customHeight="1">
      <c r="A168" s="35"/>
      <c r="B168" s="36"/>
      <c r="C168" s="240" t="s">
        <v>289</v>
      </c>
      <c r="D168" s="240" t="s">
        <v>128</v>
      </c>
      <c r="E168" s="241" t="s">
        <v>300</v>
      </c>
      <c r="F168" s="242" t="s">
        <v>301</v>
      </c>
      <c r="G168" s="243" t="s">
        <v>154</v>
      </c>
      <c r="H168" s="244">
        <v>1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40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142</v>
      </c>
      <c r="AT168" s="238" t="s">
        <v>128</v>
      </c>
      <c r="AU168" s="238" t="s">
        <v>138</v>
      </c>
      <c r="AY168" s="14" t="s">
        <v>130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137</v>
      </c>
      <c r="BM168" s="238" t="s">
        <v>561</v>
      </c>
    </row>
    <row r="169" s="12" customFormat="1" ht="22.8" customHeight="1">
      <c r="A169" s="12"/>
      <c r="B169" s="210"/>
      <c r="C169" s="211"/>
      <c r="D169" s="212" t="s">
        <v>73</v>
      </c>
      <c r="E169" s="224" t="s">
        <v>303</v>
      </c>
      <c r="F169" s="224" t="s">
        <v>304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SUM(P170:P177)</f>
        <v>0</v>
      </c>
      <c r="Q169" s="218"/>
      <c r="R169" s="219">
        <f>SUM(R170:R177)</f>
        <v>0</v>
      </c>
      <c r="S169" s="218"/>
      <c r="T169" s="220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82</v>
      </c>
      <c r="AT169" s="222" t="s">
        <v>73</v>
      </c>
      <c r="AU169" s="222" t="s">
        <v>82</v>
      </c>
      <c r="AY169" s="221" t="s">
        <v>130</v>
      </c>
      <c r="BK169" s="223">
        <f>SUM(BK170:BK177)</f>
        <v>0</v>
      </c>
    </row>
    <row r="170" s="2" customFormat="1" ht="21.75" customHeight="1">
      <c r="A170" s="35"/>
      <c r="B170" s="36"/>
      <c r="C170" s="226" t="s">
        <v>295</v>
      </c>
      <c r="D170" s="226" t="s">
        <v>133</v>
      </c>
      <c r="E170" s="227" t="s">
        <v>306</v>
      </c>
      <c r="F170" s="228" t="s">
        <v>307</v>
      </c>
      <c r="G170" s="229" t="s">
        <v>136</v>
      </c>
      <c r="H170" s="230">
        <v>260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137</v>
      </c>
      <c r="AT170" s="238" t="s">
        <v>133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137</v>
      </c>
      <c r="BM170" s="238" t="s">
        <v>562</v>
      </c>
    </row>
    <row r="171" s="2" customFormat="1" ht="24.15" customHeight="1">
      <c r="A171" s="35"/>
      <c r="B171" s="36"/>
      <c r="C171" s="240" t="s">
        <v>299</v>
      </c>
      <c r="D171" s="240" t="s">
        <v>128</v>
      </c>
      <c r="E171" s="241" t="s">
        <v>310</v>
      </c>
      <c r="F171" s="242" t="s">
        <v>311</v>
      </c>
      <c r="G171" s="243" t="s">
        <v>136</v>
      </c>
      <c r="H171" s="244">
        <v>260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40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166</v>
      </c>
      <c r="AT171" s="238" t="s">
        <v>128</v>
      </c>
      <c r="AU171" s="238" t="s">
        <v>138</v>
      </c>
      <c r="AY171" s="14" t="s">
        <v>130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138</v>
      </c>
      <c r="BK171" s="239">
        <f>ROUND(I171*H171,2)</f>
        <v>0</v>
      </c>
      <c r="BL171" s="14" t="s">
        <v>166</v>
      </c>
      <c r="BM171" s="238" t="s">
        <v>563</v>
      </c>
    </row>
    <row r="172" s="2" customFormat="1" ht="24.15" customHeight="1">
      <c r="A172" s="35"/>
      <c r="B172" s="36"/>
      <c r="C172" s="240" t="s">
        <v>305</v>
      </c>
      <c r="D172" s="240" t="s">
        <v>128</v>
      </c>
      <c r="E172" s="241" t="s">
        <v>314</v>
      </c>
      <c r="F172" s="242" t="s">
        <v>315</v>
      </c>
      <c r="G172" s="243" t="s">
        <v>154</v>
      </c>
      <c r="H172" s="244">
        <v>176</v>
      </c>
      <c r="I172" s="245"/>
      <c r="J172" s="246">
        <f>ROUND(I172*H172,2)</f>
        <v>0</v>
      </c>
      <c r="K172" s="247"/>
      <c r="L172" s="248"/>
      <c r="M172" s="249" t="s">
        <v>1</v>
      </c>
      <c r="N172" s="250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166</v>
      </c>
      <c r="AT172" s="238" t="s">
        <v>128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166</v>
      </c>
      <c r="BM172" s="238" t="s">
        <v>564</v>
      </c>
    </row>
    <row r="173" s="2" customFormat="1" ht="21.75" customHeight="1">
      <c r="A173" s="35"/>
      <c r="B173" s="36"/>
      <c r="C173" s="226" t="s">
        <v>309</v>
      </c>
      <c r="D173" s="226" t="s">
        <v>133</v>
      </c>
      <c r="E173" s="227" t="s">
        <v>318</v>
      </c>
      <c r="F173" s="228" t="s">
        <v>319</v>
      </c>
      <c r="G173" s="229" t="s">
        <v>136</v>
      </c>
      <c r="H173" s="230">
        <v>120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40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137</v>
      </c>
      <c r="AT173" s="238" t="s">
        <v>133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137</v>
      </c>
      <c r="BM173" s="238" t="s">
        <v>565</v>
      </c>
    </row>
    <row r="174" s="2" customFormat="1" ht="24.15" customHeight="1">
      <c r="A174" s="35"/>
      <c r="B174" s="36"/>
      <c r="C174" s="240" t="s">
        <v>313</v>
      </c>
      <c r="D174" s="240" t="s">
        <v>128</v>
      </c>
      <c r="E174" s="241" t="s">
        <v>322</v>
      </c>
      <c r="F174" s="242" t="s">
        <v>323</v>
      </c>
      <c r="G174" s="243" t="s">
        <v>136</v>
      </c>
      <c r="H174" s="244">
        <v>120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166</v>
      </c>
      <c r="AT174" s="238" t="s">
        <v>128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166</v>
      </c>
      <c r="BM174" s="238" t="s">
        <v>566</v>
      </c>
    </row>
    <row r="175" s="2" customFormat="1" ht="24.15" customHeight="1">
      <c r="A175" s="35"/>
      <c r="B175" s="36"/>
      <c r="C175" s="240" t="s">
        <v>317</v>
      </c>
      <c r="D175" s="240" t="s">
        <v>128</v>
      </c>
      <c r="E175" s="241" t="s">
        <v>328</v>
      </c>
      <c r="F175" s="242" t="s">
        <v>329</v>
      </c>
      <c r="G175" s="243" t="s">
        <v>154</v>
      </c>
      <c r="H175" s="244">
        <v>50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166</v>
      </c>
      <c r="AT175" s="238" t="s">
        <v>128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166</v>
      </c>
      <c r="BM175" s="238" t="s">
        <v>567</v>
      </c>
    </row>
    <row r="176" s="2" customFormat="1" ht="37.8" customHeight="1">
      <c r="A176" s="35"/>
      <c r="B176" s="36"/>
      <c r="C176" s="240" t="s">
        <v>321</v>
      </c>
      <c r="D176" s="240" t="s">
        <v>128</v>
      </c>
      <c r="E176" s="241" t="s">
        <v>332</v>
      </c>
      <c r="F176" s="242" t="s">
        <v>333</v>
      </c>
      <c r="G176" s="243" t="s">
        <v>334</v>
      </c>
      <c r="H176" s="251"/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166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166</v>
      </c>
      <c r="BM176" s="238" t="s">
        <v>568</v>
      </c>
    </row>
    <row r="177" s="2" customFormat="1" ht="24.15" customHeight="1">
      <c r="A177" s="35"/>
      <c r="B177" s="36"/>
      <c r="C177" s="240" t="s">
        <v>325</v>
      </c>
      <c r="D177" s="240" t="s">
        <v>128</v>
      </c>
      <c r="E177" s="241" t="s">
        <v>337</v>
      </c>
      <c r="F177" s="242" t="s">
        <v>338</v>
      </c>
      <c r="G177" s="243" t="s">
        <v>154</v>
      </c>
      <c r="H177" s="244">
        <v>35</v>
      </c>
      <c r="I177" s="245"/>
      <c r="J177" s="246">
        <f>ROUND(I177*H177,2)</f>
        <v>0</v>
      </c>
      <c r="K177" s="247"/>
      <c r="L177" s="248"/>
      <c r="M177" s="249" t="s">
        <v>1</v>
      </c>
      <c r="N177" s="250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166</v>
      </c>
      <c r="AT177" s="238" t="s">
        <v>128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166</v>
      </c>
      <c r="BM177" s="238" t="s">
        <v>569</v>
      </c>
    </row>
    <row r="178" s="12" customFormat="1" ht="22.8" customHeight="1">
      <c r="A178" s="12"/>
      <c r="B178" s="210"/>
      <c r="C178" s="211"/>
      <c r="D178" s="212" t="s">
        <v>73</v>
      </c>
      <c r="E178" s="224" t="s">
        <v>340</v>
      </c>
      <c r="F178" s="224" t="s">
        <v>341</v>
      </c>
      <c r="G178" s="211"/>
      <c r="H178" s="211"/>
      <c r="I178" s="214"/>
      <c r="J178" s="225">
        <f>BK178</f>
        <v>0</v>
      </c>
      <c r="K178" s="211"/>
      <c r="L178" s="216"/>
      <c r="M178" s="217"/>
      <c r="N178" s="218"/>
      <c r="O178" s="218"/>
      <c r="P178" s="219">
        <f>P179</f>
        <v>0</v>
      </c>
      <c r="Q178" s="218"/>
      <c r="R178" s="219">
        <f>R179</f>
        <v>0</v>
      </c>
      <c r="S178" s="218"/>
      <c r="T178" s="22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82</v>
      </c>
      <c r="AT178" s="222" t="s">
        <v>73</v>
      </c>
      <c r="AU178" s="222" t="s">
        <v>82</v>
      </c>
      <c r="AY178" s="221" t="s">
        <v>130</v>
      </c>
      <c r="BK178" s="223">
        <f>BK179</f>
        <v>0</v>
      </c>
    </row>
    <row r="179" s="2" customFormat="1" ht="44.25" customHeight="1">
      <c r="A179" s="35"/>
      <c r="B179" s="36"/>
      <c r="C179" s="226" t="s">
        <v>327</v>
      </c>
      <c r="D179" s="226" t="s">
        <v>133</v>
      </c>
      <c r="E179" s="227" t="s">
        <v>343</v>
      </c>
      <c r="F179" s="228" t="s">
        <v>344</v>
      </c>
      <c r="G179" s="229" t="s">
        <v>345</v>
      </c>
      <c r="H179" s="230">
        <v>50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40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137</v>
      </c>
      <c r="AT179" s="238" t="s">
        <v>133</v>
      </c>
      <c r="AU179" s="238" t="s">
        <v>138</v>
      </c>
      <c r="AY179" s="14" t="s">
        <v>130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138</v>
      </c>
      <c r="BK179" s="239">
        <f>ROUND(I179*H179,2)</f>
        <v>0</v>
      </c>
      <c r="BL179" s="14" t="s">
        <v>137</v>
      </c>
      <c r="BM179" s="238" t="s">
        <v>570</v>
      </c>
    </row>
    <row r="180" s="12" customFormat="1" ht="25.92" customHeight="1">
      <c r="A180" s="12"/>
      <c r="B180" s="210"/>
      <c r="C180" s="211"/>
      <c r="D180" s="212" t="s">
        <v>73</v>
      </c>
      <c r="E180" s="213" t="s">
        <v>347</v>
      </c>
      <c r="F180" s="213" t="s">
        <v>348</v>
      </c>
      <c r="G180" s="211"/>
      <c r="H180" s="211"/>
      <c r="I180" s="214"/>
      <c r="J180" s="215">
        <f>BK180</f>
        <v>0</v>
      </c>
      <c r="K180" s="211"/>
      <c r="L180" s="216"/>
      <c r="M180" s="217"/>
      <c r="N180" s="218"/>
      <c r="O180" s="218"/>
      <c r="P180" s="219">
        <f>P181+P184</f>
        <v>0</v>
      </c>
      <c r="Q180" s="218"/>
      <c r="R180" s="219">
        <f>R181+R184</f>
        <v>0.16974600000000001</v>
      </c>
      <c r="S180" s="218"/>
      <c r="T180" s="220">
        <f>T181+T184</f>
        <v>0.23999999999999999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137</v>
      </c>
      <c r="AT180" s="222" t="s">
        <v>73</v>
      </c>
      <c r="AU180" s="222" t="s">
        <v>74</v>
      </c>
      <c r="AY180" s="221" t="s">
        <v>130</v>
      </c>
      <c r="BK180" s="223">
        <f>BK181+BK184</f>
        <v>0</v>
      </c>
    </row>
    <row r="181" s="12" customFormat="1" ht="22.8" customHeight="1">
      <c r="A181" s="12"/>
      <c r="B181" s="210"/>
      <c r="C181" s="211"/>
      <c r="D181" s="212" t="s">
        <v>73</v>
      </c>
      <c r="E181" s="224" t="s">
        <v>156</v>
      </c>
      <c r="F181" s="224" t="s">
        <v>349</v>
      </c>
      <c r="G181" s="211"/>
      <c r="H181" s="211"/>
      <c r="I181" s="214"/>
      <c r="J181" s="225">
        <f>BK181</f>
        <v>0</v>
      </c>
      <c r="K181" s="211"/>
      <c r="L181" s="216"/>
      <c r="M181" s="217"/>
      <c r="N181" s="218"/>
      <c r="O181" s="218"/>
      <c r="P181" s="219">
        <f>SUM(P182:P183)</f>
        <v>0</v>
      </c>
      <c r="Q181" s="218"/>
      <c r="R181" s="219">
        <f>SUM(R182:R183)</f>
        <v>0.16974600000000001</v>
      </c>
      <c r="S181" s="218"/>
      <c r="T181" s="220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137</v>
      </c>
      <c r="AT181" s="222" t="s">
        <v>73</v>
      </c>
      <c r="AU181" s="222" t="s">
        <v>82</v>
      </c>
      <c r="AY181" s="221" t="s">
        <v>130</v>
      </c>
      <c r="BK181" s="223">
        <f>SUM(BK182:BK183)</f>
        <v>0</v>
      </c>
    </row>
    <row r="182" s="2" customFormat="1" ht="24.15" customHeight="1">
      <c r="A182" s="35"/>
      <c r="B182" s="36"/>
      <c r="C182" s="226" t="s">
        <v>331</v>
      </c>
      <c r="D182" s="226" t="s">
        <v>133</v>
      </c>
      <c r="E182" s="227" t="s">
        <v>351</v>
      </c>
      <c r="F182" s="228" t="s">
        <v>352</v>
      </c>
      <c r="G182" s="229" t="s">
        <v>353</v>
      </c>
      <c r="H182" s="230">
        <v>3.7999999999999998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40</v>
      </c>
      <c r="O182" s="94"/>
      <c r="P182" s="236">
        <f>O182*H182</f>
        <v>0</v>
      </c>
      <c r="Q182" s="236">
        <v>0.044670000000000001</v>
      </c>
      <c r="R182" s="236">
        <f>Q182*H182</f>
        <v>0.16974600000000001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354</v>
      </c>
      <c r="AT182" s="238" t="s">
        <v>133</v>
      </c>
      <c r="AU182" s="238" t="s">
        <v>138</v>
      </c>
      <c r="AY182" s="14" t="s">
        <v>130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138</v>
      </c>
      <c r="BK182" s="239">
        <f>ROUND(I182*H182,2)</f>
        <v>0</v>
      </c>
      <c r="BL182" s="14" t="s">
        <v>354</v>
      </c>
      <c r="BM182" s="238" t="s">
        <v>571</v>
      </c>
    </row>
    <row r="183" s="2" customFormat="1" ht="16.5" customHeight="1">
      <c r="A183" s="35"/>
      <c r="B183" s="36"/>
      <c r="C183" s="240" t="s">
        <v>336</v>
      </c>
      <c r="D183" s="240" t="s">
        <v>128</v>
      </c>
      <c r="E183" s="241" t="s">
        <v>357</v>
      </c>
      <c r="F183" s="242" t="s">
        <v>358</v>
      </c>
      <c r="G183" s="243" t="s">
        <v>183</v>
      </c>
      <c r="H183" s="244">
        <v>0.5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40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354</v>
      </c>
      <c r="AT183" s="238" t="s">
        <v>128</v>
      </c>
      <c r="AU183" s="238" t="s">
        <v>138</v>
      </c>
      <c r="AY183" s="14" t="s">
        <v>130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138</v>
      </c>
      <c r="BK183" s="239">
        <f>ROUND(I183*H183,2)</f>
        <v>0</v>
      </c>
      <c r="BL183" s="14" t="s">
        <v>354</v>
      </c>
      <c r="BM183" s="238" t="s">
        <v>572</v>
      </c>
    </row>
    <row r="184" s="12" customFormat="1" ht="22.8" customHeight="1">
      <c r="A184" s="12"/>
      <c r="B184" s="210"/>
      <c r="C184" s="211"/>
      <c r="D184" s="212" t="s">
        <v>73</v>
      </c>
      <c r="E184" s="224" t="s">
        <v>168</v>
      </c>
      <c r="F184" s="224" t="s">
        <v>360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SUM(P185:P186)</f>
        <v>0</v>
      </c>
      <c r="Q184" s="218"/>
      <c r="R184" s="219">
        <f>SUM(R185:R186)</f>
        <v>0</v>
      </c>
      <c r="S184" s="218"/>
      <c r="T184" s="220">
        <f>SUM(T185:T186)</f>
        <v>0.23999999999999999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137</v>
      </c>
      <c r="AT184" s="222" t="s">
        <v>73</v>
      </c>
      <c r="AU184" s="222" t="s">
        <v>82</v>
      </c>
      <c r="AY184" s="221" t="s">
        <v>130</v>
      </c>
      <c r="BK184" s="223">
        <f>SUM(BK185:BK186)</f>
        <v>0</v>
      </c>
    </row>
    <row r="185" s="2" customFormat="1" ht="37.8" customHeight="1">
      <c r="A185" s="35"/>
      <c r="B185" s="36"/>
      <c r="C185" s="226" t="s">
        <v>342</v>
      </c>
      <c r="D185" s="226" t="s">
        <v>133</v>
      </c>
      <c r="E185" s="227" t="s">
        <v>362</v>
      </c>
      <c r="F185" s="228" t="s">
        <v>363</v>
      </c>
      <c r="G185" s="229" t="s">
        <v>136</v>
      </c>
      <c r="H185" s="230">
        <v>75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40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0.002</v>
      </c>
      <c r="T185" s="237">
        <f>S185*H185</f>
        <v>0.14999999999999999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354</v>
      </c>
      <c r="AT185" s="238" t="s">
        <v>133</v>
      </c>
      <c r="AU185" s="238" t="s">
        <v>138</v>
      </c>
      <c r="AY185" s="14" t="s">
        <v>130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138</v>
      </c>
      <c r="BK185" s="239">
        <f>ROUND(I185*H185,2)</f>
        <v>0</v>
      </c>
      <c r="BL185" s="14" t="s">
        <v>354</v>
      </c>
      <c r="BM185" s="238" t="s">
        <v>573</v>
      </c>
    </row>
    <row r="186" s="2" customFormat="1" ht="37.8" customHeight="1">
      <c r="A186" s="35"/>
      <c r="B186" s="36"/>
      <c r="C186" s="226" t="s">
        <v>350</v>
      </c>
      <c r="D186" s="226" t="s">
        <v>133</v>
      </c>
      <c r="E186" s="227" t="s">
        <v>366</v>
      </c>
      <c r="F186" s="228" t="s">
        <v>367</v>
      </c>
      <c r="G186" s="229" t="s">
        <v>136</v>
      </c>
      <c r="H186" s="230">
        <v>15</v>
      </c>
      <c r="I186" s="231"/>
      <c r="J186" s="232">
        <f>ROUND(I186*H186,2)</f>
        <v>0</v>
      </c>
      <c r="K186" s="233"/>
      <c r="L186" s="41"/>
      <c r="M186" s="234" t="s">
        <v>1</v>
      </c>
      <c r="N186" s="235" t="s">
        <v>40</v>
      </c>
      <c r="O186" s="94"/>
      <c r="P186" s="236">
        <f>O186*H186</f>
        <v>0</v>
      </c>
      <c r="Q186" s="236">
        <v>0</v>
      </c>
      <c r="R186" s="236">
        <f>Q186*H186</f>
        <v>0</v>
      </c>
      <c r="S186" s="236">
        <v>0.0060000000000000001</v>
      </c>
      <c r="T186" s="237">
        <f>S186*H186</f>
        <v>0.089999999999999997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354</v>
      </c>
      <c r="AT186" s="238" t="s">
        <v>133</v>
      </c>
      <c r="AU186" s="238" t="s">
        <v>138</v>
      </c>
      <c r="AY186" s="14" t="s">
        <v>130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138</v>
      </c>
      <c r="BK186" s="239">
        <f>ROUND(I186*H186,2)</f>
        <v>0</v>
      </c>
      <c r="BL186" s="14" t="s">
        <v>354</v>
      </c>
      <c r="BM186" s="238" t="s">
        <v>574</v>
      </c>
    </row>
    <row r="187" s="12" customFormat="1" ht="25.92" customHeight="1">
      <c r="A187" s="12"/>
      <c r="B187" s="210"/>
      <c r="C187" s="211"/>
      <c r="D187" s="212" t="s">
        <v>73</v>
      </c>
      <c r="E187" s="213" t="s">
        <v>369</v>
      </c>
      <c r="F187" s="213" t="s">
        <v>370</v>
      </c>
      <c r="G187" s="211"/>
      <c r="H187" s="211"/>
      <c r="I187" s="214"/>
      <c r="J187" s="215">
        <f>BK187</f>
        <v>0</v>
      </c>
      <c r="K187" s="211"/>
      <c r="L187" s="216"/>
      <c r="M187" s="217"/>
      <c r="N187" s="218"/>
      <c r="O187" s="218"/>
      <c r="P187" s="219">
        <f>P188</f>
        <v>0</v>
      </c>
      <c r="Q187" s="218"/>
      <c r="R187" s="219">
        <f>R188</f>
        <v>0</v>
      </c>
      <c r="S187" s="218"/>
      <c r="T187" s="220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1" t="s">
        <v>151</v>
      </c>
      <c r="AT187" s="222" t="s">
        <v>73</v>
      </c>
      <c r="AU187" s="222" t="s">
        <v>74</v>
      </c>
      <c r="AY187" s="221" t="s">
        <v>130</v>
      </c>
      <c r="BK187" s="223">
        <f>BK188</f>
        <v>0</v>
      </c>
    </row>
    <row r="188" s="2" customFormat="1" ht="16.5" customHeight="1">
      <c r="A188" s="35"/>
      <c r="B188" s="36"/>
      <c r="C188" s="226" t="s">
        <v>356</v>
      </c>
      <c r="D188" s="226" t="s">
        <v>133</v>
      </c>
      <c r="E188" s="227" t="s">
        <v>372</v>
      </c>
      <c r="F188" s="228" t="s">
        <v>373</v>
      </c>
      <c r="G188" s="229" t="s">
        <v>374</v>
      </c>
      <c r="H188" s="230">
        <v>1</v>
      </c>
      <c r="I188" s="231"/>
      <c r="J188" s="232">
        <f>ROUND(I188*H188,2)</f>
        <v>0</v>
      </c>
      <c r="K188" s="233"/>
      <c r="L188" s="41"/>
      <c r="M188" s="252" t="s">
        <v>1</v>
      </c>
      <c r="N188" s="253" t="s">
        <v>40</v>
      </c>
      <c r="O188" s="254"/>
      <c r="P188" s="255">
        <f>O188*H188</f>
        <v>0</v>
      </c>
      <c r="Q188" s="255">
        <v>0</v>
      </c>
      <c r="R188" s="255">
        <f>Q188*H188</f>
        <v>0</v>
      </c>
      <c r="S188" s="255">
        <v>0</v>
      </c>
      <c r="T188" s="25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8" t="s">
        <v>375</v>
      </c>
      <c r="AT188" s="238" t="s">
        <v>133</v>
      </c>
      <c r="AU188" s="238" t="s">
        <v>82</v>
      </c>
      <c r="AY188" s="14" t="s">
        <v>130</v>
      </c>
      <c r="BE188" s="239">
        <f>IF(N188="základná",J188,0)</f>
        <v>0</v>
      </c>
      <c r="BF188" s="239">
        <f>IF(N188="znížená",J188,0)</f>
        <v>0</v>
      </c>
      <c r="BG188" s="239">
        <f>IF(N188="zákl. prenesená",J188,0)</f>
        <v>0</v>
      </c>
      <c r="BH188" s="239">
        <f>IF(N188="zníž. prenesená",J188,0)</f>
        <v>0</v>
      </c>
      <c r="BI188" s="239">
        <f>IF(N188="nulová",J188,0)</f>
        <v>0</v>
      </c>
      <c r="BJ188" s="14" t="s">
        <v>138</v>
      </c>
      <c r="BK188" s="239">
        <f>ROUND(I188*H188,2)</f>
        <v>0</v>
      </c>
      <c r="BL188" s="14" t="s">
        <v>375</v>
      </c>
      <c r="BM188" s="238" t="s">
        <v>575</v>
      </c>
    </row>
    <row r="189" s="2" customFormat="1" ht="6.96" customHeight="1">
      <c r="A189" s="35"/>
      <c r="B189" s="69"/>
      <c r="C189" s="70"/>
      <c r="D189" s="70"/>
      <c r="E189" s="70"/>
      <c r="F189" s="70"/>
      <c r="G189" s="70"/>
      <c r="H189" s="70"/>
      <c r="I189" s="70"/>
      <c r="J189" s="70"/>
      <c r="K189" s="70"/>
      <c r="L189" s="41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sheetProtection sheet="1" autoFilter="0" formatColumns="0" formatRows="0" objects="1" scenarios="1" spinCount="100000" saltValue="oKEV4FEC1OYZOdIqvuCX9omNN+KRb+9tuCEOEtWHOSS0Cf6rjmpCcWlC9ycV2XJQcdl8+GWMUnyOLxXvs3PhDA==" hashValue="Ua4zXQRE1R/Q/1bSU4cLTu/yp9XrDxi5qsIPvplYWDOK8zvYSg+yFEvAGVrAvNqddh4XGqIsXfLgWjgyEAx48A==" algorithmName="SHA-512" password="CC35"/>
  <autoFilter ref="C124:K18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30" customHeight="1">
      <c r="A9" s="35"/>
      <c r="B9" s="41"/>
      <c r="C9" s="35"/>
      <c r="D9" s="35"/>
      <c r="E9" s="145" t="s">
        <v>576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ROUND((SUM(BE121:BE187)),  2)</f>
        <v>0</v>
      </c>
      <c r="G33" s="159"/>
      <c r="H33" s="159"/>
      <c r="I33" s="160">
        <v>0.20000000000000001</v>
      </c>
      <c r="J33" s="158">
        <f>ROUND(((SUM(BE121:BE187))*I33),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ROUND((SUM(BF121:BF187)),  2)</f>
        <v>0</v>
      </c>
      <c r="G34" s="159"/>
      <c r="H34" s="159"/>
      <c r="I34" s="160">
        <v>0.20000000000000001</v>
      </c>
      <c r="J34" s="158">
        <f>ROUND(((SUM(BF121:BF187))*I34),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ROUND((SUM(BG121:BG187)),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ROUND((SUM(BH121:BH187)),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ROUND((SUM(BI121:BI187)),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30" customHeight="1">
      <c r="A87" s="35"/>
      <c r="B87" s="36"/>
      <c r="C87" s="37"/>
      <c r="D87" s="37"/>
      <c r="E87" s="79" t="str">
        <f>E9</f>
        <v>6/2022-5 - SO-02 REKONŠTRUKCIA OMD Bleskozvod a uzemnenie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107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108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577</v>
      </c>
      <c r="E99" s="195"/>
      <c r="F99" s="195"/>
      <c r="G99" s="195"/>
      <c r="H99" s="195"/>
      <c r="I99" s="195"/>
      <c r="J99" s="196">
        <f>J180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111</v>
      </c>
      <c r="E100" s="195"/>
      <c r="F100" s="195"/>
      <c r="G100" s="195"/>
      <c r="H100" s="195"/>
      <c r="I100" s="195"/>
      <c r="J100" s="196">
        <f>J184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J186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116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>INVESTÍCIE DO ŽIVOČÍŠNEJ VÝROBY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100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30" customHeight="1">
      <c r="A113" s="35"/>
      <c r="B113" s="36"/>
      <c r="C113" s="37"/>
      <c r="D113" s="37"/>
      <c r="E113" s="79" t="str">
        <f>E9</f>
        <v>6/2022-5 - SO-02 REKONŠTRUKCIA OMD Bleskozvod a uzemnenie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>Látky</v>
      </c>
      <c r="G115" s="37"/>
      <c r="H115" s="37"/>
      <c r="I115" s="29" t="s">
        <v>21</v>
      </c>
      <c r="J115" s="82" t="str">
        <f>IF(J12="","",J12)</f>
        <v>30. 1. 2024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 xml:space="preserve"> </v>
      </c>
      <c r="G117" s="37"/>
      <c r="H117" s="37"/>
      <c r="I117" s="29" t="s">
        <v>29</v>
      </c>
      <c r="J117" s="33" t="str">
        <f>E21</f>
        <v>Ing. Ján Kubaliak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117</v>
      </c>
      <c r="D120" s="201" t="s">
        <v>59</v>
      </c>
      <c r="E120" s="201" t="s">
        <v>55</v>
      </c>
      <c r="F120" s="201" t="s">
        <v>56</v>
      </c>
      <c r="G120" s="201" t="s">
        <v>118</v>
      </c>
      <c r="H120" s="201" t="s">
        <v>119</v>
      </c>
      <c r="I120" s="201" t="s">
        <v>120</v>
      </c>
      <c r="J120" s="202" t="s">
        <v>104</v>
      </c>
      <c r="K120" s="203" t="s">
        <v>121</v>
      </c>
      <c r="L120" s="204"/>
      <c r="M120" s="103" t="s">
        <v>1</v>
      </c>
      <c r="N120" s="104" t="s">
        <v>38</v>
      </c>
      <c r="O120" s="104" t="s">
        <v>122</v>
      </c>
      <c r="P120" s="104" t="s">
        <v>123</v>
      </c>
      <c r="Q120" s="104" t="s">
        <v>124</v>
      </c>
      <c r="R120" s="104" t="s">
        <v>125</v>
      </c>
      <c r="S120" s="104" t="s">
        <v>126</v>
      </c>
      <c r="T120" s="105" t="s">
        <v>127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105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P122+P186</f>
        <v>0</v>
      </c>
      <c r="Q121" s="107"/>
      <c r="R121" s="207">
        <f>R122+R186</f>
        <v>1.43943</v>
      </c>
      <c r="S121" s="107"/>
      <c r="T121" s="208">
        <f>T122+T186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106</v>
      </c>
      <c r="BK121" s="209">
        <f>BK122+BK186</f>
        <v>0</v>
      </c>
    </row>
    <row r="122" s="12" customFormat="1" ht="25.92" customHeight="1">
      <c r="A122" s="12"/>
      <c r="B122" s="210"/>
      <c r="C122" s="211"/>
      <c r="D122" s="212" t="s">
        <v>73</v>
      </c>
      <c r="E122" s="213" t="s">
        <v>128</v>
      </c>
      <c r="F122" s="213" t="s">
        <v>129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P123+P180+P184</f>
        <v>0</v>
      </c>
      <c r="Q122" s="218"/>
      <c r="R122" s="219">
        <f>R123+R180+R184</f>
        <v>1.43943</v>
      </c>
      <c r="S122" s="218"/>
      <c r="T122" s="220">
        <f>T123+T180+T184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82</v>
      </c>
      <c r="AT122" s="222" t="s">
        <v>73</v>
      </c>
      <c r="AU122" s="222" t="s">
        <v>74</v>
      </c>
      <c r="AY122" s="221" t="s">
        <v>130</v>
      </c>
      <c r="BK122" s="223">
        <f>BK123+BK180+BK184</f>
        <v>0</v>
      </c>
    </row>
    <row r="123" s="12" customFormat="1" ht="22.8" customHeight="1">
      <c r="A123" s="12"/>
      <c r="B123" s="210"/>
      <c r="C123" s="211"/>
      <c r="D123" s="212" t="s">
        <v>73</v>
      </c>
      <c r="E123" s="224" t="s">
        <v>131</v>
      </c>
      <c r="F123" s="224" t="s">
        <v>132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SUM(P124:P179)</f>
        <v>0</v>
      </c>
      <c r="Q123" s="218"/>
      <c r="R123" s="219">
        <f>SUM(R124:R179)</f>
        <v>1.43943</v>
      </c>
      <c r="S123" s="218"/>
      <c r="T123" s="220">
        <f>SUM(T124:T179)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82</v>
      </c>
      <c r="AT123" s="222" t="s">
        <v>73</v>
      </c>
      <c r="AU123" s="222" t="s">
        <v>82</v>
      </c>
      <c r="AY123" s="221" t="s">
        <v>130</v>
      </c>
      <c r="BK123" s="223">
        <f>SUM(BK124:BK179)</f>
        <v>0</v>
      </c>
    </row>
    <row r="124" s="2" customFormat="1" ht="21.75" customHeight="1">
      <c r="A124" s="35"/>
      <c r="B124" s="36"/>
      <c r="C124" s="226" t="s">
        <v>82</v>
      </c>
      <c r="D124" s="226" t="s">
        <v>133</v>
      </c>
      <c r="E124" s="227" t="s">
        <v>578</v>
      </c>
      <c r="F124" s="228" t="s">
        <v>579</v>
      </c>
      <c r="G124" s="229" t="s">
        <v>154</v>
      </c>
      <c r="H124" s="230">
        <v>1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40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137</v>
      </c>
      <c r="AT124" s="238" t="s">
        <v>133</v>
      </c>
      <c r="AU124" s="238" t="s">
        <v>138</v>
      </c>
      <c r="AY124" s="14" t="s">
        <v>130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138</v>
      </c>
      <c r="BK124" s="239">
        <f>ROUND(I124*H124,2)</f>
        <v>0</v>
      </c>
      <c r="BL124" s="14" t="s">
        <v>137</v>
      </c>
      <c r="BM124" s="238" t="s">
        <v>580</v>
      </c>
    </row>
    <row r="125" s="2" customFormat="1" ht="16.5" customHeight="1">
      <c r="A125" s="35"/>
      <c r="B125" s="36"/>
      <c r="C125" s="240" t="s">
        <v>138</v>
      </c>
      <c r="D125" s="240" t="s">
        <v>128</v>
      </c>
      <c r="E125" s="241" t="s">
        <v>581</v>
      </c>
      <c r="F125" s="242" t="s">
        <v>582</v>
      </c>
      <c r="G125" s="243" t="s">
        <v>154</v>
      </c>
      <c r="H125" s="244">
        <v>1</v>
      </c>
      <c r="I125" s="245"/>
      <c r="J125" s="246">
        <f>ROUND(I125*H125,2)</f>
        <v>0</v>
      </c>
      <c r="K125" s="247"/>
      <c r="L125" s="248"/>
      <c r="M125" s="249" t="s">
        <v>1</v>
      </c>
      <c r="N125" s="250" t="s">
        <v>40</v>
      </c>
      <c r="O125" s="94"/>
      <c r="P125" s="236">
        <f>O125*H125</f>
        <v>0</v>
      </c>
      <c r="Q125" s="236">
        <v>0.00071000000000000002</v>
      </c>
      <c r="R125" s="236">
        <f>Q125*H125</f>
        <v>0.00071000000000000002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166</v>
      </c>
      <c r="AT125" s="238" t="s">
        <v>128</v>
      </c>
      <c r="AU125" s="238" t="s">
        <v>138</v>
      </c>
      <c r="AY125" s="14" t="s">
        <v>130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138</v>
      </c>
      <c r="BK125" s="239">
        <f>ROUND(I125*H125,2)</f>
        <v>0</v>
      </c>
      <c r="BL125" s="14" t="s">
        <v>166</v>
      </c>
      <c r="BM125" s="238" t="s">
        <v>583</v>
      </c>
    </row>
    <row r="126" s="2" customFormat="1" ht="24.15" customHeight="1">
      <c r="A126" s="35"/>
      <c r="B126" s="36"/>
      <c r="C126" s="226" t="s">
        <v>144</v>
      </c>
      <c r="D126" s="226" t="s">
        <v>133</v>
      </c>
      <c r="E126" s="227" t="s">
        <v>584</v>
      </c>
      <c r="F126" s="228" t="s">
        <v>585</v>
      </c>
      <c r="G126" s="229" t="s">
        <v>154</v>
      </c>
      <c r="H126" s="230">
        <v>22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40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137</v>
      </c>
      <c r="AT126" s="238" t="s">
        <v>133</v>
      </c>
      <c r="AU126" s="238" t="s">
        <v>138</v>
      </c>
      <c r="AY126" s="14" t="s">
        <v>130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138</v>
      </c>
      <c r="BK126" s="239">
        <f>ROUND(I126*H126,2)</f>
        <v>0</v>
      </c>
      <c r="BL126" s="14" t="s">
        <v>137</v>
      </c>
      <c r="BM126" s="238" t="s">
        <v>586</v>
      </c>
    </row>
    <row r="127" s="2" customFormat="1" ht="24.15" customHeight="1">
      <c r="A127" s="35"/>
      <c r="B127" s="36"/>
      <c r="C127" s="240" t="s">
        <v>137</v>
      </c>
      <c r="D127" s="240" t="s">
        <v>128</v>
      </c>
      <c r="E127" s="241" t="s">
        <v>587</v>
      </c>
      <c r="F127" s="242" t="s">
        <v>588</v>
      </c>
      <c r="G127" s="243" t="s">
        <v>154</v>
      </c>
      <c r="H127" s="244">
        <v>22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40</v>
      </c>
      <c r="O127" s="94"/>
      <c r="P127" s="236">
        <f>O127*H127</f>
        <v>0</v>
      </c>
      <c r="Q127" s="236">
        <v>0.00020000000000000001</v>
      </c>
      <c r="R127" s="236">
        <f>Q127*H127</f>
        <v>0.0044000000000000003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166</v>
      </c>
      <c r="AT127" s="238" t="s">
        <v>128</v>
      </c>
      <c r="AU127" s="238" t="s">
        <v>138</v>
      </c>
      <c r="AY127" s="14" t="s">
        <v>130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138</v>
      </c>
      <c r="BK127" s="239">
        <f>ROUND(I127*H127,2)</f>
        <v>0</v>
      </c>
      <c r="BL127" s="14" t="s">
        <v>166</v>
      </c>
      <c r="BM127" s="238" t="s">
        <v>589</v>
      </c>
    </row>
    <row r="128" s="2" customFormat="1" ht="24.15" customHeight="1">
      <c r="A128" s="35"/>
      <c r="B128" s="36"/>
      <c r="C128" s="226" t="s">
        <v>151</v>
      </c>
      <c r="D128" s="226" t="s">
        <v>133</v>
      </c>
      <c r="E128" s="227" t="s">
        <v>590</v>
      </c>
      <c r="F128" s="228" t="s">
        <v>591</v>
      </c>
      <c r="G128" s="229" t="s">
        <v>154</v>
      </c>
      <c r="H128" s="230">
        <v>390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137</v>
      </c>
      <c r="AT128" s="238" t="s">
        <v>133</v>
      </c>
      <c r="AU128" s="238" t="s">
        <v>138</v>
      </c>
      <c r="AY128" s="14" t="s">
        <v>130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138</v>
      </c>
      <c r="BK128" s="239">
        <f>ROUND(I128*H128,2)</f>
        <v>0</v>
      </c>
      <c r="BL128" s="14" t="s">
        <v>137</v>
      </c>
      <c r="BM128" s="238" t="s">
        <v>592</v>
      </c>
    </row>
    <row r="129" s="2" customFormat="1" ht="16.5" customHeight="1">
      <c r="A129" s="35"/>
      <c r="B129" s="36"/>
      <c r="C129" s="240" t="s">
        <v>156</v>
      </c>
      <c r="D129" s="240" t="s">
        <v>128</v>
      </c>
      <c r="E129" s="241" t="s">
        <v>593</v>
      </c>
      <c r="F129" s="242" t="s">
        <v>594</v>
      </c>
      <c r="G129" s="243" t="s">
        <v>154</v>
      </c>
      <c r="H129" s="244">
        <v>390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142</v>
      </c>
      <c r="AT129" s="238" t="s">
        <v>128</v>
      </c>
      <c r="AU129" s="238" t="s">
        <v>138</v>
      </c>
      <c r="AY129" s="14" t="s">
        <v>130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138</v>
      </c>
      <c r="BK129" s="239">
        <f>ROUND(I129*H129,2)</f>
        <v>0</v>
      </c>
      <c r="BL129" s="14" t="s">
        <v>137</v>
      </c>
      <c r="BM129" s="238" t="s">
        <v>595</v>
      </c>
    </row>
    <row r="130" s="2" customFormat="1" ht="24.15" customHeight="1">
      <c r="A130" s="35"/>
      <c r="B130" s="36"/>
      <c r="C130" s="226" t="s">
        <v>172</v>
      </c>
      <c r="D130" s="226" t="s">
        <v>133</v>
      </c>
      <c r="E130" s="227" t="s">
        <v>596</v>
      </c>
      <c r="F130" s="228" t="s">
        <v>597</v>
      </c>
      <c r="G130" s="229" t="s">
        <v>136</v>
      </c>
      <c r="H130" s="230">
        <v>260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598</v>
      </c>
    </row>
    <row r="131" s="2" customFormat="1" ht="16.5" customHeight="1">
      <c r="A131" s="35"/>
      <c r="B131" s="36"/>
      <c r="C131" s="240" t="s">
        <v>176</v>
      </c>
      <c r="D131" s="240" t="s">
        <v>128</v>
      </c>
      <c r="E131" s="241" t="s">
        <v>599</v>
      </c>
      <c r="F131" s="242" t="s">
        <v>600</v>
      </c>
      <c r="G131" s="243" t="s">
        <v>269</v>
      </c>
      <c r="H131" s="244">
        <v>241.75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40</v>
      </c>
      <c r="O131" s="94"/>
      <c r="P131" s="236">
        <f>O131*H131</f>
        <v>0</v>
      </c>
      <c r="Q131" s="236">
        <v>0.001</v>
      </c>
      <c r="R131" s="236">
        <f>Q131*H131</f>
        <v>0.24174999999999999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142</v>
      </c>
      <c r="AT131" s="238" t="s">
        <v>128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601</v>
      </c>
    </row>
    <row r="132" s="2" customFormat="1" ht="24.15" customHeight="1">
      <c r="A132" s="35"/>
      <c r="B132" s="36"/>
      <c r="C132" s="226" t="s">
        <v>142</v>
      </c>
      <c r="D132" s="226" t="s">
        <v>133</v>
      </c>
      <c r="E132" s="227" t="s">
        <v>602</v>
      </c>
      <c r="F132" s="228" t="s">
        <v>603</v>
      </c>
      <c r="G132" s="229" t="s">
        <v>136</v>
      </c>
      <c r="H132" s="230">
        <v>475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604</v>
      </c>
    </row>
    <row r="133" s="2" customFormat="1" ht="16.5" customHeight="1">
      <c r="A133" s="35"/>
      <c r="B133" s="36"/>
      <c r="C133" s="240" t="s">
        <v>168</v>
      </c>
      <c r="D133" s="240" t="s">
        <v>128</v>
      </c>
      <c r="E133" s="241" t="s">
        <v>599</v>
      </c>
      <c r="F133" s="242" t="s">
        <v>600</v>
      </c>
      <c r="G133" s="243" t="s">
        <v>269</v>
      </c>
      <c r="H133" s="244">
        <v>451.25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40</v>
      </c>
      <c r="O133" s="94"/>
      <c r="P133" s="236">
        <f>O133*H133</f>
        <v>0</v>
      </c>
      <c r="Q133" s="236">
        <v>0.001</v>
      </c>
      <c r="R133" s="236">
        <f>Q133*H133</f>
        <v>0.45124999999999998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142</v>
      </c>
      <c r="AT133" s="238" t="s">
        <v>128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605</v>
      </c>
    </row>
    <row r="134" s="2" customFormat="1" ht="24.15" customHeight="1">
      <c r="A134" s="35"/>
      <c r="B134" s="36"/>
      <c r="C134" s="226" t="s">
        <v>180</v>
      </c>
      <c r="D134" s="226" t="s">
        <v>133</v>
      </c>
      <c r="E134" s="227" t="s">
        <v>606</v>
      </c>
      <c r="F134" s="228" t="s">
        <v>607</v>
      </c>
      <c r="G134" s="229" t="s">
        <v>136</v>
      </c>
      <c r="H134" s="230">
        <v>152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608</v>
      </c>
    </row>
    <row r="135" s="2" customFormat="1" ht="16.5" customHeight="1">
      <c r="A135" s="35"/>
      <c r="B135" s="36"/>
      <c r="C135" s="240" t="s">
        <v>185</v>
      </c>
      <c r="D135" s="240" t="s">
        <v>128</v>
      </c>
      <c r="E135" s="241" t="s">
        <v>609</v>
      </c>
      <c r="F135" s="242" t="s">
        <v>610</v>
      </c>
      <c r="G135" s="243" t="s">
        <v>269</v>
      </c>
      <c r="H135" s="244">
        <v>90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40</v>
      </c>
      <c r="O135" s="94"/>
      <c r="P135" s="236">
        <f>O135*H135</f>
        <v>0</v>
      </c>
      <c r="Q135" s="236">
        <v>0.001</v>
      </c>
      <c r="R135" s="236">
        <f>Q135*H135</f>
        <v>0.089999999999999997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166</v>
      </c>
      <c r="AT135" s="238" t="s">
        <v>128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166</v>
      </c>
      <c r="BM135" s="238" t="s">
        <v>611</v>
      </c>
    </row>
    <row r="136" s="2" customFormat="1" ht="16.5" customHeight="1">
      <c r="A136" s="35"/>
      <c r="B136" s="36"/>
      <c r="C136" s="226" t="s">
        <v>189</v>
      </c>
      <c r="D136" s="226" t="s">
        <v>133</v>
      </c>
      <c r="E136" s="227" t="s">
        <v>612</v>
      </c>
      <c r="F136" s="228" t="s">
        <v>613</v>
      </c>
      <c r="G136" s="229" t="s">
        <v>154</v>
      </c>
      <c r="H136" s="230">
        <v>24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614</v>
      </c>
    </row>
    <row r="137" s="2" customFormat="1" ht="16.5" customHeight="1">
      <c r="A137" s="35"/>
      <c r="B137" s="36"/>
      <c r="C137" s="240" t="s">
        <v>193</v>
      </c>
      <c r="D137" s="240" t="s">
        <v>128</v>
      </c>
      <c r="E137" s="241" t="s">
        <v>615</v>
      </c>
      <c r="F137" s="242" t="s">
        <v>616</v>
      </c>
      <c r="G137" s="243" t="s">
        <v>154</v>
      </c>
      <c r="H137" s="244">
        <v>24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40</v>
      </c>
      <c r="O137" s="94"/>
      <c r="P137" s="236">
        <f>O137*H137</f>
        <v>0</v>
      </c>
      <c r="Q137" s="236">
        <v>3.0000000000000001E-05</v>
      </c>
      <c r="R137" s="236">
        <f>Q137*H137</f>
        <v>0.00072000000000000005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142</v>
      </c>
      <c r="AT137" s="238" t="s">
        <v>128</v>
      </c>
      <c r="AU137" s="238" t="s">
        <v>138</v>
      </c>
      <c r="AY137" s="14" t="s">
        <v>130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138</v>
      </c>
      <c r="BK137" s="239">
        <f>ROUND(I137*H137,2)</f>
        <v>0</v>
      </c>
      <c r="BL137" s="14" t="s">
        <v>137</v>
      </c>
      <c r="BM137" s="238" t="s">
        <v>617</v>
      </c>
    </row>
    <row r="138" s="2" customFormat="1" ht="16.5" customHeight="1">
      <c r="A138" s="35"/>
      <c r="B138" s="36"/>
      <c r="C138" s="226" t="s">
        <v>197</v>
      </c>
      <c r="D138" s="226" t="s">
        <v>133</v>
      </c>
      <c r="E138" s="227" t="s">
        <v>618</v>
      </c>
      <c r="F138" s="228" t="s">
        <v>619</v>
      </c>
      <c r="G138" s="229" t="s">
        <v>269</v>
      </c>
      <c r="H138" s="230">
        <v>48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620</v>
      </c>
    </row>
    <row r="139" s="2" customFormat="1" ht="16.5" customHeight="1">
      <c r="A139" s="35"/>
      <c r="B139" s="36"/>
      <c r="C139" s="240" t="s">
        <v>201</v>
      </c>
      <c r="D139" s="240" t="s">
        <v>128</v>
      </c>
      <c r="E139" s="241" t="s">
        <v>621</v>
      </c>
      <c r="F139" s="242" t="s">
        <v>622</v>
      </c>
      <c r="G139" s="243" t="s">
        <v>423</v>
      </c>
      <c r="H139" s="244">
        <v>0.048000000000000001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40</v>
      </c>
      <c r="O139" s="94"/>
      <c r="P139" s="236">
        <f>O139*H139</f>
        <v>0</v>
      </c>
      <c r="Q139" s="236">
        <v>1</v>
      </c>
      <c r="R139" s="236">
        <f>Q139*H139</f>
        <v>0.048000000000000001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166</v>
      </c>
      <c r="AT139" s="238" t="s">
        <v>128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166</v>
      </c>
      <c r="BM139" s="238" t="s">
        <v>623</v>
      </c>
    </row>
    <row r="140" s="2" customFormat="1" ht="16.5" customHeight="1">
      <c r="A140" s="35"/>
      <c r="B140" s="36"/>
      <c r="C140" s="226" t="s">
        <v>205</v>
      </c>
      <c r="D140" s="226" t="s">
        <v>133</v>
      </c>
      <c r="E140" s="227" t="s">
        <v>624</v>
      </c>
      <c r="F140" s="228" t="s">
        <v>625</v>
      </c>
      <c r="G140" s="229" t="s">
        <v>136</v>
      </c>
      <c r="H140" s="230">
        <v>24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626</v>
      </c>
    </row>
    <row r="141" s="2" customFormat="1" ht="24.15" customHeight="1">
      <c r="A141" s="35"/>
      <c r="B141" s="36"/>
      <c r="C141" s="240" t="s">
        <v>209</v>
      </c>
      <c r="D141" s="240" t="s">
        <v>128</v>
      </c>
      <c r="E141" s="241" t="s">
        <v>627</v>
      </c>
      <c r="F141" s="242" t="s">
        <v>628</v>
      </c>
      <c r="G141" s="243" t="s">
        <v>629</v>
      </c>
      <c r="H141" s="244">
        <v>1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40</v>
      </c>
      <c r="O141" s="94"/>
      <c r="P141" s="236">
        <f>O141*H141</f>
        <v>0</v>
      </c>
      <c r="Q141" s="236">
        <v>0.01043</v>
      </c>
      <c r="R141" s="236">
        <f>Q141*H141</f>
        <v>0.01043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142</v>
      </c>
      <c r="AT141" s="238" t="s">
        <v>128</v>
      </c>
      <c r="AU141" s="238" t="s">
        <v>138</v>
      </c>
      <c r="AY141" s="14" t="s">
        <v>130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138</v>
      </c>
      <c r="BK141" s="239">
        <f>ROUND(I141*H141,2)</f>
        <v>0</v>
      </c>
      <c r="BL141" s="14" t="s">
        <v>137</v>
      </c>
      <c r="BM141" s="238" t="s">
        <v>630</v>
      </c>
    </row>
    <row r="142" s="2" customFormat="1" ht="21.75" customHeight="1">
      <c r="A142" s="35"/>
      <c r="B142" s="36"/>
      <c r="C142" s="226" t="s">
        <v>7</v>
      </c>
      <c r="D142" s="226" t="s">
        <v>133</v>
      </c>
      <c r="E142" s="227" t="s">
        <v>631</v>
      </c>
      <c r="F142" s="228" t="s">
        <v>632</v>
      </c>
      <c r="G142" s="229" t="s">
        <v>154</v>
      </c>
      <c r="H142" s="230">
        <v>95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633</v>
      </c>
    </row>
    <row r="143" s="2" customFormat="1" ht="24.15" customHeight="1">
      <c r="A143" s="35"/>
      <c r="B143" s="36"/>
      <c r="C143" s="240" t="s">
        <v>214</v>
      </c>
      <c r="D143" s="240" t="s">
        <v>128</v>
      </c>
      <c r="E143" s="241" t="s">
        <v>634</v>
      </c>
      <c r="F143" s="242" t="s">
        <v>635</v>
      </c>
      <c r="G143" s="243" t="s">
        <v>154</v>
      </c>
      <c r="H143" s="244">
        <v>95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40</v>
      </c>
      <c r="O143" s="94"/>
      <c r="P143" s="236">
        <f>O143*H143</f>
        <v>0</v>
      </c>
      <c r="Q143" s="236">
        <v>0.00033</v>
      </c>
      <c r="R143" s="236">
        <f>Q143*H143</f>
        <v>0.031350000000000003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142</v>
      </c>
      <c r="AT143" s="238" t="s">
        <v>128</v>
      </c>
      <c r="AU143" s="238" t="s">
        <v>138</v>
      </c>
      <c r="AY143" s="14" t="s">
        <v>130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138</v>
      </c>
      <c r="BK143" s="239">
        <f>ROUND(I143*H143,2)</f>
        <v>0</v>
      </c>
      <c r="BL143" s="14" t="s">
        <v>137</v>
      </c>
      <c r="BM143" s="238" t="s">
        <v>636</v>
      </c>
    </row>
    <row r="144" s="2" customFormat="1" ht="21.75" customHeight="1">
      <c r="A144" s="35"/>
      <c r="B144" s="36"/>
      <c r="C144" s="226" t="s">
        <v>218</v>
      </c>
      <c r="D144" s="226" t="s">
        <v>133</v>
      </c>
      <c r="E144" s="227" t="s">
        <v>637</v>
      </c>
      <c r="F144" s="228" t="s">
        <v>638</v>
      </c>
      <c r="G144" s="229" t="s">
        <v>154</v>
      </c>
      <c r="H144" s="230">
        <v>837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639</v>
      </c>
    </row>
    <row r="145" s="2" customFormat="1" ht="24.15" customHeight="1">
      <c r="A145" s="35"/>
      <c r="B145" s="36"/>
      <c r="C145" s="240" t="s">
        <v>222</v>
      </c>
      <c r="D145" s="240" t="s">
        <v>128</v>
      </c>
      <c r="E145" s="241" t="s">
        <v>640</v>
      </c>
      <c r="F145" s="242" t="s">
        <v>641</v>
      </c>
      <c r="G145" s="243" t="s">
        <v>154</v>
      </c>
      <c r="H145" s="244">
        <v>747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40</v>
      </c>
      <c r="O145" s="94"/>
      <c r="P145" s="236">
        <f>O145*H145</f>
        <v>0</v>
      </c>
      <c r="Q145" s="236">
        <v>0.00019000000000000001</v>
      </c>
      <c r="R145" s="236">
        <f>Q145*H145</f>
        <v>0.14193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142</v>
      </c>
      <c r="AT145" s="238" t="s">
        <v>128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137</v>
      </c>
      <c r="BM145" s="238" t="s">
        <v>642</v>
      </c>
    </row>
    <row r="146" s="2" customFormat="1" ht="24.15" customHeight="1">
      <c r="A146" s="35"/>
      <c r="B146" s="36"/>
      <c r="C146" s="240" t="s">
        <v>226</v>
      </c>
      <c r="D146" s="240" t="s">
        <v>128</v>
      </c>
      <c r="E146" s="241" t="s">
        <v>643</v>
      </c>
      <c r="F146" s="242" t="s">
        <v>644</v>
      </c>
      <c r="G146" s="243" t="s">
        <v>154</v>
      </c>
      <c r="H146" s="244">
        <v>90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40</v>
      </c>
      <c r="O146" s="94"/>
      <c r="P146" s="236">
        <f>O146*H146</f>
        <v>0</v>
      </c>
      <c r="Q146" s="236">
        <v>0.00019000000000000001</v>
      </c>
      <c r="R146" s="236">
        <f>Q146*H146</f>
        <v>0.017100000000000001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142</v>
      </c>
      <c r="AT146" s="238" t="s">
        <v>128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645</v>
      </c>
    </row>
    <row r="147" s="2" customFormat="1" ht="16.5" customHeight="1">
      <c r="A147" s="35"/>
      <c r="B147" s="36"/>
      <c r="C147" s="240" t="s">
        <v>230</v>
      </c>
      <c r="D147" s="240" t="s">
        <v>128</v>
      </c>
      <c r="E147" s="241" t="s">
        <v>646</v>
      </c>
      <c r="F147" s="242" t="s">
        <v>647</v>
      </c>
      <c r="G147" s="243" t="s">
        <v>154</v>
      </c>
      <c r="H147" s="244">
        <v>825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40</v>
      </c>
      <c r="O147" s="94"/>
      <c r="P147" s="236">
        <f>O147*H147</f>
        <v>0</v>
      </c>
      <c r="Q147" s="236">
        <v>5.0000000000000002E-05</v>
      </c>
      <c r="R147" s="236">
        <f>Q147*H147</f>
        <v>0.041250000000000002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142</v>
      </c>
      <c r="AT147" s="238" t="s">
        <v>128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648</v>
      </c>
    </row>
    <row r="148" s="2" customFormat="1" ht="24.15" customHeight="1">
      <c r="A148" s="35"/>
      <c r="B148" s="36"/>
      <c r="C148" s="226" t="s">
        <v>234</v>
      </c>
      <c r="D148" s="226" t="s">
        <v>133</v>
      </c>
      <c r="E148" s="227" t="s">
        <v>649</v>
      </c>
      <c r="F148" s="228" t="s">
        <v>650</v>
      </c>
      <c r="G148" s="229" t="s">
        <v>154</v>
      </c>
      <c r="H148" s="230">
        <v>12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137</v>
      </c>
      <c r="AT148" s="238" t="s">
        <v>133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651</v>
      </c>
    </row>
    <row r="149" s="2" customFormat="1" ht="24.15" customHeight="1">
      <c r="A149" s="35"/>
      <c r="B149" s="36"/>
      <c r="C149" s="240" t="s">
        <v>238</v>
      </c>
      <c r="D149" s="240" t="s">
        <v>128</v>
      </c>
      <c r="E149" s="241" t="s">
        <v>652</v>
      </c>
      <c r="F149" s="242" t="s">
        <v>653</v>
      </c>
      <c r="G149" s="243" t="s">
        <v>154</v>
      </c>
      <c r="H149" s="244">
        <v>12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40</v>
      </c>
      <c r="O149" s="94"/>
      <c r="P149" s="236">
        <f>O149*H149</f>
        <v>0</v>
      </c>
      <c r="Q149" s="236">
        <v>0.0031199999999999999</v>
      </c>
      <c r="R149" s="236">
        <f>Q149*H149</f>
        <v>0.037440000000000001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142</v>
      </c>
      <c r="AT149" s="238" t="s">
        <v>128</v>
      </c>
      <c r="AU149" s="238" t="s">
        <v>138</v>
      </c>
      <c r="AY149" s="14" t="s">
        <v>130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138</v>
      </c>
      <c r="BK149" s="239">
        <f>ROUND(I149*H149,2)</f>
        <v>0</v>
      </c>
      <c r="BL149" s="14" t="s">
        <v>137</v>
      </c>
      <c r="BM149" s="238" t="s">
        <v>654</v>
      </c>
    </row>
    <row r="150" s="2" customFormat="1" ht="16.5" customHeight="1">
      <c r="A150" s="35"/>
      <c r="B150" s="36"/>
      <c r="C150" s="226" t="s">
        <v>242</v>
      </c>
      <c r="D150" s="226" t="s">
        <v>133</v>
      </c>
      <c r="E150" s="227" t="s">
        <v>655</v>
      </c>
      <c r="F150" s="228" t="s">
        <v>656</v>
      </c>
      <c r="G150" s="229" t="s">
        <v>154</v>
      </c>
      <c r="H150" s="230">
        <v>24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137</v>
      </c>
      <c r="AT150" s="238" t="s">
        <v>133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657</v>
      </c>
    </row>
    <row r="151" s="2" customFormat="1" ht="24.15" customHeight="1">
      <c r="A151" s="35"/>
      <c r="B151" s="36"/>
      <c r="C151" s="240" t="s">
        <v>246</v>
      </c>
      <c r="D151" s="240" t="s">
        <v>128</v>
      </c>
      <c r="E151" s="241" t="s">
        <v>658</v>
      </c>
      <c r="F151" s="242" t="s">
        <v>659</v>
      </c>
      <c r="G151" s="243" t="s">
        <v>154</v>
      </c>
      <c r="H151" s="244">
        <v>12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40</v>
      </c>
      <c r="O151" s="94"/>
      <c r="P151" s="236">
        <f>O151*H151</f>
        <v>0</v>
      </c>
      <c r="Q151" s="236">
        <v>0.0022599999999999999</v>
      </c>
      <c r="R151" s="236">
        <f>Q151*H151</f>
        <v>0.027119999999999998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142</v>
      </c>
      <c r="AT151" s="238" t="s">
        <v>128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660</v>
      </c>
    </row>
    <row r="152" s="2" customFormat="1" ht="24.15" customHeight="1">
      <c r="A152" s="35"/>
      <c r="B152" s="36"/>
      <c r="C152" s="240" t="s">
        <v>250</v>
      </c>
      <c r="D152" s="240" t="s">
        <v>128</v>
      </c>
      <c r="E152" s="241" t="s">
        <v>661</v>
      </c>
      <c r="F152" s="242" t="s">
        <v>662</v>
      </c>
      <c r="G152" s="243" t="s">
        <v>154</v>
      </c>
      <c r="H152" s="244">
        <v>12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40</v>
      </c>
      <c r="O152" s="94"/>
      <c r="P152" s="236">
        <f>O152*H152</f>
        <v>0</v>
      </c>
      <c r="Q152" s="236">
        <v>0.00123</v>
      </c>
      <c r="R152" s="236">
        <f>Q152*H152</f>
        <v>0.014759999999999999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142</v>
      </c>
      <c r="AT152" s="238" t="s">
        <v>128</v>
      </c>
      <c r="AU152" s="238" t="s">
        <v>138</v>
      </c>
      <c r="AY152" s="14" t="s">
        <v>130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138</v>
      </c>
      <c r="BK152" s="239">
        <f>ROUND(I152*H152,2)</f>
        <v>0</v>
      </c>
      <c r="BL152" s="14" t="s">
        <v>137</v>
      </c>
      <c r="BM152" s="238" t="s">
        <v>663</v>
      </c>
    </row>
    <row r="153" s="2" customFormat="1" ht="16.5" customHeight="1">
      <c r="A153" s="35"/>
      <c r="B153" s="36"/>
      <c r="C153" s="226" t="s">
        <v>254</v>
      </c>
      <c r="D153" s="226" t="s">
        <v>133</v>
      </c>
      <c r="E153" s="227" t="s">
        <v>664</v>
      </c>
      <c r="F153" s="228" t="s">
        <v>665</v>
      </c>
      <c r="G153" s="229" t="s">
        <v>154</v>
      </c>
      <c r="H153" s="230">
        <v>24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40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137</v>
      </c>
      <c r="AT153" s="238" t="s">
        <v>133</v>
      </c>
      <c r="AU153" s="238" t="s">
        <v>138</v>
      </c>
      <c r="AY153" s="14" t="s">
        <v>130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138</v>
      </c>
      <c r="BK153" s="239">
        <f>ROUND(I153*H153,2)</f>
        <v>0</v>
      </c>
      <c r="BL153" s="14" t="s">
        <v>137</v>
      </c>
      <c r="BM153" s="238" t="s">
        <v>666</v>
      </c>
    </row>
    <row r="154" s="2" customFormat="1" ht="16.5" customHeight="1">
      <c r="A154" s="35"/>
      <c r="B154" s="36"/>
      <c r="C154" s="240" t="s">
        <v>258</v>
      </c>
      <c r="D154" s="240" t="s">
        <v>128</v>
      </c>
      <c r="E154" s="241" t="s">
        <v>667</v>
      </c>
      <c r="F154" s="242" t="s">
        <v>668</v>
      </c>
      <c r="G154" s="243" t="s">
        <v>154</v>
      </c>
      <c r="H154" s="244">
        <v>12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40</v>
      </c>
      <c r="O154" s="94"/>
      <c r="P154" s="236">
        <f>O154*H154</f>
        <v>0</v>
      </c>
      <c r="Q154" s="236">
        <v>0.00017000000000000001</v>
      </c>
      <c r="R154" s="236">
        <f>Q154*H154</f>
        <v>0.0020400000000000001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142</v>
      </c>
      <c r="AT154" s="238" t="s">
        <v>128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137</v>
      </c>
      <c r="BM154" s="238" t="s">
        <v>669</v>
      </c>
    </row>
    <row r="155" s="2" customFormat="1" ht="21.75" customHeight="1">
      <c r="A155" s="35"/>
      <c r="B155" s="36"/>
      <c r="C155" s="240" t="s">
        <v>262</v>
      </c>
      <c r="D155" s="240" t="s">
        <v>128</v>
      </c>
      <c r="E155" s="241" t="s">
        <v>670</v>
      </c>
      <c r="F155" s="242" t="s">
        <v>671</v>
      </c>
      <c r="G155" s="243" t="s">
        <v>154</v>
      </c>
      <c r="H155" s="244">
        <v>12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40</v>
      </c>
      <c r="O155" s="94"/>
      <c r="P155" s="236">
        <f>O155*H155</f>
        <v>0</v>
      </c>
      <c r="Q155" s="236">
        <v>0.00033</v>
      </c>
      <c r="R155" s="236">
        <f>Q155*H155</f>
        <v>0.00396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142</v>
      </c>
      <c r="AT155" s="238" t="s">
        <v>128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137</v>
      </c>
      <c r="BM155" s="238" t="s">
        <v>672</v>
      </c>
    </row>
    <row r="156" s="2" customFormat="1" ht="21.75" customHeight="1">
      <c r="A156" s="35"/>
      <c r="B156" s="36"/>
      <c r="C156" s="226" t="s">
        <v>266</v>
      </c>
      <c r="D156" s="226" t="s">
        <v>133</v>
      </c>
      <c r="E156" s="227" t="s">
        <v>673</v>
      </c>
      <c r="F156" s="228" t="s">
        <v>674</v>
      </c>
      <c r="G156" s="229" t="s">
        <v>154</v>
      </c>
      <c r="H156" s="230">
        <v>12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137</v>
      </c>
      <c r="BM156" s="238" t="s">
        <v>675</v>
      </c>
    </row>
    <row r="157" s="2" customFormat="1" ht="21.75" customHeight="1">
      <c r="A157" s="35"/>
      <c r="B157" s="36"/>
      <c r="C157" s="240" t="s">
        <v>271</v>
      </c>
      <c r="D157" s="240" t="s">
        <v>128</v>
      </c>
      <c r="E157" s="241" t="s">
        <v>676</v>
      </c>
      <c r="F157" s="242" t="s">
        <v>677</v>
      </c>
      <c r="G157" s="243" t="s">
        <v>154</v>
      </c>
      <c r="H157" s="244">
        <v>12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40</v>
      </c>
      <c r="O157" s="94"/>
      <c r="P157" s="236">
        <f>O157*H157</f>
        <v>0</v>
      </c>
      <c r="Q157" s="236">
        <v>0.00040000000000000002</v>
      </c>
      <c r="R157" s="236">
        <f>Q157*H157</f>
        <v>0.0048000000000000004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142</v>
      </c>
      <c r="AT157" s="238" t="s">
        <v>128</v>
      </c>
      <c r="AU157" s="238" t="s">
        <v>138</v>
      </c>
      <c r="AY157" s="14" t="s">
        <v>130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138</v>
      </c>
      <c r="BK157" s="239">
        <f>ROUND(I157*H157,2)</f>
        <v>0</v>
      </c>
      <c r="BL157" s="14" t="s">
        <v>137</v>
      </c>
      <c r="BM157" s="238" t="s">
        <v>678</v>
      </c>
    </row>
    <row r="158" s="2" customFormat="1" ht="21.75" customHeight="1">
      <c r="A158" s="35"/>
      <c r="B158" s="36"/>
      <c r="C158" s="226" t="s">
        <v>275</v>
      </c>
      <c r="D158" s="226" t="s">
        <v>133</v>
      </c>
      <c r="E158" s="227" t="s">
        <v>679</v>
      </c>
      <c r="F158" s="228" t="s">
        <v>680</v>
      </c>
      <c r="G158" s="229" t="s">
        <v>154</v>
      </c>
      <c r="H158" s="230">
        <v>38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137</v>
      </c>
      <c r="AT158" s="238" t="s">
        <v>133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137</v>
      </c>
      <c r="BM158" s="238" t="s">
        <v>681</v>
      </c>
    </row>
    <row r="159" s="2" customFormat="1" ht="16.5" customHeight="1">
      <c r="A159" s="35"/>
      <c r="B159" s="36"/>
      <c r="C159" s="240" t="s">
        <v>279</v>
      </c>
      <c r="D159" s="240" t="s">
        <v>128</v>
      </c>
      <c r="E159" s="241" t="s">
        <v>682</v>
      </c>
      <c r="F159" s="242" t="s">
        <v>683</v>
      </c>
      <c r="G159" s="243" t="s">
        <v>154</v>
      </c>
      <c r="H159" s="244">
        <v>38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0.00022000000000000001</v>
      </c>
      <c r="R159" s="236">
        <f>Q159*H159</f>
        <v>0.0083600000000000011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142</v>
      </c>
      <c r="AT159" s="238" t="s">
        <v>128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137</v>
      </c>
      <c r="BM159" s="238" t="s">
        <v>684</v>
      </c>
    </row>
    <row r="160" s="2" customFormat="1" ht="16.5" customHeight="1">
      <c r="A160" s="35"/>
      <c r="B160" s="36"/>
      <c r="C160" s="226" t="s">
        <v>281</v>
      </c>
      <c r="D160" s="226" t="s">
        <v>133</v>
      </c>
      <c r="E160" s="227" t="s">
        <v>685</v>
      </c>
      <c r="F160" s="228" t="s">
        <v>686</v>
      </c>
      <c r="G160" s="229" t="s">
        <v>154</v>
      </c>
      <c r="H160" s="230">
        <v>350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137</v>
      </c>
      <c r="AT160" s="238" t="s">
        <v>133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137</v>
      </c>
      <c r="BM160" s="238" t="s">
        <v>687</v>
      </c>
    </row>
    <row r="161" s="2" customFormat="1" ht="24.15" customHeight="1">
      <c r="A161" s="35"/>
      <c r="B161" s="36"/>
      <c r="C161" s="240" t="s">
        <v>285</v>
      </c>
      <c r="D161" s="240" t="s">
        <v>128</v>
      </c>
      <c r="E161" s="241" t="s">
        <v>688</v>
      </c>
      <c r="F161" s="242" t="s">
        <v>689</v>
      </c>
      <c r="G161" s="243" t="s">
        <v>154</v>
      </c>
      <c r="H161" s="244">
        <v>350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0.00016000000000000001</v>
      </c>
      <c r="R161" s="236">
        <f>Q161*H161</f>
        <v>0.056000000000000001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142</v>
      </c>
      <c r="AT161" s="238" t="s">
        <v>128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137</v>
      </c>
      <c r="BM161" s="238" t="s">
        <v>690</v>
      </c>
    </row>
    <row r="162" s="2" customFormat="1" ht="16.5" customHeight="1">
      <c r="A162" s="35"/>
      <c r="B162" s="36"/>
      <c r="C162" s="226" t="s">
        <v>289</v>
      </c>
      <c r="D162" s="226" t="s">
        <v>133</v>
      </c>
      <c r="E162" s="227" t="s">
        <v>691</v>
      </c>
      <c r="F162" s="228" t="s">
        <v>692</v>
      </c>
      <c r="G162" s="229" t="s">
        <v>154</v>
      </c>
      <c r="H162" s="230">
        <v>9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137</v>
      </c>
      <c r="AT162" s="238" t="s">
        <v>133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137</v>
      </c>
      <c r="BM162" s="238" t="s">
        <v>693</v>
      </c>
    </row>
    <row r="163" s="2" customFormat="1" ht="16.5" customHeight="1">
      <c r="A163" s="35"/>
      <c r="B163" s="36"/>
      <c r="C163" s="240" t="s">
        <v>295</v>
      </c>
      <c r="D163" s="240" t="s">
        <v>128</v>
      </c>
      <c r="E163" s="241" t="s">
        <v>694</v>
      </c>
      <c r="F163" s="242" t="s">
        <v>695</v>
      </c>
      <c r="G163" s="243" t="s">
        <v>154</v>
      </c>
      <c r="H163" s="244">
        <v>9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0.00014999999999999999</v>
      </c>
      <c r="R163" s="236">
        <f>Q163*H163</f>
        <v>0.0013499999999999999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142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137</v>
      </c>
      <c r="BM163" s="238" t="s">
        <v>696</v>
      </c>
    </row>
    <row r="164" s="2" customFormat="1" ht="16.5" customHeight="1">
      <c r="A164" s="35"/>
      <c r="B164" s="36"/>
      <c r="C164" s="226" t="s">
        <v>299</v>
      </c>
      <c r="D164" s="226" t="s">
        <v>133</v>
      </c>
      <c r="E164" s="227" t="s">
        <v>697</v>
      </c>
      <c r="F164" s="228" t="s">
        <v>698</v>
      </c>
      <c r="G164" s="229" t="s">
        <v>154</v>
      </c>
      <c r="H164" s="230">
        <v>24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137</v>
      </c>
      <c r="BM164" s="238" t="s">
        <v>699</v>
      </c>
    </row>
    <row r="165" s="2" customFormat="1" ht="16.5" customHeight="1">
      <c r="A165" s="35"/>
      <c r="B165" s="36"/>
      <c r="C165" s="240" t="s">
        <v>305</v>
      </c>
      <c r="D165" s="240" t="s">
        <v>128</v>
      </c>
      <c r="E165" s="241" t="s">
        <v>700</v>
      </c>
      <c r="F165" s="242" t="s">
        <v>701</v>
      </c>
      <c r="G165" s="243" t="s">
        <v>154</v>
      </c>
      <c r="H165" s="244">
        <v>24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40</v>
      </c>
      <c r="O165" s="94"/>
      <c r="P165" s="236">
        <f>O165*H165</f>
        <v>0</v>
      </c>
      <c r="Q165" s="236">
        <v>0.00029</v>
      </c>
      <c r="R165" s="236">
        <f>Q165*H165</f>
        <v>0.00696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166</v>
      </c>
      <c r="AT165" s="238" t="s">
        <v>128</v>
      </c>
      <c r="AU165" s="238" t="s">
        <v>138</v>
      </c>
      <c r="AY165" s="14" t="s">
        <v>130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138</v>
      </c>
      <c r="BK165" s="239">
        <f>ROUND(I165*H165,2)</f>
        <v>0</v>
      </c>
      <c r="BL165" s="14" t="s">
        <v>166</v>
      </c>
      <c r="BM165" s="238" t="s">
        <v>702</v>
      </c>
    </row>
    <row r="166" s="2" customFormat="1" ht="16.5" customHeight="1">
      <c r="A166" s="35"/>
      <c r="B166" s="36"/>
      <c r="C166" s="226" t="s">
        <v>309</v>
      </c>
      <c r="D166" s="226" t="s">
        <v>133</v>
      </c>
      <c r="E166" s="227" t="s">
        <v>703</v>
      </c>
      <c r="F166" s="228" t="s">
        <v>704</v>
      </c>
      <c r="G166" s="229" t="s">
        <v>154</v>
      </c>
      <c r="H166" s="230">
        <v>25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137</v>
      </c>
      <c r="AT166" s="238" t="s">
        <v>133</v>
      </c>
      <c r="AU166" s="238" t="s">
        <v>138</v>
      </c>
      <c r="AY166" s="14" t="s">
        <v>130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138</v>
      </c>
      <c r="BK166" s="239">
        <f>ROUND(I166*H166,2)</f>
        <v>0</v>
      </c>
      <c r="BL166" s="14" t="s">
        <v>137</v>
      </c>
      <c r="BM166" s="238" t="s">
        <v>705</v>
      </c>
    </row>
    <row r="167" s="2" customFormat="1" ht="16.5" customHeight="1">
      <c r="A167" s="35"/>
      <c r="B167" s="36"/>
      <c r="C167" s="240" t="s">
        <v>313</v>
      </c>
      <c r="D167" s="240" t="s">
        <v>128</v>
      </c>
      <c r="E167" s="241" t="s">
        <v>706</v>
      </c>
      <c r="F167" s="242" t="s">
        <v>707</v>
      </c>
      <c r="G167" s="243" t="s">
        <v>154</v>
      </c>
      <c r="H167" s="244">
        <v>25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0.00017000000000000001</v>
      </c>
      <c r="R167" s="236">
        <f>Q167*H167</f>
        <v>0.0042500000000000003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142</v>
      </c>
      <c r="AT167" s="238" t="s">
        <v>128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137</v>
      </c>
      <c r="BM167" s="238" t="s">
        <v>708</v>
      </c>
    </row>
    <row r="168" s="2" customFormat="1" ht="24.15" customHeight="1">
      <c r="A168" s="35"/>
      <c r="B168" s="36"/>
      <c r="C168" s="226" t="s">
        <v>317</v>
      </c>
      <c r="D168" s="226" t="s">
        <v>133</v>
      </c>
      <c r="E168" s="227" t="s">
        <v>709</v>
      </c>
      <c r="F168" s="228" t="s">
        <v>710</v>
      </c>
      <c r="G168" s="229" t="s">
        <v>154</v>
      </c>
      <c r="H168" s="230">
        <v>73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40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137</v>
      </c>
      <c r="AT168" s="238" t="s">
        <v>133</v>
      </c>
      <c r="AU168" s="238" t="s">
        <v>138</v>
      </c>
      <c r="AY168" s="14" t="s">
        <v>130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137</v>
      </c>
      <c r="BM168" s="238" t="s">
        <v>711</v>
      </c>
    </row>
    <row r="169" s="2" customFormat="1" ht="24.15" customHeight="1">
      <c r="A169" s="35"/>
      <c r="B169" s="36"/>
      <c r="C169" s="240" t="s">
        <v>321</v>
      </c>
      <c r="D169" s="240" t="s">
        <v>128</v>
      </c>
      <c r="E169" s="241" t="s">
        <v>712</v>
      </c>
      <c r="F169" s="242" t="s">
        <v>713</v>
      </c>
      <c r="G169" s="243" t="s">
        <v>154</v>
      </c>
      <c r="H169" s="244">
        <v>73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40</v>
      </c>
      <c r="O169" s="94"/>
      <c r="P169" s="236">
        <f>O169*H169</f>
        <v>0</v>
      </c>
      <c r="Q169" s="236">
        <v>0.00022000000000000001</v>
      </c>
      <c r="R169" s="236">
        <f>Q169*H169</f>
        <v>0.016060000000000001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142</v>
      </c>
      <c r="AT169" s="238" t="s">
        <v>128</v>
      </c>
      <c r="AU169" s="238" t="s">
        <v>138</v>
      </c>
      <c r="AY169" s="14" t="s">
        <v>130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137</v>
      </c>
      <c r="BM169" s="238" t="s">
        <v>714</v>
      </c>
    </row>
    <row r="170" s="2" customFormat="1" ht="16.5" customHeight="1">
      <c r="A170" s="35"/>
      <c r="B170" s="36"/>
      <c r="C170" s="226" t="s">
        <v>325</v>
      </c>
      <c r="D170" s="226" t="s">
        <v>133</v>
      </c>
      <c r="E170" s="227" t="s">
        <v>715</v>
      </c>
      <c r="F170" s="228" t="s">
        <v>716</v>
      </c>
      <c r="G170" s="229" t="s">
        <v>154</v>
      </c>
      <c r="H170" s="230">
        <v>50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137</v>
      </c>
      <c r="AT170" s="238" t="s">
        <v>133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137</v>
      </c>
      <c r="BM170" s="238" t="s">
        <v>717</v>
      </c>
    </row>
    <row r="171" s="2" customFormat="1" ht="16.5" customHeight="1">
      <c r="A171" s="35"/>
      <c r="B171" s="36"/>
      <c r="C171" s="240" t="s">
        <v>327</v>
      </c>
      <c r="D171" s="240" t="s">
        <v>128</v>
      </c>
      <c r="E171" s="241" t="s">
        <v>718</v>
      </c>
      <c r="F171" s="242" t="s">
        <v>719</v>
      </c>
      <c r="G171" s="243" t="s">
        <v>154</v>
      </c>
      <c r="H171" s="244">
        <v>50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40</v>
      </c>
      <c r="O171" s="94"/>
      <c r="P171" s="236">
        <f>O171*H171</f>
        <v>0</v>
      </c>
      <c r="Q171" s="236">
        <v>0.00021000000000000001</v>
      </c>
      <c r="R171" s="236">
        <f>Q171*H171</f>
        <v>0.010500000000000001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142</v>
      </c>
      <c r="AT171" s="238" t="s">
        <v>128</v>
      </c>
      <c r="AU171" s="238" t="s">
        <v>138</v>
      </c>
      <c r="AY171" s="14" t="s">
        <v>130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138</v>
      </c>
      <c r="BK171" s="239">
        <f>ROUND(I171*H171,2)</f>
        <v>0</v>
      </c>
      <c r="BL171" s="14" t="s">
        <v>137</v>
      </c>
      <c r="BM171" s="238" t="s">
        <v>720</v>
      </c>
    </row>
    <row r="172" s="2" customFormat="1" ht="16.5" customHeight="1">
      <c r="A172" s="35"/>
      <c r="B172" s="36"/>
      <c r="C172" s="226" t="s">
        <v>331</v>
      </c>
      <c r="D172" s="226" t="s">
        <v>133</v>
      </c>
      <c r="E172" s="227" t="s">
        <v>721</v>
      </c>
      <c r="F172" s="228" t="s">
        <v>722</v>
      </c>
      <c r="G172" s="229" t="s">
        <v>154</v>
      </c>
      <c r="H172" s="230">
        <v>24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137</v>
      </c>
      <c r="AT172" s="238" t="s">
        <v>133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137</v>
      </c>
      <c r="BM172" s="238" t="s">
        <v>723</v>
      </c>
    </row>
    <row r="173" s="2" customFormat="1" ht="16.5" customHeight="1">
      <c r="A173" s="35"/>
      <c r="B173" s="36"/>
      <c r="C173" s="240" t="s">
        <v>336</v>
      </c>
      <c r="D173" s="240" t="s">
        <v>128</v>
      </c>
      <c r="E173" s="241" t="s">
        <v>724</v>
      </c>
      <c r="F173" s="242" t="s">
        <v>725</v>
      </c>
      <c r="G173" s="243" t="s">
        <v>154</v>
      </c>
      <c r="H173" s="244">
        <v>24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40</v>
      </c>
      <c r="O173" s="94"/>
      <c r="P173" s="236">
        <f>O173*H173</f>
        <v>0</v>
      </c>
      <c r="Q173" s="236">
        <v>0.0017700000000000001</v>
      </c>
      <c r="R173" s="236">
        <f>Q173*H173</f>
        <v>0.042480000000000004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142</v>
      </c>
      <c r="AT173" s="238" t="s">
        <v>128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137</v>
      </c>
      <c r="BM173" s="238" t="s">
        <v>726</v>
      </c>
    </row>
    <row r="174" s="2" customFormat="1" ht="21.75" customHeight="1">
      <c r="A174" s="35"/>
      <c r="B174" s="36"/>
      <c r="C174" s="226" t="s">
        <v>342</v>
      </c>
      <c r="D174" s="226" t="s">
        <v>133</v>
      </c>
      <c r="E174" s="227" t="s">
        <v>727</v>
      </c>
      <c r="F174" s="228" t="s">
        <v>728</v>
      </c>
      <c r="G174" s="229" t="s">
        <v>154</v>
      </c>
      <c r="H174" s="230">
        <v>48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137</v>
      </c>
      <c r="AT174" s="238" t="s">
        <v>133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137</v>
      </c>
      <c r="BM174" s="238" t="s">
        <v>729</v>
      </c>
    </row>
    <row r="175" s="2" customFormat="1" ht="16.5" customHeight="1">
      <c r="A175" s="35"/>
      <c r="B175" s="36"/>
      <c r="C175" s="240" t="s">
        <v>350</v>
      </c>
      <c r="D175" s="240" t="s">
        <v>128</v>
      </c>
      <c r="E175" s="241" t="s">
        <v>730</v>
      </c>
      <c r="F175" s="242" t="s">
        <v>731</v>
      </c>
      <c r="G175" s="243" t="s">
        <v>154</v>
      </c>
      <c r="H175" s="244">
        <v>48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142</v>
      </c>
      <c r="AT175" s="238" t="s">
        <v>128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137</v>
      </c>
      <c r="BM175" s="238" t="s">
        <v>732</v>
      </c>
    </row>
    <row r="176" s="2" customFormat="1" ht="24.15" customHeight="1">
      <c r="A176" s="35"/>
      <c r="B176" s="36"/>
      <c r="C176" s="240" t="s">
        <v>356</v>
      </c>
      <c r="D176" s="240" t="s">
        <v>128</v>
      </c>
      <c r="E176" s="241" t="s">
        <v>733</v>
      </c>
      <c r="F176" s="242" t="s">
        <v>734</v>
      </c>
      <c r="G176" s="243" t="s">
        <v>154</v>
      </c>
      <c r="H176" s="244">
        <v>48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0.00042000000000000002</v>
      </c>
      <c r="R176" s="236">
        <f>Q176*H176</f>
        <v>0.020160000000000001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142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137</v>
      </c>
      <c r="BM176" s="238" t="s">
        <v>735</v>
      </c>
    </row>
    <row r="177" s="2" customFormat="1" ht="24.15" customHeight="1">
      <c r="A177" s="35"/>
      <c r="B177" s="36"/>
      <c r="C177" s="226" t="s">
        <v>160</v>
      </c>
      <c r="D177" s="226" t="s">
        <v>133</v>
      </c>
      <c r="E177" s="227" t="s">
        <v>736</v>
      </c>
      <c r="F177" s="228" t="s">
        <v>737</v>
      </c>
      <c r="G177" s="229" t="s">
        <v>154</v>
      </c>
      <c r="H177" s="230">
        <v>238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137</v>
      </c>
      <c r="AT177" s="238" t="s">
        <v>133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137</v>
      </c>
      <c r="BM177" s="238" t="s">
        <v>738</v>
      </c>
    </row>
    <row r="178" s="2" customFormat="1" ht="24.15" customHeight="1">
      <c r="A178" s="35"/>
      <c r="B178" s="36"/>
      <c r="C178" s="226" t="s">
        <v>361</v>
      </c>
      <c r="D178" s="226" t="s">
        <v>133</v>
      </c>
      <c r="E178" s="227" t="s">
        <v>263</v>
      </c>
      <c r="F178" s="228" t="s">
        <v>264</v>
      </c>
      <c r="G178" s="229" t="s">
        <v>136</v>
      </c>
      <c r="H178" s="230">
        <v>745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40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137</v>
      </c>
      <c r="AT178" s="238" t="s">
        <v>133</v>
      </c>
      <c r="AU178" s="238" t="s">
        <v>138</v>
      </c>
      <c r="AY178" s="14" t="s">
        <v>130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138</v>
      </c>
      <c r="BK178" s="239">
        <f>ROUND(I178*H178,2)</f>
        <v>0</v>
      </c>
      <c r="BL178" s="14" t="s">
        <v>137</v>
      </c>
      <c r="BM178" s="238" t="s">
        <v>739</v>
      </c>
    </row>
    <row r="179" s="2" customFormat="1" ht="16.5" customHeight="1">
      <c r="A179" s="35"/>
      <c r="B179" s="36"/>
      <c r="C179" s="240" t="s">
        <v>365</v>
      </c>
      <c r="D179" s="240" t="s">
        <v>128</v>
      </c>
      <c r="E179" s="241" t="s">
        <v>740</v>
      </c>
      <c r="F179" s="242" t="s">
        <v>741</v>
      </c>
      <c r="G179" s="243" t="s">
        <v>269</v>
      </c>
      <c r="H179" s="244">
        <v>104.3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40</v>
      </c>
      <c r="O179" s="94"/>
      <c r="P179" s="236">
        <f>O179*H179</f>
        <v>0</v>
      </c>
      <c r="Q179" s="236">
        <v>0.001</v>
      </c>
      <c r="R179" s="236">
        <f>Q179*H179</f>
        <v>0.1043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142</v>
      </c>
      <c r="AT179" s="238" t="s">
        <v>128</v>
      </c>
      <c r="AU179" s="238" t="s">
        <v>138</v>
      </c>
      <c r="AY179" s="14" t="s">
        <v>130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138</v>
      </c>
      <c r="BK179" s="239">
        <f>ROUND(I179*H179,2)</f>
        <v>0</v>
      </c>
      <c r="BL179" s="14" t="s">
        <v>137</v>
      </c>
      <c r="BM179" s="238" t="s">
        <v>742</v>
      </c>
    </row>
    <row r="180" s="12" customFormat="1" ht="22.8" customHeight="1">
      <c r="A180" s="12"/>
      <c r="B180" s="210"/>
      <c r="C180" s="211"/>
      <c r="D180" s="212" t="s">
        <v>73</v>
      </c>
      <c r="E180" s="224" t="s">
        <v>743</v>
      </c>
      <c r="F180" s="224" t="s">
        <v>744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SUM(P181:P183)</f>
        <v>0</v>
      </c>
      <c r="Q180" s="218"/>
      <c r="R180" s="219">
        <f>SUM(R181:R183)</f>
        <v>0</v>
      </c>
      <c r="S180" s="218"/>
      <c r="T180" s="220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82</v>
      </c>
      <c r="AT180" s="222" t="s">
        <v>73</v>
      </c>
      <c r="AU180" s="222" t="s">
        <v>82</v>
      </c>
      <c r="AY180" s="221" t="s">
        <v>130</v>
      </c>
      <c r="BK180" s="223">
        <f>SUM(BK181:BK183)</f>
        <v>0</v>
      </c>
    </row>
    <row r="181" s="2" customFormat="1" ht="24.15" customHeight="1">
      <c r="A181" s="35"/>
      <c r="B181" s="36"/>
      <c r="C181" s="226" t="s">
        <v>371</v>
      </c>
      <c r="D181" s="226" t="s">
        <v>133</v>
      </c>
      <c r="E181" s="227" t="s">
        <v>745</v>
      </c>
      <c r="F181" s="228" t="s">
        <v>746</v>
      </c>
      <c r="G181" s="229" t="s">
        <v>136</v>
      </c>
      <c r="H181" s="230">
        <v>345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40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137</v>
      </c>
      <c r="AT181" s="238" t="s">
        <v>133</v>
      </c>
      <c r="AU181" s="238" t="s">
        <v>138</v>
      </c>
      <c r="AY181" s="14" t="s">
        <v>130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138</v>
      </c>
      <c r="BK181" s="239">
        <f>ROUND(I181*H181,2)</f>
        <v>0</v>
      </c>
      <c r="BL181" s="14" t="s">
        <v>137</v>
      </c>
      <c r="BM181" s="238" t="s">
        <v>747</v>
      </c>
    </row>
    <row r="182" s="2" customFormat="1" ht="33" customHeight="1">
      <c r="A182" s="35"/>
      <c r="B182" s="36"/>
      <c r="C182" s="226" t="s">
        <v>748</v>
      </c>
      <c r="D182" s="226" t="s">
        <v>133</v>
      </c>
      <c r="E182" s="227" t="s">
        <v>749</v>
      </c>
      <c r="F182" s="228" t="s">
        <v>750</v>
      </c>
      <c r="G182" s="229" t="s">
        <v>136</v>
      </c>
      <c r="H182" s="230">
        <v>345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40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137</v>
      </c>
      <c r="AT182" s="238" t="s">
        <v>133</v>
      </c>
      <c r="AU182" s="238" t="s">
        <v>138</v>
      </c>
      <c r="AY182" s="14" t="s">
        <v>130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138</v>
      </c>
      <c r="BK182" s="239">
        <f>ROUND(I182*H182,2)</f>
        <v>0</v>
      </c>
      <c r="BL182" s="14" t="s">
        <v>137</v>
      </c>
      <c r="BM182" s="238" t="s">
        <v>751</v>
      </c>
    </row>
    <row r="183" s="2" customFormat="1" ht="33" customHeight="1">
      <c r="A183" s="35"/>
      <c r="B183" s="36"/>
      <c r="C183" s="226" t="s">
        <v>752</v>
      </c>
      <c r="D183" s="226" t="s">
        <v>133</v>
      </c>
      <c r="E183" s="227" t="s">
        <v>753</v>
      </c>
      <c r="F183" s="228" t="s">
        <v>754</v>
      </c>
      <c r="G183" s="229" t="s">
        <v>353</v>
      </c>
      <c r="H183" s="230">
        <v>241.5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40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137</v>
      </c>
      <c r="AT183" s="238" t="s">
        <v>133</v>
      </c>
      <c r="AU183" s="238" t="s">
        <v>138</v>
      </c>
      <c r="AY183" s="14" t="s">
        <v>130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138</v>
      </c>
      <c r="BK183" s="239">
        <f>ROUND(I183*H183,2)</f>
        <v>0</v>
      </c>
      <c r="BL183" s="14" t="s">
        <v>137</v>
      </c>
      <c r="BM183" s="238" t="s">
        <v>755</v>
      </c>
    </row>
    <row r="184" s="12" customFormat="1" ht="22.8" customHeight="1">
      <c r="A184" s="12"/>
      <c r="B184" s="210"/>
      <c r="C184" s="211"/>
      <c r="D184" s="212" t="s">
        <v>73</v>
      </c>
      <c r="E184" s="224" t="s">
        <v>340</v>
      </c>
      <c r="F184" s="224" t="s">
        <v>341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P185</f>
        <v>0</v>
      </c>
      <c r="Q184" s="218"/>
      <c r="R184" s="219">
        <f>R185</f>
        <v>0</v>
      </c>
      <c r="S184" s="218"/>
      <c r="T184" s="22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82</v>
      </c>
      <c r="AT184" s="222" t="s">
        <v>73</v>
      </c>
      <c r="AU184" s="222" t="s">
        <v>82</v>
      </c>
      <c r="AY184" s="221" t="s">
        <v>130</v>
      </c>
      <c r="BK184" s="223">
        <f>BK185</f>
        <v>0</v>
      </c>
    </row>
    <row r="185" s="2" customFormat="1" ht="24.15" customHeight="1">
      <c r="A185" s="35"/>
      <c r="B185" s="36"/>
      <c r="C185" s="226" t="s">
        <v>756</v>
      </c>
      <c r="D185" s="226" t="s">
        <v>133</v>
      </c>
      <c r="E185" s="227" t="s">
        <v>757</v>
      </c>
      <c r="F185" s="228" t="s">
        <v>758</v>
      </c>
      <c r="G185" s="229" t="s">
        <v>759</v>
      </c>
      <c r="H185" s="230">
        <v>24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40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137</v>
      </c>
      <c r="AT185" s="238" t="s">
        <v>133</v>
      </c>
      <c r="AU185" s="238" t="s">
        <v>138</v>
      </c>
      <c r="AY185" s="14" t="s">
        <v>130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138</v>
      </c>
      <c r="BK185" s="239">
        <f>ROUND(I185*H185,2)</f>
        <v>0</v>
      </c>
      <c r="BL185" s="14" t="s">
        <v>137</v>
      </c>
      <c r="BM185" s="238" t="s">
        <v>760</v>
      </c>
    </row>
    <row r="186" s="12" customFormat="1" ht="25.92" customHeight="1">
      <c r="A186" s="12"/>
      <c r="B186" s="210"/>
      <c r="C186" s="211"/>
      <c r="D186" s="212" t="s">
        <v>73</v>
      </c>
      <c r="E186" s="213" t="s">
        <v>369</v>
      </c>
      <c r="F186" s="213" t="s">
        <v>370</v>
      </c>
      <c r="G186" s="211"/>
      <c r="H186" s="211"/>
      <c r="I186" s="214"/>
      <c r="J186" s="215">
        <f>BK186</f>
        <v>0</v>
      </c>
      <c r="K186" s="211"/>
      <c r="L186" s="216"/>
      <c r="M186" s="217"/>
      <c r="N186" s="218"/>
      <c r="O186" s="218"/>
      <c r="P186" s="219">
        <f>P187</f>
        <v>0</v>
      </c>
      <c r="Q186" s="218"/>
      <c r="R186" s="219">
        <f>R187</f>
        <v>0</v>
      </c>
      <c r="S186" s="218"/>
      <c r="T186" s="220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151</v>
      </c>
      <c r="AT186" s="222" t="s">
        <v>73</v>
      </c>
      <c r="AU186" s="222" t="s">
        <v>74</v>
      </c>
      <c r="AY186" s="221" t="s">
        <v>130</v>
      </c>
      <c r="BK186" s="223">
        <f>BK187</f>
        <v>0</v>
      </c>
    </row>
    <row r="187" s="2" customFormat="1" ht="16.5" customHeight="1">
      <c r="A187" s="35"/>
      <c r="B187" s="36"/>
      <c r="C187" s="226" t="s">
        <v>761</v>
      </c>
      <c r="D187" s="226" t="s">
        <v>133</v>
      </c>
      <c r="E187" s="227" t="s">
        <v>372</v>
      </c>
      <c r="F187" s="228" t="s">
        <v>373</v>
      </c>
      <c r="G187" s="229" t="s">
        <v>374</v>
      </c>
      <c r="H187" s="230">
        <v>1</v>
      </c>
      <c r="I187" s="231"/>
      <c r="J187" s="232">
        <f>ROUND(I187*H187,2)</f>
        <v>0</v>
      </c>
      <c r="K187" s="233"/>
      <c r="L187" s="41"/>
      <c r="M187" s="252" t="s">
        <v>1</v>
      </c>
      <c r="N187" s="253" t="s">
        <v>40</v>
      </c>
      <c r="O187" s="254"/>
      <c r="P187" s="255">
        <f>O187*H187</f>
        <v>0</v>
      </c>
      <c r="Q187" s="255">
        <v>0</v>
      </c>
      <c r="R187" s="255">
        <f>Q187*H187</f>
        <v>0</v>
      </c>
      <c r="S187" s="255">
        <v>0</v>
      </c>
      <c r="T187" s="25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375</v>
      </c>
      <c r="AT187" s="238" t="s">
        <v>133</v>
      </c>
      <c r="AU187" s="238" t="s">
        <v>82</v>
      </c>
      <c r="AY187" s="14" t="s">
        <v>130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138</v>
      </c>
      <c r="BK187" s="239">
        <f>ROUND(I187*H187,2)</f>
        <v>0</v>
      </c>
      <c r="BL187" s="14" t="s">
        <v>375</v>
      </c>
      <c r="BM187" s="238" t="s">
        <v>762</v>
      </c>
    </row>
    <row r="188" s="2" customFormat="1" ht="6.96" customHeight="1">
      <c r="A188" s="35"/>
      <c r="B188" s="69"/>
      <c r="C188" s="70"/>
      <c r="D188" s="70"/>
      <c r="E188" s="70"/>
      <c r="F188" s="70"/>
      <c r="G188" s="70"/>
      <c r="H188" s="70"/>
      <c r="I188" s="70"/>
      <c r="J188" s="70"/>
      <c r="K188" s="70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Dmj4kj9SaBS5LZqYe/xeQ7oX1JwMC91DEPNknCe6+e0Fk2dqrxCXQgI8JfQFfWKzCWumkdGWkQrhNsErNtJTGw==" hashValue="1v180wsfdt0JUxcV4qvPS2gN9XvnDAhQ4Tk3jcxCwhDbTZQd5akSOSQiZOr4WpHXDZnzeVNBsTscg8zk0sQz2g==" algorithmName="SHA-512" password="CC35"/>
  <autoFilter ref="C120:K18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30" customHeight="1">
      <c r="A9" s="35"/>
      <c r="B9" s="41"/>
      <c r="C9" s="35"/>
      <c r="D9" s="35"/>
      <c r="E9" s="145" t="s">
        <v>763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ROUND((SUM(BE127:BE179)),  2)</f>
        <v>0</v>
      </c>
      <c r="G33" s="159"/>
      <c r="H33" s="159"/>
      <c r="I33" s="160">
        <v>0.20000000000000001</v>
      </c>
      <c r="J33" s="158">
        <f>ROUND(((SUM(BE127:BE179))*I33),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ROUND((SUM(BF127:BF179)),  2)</f>
        <v>0</v>
      </c>
      <c r="G34" s="159"/>
      <c r="H34" s="159"/>
      <c r="I34" s="160">
        <v>0.20000000000000001</v>
      </c>
      <c r="J34" s="158">
        <f>ROUND(((SUM(BF127:BF179))*I34),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ROUND((SUM(BG127:BG179)),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ROUND((SUM(BH127:BH179)),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ROUND((SUM(BI127:BI179)),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30" customHeight="1">
      <c r="A87" s="35"/>
      <c r="B87" s="36"/>
      <c r="C87" s="37"/>
      <c r="D87" s="37"/>
      <c r="E87" s="79" t="str">
        <f>E9</f>
        <v>6/2022-2 - SO-01 REKONŠTRUKCIA KRAVÍNA II. stavebná časť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112</v>
      </c>
      <c r="E97" s="189"/>
      <c r="F97" s="189"/>
      <c r="G97" s="189"/>
      <c r="H97" s="189"/>
      <c r="I97" s="189"/>
      <c r="J97" s="190">
        <f>J128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378</v>
      </c>
      <c r="E98" s="195"/>
      <c r="F98" s="195"/>
      <c r="G98" s="195"/>
      <c r="H98" s="195"/>
      <c r="I98" s="195"/>
      <c r="J98" s="196">
        <f>J129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379</v>
      </c>
      <c r="E99" s="195"/>
      <c r="F99" s="195"/>
      <c r="G99" s="195"/>
      <c r="H99" s="195"/>
      <c r="I99" s="195"/>
      <c r="J99" s="196">
        <f>J137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380</v>
      </c>
      <c r="E100" s="195"/>
      <c r="F100" s="195"/>
      <c r="G100" s="195"/>
      <c r="H100" s="195"/>
      <c r="I100" s="195"/>
      <c r="J100" s="196">
        <f>J141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2"/>
      <c r="C101" s="193"/>
      <c r="D101" s="194" t="s">
        <v>114</v>
      </c>
      <c r="E101" s="195"/>
      <c r="F101" s="195"/>
      <c r="G101" s="195"/>
      <c r="H101" s="195"/>
      <c r="I101" s="195"/>
      <c r="J101" s="196">
        <f>J143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2"/>
      <c r="C102" s="193"/>
      <c r="D102" s="194" t="s">
        <v>381</v>
      </c>
      <c r="E102" s="195"/>
      <c r="F102" s="195"/>
      <c r="G102" s="195"/>
      <c r="H102" s="195"/>
      <c r="I102" s="195"/>
      <c r="J102" s="196">
        <f>J149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6"/>
      <c r="C103" s="187"/>
      <c r="D103" s="188" t="s">
        <v>382</v>
      </c>
      <c r="E103" s="189"/>
      <c r="F103" s="189"/>
      <c r="G103" s="189"/>
      <c r="H103" s="189"/>
      <c r="I103" s="189"/>
      <c r="J103" s="190">
        <f>J152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2"/>
      <c r="C104" s="193"/>
      <c r="D104" s="194" t="s">
        <v>383</v>
      </c>
      <c r="E104" s="195"/>
      <c r="F104" s="195"/>
      <c r="G104" s="195"/>
      <c r="H104" s="195"/>
      <c r="I104" s="195"/>
      <c r="J104" s="196">
        <f>J153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2"/>
      <c r="C105" s="193"/>
      <c r="D105" s="194" t="s">
        <v>384</v>
      </c>
      <c r="E105" s="195"/>
      <c r="F105" s="195"/>
      <c r="G105" s="195"/>
      <c r="H105" s="195"/>
      <c r="I105" s="195"/>
      <c r="J105" s="196">
        <f>J157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2"/>
      <c r="C106" s="193"/>
      <c r="D106" s="194" t="s">
        <v>385</v>
      </c>
      <c r="E106" s="195"/>
      <c r="F106" s="195"/>
      <c r="G106" s="195"/>
      <c r="H106" s="195"/>
      <c r="I106" s="195"/>
      <c r="J106" s="196">
        <f>J165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2"/>
      <c r="C107" s="193"/>
      <c r="D107" s="194" t="s">
        <v>386</v>
      </c>
      <c r="E107" s="195"/>
      <c r="F107" s="195"/>
      <c r="G107" s="195"/>
      <c r="H107" s="195"/>
      <c r="I107" s="195"/>
      <c r="J107" s="196">
        <f>J171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116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1" t="str">
        <f>E7</f>
        <v>INVESTÍCIE DO ŽIVOČÍŠNEJ VÝROBY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100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30" customHeight="1">
      <c r="A119" s="35"/>
      <c r="B119" s="36"/>
      <c r="C119" s="37"/>
      <c r="D119" s="37"/>
      <c r="E119" s="79" t="str">
        <f>E9</f>
        <v>6/2022-2 - SO-01 REKONŠTRUKCIA KRAVÍNA II. stavebná časť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19</v>
      </c>
      <c r="D121" s="37"/>
      <c r="E121" s="37"/>
      <c r="F121" s="24" t="str">
        <f>F12</f>
        <v>Látky</v>
      </c>
      <c r="G121" s="37"/>
      <c r="H121" s="37"/>
      <c r="I121" s="29" t="s">
        <v>21</v>
      </c>
      <c r="J121" s="82" t="str">
        <f>IF(J12="","",J12)</f>
        <v>30. 1. 2024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23</v>
      </c>
      <c r="D123" s="37"/>
      <c r="E123" s="37"/>
      <c r="F123" s="24" t="str">
        <f>E15</f>
        <v xml:space="preserve"> </v>
      </c>
      <c r="G123" s="37"/>
      <c r="H123" s="37"/>
      <c r="I123" s="29" t="s">
        <v>29</v>
      </c>
      <c r="J123" s="33" t="str">
        <f>E21</f>
        <v>Ing. Ján Kubaliak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27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98"/>
      <c r="B126" s="199"/>
      <c r="C126" s="200" t="s">
        <v>117</v>
      </c>
      <c r="D126" s="201" t="s">
        <v>59</v>
      </c>
      <c r="E126" s="201" t="s">
        <v>55</v>
      </c>
      <c r="F126" s="201" t="s">
        <v>56</v>
      </c>
      <c r="G126" s="201" t="s">
        <v>118</v>
      </c>
      <c r="H126" s="201" t="s">
        <v>119</v>
      </c>
      <c r="I126" s="201" t="s">
        <v>120</v>
      </c>
      <c r="J126" s="202" t="s">
        <v>104</v>
      </c>
      <c r="K126" s="203" t="s">
        <v>121</v>
      </c>
      <c r="L126" s="204"/>
      <c r="M126" s="103" t="s">
        <v>1</v>
      </c>
      <c r="N126" s="104" t="s">
        <v>38</v>
      </c>
      <c r="O126" s="104" t="s">
        <v>122</v>
      </c>
      <c r="P126" s="104" t="s">
        <v>123</v>
      </c>
      <c r="Q126" s="104" t="s">
        <v>124</v>
      </c>
      <c r="R126" s="104" t="s">
        <v>125</v>
      </c>
      <c r="S126" s="104" t="s">
        <v>126</v>
      </c>
      <c r="T126" s="105" t="s">
        <v>127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5"/>
      <c r="B127" s="36"/>
      <c r="C127" s="110" t="s">
        <v>105</v>
      </c>
      <c r="D127" s="37"/>
      <c r="E127" s="37"/>
      <c r="F127" s="37"/>
      <c r="G127" s="37"/>
      <c r="H127" s="37"/>
      <c r="I127" s="37"/>
      <c r="J127" s="205">
        <f>BK127</f>
        <v>0</v>
      </c>
      <c r="K127" s="37"/>
      <c r="L127" s="41"/>
      <c r="M127" s="106"/>
      <c r="N127" s="206"/>
      <c r="O127" s="107"/>
      <c r="P127" s="207">
        <f>P128+P152</f>
        <v>0</v>
      </c>
      <c r="Q127" s="107"/>
      <c r="R127" s="207">
        <f>R128+R152</f>
        <v>1204.0503025600001</v>
      </c>
      <c r="S127" s="107"/>
      <c r="T127" s="208">
        <f>T128+T152</f>
        <v>190.54150000000001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73</v>
      </c>
      <c r="AU127" s="14" t="s">
        <v>106</v>
      </c>
      <c r="BK127" s="209">
        <f>BK128+BK152</f>
        <v>0</v>
      </c>
    </row>
    <row r="128" s="12" customFormat="1" ht="25.92" customHeight="1">
      <c r="A128" s="12"/>
      <c r="B128" s="210"/>
      <c r="C128" s="211"/>
      <c r="D128" s="212" t="s">
        <v>73</v>
      </c>
      <c r="E128" s="213" t="s">
        <v>347</v>
      </c>
      <c r="F128" s="213" t="s">
        <v>348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P129+P137+P141+P143+P149</f>
        <v>0</v>
      </c>
      <c r="Q128" s="218"/>
      <c r="R128" s="219">
        <f>R129+R137+R141+R143+R149</f>
        <v>1183.2941544600001</v>
      </c>
      <c r="S128" s="218"/>
      <c r="T128" s="220">
        <f>T129+T137+T141+T143+T149</f>
        <v>183.04000000000002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82</v>
      </c>
      <c r="AT128" s="222" t="s">
        <v>73</v>
      </c>
      <c r="AU128" s="222" t="s">
        <v>74</v>
      </c>
      <c r="AY128" s="221" t="s">
        <v>130</v>
      </c>
      <c r="BK128" s="223">
        <f>BK129+BK137+BK141+BK143+BK149</f>
        <v>0</v>
      </c>
    </row>
    <row r="129" s="12" customFormat="1" ht="22.8" customHeight="1">
      <c r="A129" s="12"/>
      <c r="B129" s="210"/>
      <c r="C129" s="211"/>
      <c r="D129" s="212" t="s">
        <v>73</v>
      </c>
      <c r="E129" s="224" t="s">
        <v>82</v>
      </c>
      <c r="F129" s="224" t="s">
        <v>387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SUM(P130:P136)</f>
        <v>0</v>
      </c>
      <c r="Q129" s="218"/>
      <c r="R129" s="219">
        <f>SUM(R130:R136)</f>
        <v>0</v>
      </c>
      <c r="S129" s="218"/>
      <c r="T129" s="220">
        <f>SUM(T130:T136)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82</v>
      </c>
      <c r="AT129" s="222" t="s">
        <v>73</v>
      </c>
      <c r="AU129" s="222" t="s">
        <v>82</v>
      </c>
      <c r="AY129" s="221" t="s">
        <v>130</v>
      </c>
      <c r="BK129" s="223">
        <f>SUM(BK130:BK136)</f>
        <v>0</v>
      </c>
    </row>
    <row r="130" s="2" customFormat="1" ht="33" customHeight="1">
      <c r="A130" s="35"/>
      <c r="B130" s="36"/>
      <c r="C130" s="226" t="s">
        <v>82</v>
      </c>
      <c r="D130" s="226" t="s">
        <v>133</v>
      </c>
      <c r="E130" s="227" t="s">
        <v>388</v>
      </c>
      <c r="F130" s="228" t="s">
        <v>389</v>
      </c>
      <c r="G130" s="229" t="s">
        <v>390</v>
      </c>
      <c r="H130" s="230">
        <v>190.01599999999999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764</v>
      </c>
    </row>
    <row r="131" s="2" customFormat="1" ht="21.75" customHeight="1">
      <c r="A131" s="35"/>
      <c r="B131" s="36"/>
      <c r="C131" s="226" t="s">
        <v>138</v>
      </c>
      <c r="D131" s="226" t="s">
        <v>133</v>
      </c>
      <c r="E131" s="227" t="s">
        <v>392</v>
      </c>
      <c r="F131" s="228" t="s">
        <v>393</v>
      </c>
      <c r="G131" s="229" t="s">
        <v>390</v>
      </c>
      <c r="H131" s="230">
        <v>119.34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40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137</v>
      </c>
      <c r="AT131" s="238" t="s">
        <v>133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765</v>
      </c>
    </row>
    <row r="132" s="2" customFormat="1" ht="37.8" customHeight="1">
      <c r="A132" s="35"/>
      <c r="B132" s="36"/>
      <c r="C132" s="226" t="s">
        <v>144</v>
      </c>
      <c r="D132" s="226" t="s">
        <v>133</v>
      </c>
      <c r="E132" s="227" t="s">
        <v>395</v>
      </c>
      <c r="F132" s="228" t="s">
        <v>396</v>
      </c>
      <c r="G132" s="229" t="s">
        <v>390</v>
      </c>
      <c r="H132" s="230">
        <v>69.329999999999998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766</v>
      </c>
    </row>
    <row r="133" s="2" customFormat="1" ht="24.15" customHeight="1">
      <c r="A133" s="35"/>
      <c r="B133" s="36"/>
      <c r="C133" s="226" t="s">
        <v>137</v>
      </c>
      <c r="D133" s="226" t="s">
        <v>133</v>
      </c>
      <c r="E133" s="227" t="s">
        <v>398</v>
      </c>
      <c r="F133" s="228" t="s">
        <v>399</v>
      </c>
      <c r="G133" s="229" t="s">
        <v>390</v>
      </c>
      <c r="H133" s="230">
        <v>20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40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137</v>
      </c>
      <c r="AT133" s="238" t="s">
        <v>133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767</v>
      </c>
    </row>
    <row r="134" s="2" customFormat="1" ht="44.25" customHeight="1">
      <c r="A134" s="35"/>
      <c r="B134" s="36"/>
      <c r="C134" s="226" t="s">
        <v>151</v>
      </c>
      <c r="D134" s="226" t="s">
        <v>133</v>
      </c>
      <c r="E134" s="227" t="s">
        <v>401</v>
      </c>
      <c r="F134" s="228" t="s">
        <v>402</v>
      </c>
      <c r="G134" s="229" t="s">
        <v>390</v>
      </c>
      <c r="H134" s="230">
        <v>40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768</v>
      </c>
    </row>
    <row r="135" s="2" customFormat="1" ht="24.15" customHeight="1">
      <c r="A135" s="35"/>
      <c r="B135" s="36"/>
      <c r="C135" s="226" t="s">
        <v>156</v>
      </c>
      <c r="D135" s="226" t="s">
        <v>133</v>
      </c>
      <c r="E135" s="227" t="s">
        <v>404</v>
      </c>
      <c r="F135" s="228" t="s">
        <v>405</v>
      </c>
      <c r="G135" s="229" t="s">
        <v>390</v>
      </c>
      <c r="H135" s="230">
        <v>69.329999999999998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40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137</v>
      </c>
      <c r="AT135" s="238" t="s">
        <v>133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137</v>
      </c>
      <c r="BM135" s="238" t="s">
        <v>769</v>
      </c>
    </row>
    <row r="136" s="2" customFormat="1" ht="21.75" customHeight="1">
      <c r="A136" s="35"/>
      <c r="B136" s="36"/>
      <c r="C136" s="226" t="s">
        <v>160</v>
      </c>
      <c r="D136" s="226" t="s">
        <v>133</v>
      </c>
      <c r="E136" s="227" t="s">
        <v>407</v>
      </c>
      <c r="F136" s="228" t="s">
        <v>408</v>
      </c>
      <c r="G136" s="229" t="s">
        <v>390</v>
      </c>
      <c r="H136" s="230">
        <v>69.329999999999998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770</v>
      </c>
    </row>
    <row r="137" s="12" customFormat="1" ht="22.8" customHeight="1">
      <c r="A137" s="12"/>
      <c r="B137" s="210"/>
      <c r="C137" s="211"/>
      <c r="D137" s="212" t="s">
        <v>73</v>
      </c>
      <c r="E137" s="224" t="s">
        <v>138</v>
      </c>
      <c r="F137" s="224" t="s">
        <v>410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SUM(P138:P140)</f>
        <v>0</v>
      </c>
      <c r="Q137" s="218"/>
      <c r="R137" s="219">
        <f>SUM(R138:R140)</f>
        <v>1180.8392544600001</v>
      </c>
      <c r="S137" s="218"/>
      <c r="T137" s="22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82</v>
      </c>
      <c r="AT137" s="222" t="s">
        <v>73</v>
      </c>
      <c r="AU137" s="222" t="s">
        <v>82</v>
      </c>
      <c r="AY137" s="221" t="s">
        <v>130</v>
      </c>
      <c r="BK137" s="223">
        <f>SUM(BK138:BK140)</f>
        <v>0</v>
      </c>
    </row>
    <row r="138" s="2" customFormat="1" ht="24.15" customHeight="1">
      <c r="A138" s="35"/>
      <c r="B138" s="36"/>
      <c r="C138" s="226" t="s">
        <v>142</v>
      </c>
      <c r="D138" s="226" t="s">
        <v>133</v>
      </c>
      <c r="E138" s="227" t="s">
        <v>411</v>
      </c>
      <c r="F138" s="228" t="s">
        <v>412</v>
      </c>
      <c r="G138" s="229" t="s">
        <v>390</v>
      </c>
      <c r="H138" s="230">
        <v>455.09100000000001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2.3231600000000001</v>
      </c>
      <c r="R138" s="236">
        <f>Q138*H138</f>
        <v>1057.2492075600001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771</v>
      </c>
    </row>
    <row r="139" s="2" customFormat="1" ht="33" customHeight="1">
      <c r="A139" s="35"/>
      <c r="B139" s="36"/>
      <c r="C139" s="226" t="s">
        <v>168</v>
      </c>
      <c r="D139" s="226" t="s">
        <v>133</v>
      </c>
      <c r="E139" s="227" t="s">
        <v>414</v>
      </c>
      <c r="F139" s="228" t="s">
        <v>415</v>
      </c>
      <c r="G139" s="229" t="s">
        <v>353</v>
      </c>
      <c r="H139" s="230">
        <v>2275.4549999999999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40</v>
      </c>
      <c r="O139" s="94"/>
      <c r="P139" s="236">
        <f>O139*H139</f>
        <v>0</v>
      </c>
      <c r="Q139" s="236">
        <v>0.0087799999999999996</v>
      </c>
      <c r="R139" s="236">
        <f>Q139*H139</f>
        <v>19.978494899999998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137</v>
      </c>
      <c r="AT139" s="238" t="s">
        <v>133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137</v>
      </c>
      <c r="BM139" s="238" t="s">
        <v>772</v>
      </c>
    </row>
    <row r="140" s="2" customFormat="1" ht="37.8" customHeight="1">
      <c r="A140" s="35"/>
      <c r="B140" s="36"/>
      <c r="C140" s="226" t="s">
        <v>172</v>
      </c>
      <c r="D140" s="226" t="s">
        <v>133</v>
      </c>
      <c r="E140" s="227" t="s">
        <v>417</v>
      </c>
      <c r="F140" s="228" t="s">
        <v>418</v>
      </c>
      <c r="G140" s="229" t="s">
        <v>390</v>
      </c>
      <c r="H140" s="230">
        <v>48.674999999999997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2.1286399999999999</v>
      </c>
      <c r="R140" s="236">
        <f>Q140*H140</f>
        <v>103.61155199999999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773</v>
      </c>
    </row>
    <row r="141" s="12" customFormat="1" ht="22.8" customHeight="1">
      <c r="A141" s="12"/>
      <c r="B141" s="210"/>
      <c r="C141" s="211"/>
      <c r="D141" s="212" t="s">
        <v>73</v>
      </c>
      <c r="E141" s="224" t="s">
        <v>144</v>
      </c>
      <c r="F141" s="224" t="s">
        <v>420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P142</f>
        <v>0</v>
      </c>
      <c r="Q141" s="218"/>
      <c r="R141" s="219">
        <f>R142</f>
        <v>2.4549000000000003</v>
      </c>
      <c r="S141" s="218"/>
      <c r="T141" s="22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82</v>
      </c>
      <c r="AT141" s="222" t="s">
        <v>73</v>
      </c>
      <c r="AU141" s="222" t="s">
        <v>82</v>
      </c>
      <c r="AY141" s="221" t="s">
        <v>130</v>
      </c>
      <c r="BK141" s="223">
        <f>BK142</f>
        <v>0</v>
      </c>
    </row>
    <row r="142" s="2" customFormat="1" ht="33" customHeight="1">
      <c r="A142" s="35"/>
      <c r="B142" s="36"/>
      <c r="C142" s="226" t="s">
        <v>176</v>
      </c>
      <c r="D142" s="226" t="s">
        <v>133</v>
      </c>
      <c r="E142" s="227" t="s">
        <v>421</v>
      </c>
      <c r="F142" s="228" t="s">
        <v>422</v>
      </c>
      <c r="G142" s="229" t="s">
        <v>423</v>
      </c>
      <c r="H142" s="230">
        <v>2.4500000000000002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1.002</v>
      </c>
      <c r="R142" s="236">
        <f>Q142*H142</f>
        <v>2.4549000000000003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774</v>
      </c>
    </row>
    <row r="143" s="12" customFormat="1" ht="22.8" customHeight="1">
      <c r="A143" s="12"/>
      <c r="B143" s="210"/>
      <c r="C143" s="211"/>
      <c r="D143" s="212" t="s">
        <v>73</v>
      </c>
      <c r="E143" s="224" t="s">
        <v>168</v>
      </c>
      <c r="F143" s="224" t="s">
        <v>360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SUM(P144:P148)</f>
        <v>0</v>
      </c>
      <c r="Q143" s="218"/>
      <c r="R143" s="219">
        <f>SUM(R144:R148)</f>
        <v>0</v>
      </c>
      <c r="S143" s="218"/>
      <c r="T143" s="220">
        <f>SUM(T144:T148)</f>
        <v>183.04000000000002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82</v>
      </c>
      <c r="AT143" s="222" t="s">
        <v>73</v>
      </c>
      <c r="AU143" s="222" t="s">
        <v>82</v>
      </c>
      <c r="AY143" s="221" t="s">
        <v>130</v>
      </c>
      <c r="BK143" s="223">
        <f>SUM(BK144:BK148)</f>
        <v>0</v>
      </c>
    </row>
    <row r="144" s="2" customFormat="1" ht="37.8" customHeight="1">
      <c r="A144" s="35"/>
      <c r="B144" s="36"/>
      <c r="C144" s="226" t="s">
        <v>180</v>
      </c>
      <c r="D144" s="226" t="s">
        <v>133</v>
      </c>
      <c r="E144" s="227" t="s">
        <v>425</v>
      </c>
      <c r="F144" s="228" t="s">
        <v>426</v>
      </c>
      <c r="G144" s="229" t="s">
        <v>390</v>
      </c>
      <c r="H144" s="230">
        <v>83.200000000000003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2.2000000000000002</v>
      </c>
      <c r="T144" s="237">
        <f>S144*H144</f>
        <v>183.04000000000002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775</v>
      </c>
    </row>
    <row r="145" s="2" customFormat="1" ht="24.15" customHeight="1">
      <c r="A145" s="35"/>
      <c r="B145" s="36"/>
      <c r="C145" s="226" t="s">
        <v>185</v>
      </c>
      <c r="D145" s="226" t="s">
        <v>133</v>
      </c>
      <c r="E145" s="227" t="s">
        <v>428</v>
      </c>
      <c r="F145" s="228" t="s">
        <v>429</v>
      </c>
      <c r="G145" s="229" t="s">
        <v>423</v>
      </c>
      <c r="H145" s="230">
        <v>190.542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40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197</v>
      </c>
      <c r="AT145" s="238" t="s">
        <v>133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197</v>
      </c>
      <c r="BM145" s="238" t="s">
        <v>776</v>
      </c>
    </row>
    <row r="146" s="2" customFormat="1" ht="21.75" customHeight="1">
      <c r="A146" s="35"/>
      <c r="B146" s="36"/>
      <c r="C146" s="226" t="s">
        <v>189</v>
      </c>
      <c r="D146" s="226" t="s">
        <v>133</v>
      </c>
      <c r="E146" s="227" t="s">
        <v>431</v>
      </c>
      <c r="F146" s="228" t="s">
        <v>432</v>
      </c>
      <c r="G146" s="229" t="s">
        <v>423</v>
      </c>
      <c r="H146" s="230">
        <v>190.542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40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137</v>
      </c>
      <c r="AT146" s="238" t="s">
        <v>133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777</v>
      </c>
    </row>
    <row r="147" s="2" customFormat="1" ht="24.15" customHeight="1">
      <c r="A147" s="35"/>
      <c r="B147" s="36"/>
      <c r="C147" s="226" t="s">
        <v>193</v>
      </c>
      <c r="D147" s="226" t="s">
        <v>133</v>
      </c>
      <c r="E147" s="227" t="s">
        <v>434</v>
      </c>
      <c r="F147" s="228" t="s">
        <v>435</v>
      </c>
      <c r="G147" s="229" t="s">
        <v>423</v>
      </c>
      <c r="H147" s="230">
        <v>190.542</v>
      </c>
      <c r="I147" s="231"/>
      <c r="J147" s="232">
        <f>ROUND(I147*H147,2)</f>
        <v>0</v>
      </c>
      <c r="K147" s="233"/>
      <c r="L147" s="41"/>
      <c r="M147" s="234" t="s">
        <v>1</v>
      </c>
      <c r="N147" s="235" t="s">
        <v>40</v>
      </c>
      <c r="O147" s="94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137</v>
      </c>
      <c r="AT147" s="238" t="s">
        <v>133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778</v>
      </c>
    </row>
    <row r="148" s="2" customFormat="1" ht="24.15" customHeight="1">
      <c r="A148" s="35"/>
      <c r="B148" s="36"/>
      <c r="C148" s="226" t="s">
        <v>197</v>
      </c>
      <c r="D148" s="226" t="s">
        <v>133</v>
      </c>
      <c r="E148" s="227" t="s">
        <v>437</v>
      </c>
      <c r="F148" s="228" t="s">
        <v>438</v>
      </c>
      <c r="G148" s="229" t="s">
        <v>423</v>
      </c>
      <c r="H148" s="230">
        <v>190.542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137</v>
      </c>
      <c r="AT148" s="238" t="s">
        <v>133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779</v>
      </c>
    </row>
    <row r="149" s="12" customFormat="1" ht="22.8" customHeight="1">
      <c r="A149" s="12"/>
      <c r="B149" s="210"/>
      <c r="C149" s="211"/>
      <c r="D149" s="212" t="s">
        <v>73</v>
      </c>
      <c r="E149" s="224" t="s">
        <v>440</v>
      </c>
      <c r="F149" s="224" t="s">
        <v>441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SUM(P150:P151)</f>
        <v>0</v>
      </c>
      <c r="Q149" s="218"/>
      <c r="R149" s="219">
        <f>SUM(R150:R151)</f>
        <v>0</v>
      </c>
      <c r="S149" s="218"/>
      <c r="T149" s="220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82</v>
      </c>
      <c r="AT149" s="222" t="s">
        <v>73</v>
      </c>
      <c r="AU149" s="222" t="s">
        <v>82</v>
      </c>
      <c r="AY149" s="221" t="s">
        <v>130</v>
      </c>
      <c r="BK149" s="223">
        <f>SUM(BK150:BK151)</f>
        <v>0</v>
      </c>
    </row>
    <row r="150" s="2" customFormat="1" ht="24.15" customHeight="1">
      <c r="A150" s="35"/>
      <c r="B150" s="36"/>
      <c r="C150" s="226" t="s">
        <v>201</v>
      </c>
      <c r="D150" s="226" t="s">
        <v>133</v>
      </c>
      <c r="E150" s="227" t="s">
        <v>442</v>
      </c>
      <c r="F150" s="228" t="s">
        <v>443</v>
      </c>
      <c r="G150" s="229" t="s">
        <v>423</v>
      </c>
      <c r="H150" s="230">
        <v>1183.2940000000001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137</v>
      </c>
      <c r="AT150" s="238" t="s">
        <v>133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780</v>
      </c>
    </row>
    <row r="151" s="2" customFormat="1" ht="44.25" customHeight="1">
      <c r="A151" s="35"/>
      <c r="B151" s="36"/>
      <c r="C151" s="226" t="s">
        <v>205</v>
      </c>
      <c r="D151" s="226" t="s">
        <v>133</v>
      </c>
      <c r="E151" s="227" t="s">
        <v>445</v>
      </c>
      <c r="F151" s="228" t="s">
        <v>446</v>
      </c>
      <c r="G151" s="229" t="s">
        <v>423</v>
      </c>
      <c r="H151" s="230">
        <v>1183.2940000000001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40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137</v>
      </c>
      <c r="AT151" s="238" t="s">
        <v>133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781</v>
      </c>
    </row>
    <row r="152" s="12" customFormat="1" ht="25.92" customHeight="1">
      <c r="A152" s="12"/>
      <c r="B152" s="210"/>
      <c r="C152" s="211"/>
      <c r="D152" s="212" t="s">
        <v>73</v>
      </c>
      <c r="E152" s="213" t="s">
        <v>448</v>
      </c>
      <c r="F152" s="213" t="s">
        <v>449</v>
      </c>
      <c r="G152" s="211"/>
      <c r="H152" s="211"/>
      <c r="I152" s="214"/>
      <c r="J152" s="215">
        <f>BK152</f>
        <v>0</v>
      </c>
      <c r="K152" s="211"/>
      <c r="L152" s="216"/>
      <c r="M152" s="217"/>
      <c r="N152" s="218"/>
      <c r="O152" s="218"/>
      <c r="P152" s="219">
        <f>P153+P157+P165+P171</f>
        <v>0</v>
      </c>
      <c r="Q152" s="218"/>
      <c r="R152" s="219">
        <f>R153+R157+R165+R171</f>
        <v>20.756148100000001</v>
      </c>
      <c r="S152" s="218"/>
      <c r="T152" s="220">
        <f>T153+T157+T165+T171</f>
        <v>7.5014999999999992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138</v>
      </c>
      <c r="AT152" s="222" t="s">
        <v>73</v>
      </c>
      <c r="AU152" s="222" t="s">
        <v>74</v>
      </c>
      <c r="AY152" s="221" t="s">
        <v>130</v>
      </c>
      <c r="BK152" s="223">
        <f>BK153+BK157+BK165+BK171</f>
        <v>0</v>
      </c>
    </row>
    <row r="153" s="12" customFormat="1" ht="22.8" customHeight="1">
      <c r="A153" s="12"/>
      <c r="B153" s="210"/>
      <c r="C153" s="211"/>
      <c r="D153" s="212" t="s">
        <v>73</v>
      </c>
      <c r="E153" s="224" t="s">
        <v>450</v>
      </c>
      <c r="F153" s="224" t="s">
        <v>451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SUM(P154:P156)</f>
        <v>0</v>
      </c>
      <c r="Q153" s="218"/>
      <c r="R153" s="219">
        <f>SUM(R154:R156)</f>
        <v>0.051299999999999998</v>
      </c>
      <c r="S153" s="218"/>
      <c r="T153" s="220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138</v>
      </c>
      <c r="AT153" s="222" t="s">
        <v>73</v>
      </c>
      <c r="AU153" s="222" t="s">
        <v>82</v>
      </c>
      <c r="AY153" s="221" t="s">
        <v>130</v>
      </c>
      <c r="BK153" s="223">
        <f>SUM(BK154:BK156)</f>
        <v>0</v>
      </c>
    </row>
    <row r="154" s="2" customFormat="1" ht="24.15" customHeight="1">
      <c r="A154" s="35"/>
      <c r="B154" s="36"/>
      <c r="C154" s="226" t="s">
        <v>209</v>
      </c>
      <c r="D154" s="226" t="s">
        <v>133</v>
      </c>
      <c r="E154" s="227" t="s">
        <v>452</v>
      </c>
      <c r="F154" s="228" t="s">
        <v>453</v>
      </c>
      <c r="G154" s="229" t="s">
        <v>136</v>
      </c>
      <c r="H154" s="230">
        <v>190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40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197</v>
      </c>
      <c r="AT154" s="238" t="s">
        <v>133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197</v>
      </c>
      <c r="BM154" s="238" t="s">
        <v>782</v>
      </c>
    </row>
    <row r="155" s="2" customFormat="1" ht="37.8" customHeight="1">
      <c r="A155" s="35"/>
      <c r="B155" s="36"/>
      <c r="C155" s="240" t="s">
        <v>7</v>
      </c>
      <c r="D155" s="240" t="s">
        <v>128</v>
      </c>
      <c r="E155" s="241" t="s">
        <v>455</v>
      </c>
      <c r="F155" s="242" t="s">
        <v>456</v>
      </c>
      <c r="G155" s="243" t="s">
        <v>136</v>
      </c>
      <c r="H155" s="244">
        <v>190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40</v>
      </c>
      <c r="O155" s="94"/>
      <c r="P155" s="236">
        <f>O155*H155</f>
        <v>0</v>
      </c>
      <c r="Q155" s="236">
        <v>0.00027</v>
      </c>
      <c r="R155" s="236">
        <f>Q155*H155</f>
        <v>0.051299999999999998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258</v>
      </c>
      <c r="AT155" s="238" t="s">
        <v>128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197</v>
      </c>
      <c r="BM155" s="238" t="s">
        <v>783</v>
      </c>
    </row>
    <row r="156" s="2" customFormat="1" ht="24.15" customHeight="1">
      <c r="A156" s="35"/>
      <c r="B156" s="36"/>
      <c r="C156" s="226" t="s">
        <v>214</v>
      </c>
      <c r="D156" s="226" t="s">
        <v>133</v>
      </c>
      <c r="E156" s="227" t="s">
        <v>458</v>
      </c>
      <c r="F156" s="228" t="s">
        <v>459</v>
      </c>
      <c r="G156" s="229" t="s">
        <v>334</v>
      </c>
      <c r="H156" s="257"/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197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197</v>
      </c>
      <c r="BM156" s="238" t="s">
        <v>784</v>
      </c>
    </row>
    <row r="157" s="12" customFormat="1" ht="22.8" customHeight="1">
      <c r="A157" s="12"/>
      <c r="B157" s="210"/>
      <c r="C157" s="211"/>
      <c r="D157" s="212" t="s">
        <v>73</v>
      </c>
      <c r="E157" s="224" t="s">
        <v>461</v>
      </c>
      <c r="F157" s="224" t="s">
        <v>462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SUM(P158:P164)</f>
        <v>0</v>
      </c>
      <c r="Q157" s="218"/>
      <c r="R157" s="219">
        <f>SUM(R158:R164)</f>
        <v>9.0666000000000011</v>
      </c>
      <c r="S157" s="218"/>
      <c r="T157" s="220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138</v>
      </c>
      <c r="AT157" s="222" t="s">
        <v>73</v>
      </c>
      <c r="AU157" s="222" t="s">
        <v>82</v>
      </c>
      <c r="AY157" s="221" t="s">
        <v>130</v>
      </c>
      <c r="BK157" s="223">
        <f>SUM(BK158:BK164)</f>
        <v>0</v>
      </c>
    </row>
    <row r="158" s="2" customFormat="1" ht="24.15" customHeight="1">
      <c r="A158" s="35"/>
      <c r="B158" s="36"/>
      <c r="C158" s="226" t="s">
        <v>218</v>
      </c>
      <c r="D158" s="226" t="s">
        <v>133</v>
      </c>
      <c r="E158" s="227" t="s">
        <v>463</v>
      </c>
      <c r="F158" s="228" t="s">
        <v>464</v>
      </c>
      <c r="G158" s="229" t="s">
        <v>136</v>
      </c>
      <c r="H158" s="230">
        <v>280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0.00025999999999999998</v>
      </c>
      <c r="R158" s="236">
        <f>Q158*H158</f>
        <v>0.07279999999999999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197</v>
      </c>
      <c r="AT158" s="238" t="s">
        <v>133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197</v>
      </c>
      <c r="BM158" s="238" t="s">
        <v>785</v>
      </c>
    </row>
    <row r="159" s="2" customFormat="1" ht="33" customHeight="1">
      <c r="A159" s="35"/>
      <c r="B159" s="36"/>
      <c r="C159" s="240" t="s">
        <v>222</v>
      </c>
      <c r="D159" s="240" t="s">
        <v>128</v>
      </c>
      <c r="E159" s="241" t="s">
        <v>466</v>
      </c>
      <c r="F159" s="242" t="s">
        <v>467</v>
      </c>
      <c r="G159" s="243" t="s">
        <v>390</v>
      </c>
      <c r="H159" s="244">
        <v>5.5999999999999996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0.55000000000000004</v>
      </c>
      <c r="R159" s="236">
        <f>Q159*H159</f>
        <v>3.0800000000000001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258</v>
      </c>
      <c r="AT159" s="238" t="s">
        <v>128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197</v>
      </c>
      <c r="BM159" s="238" t="s">
        <v>786</v>
      </c>
    </row>
    <row r="160" s="2" customFormat="1" ht="24.15" customHeight="1">
      <c r="A160" s="35"/>
      <c r="B160" s="36"/>
      <c r="C160" s="226" t="s">
        <v>226</v>
      </c>
      <c r="D160" s="226" t="s">
        <v>133</v>
      </c>
      <c r="E160" s="227" t="s">
        <v>469</v>
      </c>
      <c r="F160" s="228" t="s">
        <v>470</v>
      </c>
      <c r="G160" s="229" t="s">
        <v>136</v>
      </c>
      <c r="H160" s="230">
        <v>170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0.00025999999999999998</v>
      </c>
      <c r="R160" s="236">
        <f>Q160*H160</f>
        <v>0.044199999999999996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197</v>
      </c>
      <c r="AT160" s="238" t="s">
        <v>133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197</v>
      </c>
      <c r="BM160" s="238" t="s">
        <v>787</v>
      </c>
    </row>
    <row r="161" s="2" customFormat="1" ht="33" customHeight="1">
      <c r="A161" s="35"/>
      <c r="B161" s="36"/>
      <c r="C161" s="240" t="s">
        <v>230</v>
      </c>
      <c r="D161" s="240" t="s">
        <v>128</v>
      </c>
      <c r="E161" s="241" t="s">
        <v>472</v>
      </c>
      <c r="F161" s="242" t="s">
        <v>473</v>
      </c>
      <c r="G161" s="243" t="s">
        <v>390</v>
      </c>
      <c r="H161" s="244">
        <v>5.4400000000000004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0.55000000000000004</v>
      </c>
      <c r="R161" s="236">
        <f>Q161*H161</f>
        <v>2.9920000000000004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258</v>
      </c>
      <c r="AT161" s="238" t="s">
        <v>128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197</v>
      </c>
      <c r="BM161" s="238" t="s">
        <v>788</v>
      </c>
    </row>
    <row r="162" s="2" customFormat="1" ht="24.15" customHeight="1">
      <c r="A162" s="35"/>
      <c r="B162" s="36"/>
      <c r="C162" s="226" t="s">
        <v>234</v>
      </c>
      <c r="D162" s="226" t="s">
        <v>133</v>
      </c>
      <c r="E162" s="227" t="s">
        <v>475</v>
      </c>
      <c r="F162" s="228" t="s">
        <v>476</v>
      </c>
      <c r="G162" s="229" t="s">
        <v>136</v>
      </c>
      <c r="H162" s="230">
        <v>2378.0790000000002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197</v>
      </c>
      <c r="AT162" s="238" t="s">
        <v>133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197</v>
      </c>
      <c r="BM162" s="238" t="s">
        <v>789</v>
      </c>
    </row>
    <row r="163" s="2" customFormat="1" ht="24.15" customHeight="1">
      <c r="A163" s="35"/>
      <c r="B163" s="36"/>
      <c r="C163" s="240" t="s">
        <v>238</v>
      </c>
      <c r="D163" s="240" t="s">
        <v>128</v>
      </c>
      <c r="E163" s="241" t="s">
        <v>478</v>
      </c>
      <c r="F163" s="242" t="s">
        <v>479</v>
      </c>
      <c r="G163" s="243" t="s">
        <v>390</v>
      </c>
      <c r="H163" s="244">
        <v>5.2320000000000002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0.55000000000000004</v>
      </c>
      <c r="R163" s="236">
        <f>Q163*H163</f>
        <v>2.8776000000000002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258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197</v>
      </c>
      <c r="BM163" s="238" t="s">
        <v>790</v>
      </c>
    </row>
    <row r="164" s="2" customFormat="1" ht="24.15" customHeight="1">
      <c r="A164" s="35"/>
      <c r="B164" s="36"/>
      <c r="C164" s="226" t="s">
        <v>242</v>
      </c>
      <c r="D164" s="226" t="s">
        <v>133</v>
      </c>
      <c r="E164" s="227" t="s">
        <v>481</v>
      </c>
      <c r="F164" s="228" t="s">
        <v>482</v>
      </c>
      <c r="G164" s="229" t="s">
        <v>423</v>
      </c>
      <c r="H164" s="230">
        <v>9.0670000000000002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197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197</v>
      </c>
      <c r="BM164" s="238" t="s">
        <v>791</v>
      </c>
    </row>
    <row r="165" s="12" customFormat="1" ht="22.8" customHeight="1">
      <c r="A165" s="12"/>
      <c r="B165" s="210"/>
      <c r="C165" s="211"/>
      <c r="D165" s="212" t="s">
        <v>73</v>
      </c>
      <c r="E165" s="224" t="s">
        <v>484</v>
      </c>
      <c r="F165" s="224" t="s">
        <v>485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SUM(P166:P170)</f>
        <v>0</v>
      </c>
      <c r="Q165" s="218"/>
      <c r="R165" s="219">
        <f>SUM(R166:R170)</f>
        <v>4.5652480999999998</v>
      </c>
      <c r="S165" s="218"/>
      <c r="T165" s="220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138</v>
      </c>
      <c r="AT165" s="222" t="s">
        <v>73</v>
      </c>
      <c r="AU165" s="222" t="s">
        <v>82</v>
      </c>
      <c r="AY165" s="221" t="s">
        <v>130</v>
      </c>
      <c r="BK165" s="223">
        <f>SUM(BK166:BK170)</f>
        <v>0</v>
      </c>
    </row>
    <row r="166" s="2" customFormat="1" ht="33" customHeight="1">
      <c r="A166" s="35"/>
      <c r="B166" s="36"/>
      <c r="C166" s="226" t="s">
        <v>246</v>
      </c>
      <c r="D166" s="226" t="s">
        <v>133</v>
      </c>
      <c r="E166" s="227" t="s">
        <v>486</v>
      </c>
      <c r="F166" s="228" t="s">
        <v>487</v>
      </c>
      <c r="G166" s="229" t="s">
        <v>353</v>
      </c>
      <c r="H166" s="230">
        <v>720.63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0.00029</v>
      </c>
      <c r="R166" s="236">
        <f>Q166*H166</f>
        <v>0.20898269999999999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197</v>
      </c>
      <c r="AT166" s="238" t="s">
        <v>133</v>
      </c>
      <c r="AU166" s="238" t="s">
        <v>138</v>
      </c>
      <c r="AY166" s="14" t="s">
        <v>130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138</v>
      </c>
      <c r="BK166" s="239">
        <f>ROUND(I166*H166,2)</f>
        <v>0</v>
      </c>
      <c r="BL166" s="14" t="s">
        <v>197</v>
      </c>
      <c r="BM166" s="238" t="s">
        <v>792</v>
      </c>
    </row>
    <row r="167" s="2" customFormat="1" ht="16.5" customHeight="1">
      <c r="A167" s="35"/>
      <c r="B167" s="36"/>
      <c r="C167" s="240" t="s">
        <v>250</v>
      </c>
      <c r="D167" s="240" t="s">
        <v>128</v>
      </c>
      <c r="E167" s="241" t="s">
        <v>489</v>
      </c>
      <c r="F167" s="242" t="s">
        <v>490</v>
      </c>
      <c r="G167" s="243" t="s">
        <v>353</v>
      </c>
      <c r="H167" s="244">
        <v>814.31200000000001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0.0047000000000000002</v>
      </c>
      <c r="R167" s="236">
        <f>Q167*H167</f>
        <v>3.8272664000000001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258</v>
      </c>
      <c r="AT167" s="238" t="s">
        <v>128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197</v>
      </c>
      <c r="BM167" s="238" t="s">
        <v>793</v>
      </c>
    </row>
    <row r="168" s="2" customFormat="1" ht="24.15" customHeight="1">
      <c r="A168" s="35"/>
      <c r="B168" s="36"/>
      <c r="C168" s="226" t="s">
        <v>254</v>
      </c>
      <c r="D168" s="226" t="s">
        <v>133</v>
      </c>
      <c r="E168" s="227" t="s">
        <v>492</v>
      </c>
      <c r="F168" s="228" t="s">
        <v>493</v>
      </c>
      <c r="G168" s="229" t="s">
        <v>136</v>
      </c>
      <c r="H168" s="230">
        <v>185.69999999999999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40</v>
      </c>
      <c r="O168" s="94"/>
      <c r="P168" s="236">
        <f>O168*H168</f>
        <v>0</v>
      </c>
      <c r="Q168" s="236">
        <v>0.00247</v>
      </c>
      <c r="R168" s="236">
        <f>Q168*H168</f>
        <v>0.45867899999999995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197</v>
      </c>
      <c r="AT168" s="238" t="s">
        <v>133</v>
      </c>
      <c r="AU168" s="238" t="s">
        <v>138</v>
      </c>
      <c r="AY168" s="14" t="s">
        <v>130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197</v>
      </c>
      <c r="BM168" s="238" t="s">
        <v>794</v>
      </c>
    </row>
    <row r="169" s="2" customFormat="1" ht="24.15" customHeight="1">
      <c r="A169" s="35"/>
      <c r="B169" s="36"/>
      <c r="C169" s="226" t="s">
        <v>258</v>
      </c>
      <c r="D169" s="226" t="s">
        <v>133</v>
      </c>
      <c r="E169" s="227" t="s">
        <v>495</v>
      </c>
      <c r="F169" s="228" t="s">
        <v>496</v>
      </c>
      <c r="G169" s="229" t="s">
        <v>136</v>
      </c>
      <c r="H169" s="230">
        <v>24</v>
      </c>
      <c r="I169" s="231"/>
      <c r="J169" s="232">
        <f>ROUND(I169*H169,2)</f>
        <v>0</v>
      </c>
      <c r="K169" s="233"/>
      <c r="L169" s="41"/>
      <c r="M169" s="234" t="s">
        <v>1</v>
      </c>
      <c r="N169" s="235" t="s">
        <v>40</v>
      </c>
      <c r="O169" s="94"/>
      <c r="P169" s="236">
        <f>O169*H169</f>
        <v>0</v>
      </c>
      <c r="Q169" s="236">
        <v>0.0029299999999999999</v>
      </c>
      <c r="R169" s="236">
        <f>Q169*H169</f>
        <v>0.070319999999999994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197</v>
      </c>
      <c r="AT169" s="238" t="s">
        <v>133</v>
      </c>
      <c r="AU169" s="238" t="s">
        <v>138</v>
      </c>
      <c r="AY169" s="14" t="s">
        <v>130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197</v>
      </c>
      <c r="BM169" s="238" t="s">
        <v>795</v>
      </c>
    </row>
    <row r="170" s="2" customFormat="1" ht="24.15" customHeight="1">
      <c r="A170" s="35"/>
      <c r="B170" s="36"/>
      <c r="C170" s="226" t="s">
        <v>262</v>
      </c>
      <c r="D170" s="226" t="s">
        <v>133</v>
      </c>
      <c r="E170" s="227" t="s">
        <v>498</v>
      </c>
      <c r="F170" s="228" t="s">
        <v>499</v>
      </c>
      <c r="G170" s="229" t="s">
        <v>423</v>
      </c>
      <c r="H170" s="230">
        <v>4.5650000000000004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197</v>
      </c>
      <c r="AT170" s="238" t="s">
        <v>133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197</v>
      </c>
      <c r="BM170" s="238" t="s">
        <v>796</v>
      </c>
    </row>
    <row r="171" s="12" customFormat="1" ht="22.8" customHeight="1">
      <c r="A171" s="12"/>
      <c r="B171" s="210"/>
      <c r="C171" s="211"/>
      <c r="D171" s="212" t="s">
        <v>73</v>
      </c>
      <c r="E171" s="224" t="s">
        <v>501</v>
      </c>
      <c r="F171" s="224" t="s">
        <v>502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SUM(P172:P179)</f>
        <v>0</v>
      </c>
      <c r="Q171" s="218"/>
      <c r="R171" s="219">
        <f>SUM(R172:R179)</f>
        <v>7.0730000000000004</v>
      </c>
      <c r="S171" s="218"/>
      <c r="T171" s="220">
        <f>SUM(T172:T179)</f>
        <v>7.5014999999999992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138</v>
      </c>
      <c r="AT171" s="222" t="s">
        <v>73</v>
      </c>
      <c r="AU171" s="222" t="s">
        <v>82</v>
      </c>
      <c r="AY171" s="221" t="s">
        <v>130</v>
      </c>
      <c r="BK171" s="223">
        <f>SUM(BK172:BK179)</f>
        <v>0</v>
      </c>
    </row>
    <row r="172" s="2" customFormat="1" ht="24.15" customHeight="1">
      <c r="A172" s="35"/>
      <c r="B172" s="36"/>
      <c r="C172" s="226" t="s">
        <v>266</v>
      </c>
      <c r="D172" s="226" t="s">
        <v>133</v>
      </c>
      <c r="E172" s="227" t="s">
        <v>503</v>
      </c>
      <c r="F172" s="228" t="s">
        <v>504</v>
      </c>
      <c r="G172" s="229" t="s">
        <v>353</v>
      </c>
      <c r="H172" s="230">
        <v>416.75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0.017999999999999999</v>
      </c>
      <c r="T172" s="237">
        <f>S172*H172</f>
        <v>7.5014999999999992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197</v>
      </c>
      <c r="AT172" s="238" t="s">
        <v>133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197</v>
      </c>
      <c r="BM172" s="238" t="s">
        <v>797</v>
      </c>
    </row>
    <row r="173" s="2" customFormat="1" ht="33" customHeight="1">
      <c r="A173" s="35"/>
      <c r="B173" s="36"/>
      <c r="C173" s="226" t="s">
        <v>271</v>
      </c>
      <c r="D173" s="226" t="s">
        <v>133</v>
      </c>
      <c r="E173" s="227" t="s">
        <v>506</v>
      </c>
      <c r="F173" s="228" t="s">
        <v>507</v>
      </c>
      <c r="G173" s="229" t="s">
        <v>136</v>
      </c>
      <c r="H173" s="230">
        <v>310</v>
      </c>
      <c r="I173" s="231"/>
      <c r="J173" s="232">
        <f>ROUND(I173*H173,2)</f>
        <v>0</v>
      </c>
      <c r="K173" s="233"/>
      <c r="L173" s="41"/>
      <c r="M173" s="234" t="s">
        <v>1</v>
      </c>
      <c r="N173" s="235" t="s">
        <v>40</v>
      </c>
      <c r="O173" s="94"/>
      <c r="P173" s="236">
        <f>O173*H173</f>
        <v>0</v>
      </c>
      <c r="Q173" s="236">
        <v>5.0000000000000002E-05</v>
      </c>
      <c r="R173" s="236">
        <f>Q173*H173</f>
        <v>0.0155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197</v>
      </c>
      <c r="AT173" s="238" t="s">
        <v>133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197</v>
      </c>
      <c r="BM173" s="238" t="s">
        <v>798</v>
      </c>
    </row>
    <row r="174" s="2" customFormat="1" ht="24.15" customHeight="1">
      <c r="A174" s="35"/>
      <c r="B174" s="36"/>
      <c r="C174" s="240" t="s">
        <v>275</v>
      </c>
      <c r="D174" s="240" t="s">
        <v>128</v>
      </c>
      <c r="E174" s="241" t="s">
        <v>509</v>
      </c>
      <c r="F174" s="242" t="s">
        <v>510</v>
      </c>
      <c r="G174" s="243" t="s">
        <v>423</v>
      </c>
      <c r="H174" s="244">
        <v>2.6400000000000001</v>
      </c>
      <c r="I174" s="245"/>
      <c r="J174" s="246">
        <f>ROUND(I174*H174,2)</f>
        <v>0</v>
      </c>
      <c r="K174" s="247"/>
      <c r="L174" s="248"/>
      <c r="M174" s="249" t="s">
        <v>1</v>
      </c>
      <c r="N174" s="250" t="s">
        <v>40</v>
      </c>
      <c r="O174" s="94"/>
      <c r="P174" s="236">
        <f>O174*H174</f>
        <v>0</v>
      </c>
      <c r="Q174" s="236">
        <v>1</v>
      </c>
      <c r="R174" s="236">
        <f>Q174*H174</f>
        <v>2.6400000000000001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258</v>
      </c>
      <c r="AT174" s="238" t="s">
        <v>128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197</v>
      </c>
      <c r="BM174" s="238" t="s">
        <v>799</v>
      </c>
    </row>
    <row r="175" s="2" customFormat="1" ht="16.5" customHeight="1">
      <c r="A175" s="35"/>
      <c r="B175" s="36"/>
      <c r="C175" s="226" t="s">
        <v>279</v>
      </c>
      <c r="D175" s="226" t="s">
        <v>133</v>
      </c>
      <c r="E175" s="227" t="s">
        <v>800</v>
      </c>
      <c r="F175" s="228" t="s">
        <v>801</v>
      </c>
      <c r="G175" s="229" t="s">
        <v>353</v>
      </c>
      <c r="H175" s="230">
        <v>600.77999999999997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197</v>
      </c>
      <c r="AT175" s="238" t="s">
        <v>133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197</v>
      </c>
      <c r="BM175" s="238" t="s">
        <v>802</v>
      </c>
    </row>
    <row r="176" s="2" customFormat="1" ht="24.15" customHeight="1">
      <c r="A176" s="35"/>
      <c r="B176" s="36"/>
      <c r="C176" s="240" t="s">
        <v>281</v>
      </c>
      <c r="D176" s="240" t="s">
        <v>128</v>
      </c>
      <c r="E176" s="241" t="s">
        <v>803</v>
      </c>
      <c r="F176" s="242" t="s">
        <v>804</v>
      </c>
      <c r="G176" s="243" t="s">
        <v>423</v>
      </c>
      <c r="H176" s="244">
        <v>2.496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1</v>
      </c>
      <c r="R176" s="236">
        <f>Q176*H176</f>
        <v>2.496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258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197</v>
      </c>
      <c r="BM176" s="238" t="s">
        <v>805</v>
      </c>
    </row>
    <row r="177" s="2" customFormat="1" ht="16.5" customHeight="1">
      <c r="A177" s="35"/>
      <c r="B177" s="36"/>
      <c r="C177" s="226" t="s">
        <v>285</v>
      </c>
      <c r="D177" s="226" t="s">
        <v>133</v>
      </c>
      <c r="E177" s="227" t="s">
        <v>512</v>
      </c>
      <c r="F177" s="228" t="s">
        <v>513</v>
      </c>
      <c r="G177" s="229" t="s">
        <v>269</v>
      </c>
      <c r="H177" s="230">
        <v>1500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197</v>
      </c>
      <c r="AT177" s="238" t="s">
        <v>133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197</v>
      </c>
      <c r="BM177" s="238" t="s">
        <v>806</v>
      </c>
    </row>
    <row r="178" s="2" customFormat="1" ht="24.15" customHeight="1">
      <c r="A178" s="35"/>
      <c r="B178" s="36"/>
      <c r="C178" s="240" t="s">
        <v>289</v>
      </c>
      <c r="D178" s="240" t="s">
        <v>128</v>
      </c>
      <c r="E178" s="241" t="s">
        <v>515</v>
      </c>
      <c r="F178" s="242" t="s">
        <v>516</v>
      </c>
      <c r="G178" s="243" t="s">
        <v>136</v>
      </c>
      <c r="H178" s="244">
        <v>350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40</v>
      </c>
      <c r="O178" s="94"/>
      <c r="P178" s="236">
        <f>O178*H178</f>
        <v>0</v>
      </c>
      <c r="Q178" s="236">
        <v>0.0054900000000000001</v>
      </c>
      <c r="R178" s="236">
        <f>Q178*H178</f>
        <v>1.9215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258</v>
      </c>
      <c r="AT178" s="238" t="s">
        <v>128</v>
      </c>
      <c r="AU178" s="238" t="s">
        <v>138</v>
      </c>
      <c r="AY178" s="14" t="s">
        <v>130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138</v>
      </c>
      <c r="BK178" s="239">
        <f>ROUND(I178*H178,2)</f>
        <v>0</v>
      </c>
      <c r="BL178" s="14" t="s">
        <v>197</v>
      </c>
      <c r="BM178" s="238" t="s">
        <v>807</v>
      </c>
    </row>
    <row r="179" s="2" customFormat="1" ht="24.15" customHeight="1">
      <c r="A179" s="35"/>
      <c r="B179" s="36"/>
      <c r="C179" s="226" t="s">
        <v>295</v>
      </c>
      <c r="D179" s="226" t="s">
        <v>133</v>
      </c>
      <c r="E179" s="227" t="s">
        <v>518</v>
      </c>
      <c r="F179" s="228" t="s">
        <v>519</v>
      </c>
      <c r="G179" s="229" t="s">
        <v>423</v>
      </c>
      <c r="H179" s="230">
        <v>7.0730000000000004</v>
      </c>
      <c r="I179" s="231"/>
      <c r="J179" s="232">
        <f>ROUND(I179*H179,2)</f>
        <v>0</v>
      </c>
      <c r="K179" s="233"/>
      <c r="L179" s="41"/>
      <c r="M179" s="252" t="s">
        <v>1</v>
      </c>
      <c r="N179" s="253" t="s">
        <v>40</v>
      </c>
      <c r="O179" s="254"/>
      <c r="P179" s="255">
        <f>O179*H179</f>
        <v>0</v>
      </c>
      <c r="Q179" s="255">
        <v>0</v>
      </c>
      <c r="R179" s="255">
        <f>Q179*H179</f>
        <v>0</v>
      </c>
      <c r="S179" s="255">
        <v>0</v>
      </c>
      <c r="T179" s="25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197</v>
      </c>
      <c r="AT179" s="238" t="s">
        <v>133</v>
      </c>
      <c r="AU179" s="238" t="s">
        <v>138</v>
      </c>
      <c r="AY179" s="14" t="s">
        <v>130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138</v>
      </c>
      <c r="BK179" s="239">
        <f>ROUND(I179*H179,2)</f>
        <v>0</v>
      </c>
      <c r="BL179" s="14" t="s">
        <v>197</v>
      </c>
      <c r="BM179" s="238" t="s">
        <v>808</v>
      </c>
    </row>
    <row r="180" s="2" customFormat="1" ht="6.96" customHeight="1">
      <c r="A180" s="35"/>
      <c r="B180" s="69"/>
      <c r="C180" s="70"/>
      <c r="D180" s="70"/>
      <c r="E180" s="70"/>
      <c r="F180" s="70"/>
      <c r="G180" s="70"/>
      <c r="H180" s="70"/>
      <c r="I180" s="70"/>
      <c r="J180" s="70"/>
      <c r="K180" s="70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Cd5fYYkm16ObwcuL3vu4MNQhvDPk4l9zVs8K+CJ8en6d/moeIX1X86KJMrKALyTuk9aZRgI/gFcXQMaPu06e9A==" hashValue="Kj9/9wCLT85ICAr4nu5f50VutySbz3hrCUYq8tyyYBsz0KDoqhPSb17nTw269uzBKBBQKhOcOm0pn0cLh3Wm2A==" algorithmName="SHA-512" password="CC35"/>
  <autoFilter ref="C126:K17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hidden="1" s="1" customFormat="1" ht="24.96" customHeight="1">
      <c r="B4" s="17"/>
      <c r="D4" s="141" t="s">
        <v>99</v>
      </c>
      <c r="L4" s="17"/>
      <c r="M4" s="14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43" t="s">
        <v>15</v>
      </c>
      <c r="L6" s="17"/>
    </row>
    <row r="7" hidden="1" s="1" customFormat="1" ht="16.5" customHeight="1">
      <c r="B7" s="17"/>
      <c r="E7" s="144" t="str">
        <f>'Rekapitulácia stavby'!K6</f>
        <v>INVESTÍCIE DO ŽIVOČÍŠNEJ VÝROBY</v>
      </c>
      <c r="F7" s="143"/>
      <c r="G7" s="143"/>
      <c r="H7" s="143"/>
      <c r="L7" s="17"/>
    </row>
    <row r="8" hidden="1" s="2" customFormat="1" ht="12" customHeight="1">
      <c r="A8" s="35"/>
      <c r="B8" s="41"/>
      <c r="C8" s="35"/>
      <c r="D8" s="143" t="s">
        <v>100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30" customHeight="1">
      <c r="A9" s="35"/>
      <c r="B9" s="41"/>
      <c r="C9" s="35"/>
      <c r="D9" s="35"/>
      <c r="E9" s="145" t="s">
        <v>809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30. 1. 2024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26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6" t="s">
        <v>30</v>
      </c>
      <c r="F21" s="35"/>
      <c r="G21" s="35"/>
      <c r="H21" s="35"/>
      <c r="I21" s="143" t="s">
        <v>26</v>
      </c>
      <c r="J21" s="146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ROUND(J121,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ROUND((SUM(BE121:BE187)),  2)</f>
        <v>0</v>
      </c>
      <c r="G33" s="159"/>
      <c r="H33" s="159"/>
      <c r="I33" s="160">
        <v>0.20000000000000001</v>
      </c>
      <c r="J33" s="158">
        <f>ROUND(((SUM(BE121:BE187))*I33),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57" t="s">
        <v>40</v>
      </c>
      <c r="F34" s="158">
        <f>ROUND((SUM(BF121:BF187)),  2)</f>
        <v>0</v>
      </c>
      <c r="G34" s="159"/>
      <c r="H34" s="159"/>
      <c r="I34" s="160">
        <v>0.20000000000000001</v>
      </c>
      <c r="J34" s="158">
        <f>ROUND(((SUM(BF121:BF187))*I34),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ROUND((SUM(BG121:BG187)),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ROUND((SUM(BH121:BH187)),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ROUND((SUM(BI121:BI187)),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1" t="str">
        <f>E7</f>
        <v>INVESTÍCIE DO ŽIVOČÍŠNEJ VÝROBY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100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30" customHeight="1">
      <c r="A87" s="35"/>
      <c r="B87" s="36"/>
      <c r="C87" s="37"/>
      <c r="D87" s="37"/>
      <c r="E87" s="79" t="str">
        <f>E9</f>
        <v>6/2022-1 - SO-01 REKONŠTRUKCIA KRAVÍNA II. Bleskozvod a uzemnenie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19</v>
      </c>
      <c r="D89" s="37"/>
      <c r="E89" s="37"/>
      <c r="F89" s="24" t="str">
        <f>F12</f>
        <v>Látky</v>
      </c>
      <c r="G89" s="37"/>
      <c r="H89" s="37"/>
      <c r="I89" s="29" t="s">
        <v>21</v>
      </c>
      <c r="J89" s="82" t="str">
        <f>IF(J12="","",J12)</f>
        <v>30. 1. 2024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>Ing. Ján Kubaliak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2" t="s">
        <v>103</v>
      </c>
      <c r="D94" s="183"/>
      <c r="E94" s="183"/>
      <c r="F94" s="183"/>
      <c r="G94" s="183"/>
      <c r="H94" s="183"/>
      <c r="I94" s="183"/>
      <c r="J94" s="184" t="s">
        <v>104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5" t="s">
        <v>105</v>
      </c>
      <c r="D96" s="37"/>
      <c r="E96" s="37"/>
      <c r="F96" s="37"/>
      <c r="G96" s="37"/>
      <c r="H96" s="37"/>
      <c r="I96" s="37"/>
      <c r="J96" s="113">
        <f>J121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106</v>
      </c>
    </row>
    <row r="97" hidden="1" s="9" customFormat="1" ht="24.96" customHeight="1">
      <c r="A97" s="9"/>
      <c r="B97" s="186"/>
      <c r="C97" s="187"/>
      <c r="D97" s="188" t="s">
        <v>107</v>
      </c>
      <c r="E97" s="189"/>
      <c r="F97" s="189"/>
      <c r="G97" s="189"/>
      <c r="H97" s="189"/>
      <c r="I97" s="189"/>
      <c r="J97" s="190">
        <f>J122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2"/>
      <c r="C98" s="193"/>
      <c r="D98" s="194" t="s">
        <v>108</v>
      </c>
      <c r="E98" s="195"/>
      <c r="F98" s="195"/>
      <c r="G98" s="195"/>
      <c r="H98" s="195"/>
      <c r="I98" s="195"/>
      <c r="J98" s="196">
        <f>J123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2"/>
      <c r="C99" s="193"/>
      <c r="D99" s="194" t="s">
        <v>577</v>
      </c>
      <c r="E99" s="195"/>
      <c r="F99" s="195"/>
      <c r="G99" s="195"/>
      <c r="H99" s="195"/>
      <c r="I99" s="195"/>
      <c r="J99" s="196">
        <f>J180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2"/>
      <c r="C100" s="193"/>
      <c r="D100" s="194" t="s">
        <v>111</v>
      </c>
      <c r="E100" s="195"/>
      <c r="F100" s="195"/>
      <c r="G100" s="195"/>
      <c r="H100" s="195"/>
      <c r="I100" s="195"/>
      <c r="J100" s="196">
        <f>J184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J186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71"/>
      <c r="C107" s="72"/>
      <c r="D107" s="72"/>
      <c r="E107" s="72"/>
      <c r="F107" s="72"/>
      <c r="G107" s="72"/>
      <c r="H107" s="72"/>
      <c r="I107" s="72"/>
      <c r="J107" s="72"/>
      <c r="K107" s="72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116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15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81" t="str">
        <f>E7</f>
        <v>INVESTÍCIE DO ŽIVOČÍŠNEJ VÝROBY</v>
      </c>
      <c r="F111" s="29"/>
      <c r="G111" s="29"/>
      <c r="H111" s="29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100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30" customHeight="1">
      <c r="A113" s="35"/>
      <c r="B113" s="36"/>
      <c r="C113" s="37"/>
      <c r="D113" s="37"/>
      <c r="E113" s="79" t="str">
        <f>E9</f>
        <v>6/2022-1 - SO-01 REKONŠTRUKCIA KRAVÍNA II. Bleskozvod a uzemnenie</v>
      </c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19</v>
      </c>
      <c r="D115" s="37"/>
      <c r="E115" s="37"/>
      <c r="F115" s="24" t="str">
        <f>F12</f>
        <v>Látky</v>
      </c>
      <c r="G115" s="37"/>
      <c r="H115" s="37"/>
      <c r="I115" s="29" t="s">
        <v>21</v>
      </c>
      <c r="J115" s="82" t="str">
        <f>IF(J12="","",J12)</f>
        <v>30. 1. 2024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23</v>
      </c>
      <c r="D117" s="37"/>
      <c r="E117" s="37"/>
      <c r="F117" s="24" t="str">
        <f>E15</f>
        <v xml:space="preserve"> </v>
      </c>
      <c r="G117" s="37"/>
      <c r="H117" s="37"/>
      <c r="I117" s="29" t="s">
        <v>29</v>
      </c>
      <c r="J117" s="33" t="str">
        <f>E21</f>
        <v>Ing. Ján Kubaliak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98"/>
      <c r="B120" s="199"/>
      <c r="C120" s="200" t="s">
        <v>117</v>
      </c>
      <c r="D120" s="201" t="s">
        <v>59</v>
      </c>
      <c r="E120" s="201" t="s">
        <v>55</v>
      </c>
      <c r="F120" s="201" t="s">
        <v>56</v>
      </c>
      <c r="G120" s="201" t="s">
        <v>118</v>
      </c>
      <c r="H120" s="201" t="s">
        <v>119</v>
      </c>
      <c r="I120" s="201" t="s">
        <v>120</v>
      </c>
      <c r="J120" s="202" t="s">
        <v>104</v>
      </c>
      <c r="K120" s="203" t="s">
        <v>121</v>
      </c>
      <c r="L120" s="204"/>
      <c r="M120" s="103" t="s">
        <v>1</v>
      </c>
      <c r="N120" s="104" t="s">
        <v>38</v>
      </c>
      <c r="O120" s="104" t="s">
        <v>122</v>
      </c>
      <c r="P120" s="104" t="s">
        <v>123</v>
      </c>
      <c r="Q120" s="104" t="s">
        <v>124</v>
      </c>
      <c r="R120" s="104" t="s">
        <v>125</v>
      </c>
      <c r="S120" s="104" t="s">
        <v>126</v>
      </c>
      <c r="T120" s="105" t="s">
        <v>127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5"/>
      <c r="B121" s="36"/>
      <c r="C121" s="110" t="s">
        <v>105</v>
      </c>
      <c r="D121" s="37"/>
      <c r="E121" s="37"/>
      <c r="F121" s="37"/>
      <c r="G121" s="37"/>
      <c r="H121" s="37"/>
      <c r="I121" s="37"/>
      <c r="J121" s="205">
        <f>BK121</f>
        <v>0</v>
      </c>
      <c r="K121" s="37"/>
      <c r="L121" s="41"/>
      <c r="M121" s="106"/>
      <c r="N121" s="206"/>
      <c r="O121" s="107"/>
      <c r="P121" s="207">
        <f>P122+P186</f>
        <v>0</v>
      </c>
      <c r="Q121" s="107"/>
      <c r="R121" s="207">
        <f>R122+R186</f>
        <v>1.4557500000000001</v>
      </c>
      <c r="S121" s="107"/>
      <c r="T121" s="208">
        <f>T122+T186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106</v>
      </c>
      <c r="BK121" s="209">
        <f>BK122+BK186</f>
        <v>0</v>
      </c>
    </row>
    <row r="122" s="12" customFormat="1" ht="25.92" customHeight="1">
      <c r="A122" s="12"/>
      <c r="B122" s="210"/>
      <c r="C122" s="211"/>
      <c r="D122" s="212" t="s">
        <v>73</v>
      </c>
      <c r="E122" s="213" t="s">
        <v>128</v>
      </c>
      <c r="F122" s="213" t="s">
        <v>129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P123+P180+P184</f>
        <v>0</v>
      </c>
      <c r="Q122" s="218"/>
      <c r="R122" s="219">
        <f>R123+R180+R184</f>
        <v>1.4557500000000001</v>
      </c>
      <c r="S122" s="218"/>
      <c r="T122" s="220">
        <f>T123+T180+T184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82</v>
      </c>
      <c r="AT122" s="222" t="s">
        <v>73</v>
      </c>
      <c r="AU122" s="222" t="s">
        <v>74</v>
      </c>
      <c r="AY122" s="221" t="s">
        <v>130</v>
      </c>
      <c r="BK122" s="223">
        <f>BK123+BK180+BK184</f>
        <v>0</v>
      </c>
    </row>
    <row r="123" s="12" customFormat="1" ht="22.8" customHeight="1">
      <c r="A123" s="12"/>
      <c r="B123" s="210"/>
      <c r="C123" s="211"/>
      <c r="D123" s="212" t="s">
        <v>73</v>
      </c>
      <c r="E123" s="224" t="s">
        <v>131</v>
      </c>
      <c r="F123" s="224" t="s">
        <v>132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SUM(P124:P179)</f>
        <v>0</v>
      </c>
      <c r="Q123" s="218"/>
      <c r="R123" s="219">
        <f>SUM(R124:R179)</f>
        <v>1.4557500000000001</v>
      </c>
      <c r="S123" s="218"/>
      <c r="T123" s="220">
        <f>SUM(T124:T179)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82</v>
      </c>
      <c r="AT123" s="222" t="s">
        <v>73</v>
      </c>
      <c r="AU123" s="222" t="s">
        <v>82</v>
      </c>
      <c r="AY123" s="221" t="s">
        <v>130</v>
      </c>
      <c r="BK123" s="223">
        <f>SUM(BK124:BK179)</f>
        <v>0</v>
      </c>
    </row>
    <row r="124" s="2" customFormat="1" ht="21.75" customHeight="1">
      <c r="A124" s="35"/>
      <c r="B124" s="36"/>
      <c r="C124" s="226" t="s">
        <v>82</v>
      </c>
      <c r="D124" s="226" t="s">
        <v>133</v>
      </c>
      <c r="E124" s="227" t="s">
        <v>578</v>
      </c>
      <c r="F124" s="228" t="s">
        <v>579</v>
      </c>
      <c r="G124" s="229" t="s">
        <v>154</v>
      </c>
      <c r="H124" s="230">
        <v>1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40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137</v>
      </c>
      <c r="AT124" s="238" t="s">
        <v>133</v>
      </c>
      <c r="AU124" s="238" t="s">
        <v>138</v>
      </c>
      <c r="AY124" s="14" t="s">
        <v>130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138</v>
      </c>
      <c r="BK124" s="239">
        <f>ROUND(I124*H124,2)</f>
        <v>0</v>
      </c>
      <c r="BL124" s="14" t="s">
        <v>137</v>
      </c>
      <c r="BM124" s="238" t="s">
        <v>810</v>
      </c>
    </row>
    <row r="125" s="2" customFormat="1" ht="16.5" customHeight="1">
      <c r="A125" s="35"/>
      <c r="B125" s="36"/>
      <c r="C125" s="240" t="s">
        <v>138</v>
      </c>
      <c r="D125" s="240" t="s">
        <v>128</v>
      </c>
      <c r="E125" s="241" t="s">
        <v>581</v>
      </c>
      <c r="F125" s="242" t="s">
        <v>582</v>
      </c>
      <c r="G125" s="243" t="s">
        <v>154</v>
      </c>
      <c r="H125" s="244">
        <v>1</v>
      </c>
      <c r="I125" s="245"/>
      <c r="J125" s="246">
        <f>ROUND(I125*H125,2)</f>
        <v>0</v>
      </c>
      <c r="K125" s="247"/>
      <c r="L125" s="248"/>
      <c r="M125" s="249" t="s">
        <v>1</v>
      </c>
      <c r="N125" s="250" t="s">
        <v>40</v>
      </c>
      <c r="O125" s="94"/>
      <c r="P125" s="236">
        <f>O125*H125</f>
        <v>0</v>
      </c>
      <c r="Q125" s="236">
        <v>0.00071000000000000002</v>
      </c>
      <c r="R125" s="236">
        <f>Q125*H125</f>
        <v>0.00071000000000000002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166</v>
      </c>
      <c r="AT125" s="238" t="s">
        <v>128</v>
      </c>
      <c r="AU125" s="238" t="s">
        <v>138</v>
      </c>
      <c r="AY125" s="14" t="s">
        <v>130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138</v>
      </c>
      <c r="BK125" s="239">
        <f>ROUND(I125*H125,2)</f>
        <v>0</v>
      </c>
      <c r="BL125" s="14" t="s">
        <v>166</v>
      </c>
      <c r="BM125" s="238" t="s">
        <v>811</v>
      </c>
    </row>
    <row r="126" s="2" customFormat="1" ht="24.15" customHeight="1">
      <c r="A126" s="35"/>
      <c r="B126" s="36"/>
      <c r="C126" s="226" t="s">
        <v>144</v>
      </c>
      <c r="D126" s="226" t="s">
        <v>133</v>
      </c>
      <c r="E126" s="227" t="s">
        <v>584</v>
      </c>
      <c r="F126" s="228" t="s">
        <v>585</v>
      </c>
      <c r="G126" s="229" t="s">
        <v>154</v>
      </c>
      <c r="H126" s="230">
        <v>24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40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137</v>
      </c>
      <c r="AT126" s="238" t="s">
        <v>133</v>
      </c>
      <c r="AU126" s="238" t="s">
        <v>138</v>
      </c>
      <c r="AY126" s="14" t="s">
        <v>130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138</v>
      </c>
      <c r="BK126" s="239">
        <f>ROUND(I126*H126,2)</f>
        <v>0</v>
      </c>
      <c r="BL126" s="14" t="s">
        <v>137</v>
      </c>
      <c r="BM126" s="238" t="s">
        <v>812</v>
      </c>
    </row>
    <row r="127" s="2" customFormat="1" ht="24.15" customHeight="1">
      <c r="A127" s="35"/>
      <c r="B127" s="36"/>
      <c r="C127" s="240" t="s">
        <v>137</v>
      </c>
      <c r="D127" s="240" t="s">
        <v>128</v>
      </c>
      <c r="E127" s="241" t="s">
        <v>587</v>
      </c>
      <c r="F127" s="242" t="s">
        <v>588</v>
      </c>
      <c r="G127" s="243" t="s">
        <v>154</v>
      </c>
      <c r="H127" s="244">
        <v>24</v>
      </c>
      <c r="I127" s="245"/>
      <c r="J127" s="246">
        <f>ROUND(I127*H127,2)</f>
        <v>0</v>
      </c>
      <c r="K127" s="247"/>
      <c r="L127" s="248"/>
      <c r="M127" s="249" t="s">
        <v>1</v>
      </c>
      <c r="N127" s="250" t="s">
        <v>40</v>
      </c>
      <c r="O127" s="94"/>
      <c r="P127" s="236">
        <f>O127*H127</f>
        <v>0</v>
      </c>
      <c r="Q127" s="236">
        <v>0.00020000000000000001</v>
      </c>
      <c r="R127" s="236">
        <f>Q127*H127</f>
        <v>0.0048000000000000004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166</v>
      </c>
      <c r="AT127" s="238" t="s">
        <v>128</v>
      </c>
      <c r="AU127" s="238" t="s">
        <v>138</v>
      </c>
      <c r="AY127" s="14" t="s">
        <v>130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138</v>
      </c>
      <c r="BK127" s="239">
        <f>ROUND(I127*H127,2)</f>
        <v>0</v>
      </c>
      <c r="BL127" s="14" t="s">
        <v>166</v>
      </c>
      <c r="BM127" s="238" t="s">
        <v>813</v>
      </c>
    </row>
    <row r="128" s="2" customFormat="1" ht="24.15" customHeight="1">
      <c r="A128" s="35"/>
      <c r="B128" s="36"/>
      <c r="C128" s="226" t="s">
        <v>151</v>
      </c>
      <c r="D128" s="226" t="s">
        <v>133</v>
      </c>
      <c r="E128" s="227" t="s">
        <v>590</v>
      </c>
      <c r="F128" s="228" t="s">
        <v>591</v>
      </c>
      <c r="G128" s="229" t="s">
        <v>154</v>
      </c>
      <c r="H128" s="230">
        <v>410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40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137</v>
      </c>
      <c r="AT128" s="238" t="s">
        <v>133</v>
      </c>
      <c r="AU128" s="238" t="s">
        <v>138</v>
      </c>
      <c r="AY128" s="14" t="s">
        <v>130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138</v>
      </c>
      <c r="BK128" s="239">
        <f>ROUND(I128*H128,2)</f>
        <v>0</v>
      </c>
      <c r="BL128" s="14" t="s">
        <v>137</v>
      </c>
      <c r="BM128" s="238" t="s">
        <v>814</v>
      </c>
    </row>
    <row r="129" s="2" customFormat="1" ht="16.5" customHeight="1">
      <c r="A129" s="35"/>
      <c r="B129" s="36"/>
      <c r="C129" s="240" t="s">
        <v>156</v>
      </c>
      <c r="D129" s="240" t="s">
        <v>128</v>
      </c>
      <c r="E129" s="241" t="s">
        <v>593</v>
      </c>
      <c r="F129" s="242" t="s">
        <v>594</v>
      </c>
      <c r="G129" s="243" t="s">
        <v>154</v>
      </c>
      <c r="H129" s="244">
        <v>410</v>
      </c>
      <c r="I129" s="245"/>
      <c r="J129" s="246">
        <f>ROUND(I129*H129,2)</f>
        <v>0</v>
      </c>
      <c r="K129" s="247"/>
      <c r="L129" s="248"/>
      <c r="M129" s="249" t="s">
        <v>1</v>
      </c>
      <c r="N129" s="250" t="s">
        <v>40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142</v>
      </c>
      <c r="AT129" s="238" t="s">
        <v>128</v>
      </c>
      <c r="AU129" s="238" t="s">
        <v>138</v>
      </c>
      <c r="AY129" s="14" t="s">
        <v>130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138</v>
      </c>
      <c r="BK129" s="239">
        <f>ROUND(I129*H129,2)</f>
        <v>0</v>
      </c>
      <c r="BL129" s="14" t="s">
        <v>137</v>
      </c>
      <c r="BM129" s="238" t="s">
        <v>815</v>
      </c>
    </row>
    <row r="130" s="2" customFormat="1" ht="24.15" customHeight="1">
      <c r="A130" s="35"/>
      <c r="B130" s="36"/>
      <c r="C130" s="226" t="s">
        <v>172</v>
      </c>
      <c r="D130" s="226" t="s">
        <v>133</v>
      </c>
      <c r="E130" s="227" t="s">
        <v>596</v>
      </c>
      <c r="F130" s="228" t="s">
        <v>597</v>
      </c>
      <c r="G130" s="229" t="s">
        <v>136</v>
      </c>
      <c r="H130" s="230">
        <v>265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40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137</v>
      </c>
      <c r="AT130" s="238" t="s">
        <v>133</v>
      </c>
      <c r="AU130" s="238" t="s">
        <v>138</v>
      </c>
      <c r="AY130" s="14" t="s">
        <v>130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138</v>
      </c>
      <c r="BK130" s="239">
        <f>ROUND(I130*H130,2)</f>
        <v>0</v>
      </c>
      <c r="BL130" s="14" t="s">
        <v>137</v>
      </c>
      <c r="BM130" s="238" t="s">
        <v>816</v>
      </c>
    </row>
    <row r="131" s="2" customFormat="1" ht="16.5" customHeight="1">
      <c r="A131" s="35"/>
      <c r="B131" s="36"/>
      <c r="C131" s="240" t="s">
        <v>176</v>
      </c>
      <c r="D131" s="240" t="s">
        <v>128</v>
      </c>
      <c r="E131" s="241" t="s">
        <v>599</v>
      </c>
      <c r="F131" s="242" t="s">
        <v>600</v>
      </c>
      <c r="G131" s="243" t="s">
        <v>269</v>
      </c>
      <c r="H131" s="244">
        <v>251.75</v>
      </c>
      <c r="I131" s="245"/>
      <c r="J131" s="246">
        <f>ROUND(I131*H131,2)</f>
        <v>0</v>
      </c>
      <c r="K131" s="247"/>
      <c r="L131" s="248"/>
      <c r="M131" s="249" t="s">
        <v>1</v>
      </c>
      <c r="N131" s="250" t="s">
        <v>40</v>
      </c>
      <c r="O131" s="94"/>
      <c r="P131" s="236">
        <f>O131*H131</f>
        <v>0</v>
      </c>
      <c r="Q131" s="236">
        <v>0.001</v>
      </c>
      <c r="R131" s="236">
        <f>Q131*H131</f>
        <v>0.25175000000000003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142</v>
      </c>
      <c r="AT131" s="238" t="s">
        <v>128</v>
      </c>
      <c r="AU131" s="238" t="s">
        <v>138</v>
      </c>
      <c r="AY131" s="14" t="s">
        <v>130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138</v>
      </c>
      <c r="BK131" s="239">
        <f>ROUND(I131*H131,2)</f>
        <v>0</v>
      </c>
      <c r="BL131" s="14" t="s">
        <v>137</v>
      </c>
      <c r="BM131" s="238" t="s">
        <v>817</v>
      </c>
    </row>
    <row r="132" s="2" customFormat="1" ht="24.15" customHeight="1">
      <c r="A132" s="35"/>
      <c r="B132" s="36"/>
      <c r="C132" s="226" t="s">
        <v>142</v>
      </c>
      <c r="D132" s="226" t="s">
        <v>133</v>
      </c>
      <c r="E132" s="227" t="s">
        <v>602</v>
      </c>
      <c r="F132" s="228" t="s">
        <v>603</v>
      </c>
      <c r="G132" s="229" t="s">
        <v>136</v>
      </c>
      <c r="H132" s="230">
        <v>475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40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137</v>
      </c>
      <c r="AT132" s="238" t="s">
        <v>133</v>
      </c>
      <c r="AU132" s="238" t="s">
        <v>138</v>
      </c>
      <c r="AY132" s="14" t="s">
        <v>130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138</v>
      </c>
      <c r="BK132" s="239">
        <f>ROUND(I132*H132,2)</f>
        <v>0</v>
      </c>
      <c r="BL132" s="14" t="s">
        <v>137</v>
      </c>
      <c r="BM132" s="238" t="s">
        <v>818</v>
      </c>
    </row>
    <row r="133" s="2" customFormat="1" ht="16.5" customHeight="1">
      <c r="A133" s="35"/>
      <c r="B133" s="36"/>
      <c r="C133" s="240" t="s">
        <v>168</v>
      </c>
      <c r="D133" s="240" t="s">
        <v>128</v>
      </c>
      <c r="E133" s="241" t="s">
        <v>599</v>
      </c>
      <c r="F133" s="242" t="s">
        <v>600</v>
      </c>
      <c r="G133" s="243" t="s">
        <v>269</v>
      </c>
      <c r="H133" s="244">
        <v>451.25</v>
      </c>
      <c r="I133" s="245"/>
      <c r="J133" s="246">
        <f>ROUND(I133*H133,2)</f>
        <v>0</v>
      </c>
      <c r="K133" s="247"/>
      <c r="L133" s="248"/>
      <c r="M133" s="249" t="s">
        <v>1</v>
      </c>
      <c r="N133" s="250" t="s">
        <v>40</v>
      </c>
      <c r="O133" s="94"/>
      <c r="P133" s="236">
        <f>O133*H133</f>
        <v>0</v>
      </c>
      <c r="Q133" s="236">
        <v>0.001</v>
      </c>
      <c r="R133" s="236">
        <f>Q133*H133</f>
        <v>0.45124999999999998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142</v>
      </c>
      <c r="AT133" s="238" t="s">
        <v>128</v>
      </c>
      <c r="AU133" s="238" t="s">
        <v>138</v>
      </c>
      <c r="AY133" s="14" t="s">
        <v>130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138</v>
      </c>
      <c r="BK133" s="239">
        <f>ROUND(I133*H133,2)</f>
        <v>0</v>
      </c>
      <c r="BL133" s="14" t="s">
        <v>137</v>
      </c>
      <c r="BM133" s="238" t="s">
        <v>819</v>
      </c>
    </row>
    <row r="134" s="2" customFormat="1" ht="24.15" customHeight="1">
      <c r="A134" s="35"/>
      <c r="B134" s="36"/>
      <c r="C134" s="226" t="s">
        <v>180</v>
      </c>
      <c r="D134" s="226" t="s">
        <v>133</v>
      </c>
      <c r="E134" s="227" t="s">
        <v>606</v>
      </c>
      <c r="F134" s="228" t="s">
        <v>607</v>
      </c>
      <c r="G134" s="229" t="s">
        <v>136</v>
      </c>
      <c r="H134" s="230">
        <v>152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40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137</v>
      </c>
      <c r="AT134" s="238" t="s">
        <v>133</v>
      </c>
      <c r="AU134" s="238" t="s">
        <v>138</v>
      </c>
      <c r="AY134" s="14" t="s">
        <v>130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138</v>
      </c>
      <c r="BK134" s="239">
        <f>ROUND(I134*H134,2)</f>
        <v>0</v>
      </c>
      <c r="BL134" s="14" t="s">
        <v>137</v>
      </c>
      <c r="BM134" s="238" t="s">
        <v>820</v>
      </c>
    </row>
    <row r="135" s="2" customFormat="1" ht="16.5" customHeight="1">
      <c r="A135" s="35"/>
      <c r="B135" s="36"/>
      <c r="C135" s="240" t="s">
        <v>185</v>
      </c>
      <c r="D135" s="240" t="s">
        <v>128</v>
      </c>
      <c r="E135" s="241" t="s">
        <v>609</v>
      </c>
      <c r="F135" s="242" t="s">
        <v>610</v>
      </c>
      <c r="G135" s="243" t="s">
        <v>269</v>
      </c>
      <c r="H135" s="244">
        <v>95</v>
      </c>
      <c r="I135" s="245"/>
      <c r="J135" s="246">
        <f>ROUND(I135*H135,2)</f>
        <v>0</v>
      </c>
      <c r="K135" s="247"/>
      <c r="L135" s="248"/>
      <c r="M135" s="249" t="s">
        <v>1</v>
      </c>
      <c r="N135" s="250" t="s">
        <v>40</v>
      </c>
      <c r="O135" s="94"/>
      <c r="P135" s="236">
        <f>O135*H135</f>
        <v>0</v>
      </c>
      <c r="Q135" s="236">
        <v>0.001</v>
      </c>
      <c r="R135" s="236">
        <f>Q135*H135</f>
        <v>0.095000000000000001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166</v>
      </c>
      <c r="AT135" s="238" t="s">
        <v>128</v>
      </c>
      <c r="AU135" s="238" t="s">
        <v>138</v>
      </c>
      <c r="AY135" s="14" t="s">
        <v>130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138</v>
      </c>
      <c r="BK135" s="239">
        <f>ROUND(I135*H135,2)</f>
        <v>0</v>
      </c>
      <c r="BL135" s="14" t="s">
        <v>166</v>
      </c>
      <c r="BM135" s="238" t="s">
        <v>821</v>
      </c>
    </row>
    <row r="136" s="2" customFormat="1" ht="16.5" customHeight="1">
      <c r="A136" s="35"/>
      <c r="B136" s="36"/>
      <c r="C136" s="226" t="s">
        <v>189</v>
      </c>
      <c r="D136" s="226" t="s">
        <v>133</v>
      </c>
      <c r="E136" s="227" t="s">
        <v>612</v>
      </c>
      <c r="F136" s="228" t="s">
        <v>613</v>
      </c>
      <c r="G136" s="229" t="s">
        <v>154</v>
      </c>
      <c r="H136" s="230">
        <v>24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40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137</v>
      </c>
      <c r="AT136" s="238" t="s">
        <v>133</v>
      </c>
      <c r="AU136" s="238" t="s">
        <v>138</v>
      </c>
      <c r="AY136" s="14" t="s">
        <v>130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138</v>
      </c>
      <c r="BK136" s="239">
        <f>ROUND(I136*H136,2)</f>
        <v>0</v>
      </c>
      <c r="BL136" s="14" t="s">
        <v>137</v>
      </c>
      <c r="BM136" s="238" t="s">
        <v>822</v>
      </c>
    </row>
    <row r="137" s="2" customFormat="1" ht="16.5" customHeight="1">
      <c r="A137" s="35"/>
      <c r="B137" s="36"/>
      <c r="C137" s="240" t="s">
        <v>193</v>
      </c>
      <c r="D137" s="240" t="s">
        <v>128</v>
      </c>
      <c r="E137" s="241" t="s">
        <v>615</v>
      </c>
      <c r="F137" s="242" t="s">
        <v>616</v>
      </c>
      <c r="G137" s="243" t="s">
        <v>154</v>
      </c>
      <c r="H137" s="244">
        <v>24</v>
      </c>
      <c r="I137" s="245"/>
      <c r="J137" s="246">
        <f>ROUND(I137*H137,2)</f>
        <v>0</v>
      </c>
      <c r="K137" s="247"/>
      <c r="L137" s="248"/>
      <c r="M137" s="249" t="s">
        <v>1</v>
      </c>
      <c r="N137" s="250" t="s">
        <v>40</v>
      </c>
      <c r="O137" s="94"/>
      <c r="P137" s="236">
        <f>O137*H137</f>
        <v>0</v>
      </c>
      <c r="Q137" s="236">
        <v>3.0000000000000001E-05</v>
      </c>
      <c r="R137" s="236">
        <f>Q137*H137</f>
        <v>0.00072000000000000005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142</v>
      </c>
      <c r="AT137" s="238" t="s">
        <v>128</v>
      </c>
      <c r="AU137" s="238" t="s">
        <v>138</v>
      </c>
      <c r="AY137" s="14" t="s">
        <v>130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138</v>
      </c>
      <c r="BK137" s="239">
        <f>ROUND(I137*H137,2)</f>
        <v>0</v>
      </c>
      <c r="BL137" s="14" t="s">
        <v>137</v>
      </c>
      <c r="BM137" s="238" t="s">
        <v>823</v>
      </c>
    </row>
    <row r="138" s="2" customFormat="1" ht="16.5" customHeight="1">
      <c r="A138" s="35"/>
      <c r="B138" s="36"/>
      <c r="C138" s="226" t="s">
        <v>197</v>
      </c>
      <c r="D138" s="226" t="s">
        <v>133</v>
      </c>
      <c r="E138" s="227" t="s">
        <v>618</v>
      </c>
      <c r="F138" s="228" t="s">
        <v>619</v>
      </c>
      <c r="G138" s="229" t="s">
        <v>269</v>
      </c>
      <c r="H138" s="230">
        <v>48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40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137</v>
      </c>
      <c r="AT138" s="238" t="s">
        <v>133</v>
      </c>
      <c r="AU138" s="238" t="s">
        <v>138</v>
      </c>
      <c r="AY138" s="14" t="s">
        <v>130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138</v>
      </c>
      <c r="BK138" s="239">
        <f>ROUND(I138*H138,2)</f>
        <v>0</v>
      </c>
      <c r="BL138" s="14" t="s">
        <v>137</v>
      </c>
      <c r="BM138" s="238" t="s">
        <v>824</v>
      </c>
    </row>
    <row r="139" s="2" customFormat="1" ht="16.5" customHeight="1">
      <c r="A139" s="35"/>
      <c r="B139" s="36"/>
      <c r="C139" s="240" t="s">
        <v>201</v>
      </c>
      <c r="D139" s="240" t="s">
        <v>128</v>
      </c>
      <c r="E139" s="241" t="s">
        <v>621</v>
      </c>
      <c r="F139" s="242" t="s">
        <v>622</v>
      </c>
      <c r="G139" s="243" t="s">
        <v>423</v>
      </c>
      <c r="H139" s="244">
        <v>0.048000000000000001</v>
      </c>
      <c r="I139" s="245"/>
      <c r="J139" s="246">
        <f>ROUND(I139*H139,2)</f>
        <v>0</v>
      </c>
      <c r="K139" s="247"/>
      <c r="L139" s="248"/>
      <c r="M139" s="249" t="s">
        <v>1</v>
      </c>
      <c r="N139" s="250" t="s">
        <v>40</v>
      </c>
      <c r="O139" s="94"/>
      <c r="P139" s="236">
        <f>O139*H139</f>
        <v>0</v>
      </c>
      <c r="Q139" s="236">
        <v>1</v>
      </c>
      <c r="R139" s="236">
        <f>Q139*H139</f>
        <v>0.048000000000000001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166</v>
      </c>
      <c r="AT139" s="238" t="s">
        <v>128</v>
      </c>
      <c r="AU139" s="238" t="s">
        <v>138</v>
      </c>
      <c r="AY139" s="14" t="s">
        <v>130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138</v>
      </c>
      <c r="BK139" s="239">
        <f>ROUND(I139*H139,2)</f>
        <v>0</v>
      </c>
      <c r="BL139" s="14" t="s">
        <v>166</v>
      </c>
      <c r="BM139" s="238" t="s">
        <v>825</v>
      </c>
    </row>
    <row r="140" s="2" customFormat="1" ht="16.5" customHeight="1">
      <c r="A140" s="35"/>
      <c r="B140" s="36"/>
      <c r="C140" s="226" t="s">
        <v>205</v>
      </c>
      <c r="D140" s="226" t="s">
        <v>133</v>
      </c>
      <c r="E140" s="227" t="s">
        <v>624</v>
      </c>
      <c r="F140" s="228" t="s">
        <v>625</v>
      </c>
      <c r="G140" s="229" t="s">
        <v>136</v>
      </c>
      <c r="H140" s="230">
        <v>24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40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137</v>
      </c>
      <c r="AT140" s="238" t="s">
        <v>133</v>
      </c>
      <c r="AU140" s="238" t="s">
        <v>138</v>
      </c>
      <c r="AY140" s="14" t="s">
        <v>130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138</v>
      </c>
      <c r="BK140" s="239">
        <f>ROUND(I140*H140,2)</f>
        <v>0</v>
      </c>
      <c r="BL140" s="14" t="s">
        <v>137</v>
      </c>
      <c r="BM140" s="238" t="s">
        <v>826</v>
      </c>
    </row>
    <row r="141" s="2" customFormat="1" ht="24.15" customHeight="1">
      <c r="A141" s="35"/>
      <c r="B141" s="36"/>
      <c r="C141" s="240" t="s">
        <v>209</v>
      </c>
      <c r="D141" s="240" t="s">
        <v>128</v>
      </c>
      <c r="E141" s="241" t="s">
        <v>627</v>
      </c>
      <c r="F141" s="242" t="s">
        <v>628</v>
      </c>
      <c r="G141" s="243" t="s">
        <v>629</v>
      </c>
      <c r="H141" s="244">
        <v>1</v>
      </c>
      <c r="I141" s="245"/>
      <c r="J141" s="246">
        <f>ROUND(I141*H141,2)</f>
        <v>0</v>
      </c>
      <c r="K141" s="247"/>
      <c r="L141" s="248"/>
      <c r="M141" s="249" t="s">
        <v>1</v>
      </c>
      <c r="N141" s="250" t="s">
        <v>40</v>
      </c>
      <c r="O141" s="94"/>
      <c r="P141" s="236">
        <f>O141*H141</f>
        <v>0</v>
      </c>
      <c r="Q141" s="236">
        <v>0.01043</v>
      </c>
      <c r="R141" s="236">
        <f>Q141*H141</f>
        <v>0.01043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142</v>
      </c>
      <c r="AT141" s="238" t="s">
        <v>128</v>
      </c>
      <c r="AU141" s="238" t="s">
        <v>138</v>
      </c>
      <c r="AY141" s="14" t="s">
        <v>130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138</v>
      </c>
      <c r="BK141" s="239">
        <f>ROUND(I141*H141,2)</f>
        <v>0</v>
      </c>
      <c r="BL141" s="14" t="s">
        <v>137</v>
      </c>
      <c r="BM141" s="238" t="s">
        <v>827</v>
      </c>
    </row>
    <row r="142" s="2" customFormat="1" ht="21.75" customHeight="1">
      <c r="A142" s="35"/>
      <c r="B142" s="36"/>
      <c r="C142" s="226" t="s">
        <v>7</v>
      </c>
      <c r="D142" s="226" t="s">
        <v>133</v>
      </c>
      <c r="E142" s="227" t="s">
        <v>631</v>
      </c>
      <c r="F142" s="228" t="s">
        <v>632</v>
      </c>
      <c r="G142" s="229" t="s">
        <v>154</v>
      </c>
      <c r="H142" s="230">
        <v>95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40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137</v>
      </c>
      <c r="AT142" s="238" t="s">
        <v>133</v>
      </c>
      <c r="AU142" s="238" t="s">
        <v>138</v>
      </c>
      <c r="AY142" s="14" t="s">
        <v>130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138</v>
      </c>
      <c r="BK142" s="239">
        <f>ROUND(I142*H142,2)</f>
        <v>0</v>
      </c>
      <c r="BL142" s="14" t="s">
        <v>137</v>
      </c>
      <c r="BM142" s="238" t="s">
        <v>828</v>
      </c>
    </row>
    <row r="143" s="2" customFormat="1" ht="24.15" customHeight="1">
      <c r="A143" s="35"/>
      <c r="B143" s="36"/>
      <c r="C143" s="240" t="s">
        <v>214</v>
      </c>
      <c r="D143" s="240" t="s">
        <v>128</v>
      </c>
      <c r="E143" s="241" t="s">
        <v>634</v>
      </c>
      <c r="F143" s="242" t="s">
        <v>635</v>
      </c>
      <c r="G143" s="243" t="s">
        <v>154</v>
      </c>
      <c r="H143" s="244">
        <v>95</v>
      </c>
      <c r="I143" s="245"/>
      <c r="J143" s="246">
        <f>ROUND(I143*H143,2)</f>
        <v>0</v>
      </c>
      <c r="K143" s="247"/>
      <c r="L143" s="248"/>
      <c r="M143" s="249" t="s">
        <v>1</v>
      </c>
      <c r="N143" s="250" t="s">
        <v>40</v>
      </c>
      <c r="O143" s="94"/>
      <c r="P143" s="236">
        <f>O143*H143</f>
        <v>0</v>
      </c>
      <c r="Q143" s="236">
        <v>0.00033</v>
      </c>
      <c r="R143" s="236">
        <f>Q143*H143</f>
        <v>0.031350000000000003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142</v>
      </c>
      <c r="AT143" s="238" t="s">
        <v>128</v>
      </c>
      <c r="AU143" s="238" t="s">
        <v>138</v>
      </c>
      <c r="AY143" s="14" t="s">
        <v>130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138</v>
      </c>
      <c r="BK143" s="239">
        <f>ROUND(I143*H143,2)</f>
        <v>0</v>
      </c>
      <c r="BL143" s="14" t="s">
        <v>137</v>
      </c>
      <c r="BM143" s="238" t="s">
        <v>829</v>
      </c>
    </row>
    <row r="144" s="2" customFormat="1" ht="21.75" customHeight="1">
      <c r="A144" s="35"/>
      <c r="B144" s="36"/>
      <c r="C144" s="226" t="s">
        <v>218</v>
      </c>
      <c r="D144" s="226" t="s">
        <v>133</v>
      </c>
      <c r="E144" s="227" t="s">
        <v>637</v>
      </c>
      <c r="F144" s="228" t="s">
        <v>638</v>
      </c>
      <c r="G144" s="229" t="s">
        <v>154</v>
      </c>
      <c r="H144" s="230">
        <v>837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40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137</v>
      </c>
      <c r="AT144" s="238" t="s">
        <v>133</v>
      </c>
      <c r="AU144" s="238" t="s">
        <v>138</v>
      </c>
      <c r="AY144" s="14" t="s">
        <v>130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138</v>
      </c>
      <c r="BK144" s="239">
        <f>ROUND(I144*H144,2)</f>
        <v>0</v>
      </c>
      <c r="BL144" s="14" t="s">
        <v>137</v>
      </c>
      <c r="BM144" s="238" t="s">
        <v>830</v>
      </c>
    </row>
    <row r="145" s="2" customFormat="1" ht="24.15" customHeight="1">
      <c r="A145" s="35"/>
      <c r="B145" s="36"/>
      <c r="C145" s="240" t="s">
        <v>222</v>
      </c>
      <c r="D145" s="240" t="s">
        <v>128</v>
      </c>
      <c r="E145" s="241" t="s">
        <v>640</v>
      </c>
      <c r="F145" s="242" t="s">
        <v>641</v>
      </c>
      <c r="G145" s="243" t="s">
        <v>154</v>
      </c>
      <c r="H145" s="244">
        <v>747</v>
      </c>
      <c r="I145" s="245"/>
      <c r="J145" s="246">
        <f>ROUND(I145*H145,2)</f>
        <v>0</v>
      </c>
      <c r="K145" s="247"/>
      <c r="L145" s="248"/>
      <c r="M145" s="249" t="s">
        <v>1</v>
      </c>
      <c r="N145" s="250" t="s">
        <v>40</v>
      </c>
      <c r="O145" s="94"/>
      <c r="P145" s="236">
        <f>O145*H145</f>
        <v>0</v>
      </c>
      <c r="Q145" s="236">
        <v>0.00019000000000000001</v>
      </c>
      <c r="R145" s="236">
        <f>Q145*H145</f>
        <v>0.14193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142</v>
      </c>
      <c r="AT145" s="238" t="s">
        <v>128</v>
      </c>
      <c r="AU145" s="238" t="s">
        <v>138</v>
      </c>
      <c r="AY145" s="14" t="s">
        <v>130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138</v>
      </c>
      <c r="BK145" s="239">
        <f>ROUND(I145*H145,2)</f>
        <v>0</v>
      </c>
      <c r="BL145" s="14" t="s">
        <v>137</v>
      </c>
      <c r="BM145" s="238" t="s">
        <v>831</v>
      </c>
    </row>
    <row r="146" s="2" customFormat="1" ht="24.15" customHeight="1">
      <c r="A146" s="35"/>
      <c r="B146" s="36"/>
      <c r="C146" s="240" t="s">
        <v>226</v>
      </c>
      <c r="D146" s="240" t="s">
        <v>128</v>
      </c>
      <c r="E146" s="241" t="s">
        <v>643</v>
      </c>
      <c r="F146" s="242" t="s">
        <v>644</v>
      </c>
      <c r="G146" s="243" t="s">
        <v>154</v>
      </c>
      <c r="H146" s="244">
        <v>90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40</v>
      </c>
      <c r="O146" s="94"/>
      <c r="P146" s="236">
        <f>O146*H146</f>
        <v>0</v>
      </c>
      <c r="Q146" s="236">
        <v>0.00019000000000000001</v>
      </c>
      <c r="R146" s="236">
        <f>Q146*H146</f>
        <v>0.017100000000000001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142</v>
      </c>
      <c r="AT146" s="238" t="s">
        <v>128</v>
      </c>
      <c r="AU146" s="238" t="s">
        <v>138</v>
      </c>
      <c r="AY146" s="14" t="s">
        <v>130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138</v>
      </c>
      <c r="BK146" s="239">
        <f>ROUND(I146*H146,2)</f>
        <v>0</v>
      </c>
      <c r="BL146" s="14" t="s">
        <v>137</v>
      </c>
      <c r="BM146" s="238" t="s">
        <v>832</v>
      </c>
    </row>
    <row r="147" s="2" customFormat="1" ht="16.5" customHeight="1">
      <c r="A147" s="35"/>
      <c r="B147" s="36"/>
      <c r="C147" s="240" t="s">
        <v>230</v>
      </c>
      <c r="D147" s="240" t="s">
        <v>128</v>
      </c>
      <c r="E147" s="241" t="s">
        <v>646</v>
      </c>
      <c r="F147" s="242" t="s">
        <v>647</v>
      </c>
      <c r="G147" s="243" t="s">
        <v>154</v>
      </c>
      <c r="H147" s="244">
        <v>837</v>
      </c>
      <c r="I147" s="245"/>
      <c r="J147" s="246">
        <f>ROUND(I147*H147,2)</f>
        <v>0</v>
      </c>
      <c r="K147" s="247"/>
      <c r="L147" s="248"/>
      <c r="M147" s="249" t="s">
        <v>1</v>
      </c>
      <c r="N147" s="250" t="s">
        <v>40</v>
      </c>
      <c r="O147" s="94"/>
      <c r="P147" s="236">
        <f>O147*H147</f>
        <v>0</v>
      </c>
      <c r="Q147" s="236">
        <v>5.0000000000000002E-05</v>
      </c>
      <c r="R147" s="236">
        <f>Q147*H147</f>
        <v>0.041850000000000005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142</v>
      </c>
      <c r="AT147" s="238" t="s">
        <v>128</v>
      </c>
      <c r="AU147" s="238" t="s">
        <v>138</v>
      </c>
      <c r="AY147" s="14" t="s">
        <v>130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138</v>
      </c>
      <c r="BK147" s="239">
        <f>ROUND(I147*H147,2)</f>
        <v>0</v>
      </c>
      <c r="BL147" s="14" t="s">
        <v>137</v>
      </c>
      <c r="BM147" s="238" t="s">
        <v>833</v>
      </c>
    </row>
    <row r="148" s="2" customFormat="1" ht="24.15" customHeight="1">
      <c r="A148" s="35"/>
      <c r="B148" s="36"/>
      <c r="C148" s="226" t="s">
        <v>234</v>
      </c>
      <c r="D148" s="226" t="s">
        <v>133</v>
      </c>
      <c r="E148" s="227" t="s">
        <v>649</v>
      </c>
      <c r="F148" s="228" t="s">
        <v>650</v>
      </c>
      <c r="G148" s="229" t="s">
        <v>154</v>
      </c>
      <c r="H148" s="230">
        <v>12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40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137</v>
      </c>
      <c r="AT148" s="238" t="s">
        <v>133</v>
      </c>
      <c r="AU148" s="238" t="s">
        <v>138</v>
      </c>
      <c r="AY148" s="14" t="s">
        <v>130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138</v>
      </c>
      <c r="BK148" s="239">
        <f>ROUND(I148*H148,2)</f>
        <v>0</v>
      </c>
      <c r="BL148" s="14" t="s">
        <v>137</v>
      </c>
      <c r="BM148" s="238" t="s">
        <v>834</v>
      </c>
    </row>
    <row r="149" s="2" customFormat="1" ht="24.15" customHeight="1">
      <c r="A149" s="35"/>
      <c r="B149" s="36"/>
      <c r="C149" s="240" t="s">
        <v>238</v>
      </c>
      <c r="D149" s="240" t="s">
        <v>128</v>
      </c>
      <c r="E149" s="241" t="s">
        <v>652</v>
      </c>
      <c r="F149" s="242" t="s">
        <v>653</v>
      </c>
      <c r="G149" s="243" t="s">
        <v>154</v>
      </c>
      <c r="H149" s="244">
        <v>12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40</v>
      </c>
      <c r="O149" s="94"/>
      <c r="P149" s="236">
        <f>O149*H149</f>
        <v>0</v>
      </c>
      <c r="Q149" s="236">
        <v>0.0031199999999999999</v>
      </c>
      <c r="R149" s="236">
        <f>Q149*H149</f>
        <v>0.037440000000000001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142</v>
      </c>
      <c r="AT149" s="238" t="s">
        <v>128</v>
      </c>
      <c r="AU149" s="238" t="s">
        <v>138</v>
      </c>
      <c r="AY149" s="14" t="s">
        <v>130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138</v>
      </c>
      <c r="BK149" s="239">
        <f>ROUND(I149*H149,2)</f>
        <v>0</v>
      </c>
      <c r="BL149" s="14" t="s">
        <v>137</v>
      </c>
      <c r="BM149" s="238" t="s">
        <v>835</v>
      </c>
    </row>
    <row r="150" s="2" customFormat="1" ht="16.5" customHeight="1">
      <c r="A150" s="35"/>
      <c r="B150" s="36"/>
      <c r="C150" s="226" t="s">
        <v>242</v>
      </c>
      <c r="D150" s="226" t="s">
        <v>133</v>
      </c>
      <c r="E150" s="227" t="s">
        <v>655</v>
      </c>
      <c r="F150" s="228" t="s">
        <v>656</v>
      </c>
      <c r="G150" s="229" t="s">
        <v>154</v>
      </c>
      <c r="H150" s="230">
        <v>24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40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137</v>
      </c>
      <c r="AT150" s="238" t="s">
        <v>133</v>
      </c>
      <c r="AU150" s="238" t="s">
        <v>138</v>
      </c>
      <c r="AY150" s="14" t="s">
        <v>130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138</v>
      </c>
      <c r="BK150" s="239">
        <f>ROUND(I150*H150,2)</f>
        <v>0</v>
      </c>
      <c r="BL150" s="14" t="s">
        <v>137</v>
      </c>
      <c r="BM150" s="238" t="s">
        <v>836</v>
      </c>
    </row>
    <row r="151" s="2" customFormat="1" ht="24.15" customHeight="1">
      <c r="A151" s="35"/>
      <c r="B151" s="36"/>
      <c r="C151" s="240" t="s">
        <v>246</v>
      </c>
      <c r="D151" s="240" t="s">
        <v>128</v>
      </c>
      <c r="E151" s="241" t="s">
        <v>658</v>
      </c>
      <c r="F151" s="242" t="s">
        <v>659</v>
      </c>
      <c r="G151" s="243" t="s">
        <v>154</v>
      </c>
      <c r="H151" s="244">
        <v>12</v>
      </c>
      <c r="I151" s="245"/>
      <c r="J151" s="246">
        <f>ROUND(I151*H151,2)</f>
        <v>0</v>
      </c>
      <c r="K151" s="247"/>
      <c r="L151" s="248"/>
      <c r="M151" s="249" t="s">
        <v>1</v>
      </c>
      <c r="N151" s="250" t="s">
        <v>40</v>
      </c>
      <c r="O151" s="94"/>
      <c r="P151" s="236">
        <f>O151*H151</f>
        <v>0</v>
      </c>
      <c r="Q151" s="236">
        <v>0.0022599999999999999</v>
      </c>
      <c r="R151" s="236">
        <f>Q151*H151</f>
        <v>0.027119999999999998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142</v>
      </c>
      <c r="AT151" s="238" t="s">
        <v>128</v>
      </c>
      <c r="AU151" s="238" t="s">
        <v>138</v>
      </c>
      <c r="AY151" s="14" t="s">
        <v>130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138</v>
      </c>
      <c r="BK151" s="239">
        <f>ROUND(I151*H151,2)</f>
        <v>0</v>
      </c>
      <c r="BL151" s="14" t="s">
        <v>137</v>
      </c>
      <c r="BM151" s="238" t="s">
        <v>837</v>
      </c>
    </row>
    <row r="152" s="2" customFormat="1" ht="24.15" customHeight="1">
      <c r="A152" s="35"/>
      <c r="B152" s="36"/>
      <c r="C152" s="240" t="s">
        <v>250</v>
      </c>
      <c r="D152" s="240" t="s">
        <v>128</v>
      </c>
      <c r="E152" s="241" t="s">
        <v>661</v>
      </c>
      <c r="F152" s="242" t="s">
        <v>662</v>
      </c>
      <c r="G152" s="243" t="s">
        <v>154</v>
      </c>
      <c r="H152" s="244">
        <v>12</v>
      </c>
      <c r="I152" s="245"/>
      <c r="J152" s="246">
        <f>ROUND(I152*H152,2)</f>
        <v>0</v>
      </c>
      <c r="K152" s="247"/>
      <c r="L152" s="248"/>
      <c r="M152" s="249" t="s">
        <v>1</v>
      </c>
      <c r="N152" s="250" t="s">
        <v>40</v>
      </c>
      <c r="O152" s="94"/>
      <c r="P152" s="236">
        <f>O152*H152</f>
        <v>0</v>
      </c>
      <c r="Q152" s="236">
        <v>0.00123</v>
      </c>
      <c r="R152" s="236">
        <f>Q152*H152</f>
        <v>0.014759999999999999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142</v>
      </c>
      <c r="AT152" s="238" t="s">
        <v>128</v>
      </c>
      <c r="AU152" s="238" t="s">
        <v>138</v>
      </c>
      <c r="AY152" s="14" t="s">
        <v>130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138</v>
      </c>
      <c r="BK152" s="239">
        <f>ROUND(I152*H152,2)</f>
        <v>0</v>
      </c>
      <c r="BL152" s="14" t="s">
        <v>137</v>
      </c>
      <c r="BM152" s="238" t="s">
        <v>838</v>
      </c>
    </row>
    <row r="153" s="2" customFormat="1" ht="16.5" customHeight="1">
      <c r="A153" s="35"/>
      <c r="B153" s="36"/>
      <c r="C153" s="226" t="s">
        <v>254</v>
      </c>
      <c r="D153" s="226" t="s">
        <v>133</v>
      </c>
      <c r="E153" s="227" t="s">
        <v>664</v>
      </c>
      <c r="F153" s="228" t="s">
        <v>665</v>
      </c>
      <c r="G153" s="229" t="s">
        <v>154</v>
      </c>
      <c r="H153" s="230">
        <v>24</v>
      </c>
      <c r="I153" s="231"/>
      <c r="J153" s="232">
        <f>ROUND(I153*H153,2)</f>
        <v>0</v>
      </c>
      <c r="K153" s="233"/>
      <c r="L153" s="41"/>
      <c r="M153" s="234" t="s">
        <v>1</v>
      </c>
      <c r="N153" s="235" t="s">
        <v>40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137</v>
      </c>
      <c r="AT153" s="238" t="s">
        <v>133</v>
      </c>
      <c r="AU153" s="238" t="s">
        <v>138</v>
      </c>
      <c r="AY153" s="14" t="s">
        <v>130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138</v>
      </c>
      <c r="BK153" s="239">
        <f>ROUND(I153*H153,2)</f>
        <v>0</v>
      </c>
      <c r="BL153" s="14" t="s">
        <v>137</v>
      </c>
      <c r="BM153" s="238" t="s">
        <v>839</v>
      </c>
    </row>
    <row r="154" s="2" customFormat="1" ht="16.5" customHeight="1">
      <c r="A154" s="35"/>
      <c r="B154" s="36"/>
      <c r="C154" s="240" t="s">
        <v>258</v>
      </c>
      <c r="D154" s="240" t="s">
        <v>128</v>
      </c>
      <c r="E154" s="241" t="s">
        <v>667</v>
      </c>
      <c r="F154" s="242" t="s">
        <v>668</v>
      </c>
      <c r="G154" s="243" t="s">
        <v>154</v>
      </c>
      <c r="H154" s="244">
        <v>12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40</v>
      </c>
      <c r="O154" s="94"/>
      <c r="P154" s="236">
        <f>O154*H154</f>
        <v>0</v>
      </c>
      <c r="Q154" s="236">
        <v>0.00017000000000000001</v>
      </c>
      <c r="R154" s="236">
        <f>Q154*H154</f>
        <v>0.0020400000000000001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142</v>
      </c>
      <c r="AT154" s="238" t="s">
        <v>128</v>
      </c>
      <c r="AU154" s="238" t="s">
        <v>138</v>
      </c>
      <c r="AY154" s="14" t="s">
        <v>130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138</v>
      </c>
      <c r="BK154" s="239">
        <f>ROUND(I154*H154,2)</f>
        <v>0</v>
      </c>
      <c r="BL154" s="14" t="s">
        <v>137</v>
      </c>
      <c r="BM154" s="238" t="s">
        <v>840</v>
      </c>
    </row>
    <row r="155" s="2" customFormat="1" ht="21.75" customHeight="1">
      <c r="A155" s="35"/>
      <c r="B155" s="36"/>
      <c r="C155" s="240" t="s">
        <v>262</v>
      </c>
      <c r="D155" s="240" t="s">
        <v>128</v>
      </c>
      <c r="E155" s="241" t="s">
        <v>670</v>
      </c>
      <c r="F155" s="242" t="s">
        <v>671</v>
      </c>
      <c r="G155" s="243" t="s">
        <v>154</v>
      </c>
      <c r="H155" s="244">
        <v>12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40</v>
      </c>
      <c r="O155" s="94"/>
      <c r="P155" s="236">
        <f>O155*H155</f>
        <v>0</v>
      </c>
      <c r="Q155" s="236">
        <v>0.00033</v>
      </c>
      <c r="R155" s="236">
        <f>Q155*H155</f>
        <v>0.00396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142</v>
      </c>
      <c r="AT155" s="238" t="s">
        <v>128</v>
      </c>
      <c r="AU155" s="238" t="s">
        <v>138</v>
      </c>
      <c r="AY155" s="14" t="s">
        <v>130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138</v>
      </c>
      <c r="BK155" s="239">
        <f>ROUND(I155*H155,2)</f>
        <v>0</v>
      </c>
      <c r="BL155" s="14" t="s">
        <v>137</v>
      </c>
      <c r="BM155" s="238" t="s">
        <v>841</v>
      </c>
    </row>
    <row r="156" s="2" customFormat="1" ht="21.75" customHeight="1">
      <c r="A156" s="35"/>
      <c r="B156" s="36"/>
      <c r="C156" s="226" t="s">
        <v>266</v>
      </c>
      <c r="D156" s="226" t="s">
        <v>133</v>
      </c>
      <c r="E156" s="227" t="s">
        <v>673</v>
      </c>
      <c r="F156" s="228" t="s">
        <v>674</v>
      </c>
      <c r="G156" s="229" t="s">
        <v>154</v>
      </c>
      <c r="H156" s="230">
        <v>12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40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137</v>
      </c>
      <c r="AT156" s="238" t="s">
        <v>133</v>
      </c>
      <c r="AU156" s="238" t="s">
        <v>138</v>
      </c>
      <c r="AY156" s="14" t="s">
        <v>130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138</v>
      </c>
      <c r="BK156" s="239">
        <f>ROUND(I156*H156,2)</f>
        <v>0</v>
      </c>
      <c r="BL156" s="14" t="s">
        <v>137</v>
      </c>
      <c r="BM156" s="238" t="s">
        <v>842</v>
      </c>
    </row>
    <row r="157" s="2" customFormat="1" ht="21.75" customHeight="1">
      <c r="A157" s="35"/>
      <c r="B157" s="36"/>
      <c r="C157" s="240" t="s">
        <v>271</v>
      </c>
      <c r="D157" s="240" t="s">
        <v>128</v>
      </c>
      <c r="E157" s="241" t="s">
        <v>676</v>
      </c>
      <c r="F157" s="242" t="s">
        <v>677</v>
      </c>
      <c r="G157" s="243" t="s">
        <v>154</v>
      </c>
      <c r="H157" s="244">
        <v>12</v>
      </c>
      <c r="I157" s="245"/>
      <c r="J157" s="246">
        <f>ROUND(I157*H157,2)</f>
        <v>0</v>
      </c>
      <c r="K157" s="247"/>
      <c r="L157" s="248"/>
      <c r="M157" s="249" t="s">
        <v>1</v>
      </c>
      <c r="N157" s="250" t="s">
        <v>40</v>
      </c>
      <c r="O157" s="94"/>
      <c r="P157" s="236">
        <f>O157*H157</f>
        <v>0</v>
      </c>
      <c r="Q157" s="236">
        <v>0.00040000000000000002</v>
      </c>
      <c r="R157" s="236">
        <f>Q157*H157</f>
        <v>0.0048000000000000004</v>
      </c>
      <c r="S157" s="236">
        <v>0</v>
      </c>
      <c r="T157" s="23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8" t="s">
        <v>142</v>
      </c>
      <c r="AT157" s="238" t="s">
        <v>128</v>
      </c>
      <c r="AU157" s="238" t="s">
        <v>138</v>
      </c>
      <c r="AY157" s="14" t="s">
        <v>130</v>
      </c>
      <c r="BE157" s="239">
        <f>IF(N157="základná",J157,0)</f>
        <v>0</v>
      </c>
      <c r="BF157" s="239">
        <f>IF(N157="znížená",J157,0)</f>
        <v>0</v>
      </c>
      <c r="BG157" s="239">
        <f>IF(N157="zákl. prenesená",J157,0)</f>
        <v>0</v>
      </c>
      <c r="BH157" s="239">
        <f>IF(N157="zníž. prenesená",J157,0)</f>
        <v>0</v>
      </c>
      <c r="BI157" s="239">
        <f>IF(N157="nulová",J157,0)</f>
        <v>0</v>
      </c>
      <c r="BJ157" s="14" t="s">
        <v>138</v>
      </c>
      <c r="BK157" s="239">
        <f>ROUND(I157*H157,2)</f>
        <v>0</v>
      </c>
      <c r="BL157" s="14" t="s">
        <v>137</v>
      </c>
      <c r="BM157" s="238" t="s">
        <v>843</v>
      </c>
    </row>
    <row r="158" s="2" customFormat="1" ht="21.75" customHeight="1">
      <c r="A158" s="35"/>
      <c r="B158" s="36"/>
      <c r="C158" s="226" t="s">
        <v>275</v>
      </c>
      <c r="D158" s="226" t="s">
        <v>133</v>
      </c>
      <c r="E158" s="227" t="s">
        <v>679</v>
      </c>
      <c r="F158" s="228" t="s">
        <v>680</v>
      </c>
      <c r="G158" s="229" t="s">
        <v>154</v>
      </c>
      <c r="H158" s="230">
        <v>38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40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137</v>
      </c>
      <c r="AT158" s="238" t="s">
        <v>133</v>
      </c>
      <c r="AU158" s="238" t="s">
        <v>138</v>
      </c>
      <c r="AY158" s="14" t="s">
        <v>130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138</v>
      </c>
      <c r="BK158" s="239">
        <f>ROUND(I158*H158,2)</f>
        <v>0</v>
      </c>
      <c r="BL158" s="14" t="s">
        <v>137</v>
      </c>
      <c r="BM158" s="238" t="s">
        <v>844</v>
      </c>
    </row>
    <row r="159" s="2" customFormat="1" ht="16.5" customHeight="1">
      <c r="A159" s="35"/>
      <c r="B159" s="36"/>
      <c r="C159" s="240" t="s">
        <v>279</v>
      </c>
      <c r="D159" s="240" t="s">
        <v>128</v>
      </c>
      <c r="E159" s="241" t="s">
        <v>682</v>
      </c>
      <c r="F159" s="242" t="s">
        <v>683</v>
      </c>
      <c r="G159" s="243" t="s">
        <v>154</v>
      </c>
      <c r="H159" s="244">
        <v>38</v>
      </c>
      <c r="I159" s="245"/>
      <c r="J159" s="246">
        <f>ROUND(I159*H159,2)</f>
        <v>0</v>
      </c>
      <c r="K159" s="247"/>
      <c r="L159" s="248"/>
      <c r="M159" s="249" t="s">
        <v>1</v>
      </c>
      <c r="N159" s="250" t="s">
        <v>40</v>
      </c>
      <c r="O159" s="94"/>
      <c r="P159" s="236">
        <f>O159*H159</f>
        <v>0</v>
      </c>
      <c r="Q159" s="236">
        <v>0.00022000000000000001</v>
      </c>
      <c r="R159" s="236">
        <f>Q159*H159</f>
        <v>0.0083600000000000011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142</v>
      </c>
      <c r="AT159" s="238" t="s">
        <v>128</v>
      </c>
      <c r="AU159" s="238" t="s">
        <v>138</v>
      </c>
      <c r="AY159" s="14" t="s">
        <v>130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138</v>
      </c>
      <c r="BK159" s="239">
        <f>ROUND(I159*H159,2)</f>
        <v>0</v>
      </c>
      <c r="BL159" s="14" t="s">
        <v>137</v>
      </c>
      <c r="BM159" s="238" t="s">
        <v>845</v>
      </c>
    </row>
    <row r="160" s="2" customFormat="1" ht="16.5" customHeight="1">
      <c r="A160" s="35"/>
      <c r="B160" s="36"/>
      <c r="C160" s="226" t="s">
        <v>281</v>
      </c>
      <c r="D160" s="226" t="s">
        <v>133</v>
      </c>
      <c r="E160" s="227" t="s">
        <v>685</v>
      </c>
      <c r="F160" s="228" t="s">
        <v>686</v>
      </c>
      <c r="G160" s="229" t="s">
        <v>154</v>
      </c>
      <c r="H160" s="230">
        <v>352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40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137</v>
      </c>
      <c r="AT160" s="238" t="s">
        <v>133</v>
      </c>
      <c r="AU160" s="238" t="s">
        <v>138</v>
      </c>
      <c r="AY160" s="14" t="s">
        <v>130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138</v>
      </c>
      <c r="BK160" s="239">
        <f>ROUND(I160*H160,2)</f>
        <v>0</v>
      </c>
      <c r="BL160" s="14" t="s">
        <v>137</v>
      </c>
      <c r="BM160" s="238" t="s">
        <v>846</v>
      </c>
    </row>
    <row r="161" s="2" customFormat="1" ht="24.15" customHeight="1">
      <c r="A161" s="35"/>
      <c r="B161" s="36"/>
      <c r="C161" s="240" t="s">
        <v>285</v>
      </c>
      <c r="D161" s="240" t="s">
        <v>128</v>
      </c>
      <c r="E161" s="241" t="s">
        <v>688</v>
      </c>
      <c r="F161" s="242" t="s">
        <v>689</v>
      </c>
      <c r="G161" s="243" t="s">
        <v>154</v>
      </c>
      <c r="H161" s="244">
        <v>352</v>
      </c>
      <c r="I161" s="245"/>
      <c r="J161" s="246">
        <f>ROUND(I161*H161,2)</f>
        <v>0</v>
      </c>
      <c r="K161" s="247"/>
      <c r="L161" s="248"/>
      <c r="M161" s="249" t="s">
        <v>1</v>
      </c>
      <c r="N161" s="250" t="s">
        <v>40</v>
      </c>
      <c r="O161" s="94"/>
      <c r="P161" s="236">
        <f>O161*H161</f>
        <v>0</v>
      </c>
      <c r="Q161" s="236">
        <v>0.00016000000000000001</v>
      </c>
      <c r="R161" s="236">
        <f>Q161*H161</f>
        <v>0.056320000000000002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142</v>
      </c>
      <c r="AT161" s="238" t="s">
        <v>128</v>
      </c>
      <c r="AU161" s="238" t="s">
        <v>138</v>
      </c>
      <c r="AY161" s="14" t="s">
        <v>130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138</v>
      </c>
      <c r="BK161" s="239">
        <f>ROUND(I161*H161,2)</f>
        <v>0</v>
      </c>
      <c r="BL161" s="14" t="s">
        <v>137</v>
      </c>
      <c r="BM161" s="238" t="s">
        <v>847</v>
      </c>
    </row>
    <row r="162" s="2" customFormat="1" ht="16.5" customHeight="1">
      <c r="A162" s="35"/>
      <c r="B162" s="36"/>
      <c r="C162" s="226" t="s">
        <v>289</v>
      </c>
      <c r="D162" s="226" t="s">
        <v>133</v>
      </c>
      <c r="E162" s="227" t="s">
        <v>691</v>
      </c>
      <c r="F162" s="228" t="s">
        <v>692</v>
      </c>
      <c r="G162" s="229" t="s">
        <v>154</v>
      </c>
      <c r="H162" s="230">
        <v>9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40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137</v>
      </c>
      <c r="AT162" s="238" t="s">
        <v>133</v>
      </c>
      <c r="AU162" s="238" t="s">
        <v>138</v>
      </c>
      <c r="AY162" s="14" t="s">
        <v>130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138</v>
      </c>
      <c r="BK162" s="239">
        <f>ROUND(I162*H162,2)</f>
        <v>0</v>
      </c>
      <c r="BL162" s="14" t="s">
        <v>137</v>
      </c>
      <c r="BM162" s="238" t="s">
        <v>848</v>
      </c>
    </row>
    <row r="163" s="2" customFormat="1" ht="16.5" customHeight="1">
      <c r="A163" s="35"/>
      <c r="B163" s="36"/>
      <c r="C163" s="240" t="s">
        <v>295</v>
      </c>
      <c r="D163" s="240" t="s">
        <v>128</v>
      </c>
      <c r="E163" s="241" t="s">
        <v>694</v>
      </c>
      <c r="F163" s="242" t="s">
        <v>695</v>
      </c>
      <c r="G163" s="243" t="s">
        <v>154</v>
      </c>
      <c r="H163" s="244">
        <v>9</v>
      </c>
      <c r="I163" s="245"/>
      <c r="J163" s="246">
        <f>ROUND(I163*H163,2)</f>
        <v>0</v>
      </c>
      <c r="K163" s="247"/>
      <c r="L163" s="248"/>
      <c r="M163" s="249" t="s">
        <v>1</v>
      </c>
      <c r="N163" s="250" t="s">
        <v>40</v>
      </c>
      <c r="O163" s="94"/>
      <c r="P163" s="236">
        <f>O163*H163</f>
        <v>0</v>
      </c>
      <c r="Q163" s="236">
        <v>0.00014999999999999999</v>
      </c>
      <c r="R163" s="236">
        <f>Q163*H163</f>
        <v>0.0013499999999999999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142</v>
      </c>
      <c r="AT163" s="238" t="s">
        <v>128</v>
      </c>
      <c r="AU163" s="238" t="s">
        <v>138</v>
      </c>
      <c r="AY163" s="14" t="s">
        <v>130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138</v>
      </c>
      <c r="BK163" s="239">
        <f>ROUND(I163*H163,2)</f>
        <v>0</v>
      </c>
      <c r="BL163" s="14" t="s">
        <v>137</v>
      </c>
      <c r="BM163" s="238" t="s">
        <v>849</v>
      </c>
    </row>
    <row r="164" s="2" customFormat="1" ht="16.5" customHeight="1">
      <c r="A164" s="35"/>
      <c r="B164" s="36"/>
      <c r="C164" s="226" t="s">
        <v>299</v>
      </c>
      <c r="D164" s="226" t="s">
        <v>133</v>
      </c>
      <c r="E164" s="227" t="s">
        <v>697</v>
      </c>
      <c r="F164" s="228" t="s">
        <v>698</v>
      </c>
      <c r="G164" s="229" t="s">
        <v>154</v>
      </c>
      <c r="H164" s="230">
        <v>24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40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137</v>
      </c>
      <c r="AT164" s="238" t="s">
        <v>133</v>
      </c>
      <c r="AU164" s="238" t="s">
        <v>138</v>
      </c>
      <c r="AY164" s="14" t="s">
        <v>130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138</v>
      </c>
      <c r="BK164" s="239">
        <f>ROUND(I164*H164,2)</f>
        <v>0</v>
      </c>
      <c r="BL164" s="14" t="s">
        <v>137</v>
      </c>
      <c r="BM164" s="238" t="s">
        <v>850</v>
      </c>
    </row>
    <row r="165" s="2" customFormat="1" ht="16.5" customHeight="1">
      <c r="A165" s="35"/>
      <c r="B165" s="36"/>
      <c r="C165" s="240" t="s">
        <v>305</v>
      </c>
      <c r="D165" s="240" t="s">
        <v>128</v>
      </c>
      <c r="E165" s="241" t="s">
        <v>700</v>
      </c>
      <c r="F165" s="242" t="s">
        <v>701</v>
      </c>
      <c r="G165" s="243" t="s">
        <v>154</v>
      </c>
      <c r="H165" s="244">
        <v>24</v>
      </c>
      <c r="I165" s="245"/>
      <c r="J165" s="246">
        <f>ROUND(I165*H165,2)</f>
        <v>0</v>
      </c>
      <c r="K165" s="247"/>
      <c r="L165" s="248"/>
      <c r="M165" s="249" t="s">
        <v>1</v>
      </c>
      <c r="N165" s="250" t="s">
        <v>40</v>
      </c>
      <c r="O165" s="94"/>
      <c r="P165" s="236">
        <f>O165*H165</f>
        <v>0</v>
      </c>
      <c r="Q165" s="236">
        <v>0.00029</v>
      </c>
      <c r="R165" s="236">
        <f>Q165*H165</f>
        <v>0.00696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166</v>
      </c>
      <c r="AT165" s="238" t="s">
        <v>128</v>
      </c>
      <c r="AU165" s="238" t="s">
        <v>138</v>
      </c>
      <c r="AY165" s="14" t="s">
        <v>130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138</v>
      </c>
      <c r="BK165" s="239">
        <f>ROUND(I165*H165,2)</f>
        <v>0</v>
      </c>
      <c r="BL165" s="14" t="s">
        <v>166</v>
      </c>
      <c r="BM165" s="238" t="s">
        <v>851</v>
      </c>
    </row>
    <row r="166" s="2" customFormat="1" ht="16.5" customHeight="1">
      <c r="A166" s="35"/>
      <c r="B166" s="36"/>
      <c r="C166" s="226" t="s">
        <v>309</v>
      </c>
      <c r="D166" s="226" t="s">
        <v>133</v>
      </c>
      <c r="E166" s="227" t="s">
        <v>703</v>
      </c>
      <c r="F166" s="228" t="s">
        <v>704</v>
      </c>
      <c r="G166" s="229" t="s">
        <v>154</v>
      </c>
      <c r="H166" s="230">
        <v>25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40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137</v>
      </c>
      <c r="AT166" s="238" t="s">
        <v>133</v>
      </c>
      <c r="AU166" s="238" t="s">
        <v>138</v>
      </c>
      <c r="AY166" s="14" t="s">
        <v>130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138</v>
      </c>
      <c r="BK166" s="239">
        <f>ROUND(I166*H166,2)</f>
        <v>0</v>
      </c>
      <c r="BL166" s="14" t="s">
        <v>137</v>
      </c>
      <c r="BM166" s="238" t="s">
        <v>852</v>
      </c>
    </row>
    <row r="167" s="2" customFormat="1" ht="16.5" customHeight="1">
      <c r="A167" s="35"/>
      <c r="B167" s="36"/>
      <c r="C167" s="240" t="s">
        <v>313</v>
      </c>
      <c r="D167" s="240" t="s">
        <v>128</v>
      </c>
      <c r="E167" s="241" t="s">
        <v>706</v>
      </c>
      <c r="F167" s="242" t="s">
        <v>707</v>
      </c>
      <c r="G167" s="243" t="s">
        <v>154</v>
      </c>
      <c r="H167" s="244">
        <v>25</v>
      </c>
      <c r="I167" s="245"/>
      <c r="J167" s="246">
        <f>ROUND(I167*H167,2)</f>
        <v>0</v>
      </c>
      <c r="K167" s="247"/>
      <c r="L167" s="248"/>
      <c r="M167" s="249" t="s">
        <v>1</v>
      </c>
      <c r="N167" s="250" t="s">
        <v>40</v>
      </c>
      <c r="O167" s="94"/>
      <c r="P167" s="236">
        <f>O167*H167</f>
        <v>0</v>
      </c>
      <c r="Q167" s="236">
        <v>0.00017000000000000001</v>
      </c>
      <c r="R167" s="236">
        <f>Q167*H167</f>
        <v>0.0042500000000000003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142</v>
      </c>
      <c r="AT167" s="238" t="s">
        <v>128</v>
      </c>
      <c r="AU167" s="238" t="s">
        <v>138</v>
      </c>
      <c r="AY167" s="14" t="s">
        <v>130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138</v>
      </c>
      <c r="BK167" s="239">
        <f>ROUND(I167*H167,2)</f>
        <v>0</v>
      </c>
      <c r="BL167" s="14" t="s">
        <v>137</v>
      </c>
      <c r="BM167" s="238" t="s">
        <v>853</v>
      </c>
    </row>
    <row r="168" s="2" customFormat="1" ht="24.15" customHeight="1">
      <c r="A168" s="35"/>
      <c r="B168" s="36"/>
      <c r="C168" s="226" t="s">
        <v>317</v>
      </c>
      <c r="D168" s="226" t="s">
        <v>133</v>
      </c>
      <c r="E168" s="227" t="s">
        <v>709</v>
      </c>
      <c r="F168" s="228" t="s">
        <v>710</v>
      </c>
      <c r="G168" s="229" t="s">
        <v>154</v>
      </c>
      <c r="H168" s="230">
        <v>73</v>
      </c>
      <c r="I168" s="231"/>
      <c r="J168" s="232">
        <f>ROUND(I168*H168,2)</f>
        <v>0</v>
      </c>
      <c r="K168" s="233"/>
      <c r="L168" s="41"/>
      <c r="M168" s="234" t="s">
        <v>1</v>
      </c>
      <c r="N168" s="235" t="s">
        <v>40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137</v>
      </c>
      <c r="AT168" s="238" t="s">
        <v>133</v>
      </c>
      <c r="AU168" s="238" t="s">
        <v>138</v>
      </c>
      <c r="AY168" s="14" t="s">
        <v>130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138</v>
      </c>
      <c r="BK168" s="239">
        <f>ROUND(I168*H168,2)</f>
        <v>0</v>
      </c>
      <c r="BL168" s="14" t="s">
        <v>137</v>
      </c>
      <c r="BM168" s="238" t="s">
        <v>854</v>
      </c>
    </row>
    <row r="169" s="2" customFormat="1" ht="24.15" customHeight="1">
      <c r="A169" s="35"/>
      <c r="B169" s="36"/>
      <c r="C169" s="240" t="s">
        <v>321</v>
      </c>
      <c r="D169" s="240" t="s">
        <v>128</v>
      </c>
      <c r="E169" s="241" t="s">
        <v>712</v>
      </c>
      <c r="F169" s="242" t="s">
        <v>713</v>
      </c>
      <c r="G169" s="243" t="s">
        <v>154</v>
      </c>
      <c r="H169" s="244">
        <v>73</v>
      </c>
      <c r="I169" s="245"/>
      <c r="J169" s="246">
        <f>ROUND(I169*H169,2)</f>
        <v>0</v>
      </c>
      <c r="K169" s="247"/>
      <c r="L169" s="248"/>
      <c r="M169" s="249" t="s">
        <v>1</v>
      </c>
      <c r="N169" s="250" t="s">
        <v>40</v>
      </c>
      <c r="O169" s="94"/>
      <c r="P169" s="236">
        <f>O169*H169</f>
        <v>0</v>
      </c>
      <c r="Q169" s="236">
        <v>0.00022000000000000001</v>
      </c>
      <c r="R169" s="236">
        <f>Q169*H169</f>
        <v>0.016060000000000001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142</v>
      </c>
      <c r="AT169" s="238" t="s">
        <v>128</v>
      </c>
      <c r="AU169" s="238" t="s">
        <v>138</v>
      </c>
      <c r="AY169" s="14" t="s">
        <v>130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138</v>
      </c>
      <c r="BK169" s="239">
        <f>ROUND(I169*H169,2)</f>
        <v>0</v>
      </c>
      <c r="BL169" s="14" t="s">
        <v>137</v>
      </c>
      <c r="BM169" s="238" t="s">
        <v>855</v>
      </c>
    </row>
    <row r="170" s="2" customFormat="1" ht="16.5" customHeight="1">
      <c r="A170" s="35"/>
      <c r="B170" s="36"/>
      <c r="C170" s="226" t="s">
        <v>325</v>
      </c>
      <c r="D170" s="226" t="s">
        <v>133</v>
      </c>
      <c r="E170" s="227" t="s">
        <v>715</v>
      </c>
      <c r="F170" s="228" t="s">
        <v>716</v>
      </c>
      <c r="G170" s="229" t="s">
        <v>154</v>
      </c>
      <c r="H170" s="230">
        <v>50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40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137</v>
      </c>
      <c r="AT170" s="238" t="s">
        <v>133</v>
      </c>
      <c r="AU170" s="238" t="s">
        <v>138</v>
      </c>
      <c r="AY170" s="14" t="s">
        <v>130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138</v>
      </c>
      <c r="BK170" s="239">
        <f>ROUND(I170*H170,2)</f>
        <v>0</v>
      </c>
      <c r="BL170" s="14" t="s">
        <v>137</v>
      </c>
      <c r="BM170" s="238" t="s">
        <v>856</v>
      </c>
    </row>
    <row r="171" s="2" customFormat="1" ht="16.5" customHeight="1">
      <c r="A171" s="35"/>
      <c r="B171" s="36"/>
      <c r="C171" s="240" t="s">
        <v>327</v>
      </c>
      <c r="D171" s="240" t="s">
        <v>128</v>
      </c>
      <c r="E171" s="241" t="s">
        <v>718</v>
      </c>
      <c r="F171" s="242" t="s">
        <v>719</v>
      </c>
      <c r="G171" s="243" t="s">
        <v>154</v>
      </c>
      <c r="H171" s="244">
        <v>50</v>
      </c>
      <c r="I171" s="245"/>
      <c r="J171" s="246">
        <f>ROUND(I171*H171,2)</f>
        <v>0</v>
      </c>
      <c r="K171" s="247"/>
      <c r="L171" s="248"/>
      <c r="M171" s="249" t="s">
        <v>1</v>
      </c>
      <c r="N171" s="250" t="s">
        <v>40</v>
      </c>
      <c r="O171" s="94"/>
      <c r="P171" s="236">
        <f>O171*H171</f>
        <v>0</v>
      </c>
      <c r="Q171" s="236">
        <v>0.00021000000000000001</v>
      </c>
      <c r="R171" s="236">
        <f>Q171*H171</f>
        <v>0.010500000000000001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142</v>
      </c>
      <c r="AT171" s="238" t="s">
        <v>128</v>
      </c>
      <c r="AU171" s="238" t="s">
        <v>138</v>
      </c>
      <c r="AY171" s="14" t="s">
        <v>130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138</v>
      </c>
      <c r="BK171" s="239">
        <f>ROUND(I171*H171,2)</f>
        <v>0</v>
      </c>
      <c r="BL171" s="14" t="s">
        <v>137</v>
      </c>
      <c r="BM171" s="238" t="s">
        <v>857</v>
      </c>
    </row>
    <row r="172" s="2" customFormat="1" ht="16.5" customHeight="1">
      <c r="A172" s="35"/>
      <c r="B172" s="36"/>
      <c r="C172" s="226" t="s">
        <v>331</v>
      </c>
      <c r="D172" s="226" t="s">
        <v>133</v>
      </c>
      <c r="E172" s="227" t="s">
        <v>721</v>
      </c>
      <c r="F172" s="228" t="s">
        <v>722</v>
      </c>
      <c r="G172" s="229" t="s">
        <v>154</v>
      </c>
      <c r="H172" s="230">
        <v>24</v>
      </c>
      <c r="I172" s="231"/>
      <c r="J172" s="232">
        <f>ROUND(I172*H172,2)</f>
        <v>0</v>
      </c>
      <c r="K172" s="233"/>
      <c r="L172" s="41"/>
      <c r="M172" s="234" t="s">
        <v>1</v>
      </c>
      <c r="N172" s="235" t="s">
        <v>40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137</v>
      </c>
      <c r="AT172" s="238" t="s">
        <v>133</v>
      </c>
      <c r="AU172" s="238" t="s">
        <v>138</v>
      </c>
      <c r="AY172" s="14" t="s">
        <v>130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138</v>
      </c>
      <c r="BK172" s="239">
        <f>ROUND(I172*H172,2)</f>
        <v>0</v>
      </c>
      <c r="BL172" s="14" t="s">
        <v>137</v>
      </c>
      <c r="BM172" s="238" t="s">
        <v>858</v>
      </c>
    </row>
    <row r="173" s="2" customFormat="1" ht="16.5" customHeight="1">
      <c r="A173" s="35"/>
      <c r="B173" s="36"/>
      <c r="C173" s="240" t="s">
        <v>336</v>
      </c>
      <c r="D173" s="240" t="s">
        <v>128</v>
      </c>
      <c r="E173" s="241" t="s">
        <v>724</v>
      </c>
      <c r="F173" s="242" t="s">
        <v>725</v>
      </c>
      <c r="G173" s="243" t="s">
        <v>154</v>
      </c>
      <c r="H173" s="244">
        <v>24</v>
      </c>
      <c r="I173" s="245"/>
      <c r="J173" s="246">
        <f>ROUND(I173*H173,2)</f>
        <v>0</v>
      </c>
      <c r="K173" s="247"/>
      <c r="L173" s="248"/>
      <c r="M173" s="249" t="s">
        <v>1</v>
      </c>
      <c r="N173" s="250" t="s">
        <v>40</v>
      </c>
      <c r="O173" s="94"/>
      <c r="P173" s="236">
        <f>O173*H173</f>
        <v>0</v>
      </c>
      <c r="Q173" s="236">
        <v>0.0017700000000000001</v>
      </c>
      <c r="R173" s="236">
        <f>Q173*H173</f>
        <v>0.042480000000000004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142</v>
      </c>
      <c r="AT173" s="238" t="s">
        <v>128</v>
      </c>
      <c r="AU173" s="238" t="s">
        <v>138</v>
      </c>
      <c r="AY173" s="14" t="s">
        <v>130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138</v>
      </c>
      <c r="BK173" s="239">
        <f>ROUND(I173*H173,2)</f>
        <v>0</v>
      </c>
      <c r="BL173" s="14" t="s">
        <v>137</v>
      </c>
      <c r="BM173" s="238" t="s">
        <v>859</v>
      </c>
    </row>
    <row r="174" s="2" customFormat="1" ht="21.75" customHeight="1">
      <c r="A174" s="35"/>
      <c r="B174" s="36"/>
      <c r="C174" s="226" t="s">
        <v>342</v>
      </c>
      <c r="D174" s="226" t="s">
        <v>133</v>
      </c>
      <c r="E174" s="227" t="s">
        <v>727</v>
      </c>
      <c r="F174" s="228" t="s">
        <v>728</v>
      </c>
      <c r="G174" s="229" t="s">
        <v>154</v>
      </c>
      <c r="H174" s="230">
        <v>48</v>
      </c>
      <c r="I174" s="231"/>
      <c r="J174" s="232">
        <f>ROUND(I174*H174,2)</f>
        <v>0</v>
      </c>
      <c r="K174" s="233"/>
      <c r="L174" s="41"/>
      <c r="M174" s="234" t="s">
        <v>1</v>
      </c>
      <c r="N174" s="235" t="s">
        <v>40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137</v>
      </c>
      <c r="AT174" s="238" t="s">
        <v>133</v>
      </c>
      <c r="AU174" s="238" t="s">
        <v>138</v>
      </c>
      <c r="AY174" s="14" t="s">
        <v>130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138</v>
      </c>
      <c r="BK174" s="239">
        <f>ROUND(I174*H174,2)</f>
        <v>0</v>
      </c>
      <c r="BL174" s="14" t="s">
        <v>137</v>
      </c>
      <c r="BM174" s="238" t="s">
        <v>860</v>
      </c>
    </row>
    <row r="175" s="2" customFormat="1" ht="16.5" customHeight="1">
      <c r="A175" s="35"/>
      <c r="B175" s="36"/>
      <c r="C175" s="240" t="s">
        <v>350</v>
      </c>
      <c r="D175" s="240" t="s">
        <v>128</v>
      </c>
      <c r="E175" s="241" t="s">
        <v>730</v>
      </c>
      <c r="F175" s="242" t="s">
        <v>731</v>
      </c>
      <c r="G175" s="243" t="s">
        <v>154</v>
      </c>
      <c r="H175" s="244">
        <v>48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40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142</v>
      </c>
      <c r="AT175" s="238" t="s">
        <v>128</v>
      </c>
      <c r="AU175" s="238" t="s">
        <v>138</v>
      </c>
      <c r="AY175" s="14" t="s">
        <v>130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138</v>
      </c>
      <c r="BK175" s="239">
        <f>ROUND(I175*H175,2)</f>
        <v>0</v>
      </c>
      <c r="BL175" s="14" t="s">
        <v>137</v>
      </c>
      <c r="BM175" s="238" t="s">
        <v>861</v>
      </c>
    </row>
    <row r="176" s="2" customFormat="1" ht="24.15" customHeight="1">
      <c r="A176" s="35"/>
      <c r="B176" s="36"/>
      <c r="C176" s="240" t="s">
        <v>356</v>
      </c>
      <c r="D176" s="240" t="s">
        <v>128</v>
      </c>
      <c r="E176" s="241" t="s">
        <v>733</v>
      </c>
      <c r="F176" s="242" t="s">
        <v>734</v>
      </c>
      <c r="G176" s="243" t="s">
        <v>154</v>
      </c>
      <c r="H176" s="244">
        <v>48</v>
      </c>
      <c r="I176" s="245"/>
      <c r="J176" s="246">
        <f>ROUND(I176*H176,2)</f>
        <v>0</v>
      </c>
      <c r="K176" s="247"/>
      <c r="L176" s="248"/>
      <c r="M176" s="249" t="s">
        <v>1</v>
      </c>
      <c r="N176" s="250" t="s">
        <v>40</v>
      </c>
      <c r="O176" s="94"/>
      <c r="P176" s="236">
        <f>O176*H176</f>
        <v>0</v>
      </c>
      <c r="Q176" s="236">
        <v>0.00042000000000000002</v>
      </c>
      <c r="R176" s="236">
        <f>Q176*H176</f>
        <v>0.020160000000000001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142</v>
      </c>
      <c r="AT176" s="238" t="s">
        <v>128</v>
      </c>
      <c r="AU176" s="238" t="s">
        <v>138</v>
      </c>
      <c r="AY176" s="14" t="s">
        <v>130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138</v>
      </c>
      <c r="BK176" s="239">
        <f>ROUND(I176*H176,2)</f>
        <v>0</v>
      </c>
      <c r="BL176" s="14" t="s">
        <v>137</v>
      </c>
      <c r="BM176" s="238" t="s">
        <v>862</v>
      </c>
    </row>
    <row r="177" s="2" customFormat="1" ht="24.15" customHeight="1">
      <c r="A177" s="35"/>
      <c r="B177" s="36"/>
      <c r="C177" s="226" t="s">
        <v>160</v>
      </c>
      <c r="D177" s="226" t="s">
        <v>133</v>
      </c>
      <c r="E177" s="227" t="s">
        <v>736</v>
      </c>
      <c r="F177" s="228" t="s">
        <v>737</v>
      </c>
      <c r="G177" s="229" t="s">
        <v>154</v>
      </c>
      <c r="H177" s="230">
        <v>238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40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137</v>
      </c>
      <c r="AT177" s="238" t="s">
        <v>133</v>
      </c>
      <c r="AU177" s="238" t="s">
        <v>138</v>
      </c>
      <c r="AY177" s="14" t="s">
        <v>130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138</v>
      </c>
      <c r="BK177" s="239">
        <f>ROUND(I177*H177,2)</f>
        <v>0</v>
      </c>
      <c r="BL177" s="14" t="s">
        <v>137</v>
      </c>
      <c r="BM177" s="238" t="s">
        <v>863</v>
      </c>
    </row>
    <row r="178" s="2" customFormat="1" ht="24.15" customHeight="1">
      <c r="A178" s="35"/>
      <c r="B178" s="36"/>
      <c r="C178" s="226" t="s">
        <v>361</v>
      </c>
      <c r="D178" s="226" t="s">
        <v>133</v>
      </c>
      <c r="E178" s="227" t="s">
        <v>263</v>
      </c>
      <c r="F178" s="228" t="s">
        <v>264</v>
      </c>
      <c r="G178" s="229" t="s">
        <v>136</v>
      </c>
      <c r="H178" s="230">
        <v>745</v>
      </c>
      <c r="I178" s="231"/>
      <c r="J178" s="232">
        <f>ROUND(I178*H178,2)</f>
        <v>0</v>
      </c>
      <c r="K178" s="233"/>
      <c r="L178" s="41"/>
      <c r="M178" s="234" t="s">
        <v>1</v>
      </c>
      <c r="N178" s="235" t="s">
        <v>40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137</v>
      </c>
      <c r="AT178" s="238" t="s">
        <v>133</v>
      </c>
      <c r="AU178" s="238" t="s">
        <v>138</v>
      </c>
      <c r="AY178" s="14" t="s">
        <v>130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138</v>
      </c>
      <c r="BK178" s="239">
        <f>ROUND(I178*H178,2)</f>
        <v>0</v>
      </c>
      <c r="BL178" s="14" t="s">
        <v>137</v>
      </c>
      <c r="BM178" s="238" t="s">
        <v>864</v>
      </c>
    </row>
    <row r="179" s="2" customFormat="1" ht="16.5" customHeight="1">
      <c r="A179" s="35"/>
      <c r="B179" s="36"/>
      <c r="C179" s="240" t="s">
        <v>365</v>
      </c>
      <c r="D179" s="240" t="s">
        <v>128</v>
      </c>
      <c r="E179" s="241" t="s">
        <v>740</v>
      </c>
      <c r="F179" s="242" t="s">
        <v>741</v>
      </c>
      <c r="G179" s="243" t="s">
        <v>269</v>
      </c>
      <c r="H179" s="244">
        <v>104.3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40</v>
      </c>
      <c r="O179" s="94"/>
      <c r="P179" s="236">
        <f>O179*H179</f>
        <v>0</v>
      </c>
      <c r="Q179" s="236">
        <v>0.001</v>
      </c>
      <c r="R179" s="236">
        <f>Q179*H179</f>
        <v>0.1043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142</v>
      </c>
      <c r="AT179" s="238" t="s">
        <v>128</v>
      </c>
      <c r="AU179" s="238" t="s">
        <v>138</v>
      </c>
      <c r="AY179" s="14" t="s">
        <v>130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138</v>
      </c>
      <c r="BK179" s="239">
        <f>ROUND(I179*H179,2)</f>
        <v>0</v>
      </c>
      <c r="BL179" s="14" t="s">
        <v>137</v>
      </c>
      <c r="BM179" s="238" t="s">
        <v>865</v>
      </c>
    </row>
    <row r="180" s="12" customFormat="1" ht="22.8" customHeight="1">
      <c r="A180" s="12"/>
      <c r="B180" s="210"/>
      <c r="C180" s="211"/>
      <c r="D180" s="212" t="s">
        <v>73</v>
      </c>
      <c r="E180" s="224" t="s">
        <v>743</v>
      </c>
      <c r="F180" s="224" t="s">
        <v>744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SUM(P181:P183)</f>
        <v>0</v>
      </c>
      <c r="Q180" s="218"/>
      <c r="R180" s="219">
        <f>SUM(R181:R183)</f>
        <v>0</v>
      </c>
      <c r="S180" s="218"/>
      <c r="T180" s="220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82</v>
      </c>
      <c r="AT180" s="222" t="s">
        <v>73</v>
      </c>
      <c r="AU180" s="222" t="s">
        <v>82</v>
      </c>
      <c r="AY180" s="221" t="s">
        <v>130</v>
      </c>
      <c r="BK180" s="223">
        <f>SUM(BK181:BK183)</f>
        <v>0</v>
      </c>
    </row>
    <row r="181" s="2" customFormat="1" ht="24.15" customHeight="1">
      <c r="A181" s="35"/>
      <c r="B181" s="36"/>
      <c r="C181" s="226" t="s">
        <v>371</v>
      </c>
      <c r="D181" s="226" t="s">
        <v>133</v>
      </c>
      <c r="E181" s="227" t="s">
        <v>745</v>
      </c>
      <c r="F181" s="228" t="s">
        <v>746</v>
      </c>
      <c r="G181" s="229" t="s">
        <v>136</v>
      </c>
      <c r="H181" s="230">
        <v>345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40</v>
      </c>
      <c r="O181" s="94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137</v>
      </c>
      <c r="AT181" s="238" t="s">
        <v>133</v>
      </c>
      <c r="AU181" s="238" t="s">
        <v>138</v>
      </c>
      <c r="AY181" s="14" t="s">
        <v>130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138</v>
      </c>
      <c r="BK181" s="239">
        <f>ROUND(I181*H181,2)</f>
        <v>0</v>
      </c>
      <c r="BL181" s="14" t="s">
        <v>137</v>
      </c>
      <c r="BM181" s="238" t="s">
        <v>866</v>
      </c>
    </row>
    <row r="182" s="2" customFormat="1" ht="33" customHeight="1">
      <c r="A182" s="35"/>
      <c r="B182" s="36"/>
      <c r="C182" s="226" t="s">
        <v>748</v>
      </c>
      <c r="D182" s="226" t="s">
        <v>133</v>
      </c>
      <c r="E182" s="227" t="s">
        <v>749</v>
      </c>
      <c r="F182" s="228" t="s">
        <v>750</v>
      </c>
      <c r="G182" s="229" t="s">
        <v>136</v>
      </c>
      <c r="H182" s="230">
        <v>345</v>
      </c>
      <c r="I182" s="231"/>
      <c r="J182" s="232">
        <f>ROUND(I182*H182,2)</f>
        <v>0</v>
      </c>
      <c r="K182" s="233"/>
      <c r="L182" s="41"/>
      <c r="M182" s="234" t="s">
        <v>1</v>
      </c>
      <c r="N182" s="235" t="s">
        <v>40</v>
      </c>
      <c r="O182" s="94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137</v>
      </c>
      <c r="AT182" s="238" t="s">
        <v>133</v>
      </c>
      <c r="AU182" s="238" t="s">
        <v>138</v>
      </c>
      <c r="AY182" s="14" t="s">
        <v>130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138</v>
      </c>
      <c r="BK182" s="239">
        <f>ROUND(I182*H182,2)</f>
        <v>0</v>
      </c>
      <c r="BL182" s="14" t="s">
        <v>137</v>
      </c>
      <c r="BM182" s="238" t="s">
        <v>867</v>
      </c>
    </row>
    <row r="183" s="2" customFormat="1" ht="33" customHeight="1">
      <c r="A183" s="35"/>
      <c r="B183" s="36"/>
      <c r="C183" s="226" t="s">
        <v>752</v>
      </c>
      <c r="D183" s="226" t="s">
        <v>133</v>
      </c>
      <c r="E183" s="227" t="s">
        <v>753</v>
      </c>
      <c r="F183" s="228" t="s">
        <v>754</v>
      </c>
      <c r="G183" s="229" t="s">
        <v>353</v>
      </c>
      <c r="H183" s="230">
        <v>241.5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40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137</v>
      </c>
      <c r="AT183" s="238" t="s">
        <v>133</v>
      </c>
      <c r="AU183" s="238" t="s">
        <v>138</v>
      </c>
      <c r="AY183" s="14" t="s">
        <v>130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138</v>
      </c>
      <c r="BK183" s="239">
        <f>ROUND(I183*H183,2)</f>
        <v>0</v>
      </c>
      <c r="BL183" s="14" t="s">
        <v>137</v>
      </c>
      <c r="BM183" s="238" t="s">
        <v>868</v>
      </c>
    </row>
    <row r="184" s="12" customFormat="1" ht="22.8" customHeight="1">
      <c r="A184" s="12"/>
      <c r="B184" s="210"/>
      <c r="C184" s="211"/>
      <c r="D184" s="212" t="s">
        <v>73</v>
      </c>
      <c r="E184" s="224" t="s">
        <v>340</v>
      </c>
      <c r="F184" s="224" t="s">
        <v>341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P185</f>
        <v>0</v>
      </c>
      <c r="Q184" s="218"/>
      <c r="R184" s="219">
        <f>R185</f>
        <v>0</v>
      </c>
      <c r="S184" s="218"/>
      <c r="T184" s="22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82</v>
      </c>
      <c r="AT184" s="222" t="s">
        <v>73</v>
      </c>
      <c r="AU184" s="222" t="s">
        <v>82</v>
      </c>
      <c r="AY184" s="221" t="s">
        <v>130</v>
      </c>
      <c r="BK184" s="223">
        <f>BK185</f>
        <v>0</v>
      </c>
    </row>
    <row r="185" s="2" customFormat="1" ht="24.15" customHeight="1">
      <c r="A185" s="35"/>
      <c r="B185" s="36"/>
      <c r="C185" s="226" t="s">
        <v>756</v>
      </c>
      <c r="D185" s="226" t="s">
        <v>133</v>
      </c>
      <c r="E185" s="227" t="s">
        <v>757</v>
      </c>
      <c r="F185" s="228" t="s">
        <v>758</v>
      </c>
      <c r="G185" s="229" t="s">
        <v>759</v>
      </c>
      <c r="H185" s="230">
        <v>24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40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137</v>
      </c>
      <c r="AT185" s="238" t="s">
        <v>133</v>
      </c>
      <c r="AU185" s="238" t="s">
        <v>138</v>
      </c>
      <c r="AY185" s="14" t="s">
        <v>130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138</v>
      </c>
      <c r="BK185" s="239">
        <f>ROUND(I185*H185,2)</f>
        <v>0</v>
      </c>
      <c r="BL185" s="14" t="s">
        <v>137</v>
      </c>
      <c r="BM185" s="238" t="s">
        <v>869</v>
      </c>
    </row>
    <row r="186" s="12" customFormat="1" ht="25.92" customHeight="1">
      <c r="A186" s="12"/>
      <c r="B186" s="210"/>
      <c r="C186" s="211"/>
      <c r="D186" s="212" t="s">
        <v>73</v>
      </c>
      <c r="E186" s="213" t="s">
        <v>369</v>
      </c>
      <c r="F186" s="213" t="s">
        <v>370</v>
      </c>
      <c r="G186" s="211"/>
      <c r="H186" s="211"/>
      <c r="I186" s="214"/>
      <c r="J186" s="215">
        <f>BK186</f>
        <v>0</v>
      </c>
      <c r="K186" s="211"/>
      <c r="L186" s="216"/>
      <c r="M186" s="217"/>
      <c r="N186" s="218"/>
      <c r="O186" s="218"/>
      <c r="P186" s="219">
        <f>P187</f>
        <v>0</v>
      </c>
      <c r="Q186" s="218"/>
      <c r="R186" s="219">
        <f>R187</f>
        <v>0</v>
      </c>
      <c r="S186" s="218"/>
      <c r="T186" s="220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151</v>
      </c>
      <c r="AT186" s="222" t="s">
        <v>73</v>
      </c>
      <c r="AU186" s="222" t="s">
        <v>74</v>
      </c>
      <c r="AY186" s="221" t="s">
        <v>130</v>
      </c>
      <c r="BK186" s="223">
        <f>BK187</f>
        <v>0</v>
      </c>
    </row>
    <row r="187" s="2" customFormat="1" ht="16.5" customHeight="1">
      <c r="A187" s="35"/>
      <c r="B187" s="36"/>
      <c r="C187" s="226" t="s">
        <v>761</v>
      </c>
      <c r="D187" s="226" t="s">
        <v>133</v>
      </c>
      <c r="E187" s="227" t="s">
        <v>372</v>
      </c>
      <c r="F187" s="228" t="s">
        <v>373</v>
      </c>
      <c r="G187" s="229" t="s">
        <v>374</v>
      </c>
      <c r="H187" s="230">
        <v>1</v>
      </c>
      <c r="I187" s="231"/>
      <c r="J187" s="232">
        <f>ROUND(I187*H187,2)</f>
        <v>0</v>
      </c>
      <c r="K187" s="233"/>
      <c r="L187" s="41"/>
      <c r="M187" s="252" t="s">
        <v>1</v>
      </c>
      <c r="N187" s="253" t="s">
        <v>40</v>
      </c>
      <c r="O187" s="254"/>
      <c r="P187" s="255">
        <f>O187*H187</f>
        <v>0</v>
      </c>
      <c r="Q187" s="255">
        <v>0</v>
      </c>
      <c r="R187" s="255">
        <f>Q187*H187</f>
        <v>0</v>
      </c>
      <c r="S187" s="255">
        <v>0</v>
      </c>
      <c r="T187" s="25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8" t="s">
        <v>375</v>
      </c>
      <c r="AT187" s="238" t="s">
        <v>133</v>
      </c>
      <c r="AU187" s="238" t="s">
        <v>82</v>
      </c>
      <c r="AY187" s="14" t="s">
        <v>130</v>
      </c>
      <c r="BE187" s="239">
        <f>IF(N187="základná",J187,0)</f>
        <v>0</v>
      </c>
      <c r="BF187" s="239">
        <f>IF(N187="znížená",J187,0)</f>
        <v>0</v>
      </c>
      <c r="BG187" s="239">
        <f>IF(N187="zákl. prenesená",J187,0)</f>
        <v>0</v>
      </c>
      <c r="BH187" s="239">
        <f>IF(N187="zníž. prenesená",J187,0)</f>
        <v>0</v>
      </c>
      <c r="BI187" s="239">
        <f>IF(N187="nulová",J187,0)</f>
        <v>0</v>
      </c>
      <c r="BJ187" s="14" t="s">
        <v>138</v>
      </c>
      <c r="BK187" s="239">
        <f>ROUND(I187*H187,2)</f>
        <v>0</v>
      </c>
      <c r="BL187" s="14" t="s">
        <v>375</v>
      </c>
      <c r="BM187" s="238" t="s">
        <v>870</v>
      </c>
    </row>
    <row r="188" s="2" customFormat="1" ht="6.96" customHeight="1">
      <c r="A188" s="35"/>
      <c r="B188" s="69"/>
      <c r="C188" s="70"/>
      <c r="D188" s="70"/>
      <c r="E188" s="70"/>
      <c r="F188" s="70"/>
      <c r="G188" s="70"/>
      <c r="H188" s="70"/>
      <c r="I188" s="70"/>
      <c r="J188" s="70"/>
      <c r="K188" s="70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h3vVfVB1KzAecXkkGNcVRcHbI+CNGLCh16DXHpq0s3RUs5f4Qaw8kbA4Hh+YflO5g1ONiJ0j6Uo4x15ADc4L5A==" hashValue="DVFjWHXz0JNB+gXobmAWjZmOjY3BktQOMOrVutUkAfyXqQRN96dOgnqs89kCZRxzvjgUF6um+AUE4hABCfUrgA==" algorithmName="SHA-512" password="CC35"/>
  <autoFilter ref="C120:K18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DESKTOP-RR56LFB\Ján</dc:creator>
  <cp:lastModifiedBy>DESKTOP-RR56LFB\Ján</cp:lastModifiedBy>
  <dcterms:created xsi:type="dcterms:W3CDTF">2024-01-31T18:01:17Z</dcterms:created>
  <dcterms:modified xsi:type="dcterms:W3CDTF">2024-01-31T18:01:24Z</dcterms:modified>
</cp:coreProperties>
</file>