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S L O V B Y S , s.r.o\VO\stavba\Doplnenie SP\"/>
    </mc:Choice>
  </mc:AlternateContent>
  <xr:revisionPtr revIDLastSave="0" documentId="13_ncr:1_{8EFE3C4E-A459-41FC-BABF-BC5F1BC31FDD}" xr6:coauthVersionLast="47" xr6:coauthVersionMax="47" xr10:uidLastSave="{00000000-0000-0000-0000-000000000000}"/>
  <bookViews>
    <workbookView xWindow="7560" yWindow="1380" windowWidth="18780" windowHeight="14025" activeTab="1" xr2:uid="{00000000-000D-0000-FFFF-FFFF00000000}"/>
  </bookViews>
  <sheets>
    <sheet name="Rekapitulácia stavby" sheetId="1" r:id="rId1"/>
    <sheet name="01 - Stavebná časť" sheetId="2" r:id="rId2"/>
    <sheet name="02 - UVK ZTI - Ústredné v..." sheetId="3" r:id="rId3"/>
  </sheets>
  <definedNames>
    <definedName name="_xlnm._FilterDatabase" localSheetId="1" hidden="1">'01 - Stavebná časť'!$C$129:$K$337</definedName>
    <definedName name="_xlnm._FilterDatabase" localSheetId="2" hidden="1">'02 - UVK ZTI - Ústredné v...'!$C$132:$K$286</definedName>
    <definedName name="_xlnm.Print_Titles" localSheetId="1">'01 - Stavebná časť'!$129:$129</definedName>
    <definedName name="_xlnm.Print_Titles" localSheetId="2">'02 - UVK ZTI - Ústredné v...'!$132:$132</definedName>
    <definedName name="_xlnm.Print_Titles" localSheetId="0">'Rekapitulácia stavby'!$92:$92</definedName>
    <definedName name="_xlnm.Print_Area" localSheetId="1">'01 - Stavebná časť'!$C$4:$J$76,'01 - Stavebná časť'!$C$82:$J$111,'01 - Stavebná časť'!$C$117:$J$337</definedName>
    <definedName name="_xlnm.Print_Area" localSheetId="2">'02 - UVK ZTI - Ústredné v...'!$C$4:$J$76,'02 - UVK ZTI - Ústredné v...'!$C$82:$J$114,'02 - UVK ZTI - Ústredné v...'!$C$120:$J$286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T181" i="3" s="1"/>
  <c r="R182" i="3"/>
  <c r="R181" i="3" s="1"/>
  <c r="P182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J130" i="3"/>
  <c r="J129" i="3"/>
  <c r="F129" i="3"/>
  <c r="F127" i="3"/>
  <c r="E125" i="3"/>
  <c r="J92" i="3"/>
  <c r="J91" i="3"/>
  <c r="F91" i="3"/>
  <c r="F89" i="3"/>
  <c r="E87" i="3"/>
  <c r="J18" i="3"/>
  <c r="E18" i="3"/>
  <c r="F92" i="3" s="1"/>
  <c r="J17" i="3"/>
  <c r="J12" i="3"/>
  <c r="J127" i="3" s="1"/>
  <c r="E7" i="3"/>
  <c r="E123" i="3" s="1"/>
  <c r="J37" i="2"/>
  <c r="J36" i="2"/>
  <c r="AY95" i="1"/>
  <c r="J35" i="2"/>
  <c r="AX95" i="1"/>
  <c r="BI337" i="2"/>
  <c r="BH337" i="2"/>
  <c r="BG337" i="2"/>
  <c r="BE337" i="2"/>
  <c r="T337" i="2"/>
  <c r="T336" i="2"/>
  <c r="R337" i="2"/>
  <c r="R336" i="2"/>
  <c r="P337" i="2"/>
  <c r="P336" i="2"/>
  <c r="BI333" i="2"/>
  <c r="BH333" i="2"/>
  <c r="BG333" i="2"/>
  <c r="BE333" i="2"/>
  <c r="T333" i="2"/>
  <c r="R333" i="2"/>
  <c r="P333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19" i="2"/>
  <c r="BH319" i="2"/>
  <c r="BG319" i="2"/>
  <c r="BE319" i="2"/>
  <c r="T319" i="2"/>
  <c r="R319" i="2"/>
  <c r="P319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0" i="2"/>
  <c r="BH310" i="2"/>
  <c r="BG310" i="2"/>
  <c r="BE310" i="2"/>
  <c r="T310" i="2"/>
  <c r="R310" i="2"/>
  <c r="P310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1" i="2"/>
  <c r="BH251" i="2"/>
  <c r="BG251" i="2"/>
  <c r="BE251" i="2"/>
  <c r="T251" i="2"/>
  <c r="R251" i="2"/>
  <c r="P251" i="2"/>
  <c r="BI247" i="2"/>
  <c r="BH247" i="2"/>
  <c r="BG247" i="2"/>
  <c r="BE247" i="2"/>
  <c r="T247" i="2"/>
  <c r="R247" i="2"/>
  <c r="P247" i="2"/>
  <c r="BI242" i="2"/>
  <c r="BH242" i="2"/>
  <c r="BG242" i="2"/>
  <c r="BE242" i="2"/>
  <c r="T242" i="2"/>
  <c r="R242" i="2"/>
  <c r="P242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R201" i="2"/>
  <c r="P201" i="2"/>
  <c r="BI198" i="2"/>
  <c r="BH198" i="2"/>
  <c r="BG198" i="2"/>
  <c r="BE198" i="2"/>
  <c r="T198" i="2"/>
  <c r="R198" i="2"/>
  <c r="P198" i="2"/>
  <c r="BI194" i="2"/>
  <c r="BH194" i="2"/>
  <c r="BG194" i="2"/>
  <c r="BE194" i="2"/>
  <c r="T194" i="2"/>
  <c r="R194" i="2"/>
  <c r="P194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2" i="2"/>
  <c r="BH172" i="2"/>
  <c r="BG172" i="2"/>
  <c r="BE172" i="2"/>
  <c r="T172" i="2"/>
  <c r="R172" i="2"/>
  <c r="P172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T149" i="2" s="1"/>
  <c r="R150" i="2"/>
  <c r="R149" i="2" s="1"/>
  <c r="P150" i="2"/>
  <c r="P149" i="2" s="1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39" i="2"/>
  <c r="BH139" i="2"/>
  <c r="BG139" i="2"/>
  <c r="BE139" i="2"/>
  <c r="T139" i="2"/>
  <c r="R139" i="2"/>
  <c r="P139" i="2"/>
  <c r="BI138" i="2"/>
  <c r="BH138" i="2"/>
  <c r="F36" i="2" s="1"/>
  <c r="BG138" i="2"/>
  <c r="BE138" i="2"/>
  <c r="T138" i="2"/>
  <c r="R138" i="2"/>
  <c r="P138" i="2"/>
  <c r="BI137" i="2"/>
  <c r="BH137" i="2"/>
  <c r="BG137" i="2"/>
  <c r="F35" i="2" s="1"/>
  <c r="BE137" i="2"/>
  <c r="T137" i="2"/>
  <c r="R137" i="2"/>
  <c r="P137" i="2"/>
  <c r="BI136" i="2"/>
  <c r="BH136" i="2"/>
  <c r="BG136" i="2"/>
  <c r="BE136" i="2"/>
  <c r="F33" i="2" s="1"/>
  <c r="T136" i="2"/>
  <c r="R136" i="2"/>
  <c r="P136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 s="1"/>
  <c r="J17" i="2"/>
  <c r="J12" i="2"/>
  <c r="J89" i="2" s="1"/>
  <c r="E7" i="2"/>
  <c r="E120" i="2" s="1"/>
  <c r="L90" i="1"/>
  <c r="AM90" i="1"/>
  <c r="AM89" i="1"/>
  <c r="L89" i="1"/>
  <c r="AM87" i="1"/>
  <c r="L87" i="1"/>
  <c r="L85" i="1"/>
  <c r="L84" i="1"/>
  <c r="BK303" i="2"/>
  <c r="BK258" i="2"/>
  <c r="BK221" i="2"/>
  <c r="BK307" i="2"/>
  <c r="J234" i="2"/>
  <c r="J330" i="2"/>
  <c r="J267" i="2"/>
  <c r="BK263" i="2"/>
  <c r="BK163" i="2"/>
  <c r="J316" i="2"/>
  <c r="J273" i="2"/>
  <c r="J220" i="2"/>
  <c r="BK154" i="2"/>
  <c r="J300" i="2"/>
  <c r="BK194" i="2"/>
  <c r="J282" i="2"/>
  <c r="BK222" i="2"/>
  <c r="J150" i="2"/>
  <c r="J138" i="2"/>
  <c r="J301" i="2"/>
  <c r="BK220" i="2"/>
  <c r="BK146" i="2"/>
  <c r="J280" i="3"/>
  <c r="BK232" i="3"/>
  <c r="BK199" i="3"/>
  <c r="J162" i="3"/>
  <c r="J270" i="3"/>
  <c r="J222" i="3"/>
  <c r="J156" i="3"/>
  <c r="BK202" i="3"/>
  <c r="BK184" i="3"/>
  <c r="BK143" i="3"/>
  <c r="J224" i="3"/>
  <c r="BK177" i="3"/>
  <c r="J218" i="3"/>
  <c r="J157" i="3"/>
  <c r="J278" i="3"/>
  <c r="BK195" i="3"/>
  <c r="J250" i="3"/>
  <c r="BK258" i="3"/>
  <c r="BK159" i="3"/>
  <c r="J285" i="3"/>
  <c r="BK213" i="3"/>
  <c r="BK240" i="3"/>
  <c r="BK145" i="3"/>
  <c r="BK218" i="3"/>
  <c r="BK272" i="3"/>
  <c r="BK179" i="3"/>
  <c r="BK278" i="3"/>
  <c r="J186" i="3"/>
  <c r="BK263" i="3"/>
  <c r="BK249" i="3"/>
  <c r="J221" i="3"/>
  <c r="BK137" i="3"/>
  <c r="J204" i="3"/>
  <c r="BK152" i="3"/>
  <c r="BK284" i="2"/>
  <c r="BK304" i="2"/>
  <c r="BK188" i="2"/>
  <c r="BK313" i="2"/>
  <c r="J222" i="2"/>
  <c r="BK256" i="3"/>
  <c r="J234" i="3"/>
  <c r="J279" i="3"/>
  <c r="BK277" i="3"/>
  <c r="BK180" i="3"/>
  <c r="J277" i="3"/>
  <c r="J195" i="3"/>
  <c r="J184" i="3"/>
  <c r="BK171" i="3"/>
  <c r="BK237" i="3"/>
  <c r="J223" i="3"/>
  <c r="J179" i="3"/>
  <c r="J247" i="3"/>
  <c r="BK209" i="3"/>
  <c r="BK252" i="3"/>
  <c r="BK146" i="3"/>
  <c r="J136" i="2"/>
  <c r="J166" i="2"/>
  <c r="BK301" i="2"/>
  <c r="J279" i="2"/>
  <c r="J322" i="2"/>
  <c r="BK282" i="2"/>
  <c r="J185" i="2"/>
  <c r="J221" i="2"/>
  <c r="J238" i="2"/>
  <c r="BK172" i="2"/>
  <c r="J284" i="2"/>
  <c r="BK150" i="2"/>
  <c r="BK239" i="3"/>
  <c r="J136" i="3"/>
  <c r="J215" i="3"/>
  <c r="J210" i="3"/>
  <c r="BK163" i="3"/>
  <c r="BK225" i="3"/>
  <c r="J268" i="3"/>
  <c r="BK144" i="3"/>
  <c r="J144" i="3"/>
  <c r="BK138" i="3"/>
  <c r="J176" i="3"/>
  <c r="BK228" i="3"/>
  <c r="J230" i="3"/>
  <c r="BK246" i="3"/>
  <c r="BK268" i="3"/>
  <c r="J147" i="3"/>
  <c r="BK208" i="3"/>
  <c r="BK196" i="3"/>
  <c r="BK243" i="3"/>
  <c r="J158" i="3"/>
  <c r="J180" i="3"/>
  <c r="J260" i="2"/>
  <c r="J133" i="2"/>
  <c r="J163" i="2"/>
  <c r="J263" i="2"/>
  <c r="BK160" i="2"/>
  <c r="BK291" i="2"/>
  <c r="BK238" i="2"/>
  <c r="BK177" i="2"/>
  <c r="BK237" i="2"/>
  <c r="J264" i="2"/>
  <c r="J143" i="2"/>
  <c r="J302" i="2"/>
  <c r="J225" i="2"/>
  <c r="BK136" i="2"/>
  <c r="J244" i="3"/>
  <c r="J182" i="3"/>
  <c r="J263" i="3"/>
  <c r="BK193" i="3"/>
  <c r="J177" i="3"/>
  <c r="BK255" i="3"/>
  <c r="BK164" i="3"/>
  <c r="J194" i="3"/>
  <c r="BK241" i="3"/>
  <c r="J137" i="3"/>
  <c r="BK286" i="3"/>
  <c r="BK153" i="3"/>
  <c r="J233" i="3"/>
  <c r="J200" i="3"/>
  <c r="BK284" i="3"/>
  <c r="J161" i="3"/>
  <c r="BK220" i="3"/>
  <c r="J226" i="3"/>
  <c r="BK280" i="3"/>
  <c r="J248" i="3"/>
  <c r="J219" i="3"/>
  <c r="BK248" i="3"/>
  <c r="BK175" i="3"/>
  <c r="BK290" i="2"/>
  <c r="J242" i="2"/>
  <c r="J231" i="2"/>
  <c r="BK319" i="2"/>
  <c r="BK166" i="2"/>
  <c r="J172" i="2"/>
  <c r="BK300" i="2"/>
  <c r="BK214" i="2"/>
  <c r="J137" i="2"/>
  <c r="J307" i="2"/>
  <c r="J228" i="2"/>
  <c r="J310" i="2"/>
  <c r="J201" i="2"/>
  <c r="BK283" i="3"/>
  <c r="J169" i="3"/>
  <c r="J258" i="3"/>
  <c r="J196" i="3"/>
  <c r="J145" i="3"/>
  <c r="BK185" i="3"/>
  <c r="J266" i="3"/>
  <c r="BK238" i="3"/>
  <c r="J190" i="3"/>
  <c r="BK234" i="3"/>
  <c r="BK211" i="3"/>
  <c r="BK158" i="3"/>
  <c r="BK216" i="3"/>
  <c r="J251" i="3"/>
  <c r="BK276" i="3"/>
  <c r="BK200" i="3"/>
  <c r="J232" i="3"/>
  <c r="BK174" i="3"/>
  <c r="BK186" i="3"/>
  <c r="J293" i="2"/>
  <c r="BK225" i="2"/>
  <c r="J194" i="2"/>
  <c r="J304" i="2"/>
  <c r="J259" i="2"/>
  <c r="BK210" i="3"/>
  <c r="BK260" i="3"/>
  <c r="BK187" i="3"/>
  <c r="BK273" i="3"/>
  <c r="J198" i="3"/>
  <c r="BK190" i="3"/>
  <c r="BK136" i="3"/>
  <c r="BK222" i="3"/>
  <c r="BK261" i="3"/>
  <c r="J150" i="3"/>
  <c r="BK173" i="3"/>
  <c r="J267" i="3"/>
  <c r="J217" i="3"/>
  <c r="J235" i="3"/>
  <c r="J242" i="3"/>
  <c r="BK157" i="3"/>
  <c r="BK162" i="3"/>
  <c r="J185" i="3"/>
  <c r="J262" i="3"/>
  <c r="BK226" i="3"/>
  <c r="BK166" i="3"/>
  <c r="J209" i="3"/>
  <c r="BK160" i="3"/>
  <c r="J270" i="2"/>
  <c r="J157" i="2"/>
  <c r="J290" i="2"/>
  <c r="BK137" i="2"/>
  <c r="BK262" i="3"/>
  <c r="BK207" i="3"/>
  <c r="J187" i="3"/>
  <c r="J155" i="3"/>
  <c r="BK253" i="3"/>
  <c r="J208" i="3"/>
  <c r="BK215" i="3"/>
  <c r="BK151" i="3"/>
  <c r="J260" i="3"/>
  <c r="J202" i="3"/>
  <c r="BK269" i="3"/>
  <c r="BK191" i="3"/>
  <c r="J149" i="3"/>
  <c r="J238" i="3"/>
  <c r="BK192" i="3"/>
  <c r="BK244" i="3"/>
  <c r="J283" i="3"/>
  <c r="J206" i="3"/>
  <c r="J286" i="3"/>
  <c r="BK247" i="3"/>
  <c r="J138" i="3"/>
  <c r="J199" i="3"/>
  <c r="BK169" i="3"/>
  <c r="BK250" i="3"/>
  <c r="BK194" i="3"/>
  <c r="J240" i="3"/>
  <c r="J229" i="3"/>
  <c r="J160" i="3"/>
  <c r="BK231" i="3"/>
  <c r="J246" i="3"/>
  <c r="BK205" i="3"/>
  <c r="J249" i="3"/>
  <c r="BK189" i="3"/>
  <c r="J251" i="2"/>
  <c r="BK316" i="2"/>
  <c r="J276" i="2"/>
  <c r="J214" i="2"/>
  <c r="J33" i="2"/>
  <c r="J163" i="3"/>
  <c r="J171" i="3"/>
  <c r="J231" i="3"/>
  <c r="J254" i="3"/>
  <c r="BK259" i="3"/>
  <c r="BK170" i="3"/>
  <c r="J252" i="3"/>
  <c r="BK285" i="3"/>
  <c r="J189" i="3"/>
  <c r="J241" i="3"/>
  <c r="BK155" i="3"/>
  <c r="BK235" i="3"/>
  <c r="BK217" i="3"/>
  <c r="J197" i="3"/>
  <c r="J201" i="3"/>
  <c r="J207" i="3"/>
  <c r="BK276" i="2"/>
  <c r="J160" i="2"/>
  <c r="J237" i="2"/>
  <c r="BK322" i="2"/>
  <c r="AS94" i="1"/>
  <c r="J258" i="2"/>
  <c r="BK198" i="2"/>
  <c r="BK133" i="2"/>
  <c r="J245" i="3"/>
  <c r="J211" i="3"/>
  <c r="J284" i="3"/>
  <c r="J255" i="3"/>
  <c r="BK251" i="3"/>
  <c r="J164" i="3"/>
  <c r="J141" i="3"/>
  <c r="BK182" i="3"/>
  <c r="J168" i="3"/>
  <c r="BK224" i="3"/>
  <c r="J165" i="3"/>
  <c r="BK302" i="2"/>
  <c r="J177" i="2"/>
  <c r="BK259" i="2"/>
  <c r="J333" i="2"/>
  <c r="J325" i="2"/>
  <c r="J154" i="2"/>
  <c r="BK242" i="2"/>
  <c r="J180" i="2"/>
  <c r="BK325" i="2"/>
  <c r="BK305" i="2"/>
  <c r="BK204" i="2"/>
  <c r="BK333" i="2"/>
  <c r="BK270" i="2"/>
  <c r="BK157" i="2"/>
  <c r="J276" i="3"/>
  <c r="BK149" i="3"/>
  <c r="J225" i="3"/>
  <c r="J143" i="3"/>
  <c r="BK147" i="3"/>
  <c r="J228" i="3"/>
  <c r="BK270" i="3"/>
  <c r="J146" i="3"/>
  <c r="BK233" i="3"/>
  <c r="BK168" i="3"/>
  <c r="BK150" i="3"/>
  <c r="BK264" i="3"/>
  <c r="BK172" i="3"/>
  <c r="J239" i="3"/>
  <c r="BK265" i="3"/>
  <c r="J281" i="3"/>
  <c r="BK212" i="3"/>
  <c r="J170" i="3"/>
  <c r="BK221" i="3"/>
  <c r="J174" i="3"/>
  <c r="J287" i="2"/>
  <c r="J217" i="2"/>
  <c r="J303" i="2"/>
  <c r="F37" i="2"/>
  <c r="BK156" i="3"/>
  <c r="BK219" i="3"/>
  <c r="J173" i="3"/>
  <c r="BK281" i="3"/>
  <c r="BK279" i="3"/>
  <c r="J178" i="3"/>
  <c r="J205" i="3"/>
  <c r="J261" i="3"/>
  <c r="J212" i="3"/>
  <c r="J191" i="3"/>
  <c r="BK279" i="2"/>
  <c r="BK260" i="2"/>
  <c r="BK273" i="2"/>
  <c r="BK201" i="2"/>
  <c r="J305" i="2"/>
  <c r="BK234" i="2"/>
  <c r="BK328" i="2"/>
  <c r="BK267" i="2"/>
  <c r="J198" i="2"/>
  <c r="J313" i="2"/>
  <c r="BK228" i="2"/>
  <c r="BK139" i="2"/>
  <c r="J253" i="3"/>
  <c r="BK198" i="3"/>
  <c r="J256" i="3"/>
  <c r="BK223" i="3"/>
  <c r="J153" i="3"/>
  <c r="BK254" i="3"/>
  <c r="J151" i="3"/>
  <c r="J172" i="3"/>
  <c r="BK178" i="3"/>
  <c r="BK206" i="3"/>
  <c r="BK165" i="3"/>
  <c r="J269" i="3"/>
  <c r="J220" i="3"/>
  <c r="BK197" i="3"/>
  <c r="J152" i="3"/>
  <c r="J328" i="2"/>
  <c r="BK269" i="2"/>
  <c r="BK247" i="2"/>
  <c r="BK337" i="2"/>
  <c r="J204" i="2"/>
  <c r="BK330" i="2"/>
  <c r="J291" i="2"/>
  <c r="J146" i="2"/>
  <c r="J188" i="2"/>
  <c r="BK310" i="2"/>
  <c r="BK287" i="2"/>
  <c r="BK251" i="2"/>
  <c r="BK217" i="2"/>
  <c r="BK143" i="2"/>
  <c r="BK264" i="2"/>
  <c r="J337" i="2"/>
  <c r="J269" i="2"/>
  <c r="BK231" i="2"/>
  <c r="BK180" i="2"/>
  <c r="J139" i="2"/>
  <c r="J319" i="2"/>
  <c r="BK293" i="2"/>
  <c r="J247" i="2"/>
  <c r="BK185" i="2"/>
  <c r="BK138" i="2"/>
  <c r="J265" i="3"/>
  <c r="BK203" i="3"/>
  <c r="J159" i="3"/>
  <c r="BK266" i="3"/>
  <c r="BK230" i="3"/>
  <c r="BK188" i="3"/>
  <c r="J192" i="3"/>
  <c r="BK267" i="3"/>
  <c r="J213" i="3"/>
  <c r="J272" i="3"/>
  <c r="J175" i="3"/>
  <c r="BK141" i="3"/>
  <c r="J237" i="3"/>
  <c r="J273" i="3"/>
  <c r="BK161" i="3"/>
  <c r="J243" i="3"/>
  <c r="J142" i="3"/>
  <c r="BK229" i="3"/>
  <c r="BK176" i="3"/>
  <c r="BK201" i="3"/>
  <c r="BK142" i="3"/>
  <c r="J203" i="3"/>
  <c r="J259" i="3"/>
  <c r="J193" i="3"/>
  <c r="J216" i="3"/>
  <c r="BK242" i="3"/>
  <c r="BK245" i="3"/>
  <c r="BK204" i="3"/>
  <c r="J264" i="3"/>
  <c r="J188" i="3"/>
  <c r="J166" i="3"/>
  <c r="P140" i="3" l="1"/>
  <c r="P154" i="3"/>
  <c r="T214" i="3"/>
  <c r="P275" i="3"/>
  <c r="P274" i="3"/>
  <c r="T213" i="2"/>
  <c r="BK306" i="2"/>
  <c r="BK271" i="2" s="1"/>
  <c r="J271" i="2" s="1"/>
  <c r="J104" i="2" s="1"/>
  <c r="J306" i="2"/>
  <c r="J108" i="2" s="1"/>
  <c r="R135" i="3"/>
  <c r="R134" i="3"/>
  <c r="R154" i="3"/>
  <c r="P227" i="3"/>
  <c r="P271" i="3"/>
  <c r="P142" i="2"/>
  <c r="P131" i="2" s="1"/>
  <c r="T268" i="2"/>
  <c r="T283" i="2"/>
  <c r="BK140" i="3"/>
  <c r="J140" i="3"/>
  <c r="J100" i="3"/>
  <c r="T154" i="3"/>
  <c r="T236" i="3"/>
  <c r="T132" i="2"/>
  <c r="T142" i="2"/>
  <c r="P272" i="2"/>
  <c r="P306" i="2"/>
  <c r="P135" i="3"/>
  <c r="P134" i="3"/>
  <c r="T167" i="3"/>
  <c r="R227" i="3"/>
  <c r="T275" i="3"/>
  <c r="T274" i="3"/>
  <c r="P213" i="2"/>
  <c r="P292" i="2"/>
  <c r="BK148" i="3"/>
  <c r="J148" i="3"/>
  <c r="J101" i="3"/>
  <c r="BK236" i="3"/>
  <c r="J236" i="3"/>
  <c r="J108" i="3"/>
  <c r="T271" i="3"/>
  <c r="P167" i="3"/>
  <c r="T257" i="3"/>
  <c r="R213" i="2"/>
  <c r="T292" i="2"/>
  <c r="BK167" i="3"/>
  <c r="J167" i="3"/>
  <c r="J103" i="3"/>
  <c r="P236" i="3"/>
  <c r="R271" i="3"/>
  <c r="R282" i="3"/>
  <c r="BK132" i="2"/>
  <c r="BK142" i="2"/>
  <c r="J142" i="2"/>
  <c r="J99" i="2"/>
  <c r="R272" i="2"/>
  <c r="R283" i="2"/>
  <c r="R329" i="2"/>
  <c r="T135" i="3"/>
  <c r="T134" i="3"/>
  <c r="P148" i="3"/>
  <c r="R214" i="3"/>
  <c r="BK282" i="3"/>
  <c r="J282" i="3"/>
  <c r="J113" i="3" s="1"/>
  <c r="BK213" i="2"/>
  <c r="J213" i="2" s="1"/>
  <c r="J102" i="2" s="1"/>
  <c r="R268" i="2"/>
  <c r="BK292" i="2"/>
  <c r="J292" i="2"/>
  <c r="J107" i="2"/>
  <c r="T329" i="2"/>
  <c r="R183" i="3"/>
  <c r="R257" i="3"/>
  <c r="T153" i="2"/>
  <c r="R292" i="2"/>
  <c r="R140" i="3"/>
  <c r="R148" i="3"/>
  <c r="P214" i="3"/>
  <c r="BK275" i="3"/>
  <c r="J275" i="3"/>
  <c r="J112" i="3" s="1"/>
  <c r="T140" i="3"/>
  <c r="T148" i="3"/>
  <c r="BK214" i="3"/>
  <c r="J214" i="3"/>
  <c r="J106" i="3"/>
  <c r="R275" i="3"/>
  <c r="R274" i="3"/>
  <c r="BK153" i="2"/>
  <c r="J153" i="2"/>
  <c r="J101" i="2"/>
  <c r="BK268" i="2"/>
  <c r="J268" i="2"/>
  <c r="J103" i="2" s="1"/>
  <c r="BK283" i="2"/>
  <c r="J283" i="2" s="1"/>
  <c r="J106" i="2" s="1"/>
  <c r="BK329" i="2"/>
  <c r="J329" i="2"/>
  <c r="J109" i="2" s="1"/>
  <c r="BK135" i="3"/>
  <c r="BK134" i="3" s="1"/>
  <c r="J134" i="3" s="1"/>
  <c r="J97" i="3" s="1"/>
  <c r="T183" i="3"/>
  <c r="BK257" i="3"/>
  <c r="J257" i="3" s="1"/>
  <c r="J109" i="3" s="1"/>
  <c r="T282" i="3"/>
  <c r="P132" i="2"/>
  <c r="R142" i="2"/>
  <c r="P268" i="2"/>
  <c r="T306" i="2"/>
  <c r="BK183" i="3"/>
  <c r="J183" i="3"/>
  <c r="J105" i="3"/>
  <c r="T227" i="3"/>
  <c r="P282" i="3"/>
  <c r="R153" i="2"/>
  <c r="P183" i="3"/>
  <c r="P257" i="3"/>
  <c r="R132" i="2"/>
  <c r="R131" i="2" s="1"/>
  <c r="BK272" i="2"/>
  <c r="J272" i="2" s="1"/>
  <c r="J105" i="2" s="1"/>
  <c r="P283" i="2"/>
  <c r="P329" i="2"/>
  <c r="R167" i="3"/>
  <c r="BK227" i="3"/>
  <c r="J227" i="3" s="1"/>
  <c r="J107" i="3" s="1"/>
  <c r="BK271" i="3"/>
  <c r="J271" i="3"/>
  <c r="J110" i="3"/>
  <c r="P153" i="2"/>
  <c r="T272" i="2"/>
  <c r="T271" i="2" s="1"/>
  <c r="R306" i="2"/>
  <c r="BK154" i="3"/>
  <c r="BK139" i="3" s="1"/>
  <c r="J139" i="3" s="1"/>
  <c r="J99" i="3" s="1"/>
  <c r="J154" i="3"/>
  <c r="J102" i="3" s="1"/>
  <c r="R236" i="3"/>
  <c r="BK181" i="3"/>
  <c r="J181" i="3"/>
  <c r="J104" i="3"/>
  <c r="BK149" i="2"/>
  <c r="J149" i="2"/>
  <c r="J100" i="2" s="1"/>
  <c r="BK336" i="2"/>
  <c r="J336" i="2" s="1"/>
  <c r="J110" i="2" s="1"/>
  <c r="J135" i="3"/>
  <c r="J98" i="3" s="1"/>
  <c r="BK274" i="3"/>
  <c r="J274" i="3"/>
  <c r="J111" i="3" s="1"/>
  <c r="J89" i="3"/>
  <c r="BF164" i="3"/>
  <c r="BF170" i="3"/>
  <c r="BF197" i="3"/>
  <c r="BF198" i="3"/>
  <c r="BF199" i="3"/>
  <c r="BF201" i="3"/>
  <c r="BF225" i="3"/>
  <c r="BF243" i="3"/>
  <c r="E85" i="3"/>
  <c r="BF147" i="3"/>
  <c r="BF192" i="3"/>
  <c r="BF239" i="3"/>
  <c r="BF242" i="3"/>
  <c r="BF250" i="3"/>
  <c r="BF252" i="3"/>
  <c r="F130" i="3"/>
  <c r="BF153" i="3"/>
  <c r="BF228" i="3"/>
  <c r="BF232" i="3"/>
  <c r="BF266" i="3"/>
  <c r="BF138" i="3"/>
  <c r="BF143" i="3"/>
  <c r="BF173" i="3"/>
  <c r="BF176" i="3"/>
  <c r="BF195" i="3"/>
  <c r="BF204" i="3"/>
  <c r="BF213" i="3"/>
  <c r="BF237" i="3"/>
  <c r="BF265" i="3"/>
  <c r="BF272" i="3"/>
  <c r="BF145" i="3"/>
  <c r="BF152" i="3"/>
  <c r="BF168" i="3"/>
  <c r="BF175" i="3"/>
  <c r="BF177" i="3"/>
  <c r="BF185" i="3"/>
  <c r="BF211" i="3"/>
  <c r="BF215" i="3"/>
  <c r="BF247" i="3"/>
  <c r="BF249" i="3"/>
  <c r="BF146" i="3"/>
  <c r="BF156" i="3"/>
  <c r="BF157" i="3"/>
  <c r="BF158" i="3"/>
  <c r="BF172" i="3"/>
  <c r="BF182" i="3"/>
  <c r="BF186" i="3"/>
  <c r="BF207" i="3"/>
  <c r="BF222" i="3"/>
  <c r="BF259" i="3"/>
  <c r="BF280" i="3"/>
  <c r="BF149" i="3"/>
  <c r="BF155" i="3"/>
  <c r="BF166" i="3"/>
  <c r="BF187" i="3"/>
  <c r="BF194" i="3"/>
  <c r="BF202" i="3"/>
  <c r="BF210" i="3"/>
  <c r="BF219" i="3"/>
  <c r="BF226" i="3"/>
  <c r="BF241" i="3"/>
  <c r="BF244" i="3"/>
  <c r="BF246" i="3"/>
  <c r="BF258" i="3"/>
  <c r="BF276" i="3"/>
  <c r="BF283" i="3"/>
  <c r="BF150" i="3"/>
  <c r="BF169" i="3"/>
  <c r="BF171" i="3"/>
  <c r="BF174" i="3"/>
  <c r="BF184" i="3"/>
  <c r="BF190" i="3"/>
  <c r="BF205" i="3"/>
  <c r="BF284" i="3"/>
  <c r="BF285" i="3"/>
  <c r="J132" i="2"/>
  <c r="J98" i="2" s="1"/>
  <c r="BF163" i="3"/>
  <c r="BF229" i="3"/>
  <c r="BF231" i="3"/>
  <c r="BF234" i="3"/>
  <c r="BF238" i="3"/>
  <c r="BF263" i="3"/>
  <c r="BF277" i="3"/>
  <c r="BF279" i="3"/>
  <c r="BF286" i="3"/>
  <c r="BF203" i="3"/>
  <c r="BF255" i="3"/>
  <c r="BF262" i="3"/>
  <c r="BF267" i="3"/>
  <c r="BF269" i="3"/>
  <c r="BF142" i="3"/>
  <c r="BF151" i="3"/>
  <c r="BF160" i="3"/>
  <c r="BF193" i="3"/>
  <c r="BF224" i="3"/>
  <c r="BF261" i="3"/>
  <c r="BF159" i="3"/>
  <c r="BF162" i="3"/>
  <c r="BF165" i="3"/>
  <c r="BF178" i="3"/>
  <c r="BF223" i="3"/>
  <c r="BF240" i="3"/>
  <c r="BF245" i="3"/>
  <c r="BF248" i="3"/>
  <c r="BF253" i="3"/>
  <c r="BF254" i="3"/>
  <c r="BF260" i="3"/>
  <c r="BF264" i="3"/>
  <c r="BF273" i="3"/>
  <c r="BF137" i="3"/>
  <c r="BF144" i="3"/>
  <c r="BF161" i="3"/>
  <c r="BF191" i="3"/>
  <c r="BF235" i="3"/>
  <c r="BF251" i="3"/>
  <c r="BF281" i="3"/>
  <c r="BF136" i="3"/>
  <c r="BF141" i="3"/>
  <c r="BF188" i="3"/>
  <c r="BF208" i="3"/>
  <c r="BF212" i="3"/>
  <c r="BF217" i="3"/>
  <c r="BF221" i="3"/>
  <c r="BF180" i="3"/>
  <c r="BF189" i="3"/>
  <c r="BF206" i="3"/>
  <c r="BF209" i="3"/>
  <c r="BF233" i="3"/>
  <c r="BF278" i="3"/>
  <c r="BF179" i="3"/>
  <c r="BF196" i="3"/>
  <c r="BF200" i="3"/>
  <c r="BF216" i="3"/>
  <c r="BF218" i="3"/>
  <c r="BF220" i="3"/>
  <c r="BF230" i="3"/>
  <c r="BF256" i="3"/>
  <c r="BF268" i="3"/>
  <c r="BF270" i="3"/>
  <c r="F92" i="2"/>
  <c r="J124" i="2"/>
  <c r="BF201" i="2"/>
  <c r="BF217" i="2"/>
  <c r="BF221" i="2"/>
  <c r="BF238" i="2"/>
  <c r="BF269" i="2"/>
  <c r="BF300" i="2"/>
  <c r="BF302" i="2"/>
  <c r="BF303" i="2"/>
  <c r="BF313" i="2"/>
  <c r="BF319" i="2"/>
  <c r="BB95" i="1"/>
  <c r="BF214" i="2"/>
  <c r="BF234" i="2"/>
  <c r="BF251" i="2"/>
  <c r="BF258" i="2"/>
  <c r="BF291" i="2"/>
  <c r="BF293" i="2"/>
  <c r="BF301" i="2"/>
  <c r="BF328" i="2"/>
  <c r="BC95" i="1"/>
  <c r="BF231" i="2"/>
  <c r="BF273" i="2"/>
  <c r="BF279" i="2"/>
  <c r="BF287" i="2"/>
  <c r="BF325" i="2"/>
  <c r="AZ95" i="1"/>
  <c r="BF146" i="2"/>
  <c r="BF166" i="2"/>
  <c r="BF228" i="2"/>
  <c r="BF260" i="2"/>
  <c r="BF290" i="2"/>
  <c r="BF304" i="2"/>
  <c r="BF136" i="2"/>
  <c r="BF137" i="2"/>
  <c r="BF138" i="2"/>
  <c r="BF177" i="2"/>
  <c r="BF180" i="2"/>
  <c r="BF194" i="2"/>
  <c r="BF237" i="2"/>
  <c r="BF322" i="2"/>
  <c r="AV95" i="1"/>
  <c r="E85" i="2"/>
  <c r="BF133" i="2"/>
  <c r="BF154" i="2"/>
  <c r="BF157" i="2"/>
  <c r="BF160" i="2"/>
  <c r="BF185" i="2"/>
  <c r="BF188" i="2"/>
  <c r="BF222" i="2"/>
  <c r="BF242" i="2"/>
  <c r="BF259" i="2"/>
  <c r="BF310" i="2"/>
  <c r="BF316" i="2"/>
  <c r="BF330" i="2"/>
  <c r="BF139" i="2"/>
  <c r="BF143" i="2"/>
  <c r="BF150" i="2"/>
  <c r="BF163" i="2"/>
  <c r="BF172" i="2"/>
  <c r="BF220" i="2"/>
  <c r="BF225" i="2"/>
  <c r="BF247" i="2"/>
  <c r="BF267" i="2"/>
  <c r="BF270" i="2"/>
  <c r="BF276" i="2"/>
  <c r="BF282" i="2"/>
  <c r="BF284" i="2"/>
  <c r="BF305" i="2"/>
  <c r="BF333" i="2"/>
  <c r="BF198" i="2"/>
  <c r="BF204" i="2"/>
  <c r="BF263" i="2"/>
  <c r="BF264" i="2"/>
  <c r="BF307" i="2"/>
  <c r="BF337" i="2"/>
  <c r="BD95" i="1"/>
  <c r="F35" i="3"/>
  <c r="BB96" i="1"/>
  <c r="F37" i="3"/>
  <c r="BD96" i="1"/>
  <c r="F33" i="3"/>
  <c r="AZ96" i="1" s="1"/>
  <c r="F36" i="3"/>
  <c r="BC96" i="1"/>
  <c r="J33" i="3"/>
  <c r="AV96" i="1"/>
  <c r="R139" i="3" l="1"/>
  <c r="R133" i="3"/>
  <c r="T139" i="3"/>
  <c r="T133" i="3"/>
  <c r="T131" i="2"/>
  <c r="T130" i="2"/>
  <c r="R271" i="2"/>
  <c r="R130" i="2"/>
  <c r="BK131" i="2"/>
  <c r="J131" i="2"/>
  <c r="J97" i="2"/>
  <c r="P271" i="2"/>
  <c r="P130" i="2"/>
  <c r="AU95" i="1"/>
  <c r="P139" i="3"/>
  <c r="P133" i="3"/>
  <c r="AU96" i="1" s="1"/>
  <c r="BK133" i="3"/>
  <c r="J133" i="3"/>
  <c r="J96" i="3"/>
  <c r="BK130" i="2"/>
  <c r="J130" i="2" s="1"/>
  <c r="J30" i="2" s="1"/>
  <c r="AG95" i="1" s="1"/>
  <c r="F34" i="2"/>
  <c r="BA95" i="1" s="1"/>
  <c r="J34" i="2"/>
  <c r="AW95" i="1" s="1"/>
  <c r="AT95" i="1" s="1"/>
  <c r="F34" i="3"/>
  <c r="BA96" i="1"/>
  <c r="BC94" i="1"/>
  <c r="AY94" i="1" s="1"/>
  <c r="J34" i="3"/>
  <c r="AW96" i="1" s="1"/>
  <c r="AT96" i="1" s="1"/>
  <c r="AZ94" i="1"/>
  <c r="AV94" i="1" s="1"/>
  <c r="AK29" i="1" s="1"/>
  <c r="BB94" i="1"/>
  <c r="AX94" i="1" s="1"/>
  <c r="BD94" i="1"/>
  <c r="W33" i="1" s="1"/>
  <c r="AN95" i="1" l="1"/>
  <c r="J96" i="2"/>
  <c r="J39" i="2"/>
  <c r="AU94" i="1"/>
  <c r="W29" i="1"/>
  <c r="W31" i="1"/>
  <c r="J30" i="3"/>
  <c r="AG96" i="1"/>
  <c r="AN96" i="1" s="1"/>
  <c r="W32" i="1"/>
  <c r="BA94" i="1"/>
  <c r="AW94" i="1" s="1"/>
  <c r="AK30" i="1" s="1"/>
  <c r="J39" i="3" l="1"/>
  <c r="AG94" i="1"/>
  <c r="AK26" i="1" s="1"/>
  <c r="AK35" i="1" s="1"/>
  <c r="W30" i="1"/>
  <c r="AT94" i="1"/>
  <c r="AN94" i="1" l="1"/>
</calcChain>
</file>

<file path=xl/sharedStrings.xml><?xml version="1.0" encoding="utf-8"?>
<sst xmlns="http://schemas.openxmlformats.org/spreadsheetml/2006/main" count="4603" uniqueCount="886">
  <si>
    <t>Export Komplet</t>
  </si>
  <si>
    <t/>
  </si>
  <si>
    <t>2.0</t>
  </si>
  <si>
    <t>False</t>
  </si>
  <si>
    <t>{67ea23d2-e35e-4e86-bad6-00a9512ed8a4}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</si>
  <si>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</si>
  <si>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</si>
  <si>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</si>
  <si>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</si>
  <si>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</si>
  <si>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</si>
  <si>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</si>
  <si>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</si>
  <si>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30012024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</si>
  <si>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</si>
  <si>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</si>
  <si>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budovy - haly pre spracovanie zemiakov v meste Spišská Belá</t>
  </si>
  <si>
    <t>JKSO:</t>
  </si>
  <si>
    <t>KS:</t>
  </si>
  <si>
    <t>Miesto:</t>
  </si>
  <si>
    <t>Spišská Belá, C-KN č. 370/4</t>
  </si>
  <si>
    <t>Dátum:</t>
  </si>
  <si>
    <t>30. 1. 2024</t>
  </si>
  <si>
    <t>Objednávateľ:</t>
  </si>
  <si>
    <t>IČO:</t>
  </si>
  <si>
    <t xml:space="preserve">SLOVBYS s.r.o. </t>
  </si>
  <si>
    <t>IČ DPH:</t>
  </si>
  <si>
    <t>Zhotoviteľ:</t>
  </si>
  <si>
    <t>Vyplň údaj</t>
  </si>
  <si>
    <t>Projektant:</t>
  </si>
  <si>
    <t xml:space="preserve">Ing. Štefan Vilga </t>
  </si>
  <si>
    <t>True</t>
  </si>
  <si>
    <t>Spracovateľ:</t>
  </si>
  <si>
    <t>Ing. Štefan Vilga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</si>
  <si>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</si>
  <si>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</si>
  <si>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</si>
  <si>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</si>
  <si>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</si>
  <si>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</si>
  <si>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</si>
  <si>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</si>
  <si>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</si>
  <si>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</si>
  <si>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</si>
  <si>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</si>
  <si>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</si>
  <si>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</si>
  <si>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</si>
  <si>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</si>
  <si>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</si>
  <si>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</si>
  <si>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</si>
  <si>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</si>
  <si>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</si>
  <si>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</si>
  <si>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</si>
  <si>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</si>
  <si>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</si>
  <si>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</si>
  <si>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</si>
  <si>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</si>
  <si>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</si>
  <si>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</si>
  <si>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</si>
  <si>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</si>
  <si>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</si>
  <si>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</si>
  <si>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</si>
  <si>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</si>
  <si>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</si>
  <si>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</si>
  <si>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</si>
  <si>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</si>
  <si>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</si>
  <si>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</si>
  <si>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</si>
  <si>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</si>
  <si>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</si>
  <si>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</si>
  <si>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</si>
  <si>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</si>
  <si>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</si>
  <si>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</si>
  <si>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{aef916ac-78ae-4112-a2fa-ce313ff22e1d}</t>
  </si>
  <si>
    <t>02</t>
  </si>
  <si>
    <t xml:space="preserve">UVK ZTI - Ústredné vykurovanie </t>
  </si>
  <si>
    <t>{09fe48db-6390-4f77-b079-86ccb81ccd82}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</si>
  <si>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</si>
  <si>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</si>
  <si>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</si>
  <si>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</si>
  <si>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</si>
  <si>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</si>
  <si>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</si>
  <si>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</si>
  <si>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</si>
  <si>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</si>
  <si>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</si>
  <si>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</si>
  <si>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</si>
  <si>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</si>
  <si>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</si>
  <si>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</si>
  <si>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</si>
  <si>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</si>
  <si>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</si>
  <si>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</si>
  <si>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</si>
  <si>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</si>
  <si>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</si>
  <si>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</si>
  <si>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</si>
  <si>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</si>
  <si>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</si>
  <si>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</si>
  <si>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</si>
  <si>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</si>
  <si>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</si>
  <si>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</si>
  <si>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</si>
  <si>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</si>
  <si>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</si>
  <si>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</si>
  <si>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</si>
  <si>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</si>
  <si>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</si>
  <si>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131301101.S</t>
  </si>
  <si>
    <t>Výkop nezapaženej jamy v hornine 4, do 100 m3</t>
  </si>
  <si>
    <t>m3</t>
  </si>
  <si>
    <t>4</t>
  </si>
  <si>
    <t>2</t>
  </si>
  <si>
    <t>VV</t>
  </si>
  <si>
    <t>(56,375*2+16,8*2)*0,6*0,2 "obkop stavby"</t>
  </si>
  <si>
    <t>Súčet</t>
  </si>
  <si>
    <t>131301109.S</t>
  </si>
  <si>
    <t>Hĺbenie nezapažených jám a zárezov. Príplatok za lepivosť horniny 4</t>
  </si>
  <si>
    <t>3</t>
  </si>
  <si>
    <t>162501102.S</t>
  </si>
  <si>
    <t>Vodorovné premiestnenie výkopku po spevnenej ceste z horniny tr.1-4, do 100 m3 na vzdialenosť do 3000 m</t>
  </si>
  <si>
    <t>6</t>
  </si>
  <si>
    <t>167101102.S</t>
  </si>
  <si>
    <t>Nakladanie neuľahnutého výkopku z hornín tr.1-4 nad 100 do 1000 m3</t>
  </si>
  <si>
    <t>8</t>
  </si>
  <si>
    <t>5</t>
  </si>
  <si>
    <t>171209002.S</t>
  </si>
  <si>
    <t>Poplatok za skladovanie - zemina a kamenivo (17 05) ostatné</t>
  </si>
  <si>
    <t>t</t>
  </si>
  <si>
    <t>10</t>
  </si>
  <si>
    <t>17,6*1,5</t>
  </si>
  <si>
    <t>Zakladanie</t>
  </si>
  <si>
    <t>211971110.S</t>
  </si>
  <si>
    <t>Zhotovenie opláštenia výplne z geotextílie, v ryhe alebo v záreze so stenami šikmými o skl. do 1:2,5</t>
  </si>
  <si>
    <t>m2</t>
  </si>
  <si>
    <t>12</t>
  </si>
  <si>
    <t>146,4*1,2 "opláštenie ryhy po výkope "</t>
  </si>
  <si>
    <t>7</t>
  </si>
  <si>
    <t>M</t>
  </si>
  <si>
    <t>693110002000.S</t>
  </si>
  <si>
    <t>Geotextília polypropylénová netkaná 200 g/m2</t>
  </si>
  <si>
    <t>14</t>
  </si>
  <si>
    <t>175,68*1,1 "Prepočítané koeficientom množstva</t>
  </si>
  <si>
    <t>Komunikácie</t>
  </si>
  <si>
    <t>564861111.S</t>
  </si>
  <si>
    <t>Podklad zo štrkodrviny s rozprestretím a zhutnením, po zhutnení hr. 200 mm</t>
  </si>
  <si>
    <t>16</t>
  </si>
  <si>
    <t>(56,375*2+16,8*2)*0,6"zásyp obkopu stavby"</t>
  </si>
  <si>
    <t>Úpravy povrchov, podlahy, osadenie</t>
  </si>
  <si>
    <t>9</t>
  </si>
  <si>
    <t>612421431.S</t>
  </si>
  <si>
    <t>Oprava vnútorných vápenných omietok stien, v množstve opravenej plochy nad 30 do 50 % štukových</t>
  </si>
  <si>
    <t>18</t>
  </si>
  <si>
    <t>39,75*0,5 "oprava štukových omietok po výmene dverí"</t>
  </si>
  <si>
    <t>612425931.S</t>
  </si>
  <si>
    <t>Omietka vápenná vnútorného ostenia okenného alebo dverného štuková</t>
  </si>
  <si>
    <t>39,75*0,25 " vnútorné ostenie po výmene dverí"</t>
  </si>
  <si>
    <t>11</t>
  </si>
  <si>
    <t>612460203.S</t>
  </si>
  <si>
    <t>Vnútorná omietka stien vápenná jadrová (hrubá), hr. 20 mm</t>
  </si>
  <si>
    <t>22</t>
  </si>
  <si>
    <t>39,75*0,3 "vyspravenie ostenia jadrovou omietkou po výmene dverí"</t>
  </si>
  <si>
    <t>612481119.S</t>
  </si>
  <si>
    <t>Potiahnutie vnútorných stien sklotextilnou mriežkou s celoplošným prilepením</t>
  </si>
  <si>
    <t>24</t>
  </si>
  <si>
    <t>39,75*0,50"vyspravenie vnútonrých stien a ostenia  po výmene dverných konštrukcií"</t>
  </si>
  <si>
    <t>13</t>
  </si>
  <si>
    <t>622421112.S</t>
  </si>
  <si>
    <t>Oprava vonkajších omietok stien zo suchých zmesí, hladkých, členitosť I, opravovaná plocha do 10%</t>
  </si>
  <si>
    <t>26</t>
  </si>
  <si>
    <t>308,17 "pohľad P1"</t>
  </si>
  <si>
    <t>277,04 "pohľad P2"</t>
  </si>
  <si>
    <t>94,28 "pohľad P3"</t>
  </si>
  <si>
    <t>101,73 "pohľad P4"</t>
  </si>
  <si>
    <t>622460121.S</t>
  </si>
  <si>
    <t>Príprava vonkajšieho podkladu stien penetráciou základnou</t>
  </si>
  <si>
    <t>28</t>
  </si>
  <si>
    <t>781,22 "steny"</t>
  </si>
  <si>
    <t>201,88*0,3 "ostenia okná"</t>
  </si>
  <si>
    <t>50,95*0,3 "ostenia dvere"</t>
  </si>
  <si>
    <t>15</t>
  </si>
  <si>
    <t>622460242.S</t>
  </si>
  <si>
    <t>Vonkajšia omietka stien vápennocementová jadrová (hrubá), hr. 15 mm</t>
  </si>
  <si>
    <t>30</t>
  </si>
  <si>
    <t>781,22*0,2 "vysprávky jestvujúcej vonkajšej omietky 20%"</t>
  </si>
  <si>
    <t>622461065.S</t>
  </si>
  <si>
    <t>Vonkajšia omietka stien pastovitá silikónová ryhovaná, hr. 3 mm</t>
  </si>
  <si>
    <t>32</t>
  </si>
  <si>
    <t>308,17+277,04+94,28+101,73 "fasáda steny"</t>
  </si>
  <si>
    <t>17</t>
  </si>
  <si>
    <t>622465121</t>
  </si>
  <si>
    <t>Vonkajšia omietka stien, farebné piesky, weber.pas mozaiková omietka, strednozrnná - marmolit sokel</t>
  </si>
  <si>
    <t>34</t>
  </si>
  <si>
    <t>(55,18*2+15,6*2)*0,5 "sokel XPS"</t>
  </si>
  <si>
    <t>625250254.S</t>
  </si>
  <si>
    <t>Kontaktný zatepľovací systém z bieleho EPS hr. 160 mm, zatĺkacie kotvy</t>
  </si>
  <si>
    <t>36</t>
  </si>
  <si>
    <t>340-31,83 "stena 1"</t>
  </si>
  <si>
    <t>336-58,96 "stena 2"</t>
  </si>
  <si>
    <t>119,9-25,62 "stena 3"</t>
  </si>
  <si>
    <t>107,2-5,47 "stena 4"</t>
  </si>
  <si>
    <t>19</t>
  </si>
  <si>
    <t>625250314.S</t>
  </si>
  <si>
    <t>Kontaktný zatepľovací systém ostenia z bieleho EPS hr. 40 mm</t>
  </si>
  <si>
    <t>38</t>
  </si>
  <si>
    <t>201,88*0,3 "ostenie okná "</t>
  </si>
  <si>
    <t>50,95*0,3 "ostenie dvere"</t>
  </si>
  <si>
    <t>625250588.S</t>
  </si>
  <si>
    <t>Kontaktný zatepľovací systém soklovej alebo vodou namáhanej časti hr. 100 mm, zatĺkacie kotvy</t>
  </si>
  <si>
    <t>40</t>
  </si>
  <si>
    <t>21</t>
  </si>
  <si>
    <t>625250614.S</t>
  </si>
  <si>
    <t>Kontaktný zatepľovací systém soklovej alebo vodou namáhanej časti ostenia hr. 40 mm</t>
  </si>
  <si>
    <t>42</t>
  </si>
  <si>
    <t>0,3* 16 "ostenie/sokel dverí"</t>
  </si>
  <si>
    <t>629451112.S</t>
  </si>
  <si>
    <t>Vyrovnávacia vrstva z cementovej malty pod klampiarskymi prvkami šírky nad 150 do 300 mm</t>
  </si>
  <si>
    <t>m</t>
  </si>
  <si>
    <t>44</t>
  </si>
  <si>
    <t>1,17*20</t>
  </si>
  <si>
    <t>0,9*2</t>
  </si>
  <si>
    <t>1,5*17</t>
  </si>
  <si>
    <t>0,6*4</t>
  </si>
  <si>
    <t>0,9*1</t>
  </si>
  <si>
    <t>0,84*1</t>
  </si>
  <si>
    <t>1,2*2</t>
  </si>
  <si>
    <t>Ostatné konštrukcie a práce-búranie</t>
  </si>
  <si>
    <t>23</t>
  </si>
  <si>
    <t>938902071.S</t>
  </si>
  <si>
    <t>Očistenie povrchu konštrukcií spodnej stavby tlakovou vodou</t>
  </si>
  <si>
    <t>46</t>
  </si>
  <si>
    <t>(55,18*2+15,6*2)*0,5 "sokel"</t>
  </si>
  <si>
    <t>941941031.S</t>
  </si>
  <si>
    <t>Montáž lešenia ľahkého pracovného radového s podlahami šírky od 0,80 do 1,00 m, výšky do 10 m</t>
  </si>
  <si>
    <t>48</t>
  </si>
  <si>
    <t>340+336+119,9+107,2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</si>
  <si>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</si>
  <si>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</si>
  <si>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</si>
  <si>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50</t>
  </si>
  <si>
    <t>941941831.S</t>
  </si>
  <si>
    <t>Demontáž lešenia ľahkého pracovného radového s podlahami šírky nad 0,80 do 1,00 m, výšky do 10 m</t>
  </si>
  <si>
    <t>52</t>
  </si>
  <si>
    <t>27</t>
  </si>
  <si>
    <t>943943221.S</t>
  </si>
  <si>
    <t>Montáž lešenia priestorového ľahkého bez podláh pri zaťaženie do 2 kPa, výšky do 10 m</t>
  </si>
  <si>
    <t>54</t>
  </si>
  <si>
    <t>40*3*14,8+15*2*14,8 "lešenie pomocné, pre montáž PIR panelov na strop"</t>
  </si>
  <si>
    <t>943943821.S</t>
  </si>
  <si>
    <t>Demontáž lešenia priestorového ľahkého bez podláh pri zaťažení do 2 kPa, výšky do 10 m</t>
  </si>
  <si>
    <t>56</t>
  </si>
  <si>
    <t>40*3*14,8+15*2*14,8</t>
  </si>
  <si>
    <t>29</t>
  </si>
  <si>
    <t>943955021.S</t>
  </si>
  <si>
    <t>Montáž lešeňovej podlahy s priečnikmi alebo pozdĺžnikmi výšky do do 10 m</t>
  </si>
  <si>
    <t>58</t>
  </si>
  <si>
    <t>14,8*54,5</t>
  </si>
  <si>
    <t>943955821.S</t>
  </si>
  <si>
    <t>Demontáž lešeňovej podlahy s priečnikmi alebo pozdľžnikmi výšky do 10 m</t>
  </si>
  <si>
    <t>60</t>
  </si>
  <si>
    <t>31</t>
  </si>
  <si>
    <t>953945315.S</t>
  </si>
  <si>
    <t>Hliníkový soklový profil šírky 163 mm</t>
  </si>
  <si>
    <t>62</t>
  </si>
  <si>
    <t>55,18+55,18+15,6+15,6</t>
  </si>
  <si>
    <t>953995161</t>
  </si>
  <si>
    <t>Nasadzovacia lišta na soklový profil (plastová)</t>
  </si>
  <si>
    <t>64</t>
  </si>
  <si>
    <t>33</t>
  </si>
  <si>
    <t>953996121</t>
  </si>
  <si>
    <t>PCI okenný APU profil s integrovanou tkaninou</t>
  </si>
  <si>
    <t>66</t>
  </si>
  <si>
    <t>201,88 "okná"</t>
  </si>
  <si>
    <t>50,95 "dvere"</t>
  </si>
  <si>
    <t>953996131</t>
  </si>
  <si>
    <t>PCI Rohový PVC profil s integrovanou tkaninou 100x100</t>
  </si>
  <si>
    <t>68</t>
  </si>
  <si>
    <t>3,4*20+1,8*2+3*17+1,8*4+1,2+2,3*2+3+5,2 "rohy okná"</t>
  </si>
  <si>
    <t>6*2+4,4+4,8+4+4+4+4,4 "rohy dvere"</t>
  </si>
  <si>
    <t>6,3*2+6,6*2 "rohy fasáda"</t>
  </si>
  <si>
    <t>35</t>
  </si>
  <si>
    <t>953996142</t>
  </si>
  <si>
    <t>PCI Nadokenný PVC profil PLY XS s integrovanou tkaninou 100x100 - nepriznaný vo fasáde</t>
  </si>
  <si>
    <t>70</t>
  </si>
  <si>
    <t>1,17*20+0,9*2+1,5*17+0,6*4+0,9+0,84+1,2+1,2 "nad oknami"</t>
  </si>
  <si>
    <t>6+1,1+0,9+1,2+1,45+0,9+1,8 "nad dverami"</t>
  </si>
  <si>
    <t>968071116.S</t>
  </si>
  <si>
    <t>Demontáž dverí kovových vchodových, 1 bm obvodu - 0,005t</t>
  </si>
  <si>
    <t>72</t>
  </si>
  <si>
    <t>(3*4)*2</t>
  </si>
  <si>
    <t>(1,2*2+2*2)</t>
  </si>
  <si>
    <t>(1,45*2+2*2)</t>
  </si>
  <si>
    <t>(0,9*2+2*2)</t>
  </si>
  <si>
    <t>(1,8*2+2,2*2)</t>
  </si>
  <si>
    <t>37</t>
  </si>
  <si>
    <t>979011111.S</t>
  </si>
  <si>
    <t>Zvislá doprava sutiny a vybúraných hmôt za prvé podlažie nad alebo pod základným podlažím</t>
  </si>
  <si>
    <t>74</t>
  </si>
  <si>
    <t>979081111.S</t>
  </si>
  <si>
    <t>Odvoz sutiny a vybúraných hmôt na skládku do 1 km</t>
  </si>
  <si>
    <t>76</t>
  </si>
  <si>
    <t>39</t>
  </si>
  <si>
    <t>979081121.S</t>
  </si>
  <si>
    <t>Odvoz sutiny a vybúraných hmôt na skládku za každý ďalší 1 km</t>
  </si>
  <si>
    <t>78</t>
  </si>
  <si>
    <t>11,954*5</t>
  </si>
  <si>
    <t>979082111.S</t>
  </si>
  <si>
    <t>Vnútrostavenisková doprava sutiny a vybúraných hmôt do 10 m</t>
  </si>
  <si>
    <t>80</t>
  </si>
  <si>
    <t>41</t>
  </si>
  <si>
    <t>979082121.S</t>
  </si>
  <si>
    <t>Vnútrostavenisková doprava sutiny a vybúraných hmôt za každých ďalších 5 m</t>
  </si>
  <si>
    <t>82</t>
  </si>
  <si>
    <t>11,954*10</t>
  </si>
  <si>
    <t>979089612.S</t>
  </si>
  <si>
    <t>Poplatok za skladovanie - iné odpady zo stavieb a demolácií (17 09), ostatné</t>
  </si>
  <si>
    <t>84</t>
  </si>
  <si>
    <t>99</t>
  </si>
  <si>
    <t>Presun hmôt HSV</t>
  </si>
  <si>
    <t>43</t>
  </si>
  <si>
    <t>998011002.S</t>
  </si>
  <si>
    <t>Presun hmôt pre budovy (801, 803, 812), zvislá konštr. z tehál, tvárnic, z kovu výšky do 12 m</t>
  </si>
  <si>
    <t>86</t>
  </si>
  <si>
    <t>998225111.S</t>
  </si>
  <si>
    <t>Presun hmôt pre pozemnú komunikáciu a letisko s krytom asfaltovým akejkoľvek dĺžky objektu</t>
  </si>
  <si>
    <t>88</t>
  </si>
  <si>
    <t>PSV</t>
  </si>
  <si>
    <t>Práce a dodávky PSV</t>
  </si>
  <si>
    <t>711</t>
  </si>
  <si>
    <t>Izolácie proti vode a vlhkosti</t>
  </si>
  <si>
    <t>45</t>
  </si>
  <si>
    <t>711132107.S</t>
  </si>
  <si>
    <t>Zhotovenie izolácie proti zemnej vlhkosti nopovou fóloiu položenou voľne na ploche zvislej</t>
  </si>
  <si>
    <t>90</t>
  </si>
  <si>
    <t>(55,18*2+15,6*2)*0,5 "spodná stavba - obkop"</t>
  </si>
  <si>
    <t>283230002700.S</t>
  </si>
  <si>
    <t>Nopová HDPE fólia hrúbky 0,5 mm, výška nopu 8 mm, proti zemnej vlhkosti s radónovou ochranou, pre spodnú stavbu</t>
  </si>
  <si>
    <t>92</t>
  </si>
  <si>
    <t>70,78*1,15 "Prepočítané koeficientom množstva</t>
  </si>
  <si>
    <t>47</t>
  </si>
  <si>
    <t>711190010.S</t>
  </si>
  <si>
    <t>Ukončujúci profil profilovaných fólií</t>
  </si>
  <si>
    <t>94</t>
  </si>
  <si>
    <t>55,18*2+15,6*2</t>
  </si>
  <si>
    <t>998711102.S</t>
  </si>
  <si>
    <t>Presun hmôt pre izoláciu proti vode v objektoch výšky nad 6 do 12 m</t>
  </si>
  <si>
    <t>96</t>
  </si>
  <si>
    <t>764</t>
  </si>
  <si>
    <t>Konštrukcie klampiarske</t>
  </si>
  <si>
    <t>49</t>
  </si>
  <si>
    <t>764322850.S</t>
  </si>
  <si>
    <t>Demontáž a montáž jestvujúceho odkvapového systému, vrátane úpravy po zateplení obvodového plášťa</t>
  </si>
  <si>
    <t>114</t>
  </si>
  <si>
    <t>46,6*2+10,05*2+7,5*4+7,5*6</t>
  </si>
  <si>
    <t>764410460.S</t>
  </si>
  <si>
    <t>Oplechovanie parapetov z pozinkovaného farbeného PZf plechu, vrátane rohov r.š. 430 mm</t>
  </si>
  <si>
    <t>116</t>
  </si>
  <si>
    <t>1,17*20+0,9*2+1,5*17+0,6*4+0,9+0,84*1+1,2+1,2 "nové PZf parapety"</t>
  </si>
  <si>
    <t>51</t>
  </si>
  <si>
    <t>764410850.S</t>
  </si>
  <si>
    <t>Demontáž oplechovania parapetov rš od 100 do 330 mm,  -0,00135t</t>
  </si>
  <si>
    <t>118</t>
  </si>
  <si>
    <t>998764102.S</t>
  </si>
  <si>
    <t>Presun hmôt pre konštrukcie klampiarske v objektoch výšky nad 6 do 12 m</t>
  </si>
  <si>
    <t>122</t>
  </si>
  <si>
    <t>766</t>
  </si>
  <si>
    <t>Konštrukcie stolárske</t>
  </si>
  <si>
    <t>53</t>
  </si>
  <si>
    <t>766641161.S</t>
  </si>
  <si>
    <t>Montáž dverí/vrát plastových, vchodových, 1 m obvodu dverí, na PUR penu</t>
  </si>
  <si>
    <t>124</t>
  </si>
  <si>
    <t>(3*2+3*2)*2</t>
  </si>
  <si>
    <t>611670001000.S</t>
  </si>
  <si>
    <t>Garážová bŕana sekciová s elektrickým pohonom , rozmer 3000x3000 mm</t>
  </si>
  <si>
    <t>ks</t>
  </si>
  <si>
    <t>126</t>
  </si>
  <si>
    <t>55</t>
  </si>
  <si>
    <t>611670001000.S_V1</t>
  </si>
  <si>
    <t>Plastové dvere, jednokrídlové, vrátane kovania, rozmer 1200x2000 mm</t>
  </si>
  <si>
    <t>128</t>
  </si>
  <si>
    <t>611670001000.S_V2</t>
  </si>
  <si>
    <t>Plastové dvere, dvojkrídlové, vrátane kovania, rozmer 1450x2000 mm</t>
  </si>
  <si>
    <t>130</t>
  </si>
  <si>
    <t>57</t>
  </si>
  <si>
    <t>611670001000.S_V3</t>
  </si>
  <si>
    <t>Plastové dvere, jednokrídlové, vrátane kovania, rozmer 900x2000 mm</t>
  </si>
  <si>
    <t>132</t>
  </si>
  <si>
    <t>611670001000.S_V4</t>
  </si>
  <si>
    <t>Plastové dvere, dvojkrídlové, vrátane kovania, rozmer 1800x2200 mm</t>
  </si>
  <si>
    <t>134</t>
  </si>
  <si>
    <t>59</t>
  </si>
  <si>
    <t>998766102.S</t>
  </si>
  <si>
    <t>Presun hmot pre konštrukcie stolárske v objektoch výšky nad 6 do 12 m</t>
  </si>
  <si>
    <t>136</t>
  </si>
  <si>
    <t>767</t>
  </si>
  <si>
    <t>Konštrukcie doplnkové kovové</t>
  </si>
  <si>
    <t>767397102.S</t>
  </si>
  <si>
    <t>Montáž strešných/stropných sendvičových panelov na OK, hrúbky nad 80 do 120 mm</t>
  </si>
  <si>
    <t>140</t>
  </si>
  <si>
    <t>231</t>
  </si>
  <si>
    <t>61</t>
  </si>
  <si>
    <t>553250002900.S</t>
  </si>
  <si>
    <t>Panel sendvičový z tvrdej polyuretánovej peny PIR, oceľový plášť š. 1100 mm hr. jadra 120 mm</t>
  </si>
  <si>
    <t>142</t>
  </si>
  <si>
    <t>231*1,05 "Prepočítané koeficientom množstva</t>
  </si>
  <si>
    <t>767581801.S</t>
  </si>
  <si>
    <t>Demontáž podhľadov kaziet,  -0,00500t</t>
  </si>
  <si>
    <t>144</t>
  </si>
  <si>
    <t>231 "kompletná demontáž kazetového podhľadu "</t>
  </si>
  <si>
    <t>63</t>
  </si>
  <si>
    <t>767995101.S</t>
  </si>
  <si>
    <t>Montáž ostatných atypických kovových stavebných doplnkových konštrukcií do 5 kg</t>
  </si>
  <si>
    <t>kg</t>
  </si>
  <si>
    <t>1468978073</t>
  </si>
  <si>
    <t>0,9*200 "závesný systém - rozor priemer 12 mm"</t>
  </si>
  <si>
    <t>589570000400.S</t>
  </si>
  <si>
    <t>Rozor - závesný systém, priemer 12 mm</t>
  </si>
  <si>
    <t>-477424594</t>
  </si>
  <si>
    <t>200*0,9*0,001</t>
  </si>
  <si>
    <t>65</t>
  </si>
  <si>
    <t>767995108.S</t>
  </si>
  <si>
    <t>Montáž ostatných atypických kovových stavebných doplnkových konštrukcií nad 500 kg</t>
  </si>
  <si>
    <t>-1654889508</t>
  </si>
  <si>
    <t>315*4,4 "závesný systém podhľadu - jakel 50/3 mmä"</t>
  </si>
  <si>
    <t>134110000100.S</t>
  </si>
  <si>
    <t xml:space="preserve">Profil dutý, zváraný čierny so štvorcovým prierezom 50x50x3 mm </t>
  </si>
  <si>
    <t>-867548874</t>
  </si>
  <si>
    <t>4,4*315*0,001</t>
  </si>
  <si>
    <t>67</t>
  </si>
  <si>
    <t>998767102.S</t>
  </si>
  <si>
    <t>Presun hmôt pre kovové stavebné doplnkové konštrukcie v objektoch výšky nad 6 do 12 m</t>
  </si>
  <si>
    <t>-541480807</t>
  </si>
  <si>
    <t>784</t>
  </si>
  <si>
    <t>Maľby</t>
  </si>
  <si>
    <t>784410100.S</t>
  </si>
  <si>
    <t>Penetrovanie jednonásobné jemnozrnných podkladov</t>
  </si>
  <si>
    <t>148</t>
  </si>
  <si>
    <t>50,95*1,5 "ostenie a stena - výmena dverí"</t>
  </si>
  <si>
    <t>69</t>
  </si>
  <si>
    <t>784452271.S</t>
  </si>
  <si>
    <t>Maľby z maliarskych zmesí na vodnej báze, ručne nanášané dvojnásobné základné na podklad jemnozrnný</t>
  </si>
  <si>
    <t>150</t>
  </si>
  <si>
    <t>VRN</t>
  </si>
  <si>
    <t>Investičné náklady neobsiahnuté v cenách</t>
  </si>
  <si>
    <t>000600011.S</t>
  </si>
  <si>
    <t>Zariadenie staveniska</t>
  </si>
  <si>
    <t>154</t>
  </si>
  <si>
    <t xml:space="preserve">02 - UVK ZTI - Ústredné vykurovanie </t>
  </si>
  <si>
    <t xml:space="preserve">Štefan Petrilák 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</si>
  <si>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</si>
  <si>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</si>
  <si>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</si>
  <si>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723 - Zdravotechnika - plynovod</t>
  </si>
  <si>
    <t xml:space="preserve">    725 - Zdravotechnika - zariaď. predmety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</si>
  <si>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</si>
  <si>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</si>
  <si>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</si>
  <si>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</si>
  <si>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</si>
  <si>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783 - Dokončovacie práce - nátery</t>
  </si>
  <si>
    <t>M - Práce a dodávky M</t>
  </si>
  <si>
    <t xml:space="preserve">    95-M - Revízie</t>
  </si>
  <si>
    <t>HZS - Hodinové zúčtovacie sadzby</t>
  </si>
  <si>
    <t>941941031</t>
  </si>
  <si>
    <t>941941191</t>
  </si>
  <si>
    <t>941941831</t>
  </si>
  <si>
    <t>713</t>
  </si>
  <si>
    <t>Izolácie tepelné</t>
  </si>
  <si>
    <t>713482111</t>
  </si>
  <si>
    <t>Montáž trubíc z PE, hr.do 10 mm,vnút.priemer do 38</t>
  </si>
  <si>
    <t>2837741552</t>
  </si>
  <si>
    <t>Tubolit DG 28 x 9 izolácia-trubica AZ FLEX Armacell</t>
  </si>
  <si>
    <t>2837741573</t>
  </si>
  <si>
    <t>Tubolit DG 35 x 9 izolácia-trubica AZ FLEX Armacell</t>
  </si>
  <si>
    <t>713482112</t>
  </si>
  <si>
    <t>Montáž trubíc z PE, hr.do 20 mm,vnút.priemer 42-70</t>
  </si>
  <si>
    <t>2837741578</t>
  </si>
  <si>
    <t>TUBOLIT izolácia-trubica  hr. izol.13mm, vonk.priemer potrubia 42mm DG 13x42 nadrezaná  AZ FLEX</t>
  </si>
  <si>
    <t>2837741598</t>
  </si>
  <si>
    <t>TUBOLIT izolácia-trubica  hr. izol.20mm, vonk.priemer potrubia  54mm DG 20x54 nadrezaná  AZ FLEX</t>
  </si>
  <si>
    <t>998713202</t>
  </si>
  <si>
    <t>Presun hmôt pre izolácie tepelné v objektoch výšky nad 6 m do 12 m</t>
  </si>
  <si>
    <t>%</t>
  </si>
  <si>
    <t>721</t>
  </si>
  <si>
    <t>Zdravotech. vnútorná kanalizácia</t>
  </si>
  <si>
    <t>721170909</t>
  </si>
  <si>
    <t>Oprava odpadového potrubia novodurového vsadenie odbočky do potrubia D 110, D 114</t>
  </si>
  <si>
    <t>721173205</t>
  </si>
  <si>
    <t>Potrubie z PVC - U odpadné pripájacie D 50x1, 8</t>
  </si>
  <si>
    <t>721194104</t>
  </si>
  <si>
    <t>Zriadenie prípojky na potrubí vyvedenie a upevnenie odpadových výpustiek D 40x1, 8</t>
  </si>
  <si>
    <t>721290111</t>
  </si>
  <si>
    <t>Ostatné - skúška tesnosti kanalizácie v objektoch vodou do DN 125</t>
  </si>
  <si>
    <t>998721202</t>
  </si>
  <si>
    <t>Presun hmôt pre vnútornú kanalizáciu v objektoch výšky nad 6 do 12 m</t>
  </si>
  <si>
    <t>722</t>
  </si>
  <si>
    <t>Zdravotechnika - vnútorný vodovod</t>
  </si>
  <si>
    <t>722130212</t>
  </si>
  <si>
    <t>Potrubie z oceľ.rúr pozink.bezšvík.bežných-11 353.0, 10 004.0 zvarov. bežných-11 343.00 DN 20</t>
  </si>
  <si>
    <t>722130801</t>
  </si>
  <si>
    <t>Demontáž potrubia z oceľových rúrok závitových do DN 25,  -0,00213t</t>
  </si>
  <si>
    <t>722131912</t>
  </si>
  <si>
    <t>Oprava vodovodného potrubia závitového vsadenie odbočky do potrubia DN 20</t>
  </si>
  <si>
    <t>súb.</t>
  </si>
  <si>
    <t>722190222</t>
  </si>
  <si>
    <t>Prípojka vodovodná z oceľových rúr pre pevné pripojenie DN 20</t>
  </si>
  <si>
    <t>722190402</t>
  </si>
  <si>
    <t>Vyvedenie a upevnenie výpustky DN 20</t>
  </si>
  <si>
    <t>722229101</t>
  </si>
  <si>
    <t>Montáž ventilu výtok., plavák.,vypúšť.,odvodňov.,kohút.plniaceho,vypúšťacieho PN 0.6, ventilov G 1/2</t>
  </si>
  <si>
    <t>4223050300</t>
  </si>
  <si>
    <t>Kohút plniaci a vypúšťací K 310, PN 10, D 15 mm</t>
  </si>
  <si>
    <t>722231042</t>
  </si>
  <si>
    <t>Montáž armatúry s dvoma závitmi, posúvač klinový G 3/4</t>
  </si>
  <si>
    <t>2210002</t>
  </si>
  <si>
    <t>HERZ Guľový kohút so zeleným pákovým ovládačom, odolné voči vypl.zinku, PN 50, DN 20, obj.č.2210002</t>
  </si>
  <si>
    <t>8585031024567</t>
  </si>
  <si>
    <t>Pois vent bojleru TE-2852 DN20</t>
  </si>
  <si>
    <t>2119068000001</t>
  </si>
  <si>
    <t>Príslušenstvo k ven TE-2852-01</t>
  </si>
  <si>
    <t>998722202</t>
  </si>
  <si>
    <t>Presun hmôt pre vnútorný vodovod v objektoch výšky nad 6 do 12 m</t>
  </si>
  <si>
    <t>723</t>
  </si>
  <si>
    <t>Zdravotechnika - plynovod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</si>
  <si>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</si>
  <si>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</si>
  <si>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</si>
  <si>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</si>
  <si>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723150341</t>
  </si>
  <si>
    <t>Potrubie z oceľových rúrok hladkých čiernych redukcia - zhotovenie kovaním nad 1 DN DN 25/20</t>
  </si>
  <si>
    <t>723190203</t>
  </si>
  <si>
    <t>Prípojka plynovodná z oceľových rúrok závitových čiernych spájaných na závit DN 20</t>
  </si>
  <si>
    <t>723229102</t>
  </si>
  <si>
    <t>Montáž armatúry závit.sjedným závitom, kohútik hadicový a iné plynovodné armatúry G 1/2</t>
  </si>
  <si>
    <t>5513446600</t>
  </si>
  <si>
    <t>Kohút pre plynovú inštaláciu s nátrubkom K 858 1/2"</t>
  </si>
  <si>
    <t>5518000209</t>
  </si>
  <si>
    <t>Manometer radiálny pre plyn, 1/4", 060 mbar/mm H2O IVAR</t>
  </si>
  <si>
    <t>4227783000</t>
  </si>
  <si>
    <t>Prípojka tlakomerová 752103 G 3/8"</t>
  </si>
  <si>
    <t>723239202</t>
  </si>
  <si>
    <t>Montáž armatúr plynových s dvoma závitmi G 3/4 ostatné typy</t>
  </si>
  <si>
    <t>5516050010</t>
  </si>
  <si>
    <t>Kohút guľový plyn 3/4"FF, páka</t>
  </si>
  <si>
    <t>723239205</t>
  </si>
  <si>
    <t>Montáž armatúr plynových s dvoma závitmi G 1 1/2 ostatné typy</t>
  </si>
  <si>
    <t>5516050035</t>
  </si>
  <si>
    <t>Kohút guľový plyn 6/4"FF, páka</t>
  </si>
  <si>
    <t>998723202</t>
  </si>
  <si>
    <t>Presun hmôt pre vnútorný plynovod v objektoch výšky nad 6 do 12 m</t>
  </si>
  <si>
    <t>725</t>
  </si>
  <si>
    <t>Zdravotechnika - zariaď. predmety</t>
  </si>
  <si>
    <t>725514802</t>
  </si>
  <si>
    <t>Demontáž plynového prietokového ohrievača nad 5 do 16 l.min-1,  -0,02280t</t>
  </si>
  <si>
    <t>731</t>
  </si>
  <si>
    <t>Ústredné kúrenie, kotolne</t>
  </si>
  <si>
    <t>731200826</t>
  </si>
  <si>
    <t>Demontáž kotla oceľového na kvapalné alebo plynné palivá s výkonom nad 40 do 60 kW,  -0,35625t</t>
  </si>
  <si>
    <t>731261070</t>
  </si>
  <si>
    <t>Montáž plynového kotla nástenného kondenzačného vykurovacieho bez zásobníka</t>
  </si>
  <si>
    <t>731261075</t>
  </si>
  <si>
    <t>Montáž plynového kotla nástenného kondenzačného vykurovacieho so zásobníkom objem 100 l</t>
  </si>
  <si>
    <t>7-736-701-309</t>
  </si>
  <si>
    <t>kotol plynový Buderus závesný kondenzačný Logamax plus GB192 - 35iW</t>
  </si>
  <si>
    <t>7-735-501-706</t>
  </si>
  <si>
    <t>Zásobník TÚV Logalux H65W, farba: biela, set D8+MB3+ AirfixControl. mont.sada</t>
  </si>
  <si>
    <t>7-738-319-548</t>
  </si>
  <si>
    <t>Logafix - Magnetický odkaľovač 1</t>
  </si>
  <si>
    <t>7-099-089</t>
  </si>
  <si>
    <t>G-TA Vypúšťací lievik so sifónom</t>
  </si>
  <si>
    <t>6-301-597-8</t>
  </si>
  <si>
    <t>HKA GB192 - Prípojovacia sada</t>
  </si>
  <si>
    <t>98</t>
  </si>
  <si>
    <t>7-738-112-222</t>
  </si>
  <si>
    <t>GA-BS Plynový kohút, priamy 1/2"</t>
  </si>
  <si>
    <t>100</t>
  </si>
  <si>
    <t>7-738-113-198</t>
  </si>
  <si>
    <t>Základná spalínová kaskádová sada DN 110 pre dva kotle</t>
  </si>
  <si>
    <t>102</t>
  </si>
  <si>
    <t>7-738-113-211</t>
  </si>
  <si>
    <t>Kaskádová spalínová sada do šachty DN110</t>
  </si>
  <si>
    <t>104</t>
  </si>
  <si>
    <t>7-738-113-206</t>
  </si>
  <si>
    <t>Pripojovacia sada DN 80</t>
  </si>
  <si>
    <t>106</t>
  </si>
  <si>
    <t>7-738-112-681</t>
  </si>
  <si>
    <t>Rúra DN 110 dl. 2,0 m</t>
  </si>
  <si>
    <t>108</t>
  </si>
  <si>
    <t>7-738-112-680</t>
  </si>
  <si>
    <t>Rúra DN 110 dl. 1,0</t>
  </si>
  <si>
    <t>110</t>
  </si>
  <si>
    <t>731291020</t>
  </si>
  <si>
    <t>Montáž rýchlomontážnej sady bez zmiešavača DN 25</t>
  </si>
  <si>
    <t>112</t>
  </si>
  <si>
    <t>7-736-601-162</t>
  </si>
  <si>
    <t>DNA HS25/4 INSIDE S MM100 Čerpadlová skupina</t>
  </si>
  <si>
    <t>7-736-601-166</t>
  </si>
  <si>
    <t>DNA HSM25/6 INSIDE S MM 100</t>
  </si>
  <si>
    <t>731291080</t>
  </si>
  <si>
    <t>Montáž rýchlomontážnej sady s 3-cestným zmiešavačom DN 32</t>
  </si>
  <si>
    <t>7-736-601-167</t>
  </si>
  <si>
    <t>DNA HSM32/7,5 INSIDE S MM100 Čerpadlová skupina</t>
  </si>
  <si>
    <t>120</t>
  </si>
  <si>
    <t>6-790-04705</t>
  </si>
  <si>
    <t>ES 0 Prepojenie</t>
  </si>
  <si>
    <t>731391812</t>
  </si>
  <si>
    <t>Vypúšťanie vody z kotla do kanalizácie samospádom o v. pl.kotla nad 5 do 10 m2</t>
  </si>
  <si>
    <t>731890801</t>
  </si>
  <si>
    <t>Vnútrostaveniskové premiestnenie vybúraných hmôt kotolní vodorovne do 6 m</t>
  </si>
  <si>
    <t>PC 22</t>
  </si>
  <si>
    <t>Montáž hydraulickej výhybky WHY 120/80</t>
  </si>
  <si>
    <t>7-738-111-002</t>
  </si>
  <si>
    <t>Modul MC400</t>
  </si>
  <si>
    <t>7-738-110-072</t>
  </si>
  <si>
    <t>Logamatic RC200</t>
  </si>
  <si>
    <t>7-735-502-296</t>
  </si>
  <si>
    <t>Snímač hydraulickej výhybky 6,0 10K</t>
  </si>
  <si>
    <t>7-735-502-288</t>
  </si>
  <si>
    <t>Snímač set, RD 6,0 3000 10K</t>
  </si>
  <si>
    <t>PC 23</t>
  </si>
  <si>
    <t>Montáž neutralizačného zariadenia</t>
  </si>
  <si>
    <t>138</t>
  </si>
  <si>
    <t>7-747-308-199</t>
  </si>
  <si>
    <t>Neutralizačné zariadenie NE0.1 V2</t>
  </si>
  <si>
    <t>71</t>
  </si>
  <si>
    <t>998731202</t>
  </si>
  <si>
    <t>Presun hmôt pre kotolne umiestnené vo výške (hĺbke) nad 6 do 12 m</t>
  </si>
  <si>
    <t>732</t>
  </si>
  <si>
    <t>Ústredné kúrenie, strojovne</t>
  </si>
  <si>
    <t>732110811</t>
  </si>
  <si>
    <t>Demontáž telesa rozdeľovača a zberača do DN 100,  -0,07742t</t>
  </si>
  <si>
    <t>73</t>
  </si>
  <si>
    <t>732111401</t>
  </si>
  <si>
    <t>Montáž rozdeľovača a zberača združeného prietok Q 5 m3/h (modul 80)</t>
  </si>
  <si>
    <t>146</t>
  </si>
  <si>
    <t>8-718-599-378</t>
  </si>
  <si>
    <t>DNA HKV 3/32/40 Rozdeľovač kombinovaný pre dva okruhy</t>
  </si>
  <si>
    <t>75</t>
  </si>
  <si>
    <t>6-790-047-1</t>
  </si>
  <si>
    <t>WMS 3 držiak rýchlomont. skupín</t>
  </si>
  <si>
    <t>732331018</t>
  </si>
  <si>
    <t>Montáž expanznej nádoby tlak 3 bary s membránou 80 l</t>
  </si>
  <si>
    <t>152</t>
  </si>
  <si>
    <t>77</t>
  </si>
  <si>
    <t>8712874168176</t>
  </si>
  <si>
    <t>Flexcon C 80/1.5 max. 3 bar</t>
  </si>
  <si>
    <t>732331900</t>
  </si>
  <si>
    <t>Doplňovacie zariadenie fillset FV s vodomerom, do 10 bar/60st.C</t>
  </si>
  <si>
    <t>156</t>
  </si>
  <si>
    <t>79</t>
  </si>
  <si>
    <t>732331921</t>
  </si>
  <si>
    <t>Automatické doplňovanie a kontrola tlaku vody fillcontrol typ PC, do 10 bar/60st.C</t>
  </si>
  <si>
    <t>158</t>
  </si>
  <si>
    <t>8-730-830-416</t>
  </si>
  <si>
    <t>Reflex Externý tlakový snímač FE</t>
  </si>
  <si>
    <t>kus</t>
  </si>
  <si>
    <t>160</t>
  </si>
  <si>
    <t>81</t>
  </si>
  <si>
    <t>6811700</t>
  </si>
  <si>
    <t>Filsoft II FLS II</t>
  </si>
  <si>
    <t>162</t>
  </si>
  <si>
    <t>9119219</t>
  </si>
  <si>
    <t>FS softmix FS</t>
  </si>
  <si>
    <t>164</t>
  </si>
  <si>
    <t>83</t>
  </si>
  <si>
    <t>998732202</t>
  </si>
  <si>
    <t>Presun hmôt pre strojovne v objektoch výšky nad 6 m do 12 m</t>
  </si>
  <si>
    <t>166</t>
  </si>
  <si>
    <t>733</t>
  </si>
  <si>
    <t>Ústredné kúrenie, rozvodné potrubie</t>
  </si>
  <si>
    <t>733110806</t>
  </si>
  <si>
    <t>Demontáž potrubia z oceľových rúrok závitových nad 15 do DN 32,  -0,00320t</t>
  </si>
  <si>
    <t>168</t>
  </si>
  <si>
    <t>85</t>
  </si>
  <si>
    <t>733111114</t>
  </si>
  <si>
    <t>Potrubie z rúrok závitových oceľových bezšvových bežných strednotlakových DN 20</t>
  </si>
  <si>
    <t>170</t>
  </si>
  <si>
    <t>733111115</t>
  </si>
  <si>
    <t>Potrubie z rúrok závitových oceľových bezšvových bežných strednotlakových DN 25</t>
  </si>
  <si>
    <t>172</t>
  </si>
  <si>
    <t>87</t>
  </si>
  <si>
    <t>733111116</t>
  </si>
  <si>
    <t>Potrubie z rúrok závitových oceľových bezšvových bežných strednotlakových DN 32</t>
  </si>
  <si>
    <t>174</t>
  </si>
  <si>
    <t>733111117</t>
  </si>
  <si>
    <t>Potrubie z rúrok závitových oceľových bezšvových bežných strednotlakových DN 40</t>
  </si>
  <si>
    <t>176</t>
  </si>
  <si>
    <t>89</t>
  </si>
  <si>
    <t>733190107</t>
  </si>
  <si>
    <t>Tlaková skúška potrubia z oceľových rúrok závitových</t>
  </si>
  <si>
    <t>178</t>
  </si>
  <si>
    <t>733193810</t>
  </si>
  <si>
    <t>Rozrezanie konzoly, podpery a výložníka pre potrubie z uholníkov L do 50x50x5 mm,  -0,00215t</t>
  </si>
  <si>
    <t>180</t>
  </si>
  <si>
    <t>91</t>
  </si>
  <si>
    <t>998733203</t>
  </si>
  <si>
    <t>Presun hmôt pre rozvody potrubia v objektoch výšky nad 6 do 24 m</t>
  </si>
  <si>
    <t>182</t>
  </si>
  <si>
    <t>734</t>
  </si>
  <si>
    <t>Ústredné kúrenie, armatúry.</t>
  </si>
  <si>
    <t>734200811</t>
  </si>
  <si>
    <t>Demontáž armatúry závitovej s jedným závitom do G 1/2 -0,00045t</t>
  </si>
  <si>
    <t>184</t>
  </si>
  <si>
    <t>93</t>
  </si>
  <si>
    <t>734200813</t>
  </si>
  <si>
    <t>Demontáž armatúry závitovej s jedným závitom nad 1 do G 6/4,  -0,00190t</t>
  </si>
  <si>
    <t>186</t>
  </si>
  <si>
    <t>734209112</t>
  </si>
  <si>
    <t>Montáž závitovej armatúry s 2 závitmi do G 1/2</t>
  </si>
  <si>
    <t>188</t>
  </si>
  <si>
    <t>95</t>
  </si>
  <si>
    <t>1772367</t>
  </si>
  <si>
    <t>Termostatický ventil HERZ-TS-90V DN 15</t>
  </si>
  <si>
    <t>190</t>
  </si>
  <si>
    <t>1392301</t>
  </si>
  <si>
    <t>Ventil do spiatočky HERZ-RL-5 DN 15</t>
  </si>
  <si>
    <t>192</t>
  </si>
  <si>
    <t>97</t>
  </si>
  <si>
    <t>734209115</t>
  </si>
  <si>
    <t>Montáž závitovej armatúry s 2 závitmi G 1</t>
  </si>
  <si>
    <t>194</t>
  </si>
  <si>
    <t>80001100</t>
  </si>
  <si>
    <t>Guľový uzáver pre vodu EVOLUTION, 1", FF páčka, niklovaná mosadz OT 58</t>
  </si>
  <si>
    <t>196</t>
  </si>
  <si>
    <t>734209116</t>
  </si>
  <si>
    <t>Montáž závitovej armatúry s 2 závitmi G 5/4</t>
  </si>
  <si>
    <t>198</t>
  </si>
  <si>
    <t>5516050030</t>
  </si>
  <si>
    <t>Kohút guľový plyn 5/4"FF, páka</t>
  </si>
  <si>
    <t>200</t>
  </si>
  <si>
    <t>101</t>
  </si>
  <si>
    <t>5511872030</t>
  </si>
  <si>
    <t>Spätná klapka Eura ťažká, 5/4", vnútorný - vnútorný závit, mosadz OT 58, obj.č. 08018114 IVAR</t>
  </si>
  <si>
    <t>202</t>
  </si>
  <si>
    <t>734213270</t>
  </si>
  <si>
    <t>Montáž ventilu odvzdušňovacieho závitového automatického G 1/2 so spätnou klapkou</t>
  </si>
  <si>
    <t>204</t>
  </si>
  <si>
    <t>103</t>
  </si>
  <si>
    <t>4848906830</t>
  </si>
  <si>
    <t>ARMATÚRY PRE UZAVRETÉ SYSTÉMY, Automatický odvzdušňovací ventil so spätnou klapkou, 1/2”</t>
  </si>
  <si>
    <t>206</t>
  </si>
  <si>
    <t>734252130</t>
  </si>
  <si>
    <t>Montáž ventilu poistného rohového G 1</t>
  </si>
  <si>
    <t>208</t>
  </si>
  <si>
    <t>105</t>
  </si>
  <si>
    <t>PC 24</t>
  </si>
  <si>
    <t>Rohový poistný ventil Prescor 200 DN 25/32 otv. tlak 3,0 bar</t>
  </si>
  <si>
    <t>210</t>
  </si>
  <si>
    <t>734291112</t>
  </si>
  <si>
    <t>Ostané armatúry, kohútik plniaci a vypúšťací normy 13 7061, PN 1,0/100st. C G 3/8</t>
  </si>
  <si>
    <t>212</t>
  </si>
  <si>
    <t>107</t>
  </si>
  <si>
    <t>734291340</t>
  </si>
  <si>
    <t>Montáž filtra závitového G 1 magnetický filter s odkalením Logafix</t>
  </si>
  <si>
    <t>214</t>
  </si>
  <si>
    <t>734424120</t>
  </si>
  <si>
    <t>Montáž tlakomera axiálneho priemer 63 mm</t>
  </si>
  <si>
    <t>216</t>
  </si>
  <si>
    <t>109</t>
  </si>
  <si>
    <t>4849210345</t>
  </si>
  <si>
    <t>Regulačné a poistné armatúry - Manometer axiálny - zadné napojenie  0-4 bar    IVAR   č.MA63004BB</t>
  </si>
  <si>
    <t>218</t>
  </si>
  <si>
    <t>734494212</t>
  </si>
  <si>
    <t>Ostatné meracie armatúry, návarok s rúrkovým závitom akosť mat. 22 353.0 G 3/8</t>
  </si>
  <si>
    <t>220</t>
  </si>
  <si>
    <t>111</t>
  </si>
  <si>
    <t>998734203</t>
  </si>
  <si>
    <t>Presun hmôt pre armatúry v objektoch výšky nad 6 do 24 m</t>
  </si>
  <si>
    <t>222</t>
  </si>
  <si>
    <t>735</t>
  </si>
  <si>
    <t>Ústredné kúrenie, vykurov. telesá</t>
  </si>
  <si>
    <t>735000912</t>
  </si>
  <si>
    <t>Vyregulovanie dvojregulačného ventilu s termostatickým ovládaním</t>
  </si>
  <si>
    <t>224</t>
  </si>
  <si>
    <t>113</t>
  </si>
  <si>
    <t>735151821</t>
  </si>
  <si>
    <t>Demontáž radiátora panelového dvojradového stavebnej dľžky do 1500 mm,  -0,02493t</t>
  </si>
  <si>
    <t>226</t>
  </si>
  <si>
    <t>735151822</t>
  </si>
  <si>
    <t>Demontáž radiátora panelového dvojradového stavebnej dľžky nad 1500 do 2820 mm,  -0,04675t</t>
  </si>
  <si>
    <t>228</t>
  </si>
  <si>
    <t>115</t>
  </si>
  <si>
    <t>735154142</t>
  </si>
  <si>
    <t>Montáž vykurovacieho telesa panelového dvojradového výšky 600 mm/ dĺžky 1000-1200 mm</t>
  </si>
  <si>
    <t>230</t>
  </si>
  <si>
    <t>PC U.S.S. 2</t>
  </si>
  <si>
    <t>Radiátor Korad dvojradový 22K-600/1200</t>
  </si>
  <si>
    <t>234</t>
  </si>
  <si>
    <t>117</t>
  </si>
  <si>
    <t>735154143</t>
  </si>
  <si>
    <t>Montáž vykurovacieho telesa panelového dvojradového výšky 600 mm/ dĺžky 1400-1800 mm</t>
  </si>
  <si>
    <t>236</t>
  </si>
  <si>
    <t>PC U.S.S. 3</t>
  </si>
  <si>
    <t>Radiátor Korad dvojradový 22K-600/1500</t>
  </si>
  <si>
    <t>238</t>
  </si>
  <si>
    <t>119</t>
  </si>
  <si>
    <t>735158120</t>
  </si>
  <si>
    <t>Vykurovacie telesá panelové, tlaková skúška telesa vodou U. S. Steel Košice dvojradového</t>
  </si>
  <si>
    <t>242</t>
  </si>
  <si>
    <t>735191910</t>
  </si>
  <si>
    <t>Napustenie vody do vykurovacieho systému vrátane potrubia o v. pl. vykurovacích telies</t>
  </si>
  <si>
    <t>244</t>
  </si>
  <si>
    <t>121</t>
  </si>
  <si>
    <t>735291800</t>
  </si>
  <si>
    <t>Demontáž konzol alebo držiakov vykurovacieho telesa, registra, konvektora do odpadu</t>
  </si>
  <si>
    <t>246</t>
  </si>
  <si>
    <t>735494811</t>
  </si>
  <si>
    <t>Vypúšťanie vody z vykurovacích sústav o v. pl. vykurovacích telies</t>
  </si>
  <si>
    <t>248</t>
  </si>
  <si>
    <t>123</t>
  </si>
  <si>
    <t>735890801</t>
  </si>
  <si>
    <t>Vnútrostaveniskové premiestnenie vybúraných hmôt vykurovacích telies do 6m</t>
  </si>
  <si>
    <t>250</t>
  </si>
  <si>
    <t>998735202</t>
  </si>
  <si>
    <t>Presun hmôt pre vykurovacie telesá v objektoch výšky nad 6 do 12 m</t>
  </si>
  <si>
    <t>252</t>
  </si>
  <si>
    <t>783</t>
  </si>
  <si>
    <t>Dokončovacie práce - nátery</t>
  </si>
  <si>
    <t>125</t>
  </si>
  <si>
    <t>783424140</t>
  </si>
  <si>
    <t>Nátery kov.potr.a armatúr syntet. potrubie do DN 50 mm dvojnás. so základným náterom - 105µm</t>
  </si>
  <si>
    <t>254</t>
  </si>
  <si>
    <t>783424340</t>
  </si>
  <si>
    <t>Nátery kov.potr.a armatúr syntet. potrubie do DN 50 mm dvojnás. 1x email a základný náter - 140µm</t>
  </si>
  <si>
    <t>256</t>
  </si>
  <si>
    <t>Práce a dodávky M</t>
  </si>
  <si>
    <t>95-M</t>
  </si>
  <si>
    <t>Revízie</t>
  </si>
  <si>
    <t>127</t>
  </si>
  <si>
    <t>950506101</t>
  </si>
  <si>
    <t>Nízkotlakové plynovody-kontrola plynovodu nadzemného do 20 m</t>
  </si>
  <si>
    <t>úsek</t>
  </si>
  <si>
    <t>258</t>
  </si>
  <si>
    <t>950507201</t>
  </si>
  <si>
    <t>Plynové kotle do 50 kW kontrola umiestnenia a pripojenia kotla</t>
  </si>
  <si>
    <t>260</t>
  </si>
  <si>
    <t>129</t>
  </si>
  <si>
    <t>950507203</t>
  </si>
  <si>
    <t>Plynové kotle do 50 kW tesnosti rozoberateľného spoja penotvorným roztokom</t>
  </si>
  <si>
    <t>262</t>
  </si>
  <si>
    <t>950507205</t>
  </si>
  <si>
    <t>Plynové kotle do 50 kW funkcie kohúta alebo guľového uzáveru</t>
  </si>
  <si>
    <t>264</t>
  </si>
  <si>
    <t>131</t>
  </si>
  <si>
    <t>950507218</t>
  </si>
  <si>
    <t>Plynové kotle do 50 kW kontrola odťahu spalín</t>
  </si>
  <si>
    <t>266</t>
  </si>
  <si>
    <t>950507220</t>
  </si>
  <si>
    <t>Plynové kotle do 50 kW kontrolné meranie CO2 spalín</t>
  </si>
  <si>
    <t>mer.</t>
  </si>
  <si>
    <t>268</t>
  </si>
  <si>
    <t>HZS</t>
  </si>
  <si>
    <t>Hodinové zúčtovacie sadzby</t>
  </si>
  <si>
    <t>133</t>
  </si>
  <si>
    <t>HZS000114</t>
  </si>
  <si>
    <t>Stavebno montážne práce najnáročnejšie na odbornosť - prehliadky pracoviska a revízie (Tr 4) v rozsahu viac ako 8 hodín</t>
  </si>
  <si>
    <t>hod</t>
  </si>
  <si>
    <t>262144</t>
  </si>
  <si>
    <t>270</t>
  </si>
  <si>
    <t>272</t>
  </si>
  <si>
    <t>135</t>
  </si>
  <si>
    <t>HZS000214</t>
  </si>
  <si>
    <t>Stavebno montážne práce najnáročnejšie na odbornosť - prehliadky pracoviska a revízie (Tr 4) v rozsahu viac ako 4 a menej ako 8 hodín</t>
  </si>
  <si>
    <t>274</t>
  </si>
  <si>
    <t>HZS000314</t>
  </si>
  <si>
    <t>Stavebno montážne práce najnáročnejšie na odbornosť - prehliadky pracoviska a revízie (Tr 4) v rozsahu menej ako 4 hodiny</t>
  </si>
  <si>
    <t>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</si>
</sst>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T106" sqref="T10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1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183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8"/>
      <c r="BE5" s="180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185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8"/>
      <c r="BE6" s="181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181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181"/>
      <c r="BS8" s="15" t="s">
        <v>6</v>
      </c>
    </row>
    <row r="9" spans="1:74" ht="14.45" customHeight="1">
      <c r="B9" s="18"/>
      <c r="AR9" s="18"/>
      <c r="BE9" s="181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81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181"/>
      <c r="BS11" s="15" t="s">
        <v>6</v>
      </c>
    </row>
    <row r="12" spans="1:74" ht="6.95" customHeight="1">
      <c r="B12" s="18"/>
      <c r="AR12" s="18"/>
      <c r="BE12" s="181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81"/>
      <c r="BS13" s="15" t="s">
        <v>6</v>
      </c>
    </row>
    <row r="14" spans="1:74" ht="12.75">
      <c r="B14" s="18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5" t="s">
        <v>26</v>
      </c>
      <c r="AN14" s="27" t="s">
        <v>28</v>
      </c>
      <c r="AR14" s="18"/>
      <c r="BE14" s="181"/>
      <c r="BS14" s="15" t="s">
        <v>6</v>
      </c>
    </row>
    <row r="15" spans="1:74" ht="6.95" customHeight="1">
      <c r="B15" s="18"/>
      <c r="AR15" s="18"/>
      <c r="BE15" s="181"/>
      <c r="BS15" s="15" t="s">
        <v>3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181"/>
      <c r="BS16" s="15" t="s">
        <v>3</v>
      </c>
    </row>
    <row r="17" spans="2:71" ht="18.399999999999999" customHeight="1">
      <c r="B17" s="18"/>
      <c r="E17" s="23" t="s">
        <v>30</v>
      </c>
      <c r="AK17" s="25" t="s">
        <v>26</v>
      </c>
      <c r="AN17" s="23" t="s">
        <v>1</v>
      </c>
      <c r="AR17" s="18"/>
      <c r="BE17" s="181"/>
      <c r="BS17" s="15" t="s">
        <v>31</v>
      </c>
    </row>
    <row r="18" spans="2:71" ht="6.95" customHeight="1">
      <c r="B18" s="18"/>
      <c r="AR18" s="18"/>
      <c r="BE18" s="181"/>
      <c r="BS18" s="15" t="s">
        <v>6</v>
      </c>
    </row>
    <row r="19" spans="2:71" ht="12" customHeight="1">
      <c r="B19" s="18"/>
      <c r="D19" s="25" t="s">
        <v>32</v>
      </c>
      <c r="AK19" s="25" t="s">
        <v>24</v>
      </c>
      <c r="AN19" s="23" t="s">
        <v>1</v>
      </c>
      <c r="AR19" s="18"/>
      <c r="BE19" s="181"/>
      <c r="BS19" s="15" t="s">
        <v>6</v>
      </c>
    </row>
    <row r="20" spans="2:71" ht="18.399999999999999" customHeight="1">
      <c r="B20" s="18"/>
      <c r="E20" s="23" t="s">
        <v>33</v>
      </c>
      <c r="AK20" s="25" t="s">
        <v>26</v>
      </c>
      <c r="AN20" s="23" t="s">
        <v>1</v>
      </c>
      <c r="AR20" s="18"/>
      <c r="BE20" s="181"/>
      <c r="BS20" s="15" t="s">
        <v>31</v>
      </c>
    </row>
    <row r="21" spans="2:71" ht="6.95" customHeight="1">
      <c r="B21" s="18"/>
      <c r="AR21" s="18"/>
      <c r="BE21" s="181"/>
    </row>
    <row r="22" spans="2:71" ht="12" customHeight="1">
      <c r="B22" s="18"/>
      <c r="D22" s="25" t="s">
        <v>34</v>
      </c>
      <c r="AR22" s="18"/>
      <c r="BE22" s="181"/>
    </row>
    <row r="23" spans="2:71" ht="16.5" customHeight="1">
      <c r="B23" s="18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8"/>
      <c r="BE23" s="181"/>
    </row>
    <row r="24" spans="2:71" ht="6.95" customHeight="1">
      <c r="B24" s="18"/>
      <c r="AR24" s="18"/>
      <c r="BE24" s="181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1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9">
        <f>ROUND(AG94,2)</f>
        <v>0</v>
      </c>
      <c r="AL26" s="190"/>
      <c r="AM26" s="190"/>
      <c r="AN26" s="190"/>
      <c r="AO26" s="190"/>
      <c r="AR26" s="30"/>
      <c r="BE26" s="181"/>
    </row>
    <row r="27" spans="2:71" s="1" customFormat="1" ht="6.95" customHeight="1">
      <c r="B27" s="30"/>
      <c r="AR27" s="30"/>
      <c r="BE27" s="181"/>
    </row>
    <row r="28" spans="2:71" s="1" customFormat="1" ht="12.75">
      <c r="B28" s="30"/>
      <c r="L28" s="191" t="s">
        <v>36</v>
      </c>
      <c r="M28" s="191"/>
      <c r="N28" s="191"/>
      <c r="O28" s="191"/>
      <c r="P28" s="191"/>
      <c r="W28" s="191" t="s">
        <v>37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38</v>
      </c>
      <c r="AL28" s="191"/>
      <c r="AM28" s="191"/>
      <c r="AN28" s="191"/>
      <c r="AO28" s="191"/>
      <c r="AR28" s="30"/>
      <c r="BE28" s="181"/>
    </row>
    <row r="29" spans="2:71" s="2" customFormat="1" ht="14.45" customHeight="1">
      <c r="B29" s="34"/>
      <c r="D29" s="25" t="s">
        <v>39</v>
      </c>
      <c r="F29" s="35" t="s">
        <v>40</v>
      </c>
      <c r="L29" s="194">
        <v>0.2</v>
      </c>
      <c r="M29" s="193"/>
      <c r="N29" s="193"/>
      <c r="O29" s="193"/>
      <c r="P29" s="193"/>
      <c r="Q29" s="36"/>
      <c r="R29" s="36"/>
      <c r="S29" s="36"/>
      <c r="T29" s="36"/>
      <c r="U29" s="36"/>
      <c r="V29" s="36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6"/>
      <c r="AG29" s="36"/>
      <c r="AH29" s="36"/>
      <c r="AI29" s="36"/>
      <c r="AJ29" s="36"/>
      <c r="AK29" s="192">
        <f>ROUND(AV94, 2)</f>
        <v>0</v>
      </c>
      <c r="AL29" s="193"/>
      <c r="AM29" s="193"/>
      <c r="AN29" s="193"/>
      <c r="AO29" s="19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82"/>
    </row>
    <row r="30" spans="2:71" s="2" customFormat="1" ht="14.45" customHeight="1">
      <c r="B30" s="34"/>
      <c r="F30" s="35" t="s">
        <v>41</v>
      </c>
      <c r="L30" s="194">
        <v>0.2</v>
      </c>
      <c r="M30" s="193"/>
      <c r="N30" s="193"/>
      <c r="O30" s="193"/>
      <c r="P30" s="193"/>
      <c r="Q30" s="36"/>
      <c r="R30" s="36"/>
      <c r="S30" s="36"/>
      <c r="T30" s="36"/>
      <c r="U30" s="36"/>
      <c r="V30" s="36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36"/>
      <c r="AG30" s="36"/>
      <c r="AH30" s="36"/>
      <c r="AI30" s="36"/>
      <c r="AJ30" s="36"/>
      <c r="AK30" s="192">
        <f>ROUND(AW94, 2)</f>
        <v>0</v>
      </c>
      <c r="AL30" s="193"/>
      <c r="AM30" s="193"/>
      <c r="AN30" s="193"/>
      <c r="AO30" s="19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82"/>
    </row>
    <row r="31" spans="2:71" s="2" customFormat="1" ht="14.45" hidden="1" customHeight="1">
      <c r="B31" s="34"/>
      <c r="F31" s="25" t="s">
        <v>42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4"/>
      <c r="BE31" s="182"/>
    </row>
    <row r="32" spans="2:71" s="2" customFormat="1" ht="14.45" hidden="1" customHeight="1">
      <c r="B32" s="34"/>
      <c r="F32" s="25" t="s">
        <v>43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4"/>
      <c r="BE32" s="182"/>
    </row>
    <row r="33" spans="2:57" s="2" customFormat="1" ht="14.45" hidden="1" customHeight="1">
      <c r="B33" s="34"/>
      <c r="F33" s="35" t="s">
        <v>44</v>
      </c>
      <c r="L33" s="194">
        <v>0</v>
      </c>
      <c r="M33" s="193"/>
      <c r="N33" s="193"/>
      <c r="O33" s="193"/>
      <c r="P33" s="193"/>
      <c r="Q33" s="36"/>
      <c r="R33" s="36"/>
      <c r="S33" s="36"/>
      <c r="T33" s="36"/>
      <c r="U33" s="36"/>
      <c r="V33" s="36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6"/>
      <c r="AG33" s="36"/>
      <c r="AH33" s="36"/>
      <c r="AI33" s="36"/>
      <c r="AJ33" s="36"/>
      <c r="AK33" s="192">
        <v>0</v>
      </c>
      <c r="AL33" s="193"/>
      <c r="AM33" s="193"/>
      <c r="AN33" s="193"/>
      <c r="AO33" s="19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82"/>
    </row>
    <row r="34" spans="2:57" s="1" customFormat="1" ht="6.95" customHeight="1">
      <c r="B34" s="30"/>
      <c r="AR34" s="30"/>
      <c r="BE34" s="181"/>
    </row>
    <row r="35" spans="2:57" s="1" customFormat="1" ht="25.9" customHeight="1">
      <c r="B35" s="30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198" t="s">
        <v>47</v>
      </c>
      <c r="Y35" s="199"/>
      <c r="Z35" s="199"/>
      <c r="AA35" s="199"/>
      <c r="AB35" s="199"/>
      <c r="AC35" s="40"/>
      <c r="AD35" s="40"/>
      <c r="AE35" s="40"/>
      <c r="AF35" s="40"/>
      <c r="AG35" s="40"/>
      <c r="AH35" s="40"/>
      <c r="AI35" s="40"/>
      <c r="AJ35" s="40"/>
      <c r="AK35" s="200">
        <f>SUM(AK26:AK33)</f>
        <v>0</v>
      </c>
      <c r="AL35" s="199"/>
      <c r="AM35" s="199"/>
      <c r="AN35" s="199"/>
      <c r="AO35" s="201"/>
      <c r="AP35" s="38"/>
      <c r="AQ35" s="38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4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50</v>
      </c>
      <c r="AI60" s="32"/>
      <c r="AJ60" s="32"/>
      <c r="AK60" s="32"/>
      <c r="AL60" s="32"/>
      <c r="AM60" s="44" t="s">
        <v>51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42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53</v>
      </c>
      <c r="AI64" s="43"/>
      <c r="AJ64" s="43"/>
      <c r="AK64" s="43"/>
      <c r="AL64" s="43"/>
      <c r="AM64" s="43"/>
      <c r="AN64" s="43"/>
      <c r="AO64" s="43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4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50</v>
      </c>
      <c r="AI75" s="32"/>
      <c r="AJ75" s="32"/>
      <c r="AK75" s="32"/>
      <c r="AL75" s="32"/>
      <c r="AM75" s="44" t="s">
        <v>51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4.95" customHeight="1">
      <c r="B82" s="30"/>
      <c r="C82" s="19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9"/>
      <c r="C84" s="25" t="s">
        <v>12</v>
      </c>
      <c r="L84" s="3" t="str">
        <f>K5</f>
        <v>30012024</v>
      </c>
      <c r="AR84" s="49"/>
    </row>
    <row r="85" spans="1:91" s="4" customFormat="1" ht="36.950000000000003" customHeight="1">
      <c r="B85" s="50"/>
      <c r="C85" s="51" t="s">
        <v>15</v>
      </c>
      <c r="L85" s="202" t="str">
        <f>K6</f>
        <v>Zníženie energetickej náročnosti budovy - haly pre spracovanie zemiakov v meste Spišská Belá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R85" s="50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19</v>
      </c>
      <c r="L87" s="52" t="str">
        <f>IF(K8="","",K8)</f>
        <v>Spišská Belá, C-KN č. 370/4</v>
      </c>
      <c r="AI87" s="25" t="s">
        <v>21</v>
      </c>
      <c r="AM87" s="204" t="str">
        <f>IF(AN8= "","",AN8)</f>
        <v>30. 1. 2024</v>
      </c>
      <c r="AN87" s="204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 xml:space="preserve">SLOVBYS s.r.o. </v>
      </c>
      <c r="AI89" s="25" t="s">
        <v>29</v>
      </c>
      <c r="AM89" s="205" t="str">
        <f>IF(E17="","",E17)</f>
        <v xml:space="preserve">Ing. Štefan Vilga </v>
      </c>
      <c r="AN89" s="206"/>
      <c r="AO89" s="206"/>
      <c r="AP89" s="206"/>
      <c r="AR89" s="30"/>
      <c r="AS89" s="207" t="s">
        <v>55</v>
      </c>
      <c r="AT89" s="208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32</v>
      </c>
      <c r="AM90" s="205" t="str">
        <f>IF(E20="","",E20)</f>
        <v>Ing. Štefan Vilga</v>
      </c>
      <c r="AN90" s="206"/>
      <c r="AO90" s="206"/>
      <c r="AP90" s="206"/>
      <c r="AR90" s="30"/>
      <c r="AS90" s="209"/>
      <c r="AT90" s="210"/>
      <c r="BD90" s="57"/>
    </row>
    <row r="91" spans="1:91" s="1" customFormat="1" ht="10.9" customHeight="1">
      <c r="B91" s="30"/>
      <c r="AR91" s="30"/>
      <c r="AS91" s="209"/>
      <c r="AT91" s="210"/>
      <c r="BD91" s="57"/>
    </row>
    <row r="92" spans="1:91" s="1" customFormat="1" ht="29.25" customHeight="1">
      <c r="B92" s="30"/>
      <c r="C92" s="211" t="s">
        <v>56</v>
      </c>
      <c r="D92" s="212"/>
      <c r="E92" s="212"/>
      <c r="F92" s="212"/>
      <c r="G92" s="212"/>
      <c r="H92" s="58"/>
      <c r="I92" s="213" t="s">
        <v>57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58</v>
      </c>
      <c r="AH92" s="212"/>
      <c r="AI92" s="212"/>
      <c r="AJ92" s="212"/>
      <c r="AK92" s="212"/>
      <c r="AL92" s="212"/>
      <c r="AM92" s="212"/>
      <c r="AN92" s="213" t="s">
        <v>59</v>
      </c>
      <c r="AO92" s="212"/>
      <c r="AP92" s="215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</row>
    <row r="93" spans="1:91" s="1" customFormat="1" ht="10.9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73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68" t="s">
        <v>1</v>
      </c>
      <c r="AR94" s="64"/>
      <c r="AS94" s="69">
        <f>ROUND(SUM(AS95:AS96),2)</f>
        <v>0</v>
      </c>
      <c r="AT94" s="70">
        <f>ROUND(SUM(AV94:AW94),2)</f>
        <v>0</v>
      </c>
      <c r="AU94" s="71">
        <f>ROUND(SUM(AU95:AU96),5)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ROUND(SUM(AZ95:AZ96),2)</f>
        <v>0</v>
      </c>
      <c r="BA94" s="70">
        <f>ROUND(SUM(BA95:BA96),2)</f>
        <v>0</v>
      </c>
      <c r="BB94" s="70">
        <f>ROUND(SUM(BB95:BB96),2)</f>
        <v>0</v>
      </c>
      <c r="BC94" s="70">
        <f>ROUND(SUM(BC95:BC96),2)</f>
        <v>0</v>
      </c>
      <c r="BD94" s="72">
        <f>ROUND(SUM(BD95:BD96),2)</f>
        <v>0</v>
      </c>
      <c r="BS94" s="73" t="s">
        <v>74</v>
      </c>
      <c r="BT94" s="73" t="s">
        <v>75</v>
      </c>
      <c r="BU94" s="74" t="s">
        <v>76</v>
      </c>
      <c r="BV94" s="73" t="s">
        <v>77</v>
      </c>
      <c r="BW94" s="73" t="s">
        <v>4</v>
      </c>
      <c r="BX94" s="73" t="s">
        <v>78</v>
      </c>
      <c r="CL94" s="73" t="s">
        <v>1</v>
      </c>
    </row>
    <row r="95" spans="1:91" s="6" customFormat="1" ht="16.5" customHeight="1">
      <c r="A95" s="75" t="s">
        <v>79</v>
      </c>
      <c r="B95" s="76"/>
      <c r="C95" s="77"/>
      <c r="D95" s="218" t="s">
        <v>80</v>
      </c>
      <c r="E95" s="218"/>
      <c r="F95" s="218"/>
      <c r="G95" s="218"/>
      <c r="H95" s="218"/>
      <c r="I95" s="78"/>
      <c r="J95" s="218" t="s">
        <v>81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'01 - Stavebná časť'!J30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79" t="s">
        <v>82</v>
      </c>
      <c r="AR95" s="76"/>
      <c r="AS95" s="80">
        <v>0</v>
      </c>
      <c r="AT95" s="81">
        <f>ROUND(SUM(AV95:AW95),2)</f>
        <v>0</v>
      </c>
      <c r="AU95" s="82">
        <f>'01 - Stavebná časť'!P130</f>
        <v>0</v>
      </c>
      <c r="AV95" s="81">
        <f>'01 - Stavebná časť'!J33</f>
        <v>0</v>
      </c>
      <c r="AW95" s="81">
        <f>'01 - Stavebná časť'!J34</f>
        <v>0</v>
      </c>
      <c r="AX95" s="81">
        <f>'01 - Stavebná časť'!J35</f>
        <v>0</v>
      </c>
      <c r="AY95" s="81">
        <f>'01 - Stavebná časť'!J36</f>
        <v>0</v>
      </c>
      <c r="AZ95" s="81">
        <f>'01 - Stavebná časť'!F33</f>
        <v>0</v>
      </c>
      <c r="BA95" s="81">
        <f>'01 - Stavebná časť'!F34</f>
        <v>0</v>
      </c>
      <c r="BB95" s="81">
        <f>'01 - Stavebná časť'!F35</f>
        <v>0</v>
      </c>
      <c r="BC95" s="81">
        <f>'01 - Stavebná časť'!F36</f>
        <v>0</v>
      </c>
      <c r="BD95" s="83">
        <f>'01 - Stavebná časť'!F37</f>
        <v>0</v>
      </c>
      <c r="BT95" s="84" t="s">
        <v>83</v>
      </c>
      <c r="BV95" s="84" t="s">
        <v>77</v>
      </c>
      <c r="BW95" s="84" t="s">
        <v>84</v>
      </c>
      <c r="BX95" s="84" t="s">
        <v>4</v>
      </c>
      <c r="CL95" s="84" t="s">
        <v>1</v>
      </c>
      <c r="CM95" s="84" t="s">
        <v>75</v>
      </c>
    </row>
    <row r="96" spans="1:91" s="6" customFormat="1" ht="16.5" customHeight="1">
      <c r="A96" s="75" t="s">
        <v>79</v>
      </c>
      <c r="B96" s="76"/>
      <c r="C96" s="77"/>
      <c r="D96" s="218" t="s">
        <v>85</v>
      </c>
      <c r="E96" s="218"/>
      <c r="F96" s="218"/>
      <c r="G96" s="218"/>
      <c r="H96" s="218"/>
      <c r="I96" s="78"/>
      <c r="J96" s="218" t="s">
        <v>86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'02 - UVK ZTI - Ústredné v...'!J30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79" t="s">
        <v>82</v>
      </c>
      <c r="AR96" s="76"/>
      <c r="AS96" s="80">
        <v>0</v>
      </c>
      <c r="AT96" s="81">
        <f>ROUND(SUM(AV96:AW96),2)</f>
        <v>0</v>
      </c>
      <c r="AU96" s="82">
        <f>'02 - UVK ZTI - Ústredné v...'!P133</f>
        <v>0</v>
      </c>
      <c r="AV96" s="81">
        <f>'02 - UVK ZTI - Ústredné v...'!J33</f>
        <v>0</v>
      </c>
      <c r="AW96" s="81">
        <f>'02 - UVK ZTI - Ústredné v...'!J34</f>
        <v>0</v>
      </c>
      <c r="AX96" s="81">
        <f>'02 - UVK ZTI - Ústredné v...'!J35</f>
        <v>0</v>
      </c>
      <c r="AY96" s="81">
        <f>'02 - UVK ZTI - Ústredné v...'!J36</f>
        <v>0</v>
      </c>
      <c r="AZ96" s="81">
        <f>'02 - UVK ZTI - Ústredné v...'!F33</f>
        <v>0</v>
      </c>
      <c r="BA96" s="81">
        <f>'02 - UVK ZTI - Ústredné v...'!F34</f>
        <v>0</v>
      </c>
      <c r="BB96" s="81">
        <f>'02 - UVK ZTI - Ústredné v...'!F35</f>
        <v>0</v>
      </c>
      <c r="BC96" s="81">
        <f>'02 - UVK ZTI - Ústredné v...'!F36</f>
        <v>0</v>
      </c>
      <c r="BD96" s="83">
        <f>'02 - UVK ZTI - Ústredné v...'!F37</f>
        <v>0</v>
      </c>
      <c r="BT96" s="84" t="s">
        <v>83</v>
      </c>
      <c r="BV96" s="84" t="s">
        <v>77</v>
      </c>
      <c r="BW96" s="84" t="s">
        <v>87</v>
      </c>
      <c r="BX96" s="84" t="s">
        <v>4</v>
      </c>
      <c r="CL96" s="84" t="s">
        <v>1</v>
      </c>
      <c r="CM96" s="84" t="s">
        <v>75</v>
      </c>
    </row>
    <row r="97" spans="2:44" s="1" customFormat="1" ht="30" customHeight="1">
      <c r="B97" s="30"/>
      <c r="AR97" s="30"/>
    </row>
    <row r="98" spans="2:44" s="1" customFormat="1" ht="6.95" customHeight="1"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0"/>
    </row>
  </sheetData>
  <mergeCells count="46">
    <mergeCell ref="AR2:BE2"/>
    <mergeCell ref="AN96:AP96"/>
    <mergeCell ref="AG96:AM96"/>
    <mergeCell ref="D96:H96"/>
    <mergeCell ref="J96:AF9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avebná časť'!C2" display="/" xr:uid="{00000000-0004-0000-0000-000000000000}"/>
    <hyperlink ref="A96" location="'02 - UVK ZTI - Ústredné v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8"/>
  <sheetViews>
    <sheetView showGridLines="0" tabSelected="1" topLeftCell="A92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pans="2:46" ht="24.9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26.25" customHeight="1">
      <c r="B7" s="18"/>
      <c r="E7" s="222" t="str">
        <f>'Rekapitulácia stavby'!K6</f>
        <v>Zníženie energetickej náročnosti budovy - haly pre spracovanie zemiakov v meste Spišská Belá</v>
      </c>
      <c r="F7" s="223"/>
      <c r="G7" s="223"/>
      <c r="H7" s="223"/>
      <c r="L7" s="18"/>
    </row>
    <row r="8" spans="2:46" s="1" customFormat="1" ht="12" customHeight="1">
      <c r="B8" s="30"/>
      <c r="D8" s="25" t="s">
        <v>89</v>
      </c>
      <c r="L8" s="30"/>
    </row>
    <row r="9" spans="2:46" s="1" customFormat="1" ht="16.5" customHeight="1">
      <c r="B9" s="30"/>
      <c r="E9" s="202" t="s">
        <v>90</v>
      </c>
      <c r="F9" s="224"/>
      <c r="G9" s="224"/>
      <c r="H9" s="224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30. 1. 2024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5" t="str">
        <f>'Rekapitulácia stavby'!E14</f>
        <v>Vyplň údaj</v>
      </c>
      <c r="F18" s="183"/>
      <c r="G18" s="183"/>
      <c r="H18" s="183"/>
      <c r="I18" s="25" t="s">
        <v>26</v>
      </c>
      <c r="J18" s="26" t="str">
        <f>'Rekapitulácia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30</v>
      </c>
      <c r="I21" s="25" t="s">
        <v>26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30</v>
      </c>
      <c r="I24" s="25" t="s">
        <v>26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6"/>
      <c r="E27" s="188" t="s">
        <v>1</v>
      </c>
      <c r="F27" s="188"/>
      <c r="G27" s="188"/>
      <c r="H27" s="188"/>
      <c r="L27" s="86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87" t="s">
        <v>35</v>
      </c>
      <c r="J30" s="67">
        <f>ROUND(J130, 2)</f>
        <v>0</v>
      </c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6" t="s">
        <v>39</v>
      </c>
      <c r="E33" s="35" t="s">
        <v>40</v>
      </c>
      <c r="F33" s="88">
        <f>ROUND((SUM(BE130:BE337)),  2)</f>
        <v>0</v>
      </c>
      <c r="G33" s="89"/>
      <c r="H33" s="89"/>
      <c r="I33" s="90">
        <v>0.2</v>
      </c>
      <c r="J33" s="88">
        <f>ROUND(((SUM(BE130:BE337))*I33),  2)</f>
        <v>0</v>
      </c>
      <c r="L33" s="30"/>
    </row>
    <row r="34" spans="2:12" s="1" customFormat="1" ht="14.45" customHeight="1">
      <c r="B34" s="30"/>
      <c r="E34" s="35" t="s">
        <v>41</v>
      </c>
      <c r="F34" s="88">
        <f>ROUND((SUM(BF130:BF337)),  2)</f>
        <v>0</v>
      </c>
      <c r="G34" s="89"/>
      <c r="H34" s="89"/>
      <c r="I34" s="90">
        <v>0.2</v>
      </c>
      <c r="J34" s="88">
        <f>ROUND(((SUM(BF130:BF337))*I34),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91">
        <f>ROUND((SUM(BG130:BG337)),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91">
        <f>ROUND((SUM(BH130:BH337)),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35" t="s">
        <v>44</v>
      </c>
      <c r="F37" s="88">
        <f>ROUND((SUM(BI130:BI337)),  2)</f>
        <v>0</v>
      </c>
      <c r="G37" s="89"/>
      <c r="H37" s="89"/>
      <c r="I37" s="90">
        <v>0</v>
      </c>
      <c r="J37" s="88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3"/>
      <c r="D39" s="94" t="s">
        <v>45</v>
      </c>
      <c r="E39" s="58"/>
      <c r="F39" s="58"/>
      <c r="G39" s="95" t="s">
        <v>46</v>
      </c>
      <c r="H39" s="96" t="s">
        <v>47</v>
      </c>
      <c r="I39" s="58"/>
      <c r="J39" s="97">
        <f>SUM(J30:J37)</f>
        <v>0</v>
      </c>
      <c r="K39" s="98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4" t="s">
        <v>50</v>
      </c>
      <c r="E61" s="32"/>
      <c r="F61" s="99" t="s">
        <v>51</v>
      </c>
      <c r="G61" s="44" t="s">
        <v>50</v>
      </c>
      <c r="H61" s="32"/>
      <c r="I61" s="32"/>
      <c r="J61" s="100" t="s">
        <v>51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4" t="s">
        <v>50</v>
      </c>
      <c r="E76" s="32"/>
      <c r="F76" s="99" t="s">
        <v>51</v>
      </c>
      <c r="G76" s="44" t="s">
        <v>50</v>
      </c>
      <c r="H76" s="32"/>
      <c r="I76" s="32"/>
      <c r="J76" s="100" t="s">
        <v>51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19" t="s">
        <v>91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15</v>
      </c>
      <c r="L84" s="30"/>
    </row>
    <row r="85" spans="2:47" s="1" customFormat="1" ht="26.25" customHeight="1">
      <c r="B85" s="30"/>
      <c r="E85" s="222" t="str">
        <f>E7</f>
        <v>Zníženie energetickej náročnosti budovy - haly pre spracovanie zemiakov v meste Spišská Belá</v>
      </c>
      <c r="F85" s="223"/>
      <c r="G85" s="223"/>
      <c r="H85" s="223"/>
      <c r="L85" s="30"/>
    </row>
    <row r="86" spans="2:47" s="1" customFormat="1" ht="12" customHeight="1">
      <c r="B86" s="30"/>
      <c r="C86" s="25" t="s">
        <v>89</v>
      </c>
      <c r="L86" s="30"/>
    </row>
    <row r="87" spans="2:47" s="1" customFormat="1" ht="16.5" customHeight="1">
      <c r="B87" s="30"/>
      <c r="E87" s="202" t="str">
        <f>E9</f>
        <v>01 - Stavebná časť</v>
      </c>
      <c r="F87" s="224"/>
      <c r="G87" s="224"/>
      <c r="H87" s="224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19</v>
      </c>
      <c r="F89" s="23" t="str">
        <f>F12</f>
        <v>Spišská Belá, C-KN č. 370/4</v>
      </c>
      <c r="I89" s="25" t="s">
        <v>21</v>
      </c>
      <c r="J89" s="53" t="str">
        <f>IF(J12="","",J12)</f>
        <v>30. 1. 2024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SLOVBYS s.r.o. </v>
      </c>
      <c r="I91" s="25" t="s">
        <v>29</v>
      </c>
      <c r="J91" s="28" t="str">
        <f>E21</f>
        <v xml:space="preserve">Ing. Štefan Vilga </v>
      </c>
      <c r="L91" s="30"/>
    </row>
    <row r="92" spans="2:47" s="1" customFormat="1" ht="15.2" customHeight="1">
      <c r="B92" s="30"/>
      <c r="C92" s="25" t="s">
        <v>27</v>
      </c>
      <c r="F92" s="23" t="str">
        <f>IF(E18="","",E18)</f>
        <v>Vyplň údaj</v>
      </c>
      <c r="I92" s="25" t="s">
        <v>32</v>
      </c>
      <c r="J92" s="28" t="str">
        <f>E24</f>
        <v xml:space="preserve">Ing. Štefan Vilga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1" t="s">
        <v>92</v>
      </c>
      <c r="D94" s="93"/>
      <c r="E94" s="93"/>
      <c r="F94" s="93"/>
      <c r="G94" s="93"/>
      <c r="H94" s="93"/>
      <c r="I94" s="93"/>
      <c r="J94" s="102" t="s">
        <v>93</v>
      </c>
      <c r="K94" s="93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3" t="s">
        <v>94</v>
      </c>
      <c r="J96" s="67">
        <f>J130</f>
        <v>0</v>
      </c>
      <c r="L96" s="30"/>
      <c r="AU96" s="15" t="s">
        <v>95</v>
      </c>
    </row>
    <row r="97" spans="2:12" s="8" customFormat="1" ht="24.95" customHeight="1">
      <c r="B97" s="104"/>
      <c r="D97" s="105" t="s">
        <v>96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9" customFormat="1" ht="19.899999999999999" customHeight="1">
      <c r="B98" s="108"/>
      <c r="D98" s="109" t="s">
        <v>97</v>
      </c>
      <c r="E98" s="110"/>
      <c r="F98" s="110"/>
      <c r="G98" s="110"/>
      <c r="H98" s="110"/>
      <c r="I98" s="110"/>
      <c r="J98" s="111">
        <f>J132</f>
        <v>0</v>
      </c>
      <c r="L98" s="108"/>
    </row>
    <row r="99" spans="2:12" s="9" customFormat="1" ht="19.899999999999999" customHeight="1">
      <c r="B99" s="108"/>
      <c r="D99" s="109" t="s">
        <v>98</v>
      </c>
      <c r="E99" s="110"/>
      <c r="F99" s="110"/>
      <c r="G99" s="110"/>
      <c r="H99" s="110"/>
      <c r="I99" s="110"/>
      <c r="J99" s="111">
        <f>J142</f>
        <v>0</v>
      </c>
      <c r="L99" s="108"/>
    </row>
    <row r="100" spans="2:12" s="9" customFormat="1" ht="19.899999999999999" customHeight="1">
      <c r="B100" s="108"/>
      <c r="D100" s="109" t="s">
        <v>99</v>
      </c>
      <c r="E100" s="110"/>
      <c r="F100" s="110"/>
      <c r="G100" s="110"/>
      <c r="H100" s="110"/>
      <c r="I100" s="110"/>
      <c r="J100" s="111">
        <f>J149</f>
        <v>0</v>
      </c>
      <c r="L100" s="108"/>
    </row>
    <row r="101" spans="2:12" s="9" customFormat="1" ht="19.899999999999999" customHeight="1">
      <c r="B101" s="108"/>
      <c r="D101" s="109" t="s">
        <v>100</v>
      </c>
      <c r="E101" s="110"/>
      <c r="F101" s="110"/>
      <c r="G101" s="110"/>
      <c r="H101" s="110"/>
      <c r="I101" s="110"/>
      <c r="J101" s="111">
        <f>J153</f>
        <v>0</v>
      </c>
      <c r="L101" s="108"/>
    </row>
    <row r="102" spans="2:12" s="9" customFormat="1" ht="19.899999999999999" customHeight="1">
      <c r="B102" s="108"/>
      <c r="D102" s="109" t="s">
        <v>101</v>
      </c>
      <c r="E102" s="110"/>
      <c r="F102" s="110"/>
      <c r="G102" s="110"/>
      <c r="H102" s="110"/>
      <c r="I102" s="110"/>
      <c r="J102" s="111">
        <f>J213</f>
        <v>0</v>
      </c>
      <c r="L102" s="108"/>
    </row>
    <row r="103" spans="2:12" s="9" customFormat="1" ht="19.899999999999999" customHeight="1">
      <c r="B103" s="108"/>
      <c r="D103" s="109" t="s">
        <v>102</v>
      </c>
      <c r="E103" s="110"/>
      <c r="F103" s="110"/>
      <c r="G103" s="110"/>
      <c r="H103" s="110"/>
      <c r="I103" s="110"/>
      <c r="J103" s="111">
        <f>J268</f>
        <v>0</v>
      </c>
      <c r="L103" s="108"/>
    </row>
    <row r="104" spans="2:12" s="8" customFormat="1" ht="24.95" customHeight="1">
      <c r="B104" s="104"/>
      <c r="D104" s="105" t="s">
        <v>103</v>
      </c>
      <c r="E104" s="106"/>
      <c r="F104" s="106"/>
      <c r="G104" s="106"/>
      <c r="H104" s="106"/>
      <c r="I104" s="106"/>
      <c r="J104" s="107">
        <f>J271</f>
        <v>0</v>
      </c>
      <c r="L104" s="104"/>
    </row>
    <row r="105" spans="2:12" s="9" customFormat="1" ht="19.899999999999999" customHeight="1">
      <c r="B105" s="108"/>
      <c r="D105" s="109" t="s">
        <v>104</v>
      </c>
      <c r="E105" s="110"/>
      <c r="F105" s="110"/>
      <c r="G105" s="110"/>
      <c r="H105" s="110"/>
      <c r="I105" s="110"/>
      <c r="J105" s="111">
        <f>J272</f>
        <v>0</v>
      </c>
      <c r="L105" s="108"/>
    </row>
    <row r="106" spans="2:12" s="9" customFormat="1" ht="19.899999999999999" customHeight="1">
      <c r="B106" s="108"/>
      <c r="D106" s="109" t="s">
        <v>105</v>
      </c>
      <c r="E106" s="110"/>
      <c r="F106" s="110"/>
      <c r="G106" s="110"/>
      <c r="H106" s="110"/>
      <c r="I106" s="110"/>
      <c r="J106" s="111">
        <f>J283</f>
        <v>0</v>
      </c>
      <c r="L106" s="108"/>
    </row>
    <row r="107" spans="2:12" s="9" customFormat="1" ht="19.899999999999999" customHeight="1">
      <c r="B107" s="108"/>
      <c r="D107" s="109" t="s">
        <v>106</v>
      </c>
      <c r="E107" s="110"/>
      <c r="F107" s="110"/>
      <c r="G107" s="110"/>
      <c r="H107" s="110"/>
      <c r="I107" s="110"/>
      <c r="J107" s="111">
        <f>J292</f>
        <v>0</v>
      </c>
      <c r="L107" s="108"/>
    </row>
    <row r="108" spans="2:12" s="9" customFormat="1" ht="19.899999999999999" customHeight="1">
      <c r="B108" s="108"/>
      <c r="D108" s="109" t="s">
        <v>107</v>
      </c>
      <c r="E108" s="110"/>
      <c r="F108" s="110"/>
      <c r="G108" s="110"/>
      <c r="H108" s="110"/>
      <c r="I108" s="110"/>
      <c r="J108" s="111">
        <f>J306</f>
        <v>0</v>
      </c>
      <c r="L108" s="108"/>
    </row>
    <row r="109" spans="2:12" s="9" customFormat="1" ht="19.899999999999999" customHeight="1">
      <c r="B109" s="108"/>
      <c r="D109" s="109" t="s">
        <v>108</v>
      </c>
      <c r="E109" s="110"/>
      <c r="F109" s="110"/>
      <c r="G109" s="110"/>
      <c r="H109" s="110"/>
      <c r="I109" s="110"/>
      <c r="J109" s="111">
        <f>J329</f>
        <v>0</v>
      </c>
      <c r="L109" s="108"/>
    </row>
    <row r="110" spans="2:12" s="8" customFormat="1" ht="24.95" customHeight="1">
      <c r="B110" s="104"/>
      <c r="D110" s="105" t="s">
        <v>109</v>
      </c>
      <c r="E110" s="106"/>
      <c r="F110" s="106"/>
      <c r="G110" s="106"/>
      <c r="H110" s="106"/>
      <c r="I110" s="106"/>
      <c r="J110" s="107">
        <f>J336</f>
        <v>0</v>
      </c>
      <c r="L110" s="104"/>
    </row>
    <row r="111" spans="2:12" s="1" customFormat="1" ht="21.75" customHeight="1">
      <c r="B111" s="30"/>
      <c r="L111" s="30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0"/>
    </row>
    <row r="116" spans="2:12" s="1" customFormat="1" ht="6.95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0"/>
    </row>
    <row r="117" spans="2:12" s="1" customFormat="1" ht="24.95" customHeight="1">
      <c r="B117" s="30"/>
      <c r="C117" s="19" t="s">
        <v>110</v>
      </c>
      <c r="L117" s="30"/>
    </row>
    <row r="118" spans="2:12" s="1" customFormat="1" ht="6.95" customHeight="1">
      <c r="B118" s="30"/>
      <c r="L118" s="30"/>
    </row>
    <row r="119" spans="2:12" s="1" customFormat="1" ht="12" customHeight="1">
      <c r="B119" s="30"/>
      <c r="C119" s="25" t="s">
        <v>15</v>
      </c>
      <c r="L119" s="30"/>
    </row>
    <row r="120" spans="2:12" s="1" customFormat="1" ht="26.25" customHeight="1">
      <c r="B120" s="30"/>
      <c r="E120" s="222" t="str">
        <f>E7</f>
        <v>Zníženie energetickej náročnosti budovy - haly pre spracovanie zemiakov v meste Spišská Belá</v>
      </c>
      <c r="F120" s="223"/>
      <c r="G120" s="223"/>
      <c r="H120" s="223"/>
      <c r="L120" s="30"/>
    </row>
    <row r="121" spans="2:12" s="1" customFormat="1" ht="12" customHeight="1">
      <c r="B121" s="30"/>
      <c r="C121" s="25" t="s">
        <v>89</v>
      </c>
      <c r="L121" s="30"/>
    </row>
    <row r="122" spans="2:12" s="1" customFormat="1" ht="16.5" customHeight="1">
      <c r="B122" s="30"/>
      <c r="E122" s="202" t="str">
        <f>E9</f>
        <v>01 - Stavebná časť</v>
      </c>
      <c r="F122" s="224"/>
      <c r="G122" s="224"/>
      <c r="H122" s="224"/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19</v>
      </c>
      <c r="F124" s="23" t="str">
        <f>F12</f>
        <v>Spišská Belá, C-KN č. 370/4</v>
      </c>
      <c r="I124" s="25" t="s">
        <v>21</v>
      </c>
      <c r="J124" s="53" t="str">
        <f>IF(J12="","",J12)</f>
        <v>30. 1. 2024</v>
      </c>
      <c r="L124" s="30"/>
    </row>
    <row r="125" spans="2:12" s="1" customFormat="1" ht="6.95" customHeight="1">
      <c r="B125" s="30"/>
      <c r="L125" s="30"/>
    </row>
    <row r="126" spans="2:12" s="1" customFormat="1" ht="15.2" customHeight="1">
      <c r="B126" s="30"/>
      <c r="C126" s="25" t="s">
        <v>23</v>
      </c>
      <c r="F126" s="23" t="str">
        <f>E15</f>
        <v xml:space="preserve">SLOVBYS s.r.o. </v>
      </c>
      <c r="I126" s="25" t="s">
        <v>29</v>
      </c>
      <c r="J126" s="28" t="str">
        <f>E21</f>
        <v xml:space="preserve">Ing. Štefan Vilga </v>
      </c>
      <c r="L126" s="30"/>
    </row>
    <row r="127" spans="2:12" s="1" customFormat="1" ht="15.2" customHeight="1">
      <c r="B127" s="30"/>
      <c r="C127" s="25" t="s">
        <v>27</v>
      </c>
      <c r="F127" s="23" t="str">
        <f>IF(E18="","",E18)</f>
        <v>Vyplň údaj</v>
      </c>
      <c r="I127" s="25" t="s">
        <v>32</v>
      </c>
      <c r="J127" s="28" t="str">
        <f>E24</f>
        <v xml:space="preserve">Ing. Štefan Vilga </v>
      </c>
      <c r="L127" s="30"/>
    </row>
    <row r="128" spans="2:12" s="1" customFormat="1" ht="10.35" customHeight="1">
      <c r="B128" s="30"/>
      <c r="L128" s="30"/>
    </row>
    <row r="129" spans="2:65" s="10" customFormat="1" ht="29.25" customHeight="1">
      <c r="B129" s="112"/>
      <c r="C129" s="113" t="s">
        <v>111</v>
      </c>
      <c r="D129" s="114" t="s">
        <v>60</v>
      </c>
      <c r="E129" s="114" t="s">
        <v>56</v>
      </c>
      <c r="F129" s="114" t="s">
        <v>57</v>
      </c>
      <c r="G129" s="114" t="s">
        <v>112</v>
      </c>
      <c r="H129" s="114" t="s">
        <v>113</v>
      </c>
      <c r="I129" s="114" t="s">
        <v>114</v>
      </c>
      <c r="J129" s="115" t="s">
        <v>93</v>
      </c>
      <c r="K129" s="116" t="s">
        <v>115</v>
      </c>
      <c r="L129" s="112"/>
      <c r="M129" s="60" t="s">
        <v>1</v>
      </c>
      <c r="N129" s="61" t="s">
        <v>39</v>
      </c>
      <c r="O129" s="61" t="s">
        <v>116</v>
      </c>
      <c r="P129" s="61" t="s">
        <v>117</v>
      </c>
      <c r="Q129" s="61" t="s">
        <v>118</v>
      </c>
      <c r="R129" s="61" t="s">
        <v>119</v>
      </c>
      <c r="S129" s="61" t="s">
        <v>120</v>
      </c>
      <c r="T129" s="62" t="s">
        <v>121</v>
      </c>
    </row>
    <row r="130" spans="2:65" s="1" customFormat="1" ht="22.9" customHeight="1">
      <c r="B130" s="30"/>
      <c r="C130" s="65" t="s">
        <v>94</v>
      </c>
      <c r="J130" s="117">
        <f>BK130</f>
        <v>0</v>
      </c>
      <c r="L130" s="30"/>
      <c r="M130" s="63"/>
      <c r="N130" s="54"/>
      <c r="O130" s="54"/>
      <c r="P130" s="118">
        <f>P131+P271+P336</f>
        <v>0</v>
      </c>
      <c r="Q130" s="54"/>
      <c r="R130" s="118">
        <f>R131+R271+R336</f>
        <v>1.6427303999999998</v>
      </c>
      <c r="S130" s="54"/>
      <c r="T130" s="119">
        <f>T131+T271+T336</f>
        <v>0</v>
      </c>
      <c r="AT130" s="15" t="s">
        <v>74</v>
      </c>
      <c r="AU130" s="15" t="s">
        <v>95</v>
      </c>
      <c r="BK130" s="120">
        <f>BK131+BK271+BK336</f>
        <v>0</v>
      </c>
    </row>
    <row r="131" spans="2:65" s="11" customFormat="1" ht="25.9" customHeight="1">
      <c r="B131" s="121"/>
      <c r="D131" s="122" t="s">
        <v>74</v>
      </c>
      <c r="E131" s="123" t="s">
        <v>122</v>
      </c>
      <c r="F131" s="123" t="s">
        <v>123</v>
      </c>
      <c r="I131" s="124"/>
      <c r="J131" s="125">
        <f>BK131</f>
        <v>0</v>
      </c>
      <c r="L131" s="121"/>
      <c r="M131" s="126"/>
      <c r="P131" s="127">
        <f>P132+P142+P149+P153+P213+P268</f>
        <v>0</v>
      </c>
      <c r="R131" s="127">
        <f>R132+R142+R149+R153+R213+R268</f>
        <v>0</v>
      </c>
      <c r="T131" s="128">
        <f>T132+T142+T149+T153+T213+T268</f>
        <v>0</v>
      </c>
      <c r="AR131" s="122" t="s">
        <v>83</v>
      </c>
      <c r="AT131" s="129" t="s">
        <v>74</v>
      </c>
      <c r="AU131" s="129" t="s">
        <v>75</v>
      </c>
      <c r="AY131" s="122" t="s">
        <v>124</v>
      </c>
      <c r="BK131" s="130">
        <f>BK132+BK142+BK149+BK153+BK213+BK268</f>
        <v>0</v>
      </c>
    </row>
    <row r="132" spans="2:65" s="11" customFormat="1" ht="22.9" customHeight="1">
      <c r="B132" s="121"/>
      <c r="D132" s="122" t="s">
        <v>74</v>
      </c>
      <c r="E132" s="131" t="s">
        <v>83</v>
      </c>
      <c r="F132" s="131" t="s">
        <v>125</v>
      </c>
      <c r="I132" s="124"/>
      <c r="J132" s="132">
        <f>BK132</f>
        <v>0</v>
      </c>
      <c r="L132" s="121"/>
      <c r="M132" s="126"/>
      <c r="P132" s="127">
        <f>SUM(P133:P141)</f>
        <v>0</v>
      </c>
      <c r="R132" s="127">
        <f>SUM(R133:R141)</f>
        <v>0</v>
      </c>
      <c r="T132" s="128">
        <f>SUM(T133:T141)</f>
        <v>0</v>
      </c>
      <c r="AR132" s="122" t="s">
        <v>83</v>
      </c>
      <c r="AT132" s="129" t="s">
        <v>74</v>
      </c>
      <c r="AU132" s="129" t="s">
        <v>83</v>
      </c>
      <c r="AY132" s="122" t="s">
        <v>124</v>
      </c>
      <c r="BK132" s="130">
        <f>SUM(BK133:BK141)</f>
        <v>0</v>
      </c>
    </row>
    <row r="133" spans="2:65" s="1" customFormat="1" ht="21.75" customHeight="1">
      <c r="B133" s="133"/>
      <c r="C133" s="134" t="s">
        <v>83</v>
      </c>
      <c r="D133" s="134" t="s">
        <v>126</v>
      </c>
      <c r="E133" s="135" t="s">
        <v>127</v>
      </c>
      <c r="F133" s="136" t="s">
        <v>128</v>
      </c>
      <c r="G133" s="137" t="s">
        <v>129</v>
      </c>
      <c r="H133" s="138">
        <v>17.562000000000001</v>
      </c>
      <c r="I133" s="139"/>
      <c r="J133" s="140">
        <f>ROUND(I133*H133,2)</f>
        <v>0</v>
      </c>
      <c r="K133" s="141"/>
      <c r="L133" s="30"/>
      <c r="M133" s="142" t="s">
        <v>1</v>
      </c>
      <c r="N133" s="143" t="s">
        <v>41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130</v>
      </c>
      <c r="AT133" s="146" t="s">
        <v>126</v>
      </c>
      <c r="AU133" s="146" t="s">
        <v>131</v>
      </c>
      <c r="AY133" s="15" t="s">
        <v>124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5" t="s">
        <v>131</v>
      </c>
      <c r="BK133" s="147">
        <f>ROUND(I133*H133,2)</f>
        <v>0</v>
      </c>
      <c r="BL133" s="15" t="s">
        <v>130</v>
      </c>
      <c r="BM133" s="146" t="s">
        <v>131</v>
      </c>
    </row>
    <row r="134" spans="2:65" s="12" customFormat="1" ht="11.25">
      <c r="B134" s="148"/>
      <c r="D134" s="149" t="s">
        <v>132</v>
      </c>
      <c r="E134" s="150" t="s">
        <v>1</v>
      </c>
      <c r="F134" s="151" t="s">
        <v>133</v>
      </c>
      <c r="H134" s="152">
        <v>17.562000000000001</v>
      </c>
      <c r="I134" s="153"/>
      <c r="L134" s="148"/>
      <c r="M134" s="154"/>
      <c r="T134" s="155"/>
      <c r="AT134" s="150" t="s">
        <v>132</v>
      </c>
      <c r="AU134" s="150" t="s">
        <v>131</v>
      </c>
      <c r="AV134" s="12" t="s">
        <v>131</v>
      </c>
      <c r="AW134" s="12" t="s">
        <v>31</v>
      </c>
      <c r="AX134" s="12" t="s">
        <v>75</v>
      </c>
      <c r="AY134" s="150" t="s">
        <v>124</v>
      </c>
    </row>
    <row r="135" spans="2:65" s="13" customFormat="1" ht="11.25">
      <c r="B135" s="156"/>
      <c r="D135" s="149" t="s">
        <v>132</v>
      </c>
      <c r="E135" s="157" t="s">
        <v>1</v>
      </c>
      <c r="F135" s="158" t="s">
        <v>134</v>
      </c>
      <c r="H135" s="159">
        <v>17.562000000000001</v>
      </c>
      <c r="I135" s="160"/>
      <c r="L135" s="156"/>
      <c r="M135" s="161"/>
      <c r="T135" s="162"/>
      <c r="AT135" s="157" t="s">
        <v>132</v>
      </c>
      <c r="AU135" s="157" t="s">
        <v>131</v>
      </c>
      <c r="AV135" s="13" t="s">
        <v>130</v>
      </c>
      <c r="AW135" s="13" t="s">
        <v>31</v>
      </c>
      <c r="AX135" s="13" t="s">
        <v>83</v>
      </c>
      <c r="AY135" s="157" t="s">
        <v>124</v>
      </c>
    </row>
    <row r="136" spans="2:65" s="1" customFormat="1" ht="24.2" customHeight="1">
      <c r="B136" s="133"/>
      <c r="C136" s="134" t="s">
        <v>131</v>
      </c>
      <c r="D136" s="134" t="s">
        <v>126</v>
      </c>
      <c r="E136" s="135" t="s">
        <v>135</v>
      </c>
      <c r="F136" s="136" t="s">
        <v>136</v>
      </c>
      <c r="G136" s="137" t="s">
        <v>129</v>
      </c>
      <c r="H136" s="138">
        <v>17.562000000000001</v>
      </c>
      <c r="I136" s="139"/>
      <c r="J136" s="140">
        <f>ROUND(I136*H136,2)</f>
        <v>0</v>
      </c>
      <c r="K136" s="141"/>
      <c r="L136" s="30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130</v>
      </c>
      <c r="AT136" s="146" t="s">
        <v>126</v>
      </c>
      <c r="AU136" s="146" t="s">
        <v>131</v>
      </c>
      <c r="AY136" s="15" t="s">
        <v>124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5" t="s">
        <v>131</v>
      </c>
      <c r="BK136" s="147">
        <f>ROUND(I136*H136,2)</f>
        <v>0</v>
      </c>
      <c r="BL136" s="15" t="s">
        <v>130</v>
      </c>
      <c r="BM136" s="146" t="s">
        <v>130</v>
      </c>
    </row>
    <row r="137" spans="2:65" s="1" customFormat="1" ht="33" customHeight="1">
      <c r="B137" s="133"/>
      <c r="C137" s="134" t="s">
        <v>137</v>
      </c>
      <c r="D137" s="134" t="s">
        <v>126</v>
      </c>
      <c r="E137" s="135" t="s">
        <v>138</v>
      </c>
      <c r="F137" s="136" t="s">
        <v>139</v>
      </c>
      <c r="G137" s="137" t="s">
        <v>129</v>
      </c>
      <c r="H137" s="138">
        <v>17.562000000000001</v>
      </c>
      <c r="I137" s="139"/>
      <c r="J137" s="140">
        <f>ROUND(I137*H137,2)</f>
        <v>0</v>
      </c>
      <c r="K137" s="141"/>
      <c r="L137" s="30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130</v>
      </c>
      <c r="AT137" s="146" t="s">
        <v>126</v>
      </c>
      <c r="AU137" s="146" t="s">
        <v>131</v>
      </c>
      <c r="AY137" s="15" t="s">
        <v>124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5" t="s">
        <v>131</v>
      </c>
      <c r="BK137" s="147">
        <f>ROUND(I137*H137,2)</f>
        <v>0</v>
      </c>
      <c r="BL137" s="15" t="s">
        <v>130</v>
      </c>
      <c r="BM137" s="146" t="s">
        <v>140</v>
      </c>
    </row>
    <row r="138" spans="2:65" s="1" customFormat="1" ht="24.2" customHeight="1">
      <c r="B138" s="133"/>
      <c r="C138" s="134" t="s">
        <v>130</v>
      </c>
      <c r="D138" s="134" t="s">
        <v>126</v>
      </c>
      <c r="E138" s="135" t="s">
        <v>141</v>
      </c>
      <c r="F138" s="136" t="s">
        <v>142</v>
      </c>
      <c r="G138" s="137" t="s">
        <v>129</v>
      </c>
      <c r="H138" s="138">
        <v>17.562000000000001</v>
      </c>
      <c r="I138" s="139"/>
      <c r="J138" s="140">
        <f>ROUND(I138*H138,2)</f>
        <v>0</v>
      </c>
      <c r="K138" s="141"/>
      <c r="L138" s="30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130</v>
      </c>
      <c r="AT138" s="146" t="s">
        <v>126</v>
      </c>
      <c r="AU138" s="146" t="s">
        <v>131</v>
      </c>
      <c r="AY138" s="15" t="s">
        <v>124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5" t="s">
        <v>131</v>
      </c>
      <c r="BK138" s="147">
        <f>ROUND(I138*H138,2)</f>
        <v>0</v>
      </c>
      <c r="BL138" s="15" t="s">
        <v>130</v>
      </c>
      <c r="BM138" s="146" t="s">
        <v>143</v>
      </c>
    </row>
    <row r="139" spans="2:65" s="1" customFormat="1" ht="24.2" customHeight="1">
      <c r="B139" s="133"/>
      <c r="C139" s="134" t="s">
        <v>144</v>
      </c>
      <c r="D139" s="134" t="s">
        <v>126</v>
      </c>
      <c r="E139" s="135" t="s">
        <v>145</v>
      </c>
      <c r="F139" s="136" t="s">
        <v>146</v>
      </c>
      <c r="G139" s="137" t="s">
        <v>147</v>
      </c>
      <c r="H139" s="138">
        <v>26.4</v>
      </c>
      <c r="I139" s="139"/>
      <c r="J139" s="140">
        <f>ROUND(I139*H139,2)</f>
        <v>0</v>
      </c>
      <c r="K139" s="141"/>
      <c r="L139" s="30"/>
      <c r="M139" s="142" t="s">
        <v>1</v>
      </c>
      <c r="N139" s="143" t="s">
        <v>41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130</v>
      </c>
      <c r="AT139" s="146" t="s">
        <v>126</v>
      </c>
      <c r="AU139" s="146" t="s">
        <v>131</v>
      </c>
      <c r="AY139" s="15" t="s">
        <v>124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5" t="s">
        <v>131</v>
      </c>
      <c r="BK139" s="147">
        <f>ROUND(I139*H139,2)</f>
        <v>0</v>
      </c>
      <c r="BL139" s="15" t="s">
        <v>130</v>
      </c>
      <c r="BM139" s="146" t="s">
        <v>148</v>
      </c>
    </row>
    <row r="140" spans="2:65" s="12" customFormat="1" ht="11.25">
      <c r="B140" s="148"/>
      <c r="D140" s="149" t="s">
        <v>132</v>
      </c>
      <c r="E140" s="150" t="s">
        <v>1</v>
      </c>
      <c r="F140" s="151" t="s">
        <v>149</v>
      </c>
      <c r="H140" s="152">
        <v>26.4</v>
      </c>
      <c r="I140" s="153"/>
      <c r="L140" s="148"/>
      <c r="M140" s="154"/>
      <c r="T140" s="155"/>
      <c r="AT140" s="150" t="s">
        <v>132</v>
      </c>
      <c r="AU140" s="150" t="s">
        <v>131</v>
      </c>
      <c r="AV140" s="12" t="s">
        <v>131</v>
      </c>
      <c r="AW140" s="12" t="s">
        <v>31</v>
      </c>
      <c r="AX140" s="12" t="s">
        <v>75</v>
      </c>
      <c r="AY140" s="150" t="s">
        <v>124</v>
      </c>
    </row>
    <row r="141" spans="2:65" s="13" customFormat="1" ht="11.25">
      <c r="B141" s="156"/>
      <c r="D141" s="149" t="s">
        <v>132</v>
      </c>
      <c r="E141" s="157" t="s">
        <v>1</v>
      </c>
      <c r="F141" s="158" t="s">
        <v>134</v>
      </c>
      <c r="H141" s="159">
        <v>26.4</v>
      </c>
      <c r="I141" s="160"/>
      <c r="L141" s="156"/>
      <c r="M141" s="161"/>
      <c r="T141" s="162"/>
      <c r="AT141" s="157" t="s">
        <v>132</v>
      </c>
      <c r="AU141" s="157" t="s">
        <v>131</v>
      </c>
      <c r="AV141" s="13" t="s">
        <v>130</v>
      </c>
      <c r="AW141" s="13" t="s">
        <v>31</v>
      </c>
      <c r="AX141" s="13" t="s">
        <v>83</v>
      </c>
      <c r="AY141" s="157" t="s">
        <v>124</v>
      </c>
    </row>
    <row r="142" spans="2:65" s="11" customFormat="1" ht="22.9" customHeight="1">
      <c r="B142" s="121"/>
      <c r="D142" s="122" t="s">
        <v>74</v>
      </c>
      <c r="E142" s="131" t="s">
        <v>131</v>
      </c>
      <c r="F142" s="131" t="s">
        <v>150</v>
      </c>
      <c r="I142" s="124"/>
      <c r="J142" s="132">
        <f>BK142</f>
        <v>0</v>
      </c>
      <c r="L142" s="121"/>
      <c r="M142" s="126"/>
      <c r="P142" s="127">
        <f>SUM(P143:P148)</f>
        <v>0</v>
      </c>
      <c r="R142" s="127">
        <f>SUM(R143:R148)</f>
        <v>0</v>
      </c>
      <c r="T142" s="128">
        <f>SUM(T143:T148)</f>
        <v>0</v>
      </c>
      <c r="AR142" s="122" t="s">
        <v>83</v>
      </c>
      <c r="AT142" s="129" t="s">
        <v>74</v>
      </c>
      <c r="AU142" s="129" t="s">
        <v>83</v>
      </c>
      <c r="AY142" s="122" t="s">
        <v>124</v>
      </c>
      <c r="BK142" s="130">
        <f>SUM(BK143:BK148)</f>
        <v>0</v>
      </c>
    </row>
    <row r="143" spans="2:65" s="1" customFormat="1" ht="33" customHeight="1">
      <c r="B143" s="133"/>
      <c r="C143" s="134" t="s">
        <v>140</v>
      </c>
      <c r="D143" s="134" t="s">
        <v>126</v>
      </c>
      <c r="E143" s="135" t="s">
        <v>151</v>
      </c>
      <c r="F143" s="136" t="s">
        <v>152</v>
      </c>
      <c r="G143" s="137" t="s">
        <v>153</v>
      </c>
      <c r="H143" s="138">
        <v>175.68</v>
      </c>
      <c r="I143" s="139"/>
      <c r="J143" s="140">
        <f>ROUND(I143*H143,2)</f>
        <v>0</v>
      </c>
      <c r="K143" s="141"/>
      <c r="L143" s="30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130</v>
      </c>
      <c r="AT143" s="146" t="s">
        <v>126</v>
      </c>
      <c r="AU143" s="146" t="s">
        <v>131</v>
      </c>
      <c r="AY143" s="15" t="s">
        <v>124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5" t="s">
        <v>131</v>
      </c>
      <c r="BK143" s="147">
        <f>ROUND(I143*H143,2)</f>
        <v>0</v>
      </c>
      <c r="BL143" s="15" t="s">
        <v>130</v>
      </c>
      <c r="BM143" s="146" t="s">
        <v>154</v>
      </c>
    </row>
    <row r="144" spans="2:65" s="12" customFormat="1" ht="11.25">
      <c r="B144" s="148"/>
      <c r="D144" s="149" t="s">
        <v>132</v>
      </c>
      <c r="E144" s="150" t="s">
        <v>1</v>
      </c>
      <c r="F144" s="151" t="s">
        <v>155</v>
      </c>
      <c r="H144" s="152">
        <v>175.68</v>
      </c>
      <c r="I144" s="153"/>
      <c r="L144" s="148"/>
      <c r="M144" s="154"/>
      <c r="T144" s="155"/>
      <c r="AT144" s="150" t="s">
        <v>132</v>
      </c>
      <c r="AU144" s="150" t="s">
        <v>131</v>
      </c>
      <c r="AV144" s="12" t="s">
        <v>131</v>
      </c>
      <c r="AW144" s="12" t="s">
        <v>31</v>
      </c>
      <c r="AX144" s="12" t="s">
        <v>75</v>
      </c>
      <c r="AY144" s="150" t="s">
        <v>124</v>
      </c>
    </row>
    <row r="145" spans="2:65" s="13" customFormat="1" ht="11.25">
      <c r="B145" s="156"/>
      <c r="D145" s="149" t="s">
        <v>132</v>
      </c>
      <c r="E145" s="157" t="s">
        <v>1</v>
      </c>
      <c r="F145" s="158" t="s">
        <v>134</v>
      </c>
      <c r="H145" s="159">
        <v>175.68</v>
      </c>
      <c r="I145" s="160"/>
      <c r="L145" s="156"/>
      <c r="M145" s="161"/>
      <c r="T145" s="162"/>
      <c r="AT145" s="157" t="s">
        <v>132</v>
      </c>
      <c r="AU145" s="157" t="s">
        <v>131</v>
      </c>
      <c r="AV145" s="13" t="s">
        <v>130</v>
      </c>
      <c r="AW145" s="13" t="s">
        <v>31</v>
      </c>
      <c r="AX145" s="13" t="s">
        <v>83</v>
      </c>
      <c r="AY145" s="157" t="s">
        <v>124</v>
      </c>
    </row>
    <row r="146" spans="2:65" s="1" customFormat="1" ht="16.5" customHeight="1">
      <c r="B146" s="133"/>
      <c r="C146" s="163" t="s">
        <v>156</v>
      </c>
      <c r="D146" s="163" t="s">
        <v>157</v>
      </c>
      <c r="E146" s="164" t="s">
        <v>158</v>
      </c>
      <c r="F146" s="165" t="s">
        <v>159</v>
      </c>
      <c r="G146" s="166" t="s">
        <v>153</v>
      </c>
      <c r="H146" s="167">
        <v>193.24799999999999</v>
      </c>
      <c r="I146" s="168"/>
      <c r="J146" s="169">
        <f>ROUND(I146*H146,2)</f>
        <v>0</v>
      </c>
      <c r="K146" s="170"/>
      <c r="L146" s="171"/>
      <c r="M146" s="172" t="s">
        <v>1</v>
      </c>
      <c r="N146" s="173" t="s">
        <v>41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143</v>
      </c>
      <c r="AT146" s="146" t="s">
        <v>157</v>
      </c>
      <c r="AU146" s="146" t="s">
        <v>131</v>
      </c>
      <c r="AY146" s="15" t="s">
        <v>124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5" t="s">
        <v>131</v>
      </c>
      <c r="BK146" s="147">
        <f>ROUND(I146*H146,2)</f>
        <v>0</v>
      </c>
      <c r="BL146" s="15" t="s">
        <v>130</v>
      </c>
      <c r="BM146" s="146" t="s">
        <v>160</v>
      </c>
    </row>
    <row r="147" spans="2:65" s="12" customFormat="1" ht="11.25">
      <c r="B147" s="148"/>
      <c r="D147" s="149" t="s">
        <v>132</v>
      </c>
      <c r="E147" s="150" t="s">
        <v>1</v>
      </c>
      <c r="F147" s="151" t="s">
        <v>161</v>
      </c>
      <c r="H147" s="152">
        <v>193.24799999999999</v>
      </c>
      <c r="I147" s="153"/>
      <c r="L147" s="148"/>
      <c r="M147" s="154"/>
      <c r="T147" s="155"/>
      <c r="AT147" s="150" t="s">
        <v>132</v>
      </c>
      <c r="AU147" s="150" t="s">
        <v>131</v>
      </c>
      <c r="AV147" s="12" t="s">
        <v>131</v>
      </c>
      <c r="AW147" s="12" t="s">
        <v>31</v>
      </c>
      <c r="AX147" s="12" t="s">
        <v>75</v>
      </c>
      <c r="AY147" s="150" t="s">
        <v>124</v>
      </c>
    </row>
    <row r="148" spans="2:65" s="13" customFormat="1" ht="11.25">
      <c r="B148" s="156"/>
      <c r="D148" s="149" t="s">
        <v>132</v>
      </c>
      <c r="E148" s="157" t="s">
        <v>1</v>
      </c>
      <c r="F148" s="158" t="s">
        <v>134</v>
      </c>
      <c r="H148" s="159">
        <v>193.24799999999999</v>
      </c>
      <c r="I148" s="160"/>
      <c r="L148" s="156"/>
      <c r="M148" s="161"/>
      <c r="T148" s="162"/>
      <c r="AT148" s="157" t="s">
        <v>132</v>
      </c>
      <c r="AU148" s="157" t="s">
        <v>131</v>
      </c>
      <c r="AV148" s="13" t="s">
        <v>130</v>
      </c>
      <c r="AW148" s="13" t="s">
        <v>31</v>
      </c>
      <c r="AX148" s="13" t="s">
        <v>83</v>
      </c>
      <c r="AY148" s="157" t="s">
        <v>124</v>
      </c>
    </row>
    <row r="149" spans="2:65" s="11" customFormat="1" ht="22.9" customHeight="1">
      <c r="B149" s="121"/>
      <c r="D149" s="122" t="s">
        <v>74</v>
      </c>
      <c r="E149" s="131" t="s">
        <v>144</v>
      </c>
      <c r="F149" s="131" t="s">
        <v>162</v>
      </c>
      <c r="I149" s="124"/>
      <c r="J149" s="132">
        <f>BK149</f>
        <v>0</v>
      </c>
      <c r="L149" s="121"/>
      <c r="M149" s="126"/>
      <c r="P149" s="127">
        <f>SUM(P150:P152)</f>
        <v>0</v>
      </c>
      <c r="R149" s="127">
        <f>SUM(R150:R152)</f>
        <v>0</v>
      </c>
      <c r="T149" s="128">
        <f>SUM(T150:T152)</f>
        <v>0</v>
      </c>
      <c r="AR149" s="122" t="s">
        <v>83</v>
      </c>
      <c r="AT149" s="129" t="s">
        <v>74</v>
      </c>
      <c r="AU149" s="129" t="s">
        <v>83</v>
      </c>
      <c r="AY149" s="122" t="s">
        <v>124</v>
      </c>
      <c r="BK149" s="130">
        <f>SUM(BK150:BK152)</f>
        <v>0</v>
      </c>
    </row>
    <row r="150" spans="2:65" s="1" customFormat="1" ht="24.2" customHeight="1">
      <c r="B150" s="133"/>
      <c r="C150" s="134" t="s">
        <v>143</v>
      </c>
      <c r="D150" s="134" t="s">
        <v>126</v>
      </c>
      <c r="E150" s="135" t="s">
        <v>163</v>
      </c>
      <c r="F150" s="136" t="s">
        <v>164</v>
      </c>
      <c r="G150" s="137" t="s">
        <v>153</v>
      </c>
      <c r="H150" s="138">
        <v>87.81</v>
      </c>
      <c r="I150" s="139"/>
      <c r="J150" s="140">
        <f>ROUND(I150*H150,2)</f>
        <v>0</v>
      </c>
      <c r="K150" s="141"/>
      <c r="L150" s="30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130</v>
      </c>
      <c r="AT150" s="146" t="s">
        <v>126</v>
      </c>
      <c r="AU150" s="146" t="s">
        <v>131</v>
      </c>
      <c r="AY150" s="15" t="s">
        <v>124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5" t="s">
        <v>131</v>
      </c>
      <c r="BK150" s="147">
        <f>ROUND(I150*H150,2)</f>
        <v>0</v>
      </c>
      <c r="BL150" s="15" t="s">
        <v>130</v>
      </c>
      <c r="BM150" s="146" t="s">
        <v>165</v>
      </c>
    </row>
    <row r="151" spans="2:65" s="12" customFormat="1" ht="11.25">
      <c r="B151" s="148"/>
      <c r="D151" s="149" t="s">
        <v>132</v>
      </c>
      <c r="E151" s="150" t="s">
        <v>1</v>
      </c>
      <c r="F151" s="151" t="s">
        <v>166</v>
      </c>
      <c r="H151" s="152">
        <v>87.81</v>
      </c>
      <c r="I151" s="153"/>
      <c r="L151" s="148"/>
      <c r="M151" s="154"/>
      <c r="T151" s="155"/>
      <c r="AT151" s="150" t="s">
        <v>132</v>
      </c>
      <c r="AU151" s="150" t="s">
        <v>131</v>
      </c>
      <c r="AV151" s="12" t="s">
        <v>131</v>
      </c>
      <c r="AW151" s="12" t="s">
        <v>31</v>
      </c>
      <c r="AX151" s="12" t="s">
        <v>75</v>
      </c>
      <c r="AY151" s="150" t="s">
        <v>124</v>
      </c>
    </row>
    <row r="152" spans="2:65" s="13" customFormat="1" ht="11.25">
      <c r="B152" s="156"/>
      <c r="D152" s="149" t="s">
        <v>132</v>
      </c>
      <c r="E152" s="157" t="s">
        <v>1</v>
      </c>
      <c r="F152" s="158" t="s">
        <v>134</v>
      </c>
      <c r="H152" s="159">
        <v>87.81</v>
      </c>
      <c r="I152" s="160"/>
      <c r="L152" s="156"/>
      <c r="M152" s="161"/>
      <c r="T152" s="162"/>
      <c r="AT152" s="157" t="s">
        <v>132</v>
      </c>
      <c r="AU152" s="157" t="s">
        <v>131</v>
      </c>
      <c r="AV152" s="13" t="s">
        <v>130</v>
      </c>
      <c r="AW152" s="13" t="s">
        <v>31</v>
      </c>
      <c r="AX152" s="13" t="s">
        <v>83</v>
      </c>
      <c r="AY152" s="157" t="s">
        <v>124</v>
      </c>
    </row>
    <row r="153" spans="2:65" s="11" customFormat="1" ht="22.9" customHeight="1">
      <c r="B153" s="121"/>
      <c r="D153" s="122" t="s">
        <v>74</v>
      </c>
      <c r="E153" s="131" t="s">
        <v>140</v>
      </c>
      <c r="F153" s="131" t="s">
        <v>167</v>
      </c>
      <c r="I153" s="124"/>
      <c r="J153" s="132">
        <f>BK153</f>
        <v>0</v>
      </c>
      <c r="L153" s="121"/>
      <c r="M153" s="126"/>
      <c r="P153" s="127">
        <f>SUM(P154:P212)</f>
        <v>0</v>
      </c>
      <c r="R153" s="127">
        <f>SUM(R154:R212)</f>
        <v>0</v>
      </c>
      <c r="T153" s="128">
        <f>SUM(T154:T212)</f>
        <v>0</v>
      </c>
      <c r="AR153" s="122" t="s">
        <v>83</v>
      </c>
      <c r="AT153" s="129" t="s">
        <v>74</v>
      </c>
      <c r="AU153" s="129" t="s">
        <v>83</v>
      </c>
      <c r="AY153" s="122" t="s">
        <v>124</v>
      </c>
      <c r="BK153" s="130">
        <f>SUM(BK154:BK212)</f>
        <v>0</v>
      </c>
    </row>
    <row r="154" spans="2:65" s="1" customFormat="1" ht="33" customHeight="1">
      <c r="B154" s="133"/>
      <c r="C154" s="134" t="s">
        <v>168</v>
      </c>
      <c r="D154" s="134" t="s">
        <v>126</v>
      </c>
      <c r="E154" s="135" t="s">
        <v>169</v>
      </c>
      <c r="F154" s="136" t="s">
        <v>170</v>
      </c>
      <c r="G154" s="137" t="s">
        <v>153</v>
      </c>
      <c r="H154" s="138">
        <v>19.875</v>
      </c>
      <c r="I154" s="139"/>
      <c r="J154" s="140">
        <f>ROUND(I154*H154,2)</f>
        <v>0</v>
      </c>
      <c r="K154" s="141"/>
      <c r="L154" s="30"/>
      <c r="M154" s="142" t="s">
        <v>1</v>
      </c>
      <c r="N154" s="143" t="s">
        <v>41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130</v>
      </c>
      <c r="AT154" s="146" t="s">
        <v>126</v>
      </c>
      <c r="AU154" s="146" t="s">
        <v>131</v>
      </c>
      <c r="AY154" s="15" t="s">
        <v>124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5" t="s">
        <v>131</v>
      </c>
      <c r="BK154" s="147">
        <f>ROUND(I154*H154,2)</f>
        <v>0</v>
      </c>
      <c r="BL154" s="15" t="s">
        <v>130</v>
      </c>
      <c r="BM154" s="146" t="s">
        <v>171</v>
      </c>
    </row>
    <row r="155" spans="2:65" s="12" customFormat="1" ht="11.25">
      <c r="B155" s="148"/>
      <c r="D155" s="149" t="s">
        <v>132</v>
      </c>
      <c r="E155" s="150" t="s">
        <v>1</v>
      </c>
      <c r="F155" s="151" t="s">
        <v>172</v>
      </c>
      <c r="H155" s="152">
        <v>19.875</v>
      </c>
      <c r="I155" s="153"/>
      <c r="L155" s="148"/>
      <c r="M155" s="154"/>
      <c r="T155" s="155"/>
      <c r="AT155" s="150" t="s">
        <v>132</v>
      </c>
      <c r="AU155" s="150" t="s">
        <v>131</v>
      </c>
      <c r="AV155" s="12" t="s">
        <v>131</v>
      </c>
      <c r="AW155" s="12" t="s">
        <v>31</v>
      </c>
      <c r="AX155" s="12" t="s">
        <v>75</v>
      </c>
      <c r="AY155" s="150" t="s">
        <v>124</v>
      </c>
    </row>
    <row r="156" spans="2:65" s="13" customFormat="1" ht="11.25">
      <c r="B156" s="156"/>
      <c r="D156" s="149" t="s">
        <v>132</v>
      </c>
      <c r="E156" s="157" t="s">
        <v>1</v>
      </c>
      <c r="F156" s="158" t="s">
        <v>134</v>
      </c>
      <c r="H156" s="159">
        <v>19.875</v>
      </c>
      <c r="I156" s="160"/>
      <c r="L156" s="156"/>
      <c r="M156" s="161"/>
      <c r="T156" s="162"/>
      <c r="AT156" s="157" t="s">
        <v>132</v>
      </c>
      <c r="AU156" s="157" t="s">
        <v>131</v>
      </c>
      <c r="AV156" s="13" t="s">
        <v>130</v>
      </c>
      <c r="AW156" s="13" t="s">
        <v>31</v>
      </c>
      <c r="AX156" s="13" t="s">
        <v>83</v>
      </c>
      <c r="AY156" s="157" t="s">
        <v>124</v>
      </c>
    </row>
    <row r="157" spans="2:65" s="1" customFormat="1" ht="24.2" customHeight="1">
      <c r="B157" s="133"/>
      <c r="C157" s="134" t="s">
        <v>148</v>
      </c>
      <c r="D157" s="134" t="s">
        <v>126</v>
      </c>
      <c r="E157" s="135" t="s">
        <v>173</v>
      </c>
      <c r="F157" s="136" t="s">
        <v>174</v>
      </c>
      <c r="G157" s="137" t="s">
        <v>153</v>
      </c>
      <c r="H157" s="138">
        <v>9.9380000000000006</v>
      </c>
      <c r="I157" s="139"/>
      <c r="J157" s="140">
        <f>ROUND(I157*H157,2)</f>
        <v>0</v>
      </c>
      <c r="K157" s="141"/>
      <c r="L157" s="30"/>
      <c r="M157" s="142" t="s">
        <v>1</v>
      </c>
      <c r="N157" s="143" t="s">
        <v>41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130</v>
      </c>
      <c r="AT157" s="146" t="s">
        <v>126</v>
      </c>
      <c r="AU157" s="146" t="s">
        <v>131</v>
      </c>
      <c r="AY157" s="15" t="s">
        <v>124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5" t="s">
        <v>131</v>
      </c>
      <c r="BK157" s="147">
        <f>ROUND(I157*H157,2)</f>
        <v>0</v>
      </c>
      <c r="BL157" s="15" t="s">
        <v>130</v>
      </c>
      <c r="BM157" s="146" t="s">
        <v>7</v>
      </c>
    </row>
    <row r="158" spans="2:65" s="12" customFormat="1" ht="11.25">
      <c r="B158" s="148"/>
      <c r="D158" s="149" t="s">
        <v>132</v>
      </c>
      <c r="E158" s="150" t="s">
        <v>1</v>
      </c>
      <c r="F158" s="151" t="s">
        <v>175</v>
      </c>
      <c r="H158" s="152">
        <v>9.9380000000000006</v>
      </c>
      <c r="I158" s="153"/>
      <c r="L158" s="148"/>
      <c r="M158" s="154"/>
      <c r="T158" s="155"/>
      <c r="AT158" s="150" t="s">
        <v>132</v>
      </c>
      <c r="AU158" s="150" t="s">
        <v>131</v>
      </c>
      <c r="AV158" s="12" t="s">
        <v>131</v>
      </c>
      <c r="AW158" s="12" t="s">
        <v>31</v>
      </c>
      <c r="AX158" s="12" t="s">
        <v>75</v>
      </c>
      <c r="AY158" s="150" t="s">
        <v>124</v>
      </c>
    </row>
    <row r="159" spans="2:65" s="13" customFormat="1" ht="11.25">
      <c r="B159" s="156"/>
      <c r="D159" s="149" t="s">
        <v>132</v>
      </c>
      <c r="E159" s="157" t="s">
        <v>1</v>
      </c>
      <c r="F159" s="158" t="s">
        <v>134</v>
      </c>
      <c r="H159" s="159">
        <v>9.9380000000000006</v>
      </c>
      <c r="I159" s="160"/>
      <c r="L159" s="156"/>
      <c r="M159" s="161"/>
      <c r="T159" s="162"/>
      <c r="AT159" s="157" t="s">
        <v>132</v>
      </c>
      <c r="AU159" s="157" t="s">
        <v>131</v>
      </c>
      <c r="AV159" s="13" t="s">
        <v>130</v>
      </c>
      <c r="AW159" s="13" t="s">
        <v>31</v>
      </c>
      <c r="AX159" s="13" t="s">
        <v>83</v>
      </c>
      <c r="AY159" s="157" t="s">
        <v>124</v>
      </c>
    </row>
    <row r="160" spans="2:65" s="1" customFormat="1" ht="24.2" customHeight="1">
      <c r="B160" s="133"/>
      <c r="C160" s="134" t="s">
        <v>176</v>
      </c>
      <c r="D160" s="134" t="s">
        <v>126</v>
      </c>
      <c r="E160" s="135" t="s">
        <v>177</v>
      </c>
      <c r="F160" s="136" t="s">
        <v>178</v>
      </c>
      <c r="G160" s="137" t="s">
        <v>153</v>
      </c>
      <c r="H160" s="138">
        <v>11.925000000000001</v>
      </c>
      <c r="I160" s="139"/>
      <c r="J160" s="140">
        <f>ROUND(I160*H160,2)</f>
        <v>0</v>
      </c>
      <c r="K160" s="141"/>
      <c r="L160" s="30"/>
      <c r="M160" s="142" t="s">
        <v>1</v>
      </c>
      <c r="N160" s="143" t="s">
        <v>41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130</v>
      </c>
      <c r="AT160" s="146" t="s">
        <v>126</v>
      </c>
      <c r="AU160" s="146" t="s">
        <v>131</v>
      </c>
      <c r="AY160" s="15" t="s">
        <v>124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5" t="s">
        <v>131</v>
      </c>
      <c r="BK160" s="147">
        <f>ROUND(I160*H160,2)</f>
        <v>0</v>
      </c>
      <c r="BL160" s="15" t="s">
        <v>130</v>
      </c>
      <c r="BM160" s="146" t="s">
        <v>179</v>
      </c>
    </row>
    <row r="161" spans="2:65" s="12" customFormat="1" ht="22.5">
      <c r="B161" s="148"/>
      <c r="D161" s="149" t="s">
        <v>132</v>
      </c>
      <c r="E161" s="150" t="s">
        <v>1</v>
      </c>
      <c r="F161" s="151" t="s">
        <v>180</v>
      </c>
      <c r="H161" s="152">
        <v>11.925000000000001</v>
      </c>
      <c r="I161" s="153"/>
      <c r="L161" s="148"/>
      <c r="M161" s="154"/>
      <c r="T161" s="155"/>
      <c r="AT161" s="150" t="s">
        <v>132</v>
      </c>
      <c r="AU161" s="150" t="s">
        <v>131</v>
      </c>
      <c r="AV161" s="12" t="s">
        <v>131</v>
      </c>
      <c r="AW161" s="12" t="s">
        <v>31</v>
      </c>
      <c r="AX161" s="12" t="s">
        <v>75</v>
      </c>
      <c r="AY161" s="150" t="s">
        <v>124</v>
      </c>
    </row>
    <row r="162" spans="2:65" s="13" customFormat="1" ht="11.25">
      <c r="B162" s="156"/>
      <c r="D162" s="149" t="s">
        <v>132</v>
      </c>
      <c r="E162" s="157" t="s">
        <v>1</v>
      </c>
      <c r="F162" s="158" t="s">
        <v>134</v>
      </c>
      <c r="H162" s="159">
        <v>11.925000000000001</v>
      </c>
      <c r="I162" s="160"/>
      <c r="L162" s="156"/>
      <c r="M162" s="161"/>
      <c r="T162" s="162"/>
      <c r="AT162" s="157" t="s">
        <v>132</v>
      </c>
      <c r="AU162" s="157" t="s">
        <v>131</v>
      </c>
      <c r="AV162" s="13" t="s">
        <v>130</v>
      </c>
      <c r="AW162" s="13" t="s">
        <v>31</v>
      </c>
      <c r="AX162" s="13" t="s">
        <v>83</v>
      </c>
      <c r="AY162" s="157" t="s">
        <v>124</v>
      </c>
    </row>
    <row r="163" spans="2:65" s="1" customFormat="1" ht="24.2" customHeight="1">
      <c r="B163" s="133"/>
      <c r="C163" s="134" t="s">
        <v>154</v>
      </c>
      <c r="D163" s="134" t="s">
        <v>126</v>
      </c>
      <c r="E163" s="135" t="s">
        <v>181</v>
      </c>
      <c r="F163" s="136" t="s">
        <v>182</v>
      </c>
      <c r="G163" s="137" t="s">
        <v>153</v>
      </c>
      <c r="H163" s="138">
        <v>19.875</v>
      </c>
      <c r="I163" s="139"/>
      <c r="J163" s="140">
        <f>ROUND(I163*H163,2)</f>
        <v>0</v>
      </c>
      <c r="K163" s="141"/>
      <c r="L163" s="30"/>
      <c r="M163" s="142" t="s">
        <v>1</v>
      </c>
      <c r="N163" s="143" t="s">
        <v>41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130</v>
      </c>
      <c r="AT163" s="146" t="s">
        <v>126</v>
      </c>
      <c r="AU163" s="146" t="s">
        <v>131</v>
      </c>
      <c r="AY163" s="15" t="s">
        <v>124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5" t="s">
        <v>131</v>
      </c>
      <c r="BK163" s="147">
        <f>ROUND(I163*H163,2)</f>
        <v>0</v>
      </c>
      <c r="BL163" s="15" t="s">
        <v>130</v>
      </c>
      <c r="BM163" s="146" t="s">
        <v>183</v>
      </c>
    </row>
    <row r="164" spans="2:65" s="12" customFormat="1" ht="22.5">
      <c r="B164" s="148"/>
      <c r="D164" s="149" t="s">
        <v>132</v>
      </c>
      <c r="E164" s="150" t="s">
        <v>1</v>
      </c>
      <c r="F164" s="151" t="s">
        <v>184</v>
      </c>
      <c r="H164" s="152">
        <v>19.875</v>
      </c>
      <c r="I164" s="153"/>
      <c r="L164" s="148"/>
      <c r="M164" s="154"/>
      <c r="T164" s="155"/>
      <c r="AT164" s="150" t="s">
        <v>132</v>
      </c>
      <c r="AU164" s="150" t="s">
        <v>131</v>
      </c>
      <c r="AV164" s="12" t="s">
        <v>131</v>
      </c>
      <c r="AW164" s="12" t="s">
        <v>31</v>
      </c>
      <c r="AX164" s="12" t="s">
        <v>75</v>
      </c>
      <c r="AY164" s="150" t="s">
        <v>124</v>
      </c>
    </row>
    <row r="165" spans="2:65" s="13" customFormat="1" ht="11.25">
      <c r="B165" s="156"/>
      <c r="D165" s="149" t="s">
        <v>132</v>
      </c>
      <c r="E165" s="157" t="s">
        <v>1</v>
      </c>
      <c r="F165" s="158" t="s">
        <v>134</v>
      </c>
      <c r="H165" s="159">
        <v>19.875</v>
      </c>
      <c r="I165" s="160"/>
      <c r="L165" s="156"/>
      <c r="M165" s="161"/>
      <c r="T165" s="162"/>
      <c r="AT165" s="157" t="s">
        <v>132</v>
      </c>
      <c r="AU165" s="157" t="s">
        <v>131</v>
      </c>
      <c r="AV165" s="13" t="s">
        <v>130</v>
      </c>
      <c r="AW165" s="13" t="s">
        <v>31</v>
      </c>
      <c r="AX165" s="13" t="s">
        <v>83</v>
      </c>
      <c r="AY165" s="157" t="s">
        <v>124</v>
      </c>
    </row>
    <row r="166" spans="2:65" s="1" customFormat="1" ht="33" customHeight="1">
      <c r="B166" s="133"/>
      <c r="C166" s="134" t="s">
        <v>185</v>
      </c>
      <c r="D166" s="134" t="s">
        <v>126</v>
      </c>
      <c r="E166" s="135" t="s">
        <v>186</v>
      </c>
      <c r="F166" s="136" t="s">
        <v>187</v>
      </c>
      <c r="G166" s="137" t="s">
        <v>153</v>
      </c>
      <c r="H166" s="138">
        <v>781.22</v>
      </c>
      <c r="I166" s="139"/>
      <c r="J166" s="140">
        <f>ROUND(I166*H166,2)</f>
        <v>0</v>
      </c>
      <c r="K166" s="141"/>
      <c r="L166" s="30"/>
      <c r="M166" s="142" t="s">
        <v>1</v>
      </c>
      <c r="N166" s="143" t="s">
        <v>41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130</v>
      </c>
      <c r="AT166" s="146" t="s">
        <v>126</v>
      </c>
      <c r="AU166" s="146" t="s">
        <v>131</v>
      </c>
      <c r="AY166" s="15" t="s">
        <v>124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5" t="s">
        <v>131</v>
      </c>
      <c r="BK166" s="147">
        <f>ROUND(I166*H166,2)</f>
        <v>0</v>
      </c>
      <c r="BL166" s="15" t="s">
        <v>130</v>
      </c>
      <c r="BM166" s="146" t="s">
        <v>188</v>
      </c>
    </row>
    <row r="167" spans="2:65" s="12" customFormat="1" ht="11.25">
      <c r="B167" s="148"/>
      <c r="D167" s="149" t="s">
        <v>132</v>
      </c>
      <c r="E167" s="150" t="s">
        <v>1</v>
      </c>
      <c r="F167" s="151" t="s">
        <v>189</v>
      </c>
      <c r="H167" s="152">
        <v>308.17</v>
      </c>
      <c r="I167" s="153"/>
      <c r="L167" s="148"/>
      <c r="M167" s="154"/>
      <c r="T167" s="155"/>
      <c r="AT167" s="150" t="s">
        <v>132</v>
      </c>
      <c r="AU167" s="150" t="s">
        <v>131</v>
      </c>
      <c r="AV167" s="12" t="s">
        <v>131</v>
      </c>
      <c r="AW167" s="12" t="s">
        <v>31</v>
      </c>
      <c r="AX167" s="12" t="s">
        <v>75</v>
      </c>
      <c r="AY167" s="150" t="s">
        <v>124</v>
      </c>
    </row>
    <row r="168" spans="2:65" s="12" customFormat="1" ht="11.25">
      <c r="B168" s="148"/>
      <c r="D168" s="149" t="s">
        <v>132</v>
      </c>
      <c r="E168" s="150" t="s">
        <v>1</v>
      </c>
      <c r="F168" s="151" t="s">
        <v>190</v>
      </c>
      <c r="H168" s="152">
        <v>277.04000000000002</v>
      </c>
      <c r="I168" s="153"/>
      <c r="L168" s="148"/>
      <c r="M168" s="154"/>
      <c r="T168" s="155"/>
      <c r="AT168" s="150" t="s">
        <v>132</v>
      </c>
      <c r="AU168" s="150" t="s">
        <v>131</v>
      </c>
      <c r="AV168" s="12" t="s">
        <v>131</v>
      </c>
      <c r="AW168" s="12" t="s">
        <v>31</v>
      </c>
      <c r="AX168" s="12" t="s">
        <v>75</v>
      </c>
      <c r="AY168" s="150" t="s">
        <v>124</v>
      </c>
    </row>
    <row r="169" spans="2:65" s="12" customFormat="1" ht="11.25">
      <c r="B169" s="148"/>
      <c r="D169" s="149" t="s">
        <v>132</v>
      </c>
      <c r="E169" s="150" t="s">
        <v>1</v>
      </c>
      <c r="F169" s="151" t="s">
        <v>191</v>
      </c>
      <c r="H169" s="152">
        <v>94.28</v>
      </c>
      <c r="I169" s="153"/>
      <c r="L169" s="148"/>
      <c r="M169" s="154"/>
      <c r="T169" s="155"/>
      <c r="AT169" s="150" t="s">
        <v>132</v>
      </c>
      <c r="AU169" s="150" t="s">
        <v>131</v>
      </c>
      <c r="AV169" s="12" t="s">
        <v>131</v>
      </c>
      <c r="AW169" s="12" t="s">
        <v>31</v>
      </c>
      <c r="AX169" s="12" t="s">
        <v>75</v>
      </c>
      <c r="AY169" s="150" t="s">
        <v>124</v>
      </c>
    </row>
    <row r="170" spans="2:65" s="12" customFormat="1" ht="11.25">
      <c r="B170" s="148"/>
      <c r="D170" s="149" t="s">
        <v>132</v>
      </c>
      <c r="E170" s="150" t="s">
        <v>1</v>
      </c>
      <c r="F170" s="151" t="s">
        <v>192</v>
      </c>
      <c r="H170" s="152">
        <v>101.73</v>
      </c>
      <c r="I170" s="153"/>
      <c r="L170" s="148"/>
      <c r="M170" s="154"/>
      <c r="T170" s="155"/>
      <c r="AT170" s="150" t="s">
        <v>132</v>
      </c>
      <c r="AU170" s="150" t="s">
        <v>131</v>
      </c>
      <c r="AV170" s="12" t="s">
        <v>131</v>
      </c>
      <c r="AW170" s="12" t="s">
        <v>31</v>
      </c>
      <c r="AX170" s="12" t="s">
        <v>75</v>
      </c>
      <c r="AY170" s="150" t="s">
        <v>124</v>
      </c>
    </row>
    <row r="171" spans="2:65" s="13" customFormat="1" ht="11.25">
      <c r="B171" s="156"/>
      <c r="D171" s="149" t="s">
        <v>132</v>
      </c>
      <c r="E171" s="157" t="s">
        <v>1</v>
      </c>
      <c r="F171" s="158" t="s">
        <v>134</v>
      </c>
      <c r="H171" s="159">
        <v>781.22</v>
      </c>
      <c r="I171" s="160"/>
      <c r="L171" s="156"/>
      <c r="M171" s="161"/>
      <c r="T171" s="162"/>
      <c r="AT171" s="157" t="s">
        <v>132</v>
      </c>
      <c r="AU171" s="157" t="s">
        <v>131</v>
      </c>
      <c r="AV171" s="13" t="s">
        <v>130</v>
      </c>
      <c r="AW171" s="13" t="s">
        <v>31</v>
      </c>
      <c r="AX171" s="13" t="s">
        <v>83</v>
      </c>
      <c r="AY171" s="157" t="s">
        <v>124</v>
      </c>
    </row>
    <row r="172" spans="2:65" s="1" customFormat="1" ht="24.2" customHeight="1">
      <c r="B172" s="133"/>
      <c r="C172" s="134" t="s">
        <v>160</v>
      </c>
      <c r="D172" s="134" t="s">
        <v>126</v>
      </c>
      <c r="E172" s="135" t="s">
        <v>193</v>
      </c>
      <c r="F172" s="136" t="s">
        <v>194</v>
      </c>
      <c r="G172" s="137" t="s">
        <v>153</v>
      </c>
      <c r="H172" s="138">
        <v>857.06899999999996</v>
      </c>
      <c r="I172" s="139"/>
      <c r="J172" s="140">
        <f>ROUND(I172*H172,2)</f>
        <v>0</v>
      </c>
      <c r="K172" s="141"/>
      <c r="L172" s="30"/>
      <c r="M172" s="142" t="s">
        <v>1</v>
      </c>
      <c r="N172" s="143" t="s">
        <v>41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130</v>
      </c>
      <c r="AT172" s="146" t="s">
        <v>126</v>
      </c>
      <c r="AU172" s="146" t="s">
        <v>131</v>
      </c>
      <c r="AY172" s="15" t="s">
        <v>124</v>
      </c>
      <c r="BE172" s="147">
        <f>IF(N172="základná",J172,0)</f>
        <v>0</v>
      </c>
      <c r="BF172" s="147">
        <f>IF(N172="znížená",J172,0)</f>
        <v>0</v>
      </c>
      <c r="BG172" s="147">
        <f>IF(N172="zákl. prenesená",J172,0)</f>
        <v>0</v>
      </c>
      <c r="BH172" s="147">
        <f>IF(N172="zníž. prenesená",J172,0)</f>
        <v>0</v>
      </c>
      <c r="BI172" s="147">
        <f>IF(N172="nulová",J172,0)</f>
        <v>0</v>
      </c>
      <c r="BJ172" s="15" t="s">
        <v>131</v>
      </c>
      <c r="BK172" s="147">
        <f>ROUND(I172*H172,2)</f>
        <v>0</v>
      </c>
      <c r="BL172" s="15" t="s">
        <v>130</v>
      </c>
      <c r="BM172" s="146" t="s">
        <v>195</v>
      </c>
    </row>
    <row r="173" spans="2:65" s="12" customFormat="1" ht="11.25">
      <c r="B173" s="148"/>
      <c r="D173" s="149" t="s">
        <v>132</v>
      </c>
      <c r="E173" s="150" t="s">
        <v>1</v>
      </c>
      <c r="F173" s="151" t="s">
        <v>196</v>
      </c>
      <c r="H173" s="152">
        <v>781.22</v>
      </c>
      <c r="I173" s="153"/>
      <c r="L173" s="148"/>
      <c r="M173" s="154"/>
      <c r="T173" s="155"/>
      <c r="AT173" s="150" t="s">
        <v>132</v>
      </c>
      <c r="AU173" s="150" t="s">
        <v>131</v>
      </c>
      <c r="AV173" s="12" t="s">
        <v>131</v>
      </c>
      <c r="AW173" s="12" t="s">
        <v>31</v>
      </c>
      <c r="AX173" s="12" t="s">
        <v>75</v>
      </c>
      <c r="AY173" s="150" t="s">
        <v>124</v>
      </c>
    </row>
    <row r="174" spans="2:65" s="12" customFormat="1" ht="11.25">
      <c r="B174" s="148"/>
      <c r="D174" s="149" t="s">
        <v>132</v>
      </c>
      <c r="E174" s="150" t="s">
        <v>1</v>
      </c>
      <c r="F174" s="151" t="s">
        <v>197</v>
      </c>
      <c r="H174" s="152">
        <v>60.564</v>
      </c>
      <c r="I174" s="153"/>
      <c r="L174" s="148"/>
      <c r="M174" s="154"/>
      <c r="T174" s="155"/>
      <c r="AT174" s="150" t="s">
        <v>132</v>
      </c>
      <c r="AU174" s="150" t="s">
        <v>131</v>
      </c>
      <c r="AV174" s="12" t="s">
        <v>131</v>
      </c>
      <c r="AW174" s="12" t="s">
        <v>31</v>
      </c>
      <c r="AX174" s="12" t="s">
        <v>75</v>
      </c>
      <c r="AY174" s="150" t="s">
        <v>124</v>
      </c>
    </row>
    <row r="175" spans="2:65" s="12" customFormat="1" ht="11.25">
      <c r="B175" s="148"/>
      <c r="D175" s="149" t="s">
        <v>132</v>
      </c>
      <c r="E175" s="150" t="s">
        <v>1</v>
      </c>
      <c r="F175" s="151" t="s">
        <v>198</v>
      </c>
      <c r="H175" s="152">
        <v>15.285</v>
      </c>
      <c r="I175" s="153"/>
      <c r="L175" s="148"/>
      <c r="M175" s="154"/>
      <c r="T175" s="155"/>
      <c r="AT175" s="150" t="s">
        <v>132</v>
      </c>
      <c r="AU175" s="150" t="s">
        <v>131</v>
      </c>
      <c r="AV175" s="12" t="s">
        <v>131</v>
      </c>
      <c r="AW175" s="12" t="s">
        <v>31</v>
      </c>
      <c r="AX175" s="12" t="s">
        <v>75</v>
      </c>
      <c r="AY175" s="150" t="s">
        <v>124</v>
      </c>
    </row>
    <row r="176" spans="2:65" s="13" customFormat="1" ht="11.25">
      <c r="B176" s="156"/>
      <c r="D176" s="149" t="s">
        <v>132</v>
      </c>
      <c r="E176" s="157" t="s">
        <v>1</v>
      </c>
      <c r="F176" s="158" t="s">
        <v>134</v>
      </c>
      <c r="H176" s="159">
        <v>857.06899999999996</v>
      </c>
      <c r="I176" s="160"/>
      <c r="L176" s="156"/>
      <c r="M176" s="161"/>
      <c r="T176" s="162"/>
      <c r="AT176" s="157" t="s">
        <v>132</v>
      </c>
      <c r="AU176" s="157" t="s">
        <v>131</v>
      </c>
      <c r="AV176" s="13" t="s">
        <v>130</v>
      </c>
      <c r="AW176" s="13" t="s">
        <v>31</v>
      </c>
      <c r="AX176" s="13" t="s">
        <v>83</v>
      </c>
      <c r="AY176" s="157" t="s">
        <v>124</v>
      </c>
    </row>
    <row r="177" spans="2:65" s="1" customFormat="1" ht="24.2" customHeight="1">
      <c r="B177" s="133"/>
      <c r="C177" s="134" t="s">
        <v>199</v>
      </c>
      <c r="D177" s="134" t="s">
        <v>126</v>
      </c>
      <c r="E177" s="135" t="s">
        <v>200</v>
      </c>
      <c r="F177" s="136" t="s">
        <v>201</v>
      </c>
      <c r="G177" s="137" t="s">
        <v>153</v>
      </c>
      <c r="H177" s="138">
        <v>156.244</v>
      </c>
      <c r="I177" s="139"/>
      <c r="J177" s="140">
        <f>ROUND(I177*H177,2)</f>
        <v>0</v>
      </c>
      <c r="K177" s="141"/>
      <c r="L177" s="30"/>
      <c r="M177" s="142" t="s">
        <v>1</v>
      </c>
      <c r="N177" s="143" t="s">
        <v>41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130</v>
      </c>
      <c r="AT177" s="146" t="s">
        <v>126</v>
      </c>
      <c r="AU177" s="146" t="s">
        <v>131</v>
      </c>
      <c r="AY177" s="15" t="s">
        <v>124</v>
      </c>
      <c r="BE177" s="147">
        <f>IF(N177="základná",J177,0)</f>
        <v>0</v>
      </c>
      <c r="BF177" s="147">
        <f>IF(N177="znížená",J177,0)</f>
        <v>0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5" t="s">
        <v>131</v>
      </c>
      <c r="BK177" s="147">
        <f>ROUND(I177*H177,2)</f>
        <v>0</v>
      </c>
      <c r="BL177" s="15" t="s">
        <v>130</v>
      </c>
      <c r="BM177" s="146" t="s">
        <v>202</v>
      </c>
    </row>
    <row r="178" spans="2:65" s="12" customFormat="1" ht="11.25">
      <c r="B178" s="148"/>
      <c r="D178" s="149" t="s">
        <v>132</v>
      </c>
      <c r="E178" s="150" t="s">
        <v>1</v>
      </c>
      <c r="F178" s="151" t="s">
        <v>203</v>
      </c>
      <c r="H178" s="152">
        <v>156.244</v>
      </c>
      <c r="I178" s="153"/>
      <c r="L178" s="148"/>
      <c r="M178" s="154"/>
      <c r="T178" s="155"/>
      <c r="AT178" s="150" t="s">
        <v>132</v>
      </c>
      <c r="AU178" s="150" t="s">
        <v>131</v>
      </c>
      <c r="AV178" s="12" t="s">
        <v>131</v>
      </c>
      <c r="AW178" s="12" t="s">
        <v>31</v>
      </c>
      <c r="AX178" s="12" t="s">
        <v>75</v>
      </c>
      <c r="AY178" s="150" t="s">
        <v>124</v>
      </c>
    </row>
    <row r="179" spans="2:65" s="13" customFormat="1" ht="11.25">
      <c r="B179" s="156"/>
      <c r="D179" s="149" t="s">
        <v>132</v>
      </c>
      <c r="E179" s="157" t="s">
        <v>1</v>
      </c>
      <c r="F179" s="158" t="s">
        <v>134</v>
      </c>
      <c r="H179" s="159">
        <v>156.244</v>
      </c>
      <c r="I179" s="160"/>
      <c r="L179" s="156"/>
      <c r="M179" s="161"/>
      <c r="T179" s="162"/>
      <c r="AT179" s="157" t="s">
        <v>132</v>
      </c>
      <c r="AU179" s="157" t="s">
        <v>131</v>
      </c>
      <c r="AV179" s="13" t="s">
        <v>130</v>
      </c>
      <c r="AW179" s="13" t="s">
        <v>31</v>
      </c>
      <c r="AX179" s="13" t="s">
        <v>83</v>
      </c>
      <c r="AY179" s="157" t="s">
        <v>124</v>
      </c>
    </row>
    <row r="180" spans="2:65" s="1" customFormat="1" ht="24.2" customHeight="1">
      <c r="B180" s="133"/>
      <c r="C180" s="134" t="s">
        <v>165</v>
      </c>
      <c r="D180" s="134" t="s">
        <v>126</v>
      </c>
      <c r="E180" s="135" t="s">
        <v>204</v>
      </c>
      <c r="F180" s="136" t="s">
        <v>205</v>
      </c>
      <c r="G180" s="137" t="s">
        <v>153</v>
      </c>
      <c r="H180" s="138">
        <v>857.06899999999996</v>
      </c>
      <c r="I180" s="139"/>
      <c r="J180" s="140">
        <f>ROUND(I180*H180,2)</f>
        <v>0</v>
      </c>
      <c r="K180" s="141"/>
      <c r="L180" s="30"/>
      <c r="M180" s="142" t="s">
        <v>1</v>
      </c>
      <c r="N180" s="143" t="s">
        <v>41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130</v>
      </c>
      <c r="AT180" s="146" t="s">
        <v>126</v>
      </c>
      <c r="AU180" s="146" t="s">
        <v>131</v>
      </c>
      <c r="AY180" s="15" t="s">
        <v>124</v>
      </c>
      <c r="BE180" s="147">
        <f>IF(N180="základná",J180,0)</f>
        <v>0</v>
      </c>
      <c r="BF180" s="147">
        <f>IF(N180="znížená",J180,0)</f>
        <v>0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5" t="s">
        <v>131</v>
      </c>
      <c r="BK180" s="147">
        <f>ROUND(I180*H180,2)</f>
        <v>0</v>
      </c>
      <c r="BL180" s="15" t="s">
        <v>130</v>
      </c>
      <c r="BM180" s="146" t="s">
        <v>206</v>
      </c>
    </row>
    <row r="181" spans="2:65" s="12" customFormat="1" ht="11.25">
      <c r="B181" s="148"/>
      <c r="D181" s="149" t="s">
        <v>132</v>
      </c>
      <c r="E181" s="150" t="s">
        <v>1</v>
      </c>
      <c r="F181" s="151" t="s">
        <v>207</v>
      </c>
      <c r="H181" s="152">
        <v>781.22</v>
      </c>
      <c r="I181" s="153"/>
      <c r="L181" s="148"/>
      <c r="M181" s="154"/>
      <c r="T181" s="155"/>
      <c r="AT181" s="150" t="s">
        <v>132</v>
      </c>
      <c r="AU181" s="150" t="s">
        <v>131</v>
      </c>
      <c r="AV181" s="12" t="s">
        <v>131</v>
      </c>
      <c r="AW181" s="12" t="s">
        <v>31</v>
      </c>
      <c r="AX181" s="12" t="s">
        <v>75</v>
      </c>
      <c r="AY181" s="150" t="s">
        <v>124</v>
      </c>
    </row>
    <row r="182" spans="2:65" s="12" customFormat="1" ht="11.25">
      <c r="B182" s="148"/>
      <c r="D182" s="149" t="s">
        <v>132</v>
      </c>
      <c r="E182" s="150" t="s">
        <v>1</v>
      </c>
      <c r="F182" s="151" t="s">
        <v>197</v>
      </c>
      <c r="H182" s="152">
        <v>60.564</v>
      </c>
      <c r="I182" s="153"/>
      <c r="L182" s="148"/>
      <c r="M182" s="154"/>
      <c r="T182" s="155"/>
      <c r="AT182" s="150" t="s">
        <v>132</v>
      </c>
      <c r="AU182" s="150" t="s">
        <v>131</v>
      </c>
      <c r="AV182" s="12" t="s">
        <v>131</v>
      </c>
      <c r="AW182" s="12" t="s">
        <v>31</v>
      </c>
      <c r="AX182" s="12" t="s">
        <v>75</v>
      </c>
      <c r="AY182" s="150" t="s">
        <v>124</v>
      </c>
    </row>
    <row r="183" spans="2:65" s="12" customFormat="1" ht="11.25">
      <c r="B183" s="148"/>
      <c r="D183" s="149" t="s">
        <v>132</v>
      </c>
      <c r="E183" s="150" t="s">
        <v>1</v>
      </c>
      <c r="F183" s="151" t="s">
        <v>198</v>
      </c>
      <c r="H183" s="152">
        <v>15.285</v>
      </c>
      <c r="I183" s="153"/>
      <c r="L183" s="148"/>
      <c r="M183" s="154"/>
      <c r="T183" s="155"/>
      <c r="AT183" s="150" t="s">
        <v>132</v>
      </c>
      <c r="AU183" s="150" t="s">
        <v>131</v>
      </c>
      <c r="AV183" s="12" t="s">
        <v>131</v>
      </c>
      <c r="AW183" s="12" t="s">
        <v>31</v>
      </c>
      <c r="AX183" s="12" t="s">
        <v>75</v>
      </c>
      <c r="AY183" s="150" t="s">
        <v>124</v>
      </c>
    </row>
    <row r="184" spans="2:65" s="13" customFormat="1" ht="11.25">
      <c r="B184" s="156"/>
      <c r="D184" s="149" t="s">
        <v>132</v>
      </c>
      <c r="E184" s="157" t="s">
        <v>1</v>
      </c>
      <c r="F184" s="158" t="s">
        <v>134</v>
      </c>
      <c r="H184" s="159">
        <v>857.06899999999996</v>
      </c>
      <c r="I184" s="160"/>
      <c r="L184" s="156"/>
      <c r="M184" s="161"/>
      <c r="T184" s="162"/>
      <c r="AT184" s="157" t="s">
        <v>132</v>
      </c>
      <c r="AU184" s="157" t="s">
        <v>131</v>
      </c>
      <c r="AV184" s="13" t="s">
        <v>130</v>
      </c>
      <c r="AW184" s="13" t="s">
        <v>31</v>
      </c>
      <c r="AX184" s="13" t="s">
        <v>83</v>
      </c>
      <c r="AY184" s="157" t="s">
        <v>124</v>
      </c>
    </row>
    <row r="185" spans="2:65" s="1" customFormat="1" ht="33" customHeight="1">
      <c r="B185" s="133"/>
      <c r="C185" s="134" t="s">
        <v>208</v>
      </c>
      <c r="D185" s="134" t="s">
        <v>126</v>
      </c>
      <c r="E185" s="135" t="s">
        <v>209</v>
      </c>
      <c r="F185" s="136" t="s">
        <v>210</v>
      </c>
      <c r="G185" s="137" t="s">
        <v>153</v>
      </c>
      <c r="H185" s="138">
        <v>70.78</v>
      </c>
      <c r="I185" s="139"/>
      <c r="J185" s="140">
        <f>ROUND(I185*H185,2)</f>
        <v>0</v>
      </c>
      <c r="K185" s="141"/>
      <c r="L185" s="30"/>
      <c r="M185" s="142" t="s">
        <v>1</v>
      </c>
      <c r="N185" s="143" t="s">
        <v>41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130</v>
      </c>
      <c r="AT185" s="146" t="s">
        <v>126</v>
      </c>
      <c r="AU185" s="146" t="s">
        <v>131</v>
      </c>
      <c r="AY185" s="15" t="s">
        <v>124</v>
      </c>
      <c r="BE185" s="147">
        <f>IF(N185="základná",J185,0)</f>
        <v>0</v>
      </c>
      <c r="BF185" s="147">
        <f>IF(N185="znížená",J185,0)</f>
        <v>0</v>
      </c>
      <c r="BG185" s="147">
        <f>IF(N185="zákl. prenesená",J185,0)</f>
        <v>0</v>
      </c>
      <c r="BH185" s="147">
        <f>IF(N185="zníž. prenesená",J185,0)</f>
        <v>0</v>
      </c>
      <c r="BI185" s="147">
        <f>IF(N185="nulová",J185,0)</f>
        <v>0</v>
      </c>
      <c r="BJ185" s="15" t="s">
        <v>131</v>
      </c>
      <c r="BK185" s="147">
        <f>ROUND(I185*H185,2)</f>
        <v>0</v>
      </c>
      <c r="BL185" s="15" t="s">
        <v>130</v>
      </c>
      <c r="BM185" s="146" t="s">
        <v>211</v>
      </c>
    </row>
    <row r="186" spans="2:65" s="12" customFormat="1" ht="11.25">
      <c r="B186" s="148"/>
      <c r="D186" s="149" t="s">
        <v>132</v>
      </c>
      <c r="E186" s="150" t="s">
        <v>1</v>
      </c>
      <c r="F186" s="151" t="s">
        <v>212</v>
      </c>
      <c r="H186" s="152">
        <v>70.78</v>
      </c>
      <c r="I186" s="153"/>
      <c r="L186" s="148"/>
      <c r="M186" s="154"/>
      <c r="T186" s="155"/>
      <c r="AT186" s="150" t="s">
        <v>132</v>
      </c>
      <c r="AU186" s="150" t="s">
        <v>131</v>
      </c>
      <c r="AV186" s="12" t="s">
        <v>131</v>
      </c>
      <c r="AW186" s="12" t="s">
        <v>31</v>
      </c>
      <c r="AX186" s="12" t="s">
        <v>75</v>
      </c>
      <c r="AY186" s="150" t="s">
        <v>124</v>
      </c>
    </row>
    <row r="187" spans="2:65" s="13" customFormat="1" ht="11.25">
      <c r="B187" s="156"/>
      <c r="D187" s="149" t="s">
        <v>132</v>
      </c>
      <c r="E187" s="157" t="s">
        <v>1</v>
      </c>
      <c r="F187" s="158" t="s">
        <v>134</v>
      </c>
      <c r="H187" s="159">
        <v>70.78</v>
      </c>
      <c r="I187" s="160"/>
      <c r="L187" s="156"/>
      <c r="M187" s="161"/>
      <c r="T187" s="162"/>
      <c r="AT187" s="157" t="s">
        <v>132</v>
      </c>
      <c r="AU187" s="157" t="s">
        <v>131</v>
      </c>
      <c r="AV187" s="13" t="s">
        <v>130</v>
      </c>
      <c r="AW187" s="13" t="s">
        <v>31</v>
      </c>
      <c r="AX187" s="13" t="s">
        <v>83</v>
      </c>
      <c r="AY187" s="157" t="s">
        <v>124</v>
      </c>
    </row>
    <row r="188" spans="2:65" s="1" customFormat="1" ht="24.2" customHeight="1">
      <c r="B188" s="133"/>
      <c r="C188" s="134" t="s">
        <v>171</v>
      </c>
      <c r="D188" s="134" t="s">
        <v>126</v>
      </c>
      <c r="E188" s="135" t="s">
        <v>213</v>
      </c>
      <c r="F188" s="136" t="s">
        <v>214</v>
      </c>
      <c r="G188" s="137" t="s">
        <v>153</v>
      </c>
      <c r="H188" s="138">
        <v>781.22</v>
      </c>
      <c r="I188" s="139"/>
      <c r="J188" s="140">
        <f>ROUND(I188*H188,2)</f>
        <v>0</v>
      </c>
      <c r="K188" s="141"/>
      <c r="L188" s="30"/>
      <c r="M188" s="142" t="s">
        <v>1</v>
      </c>
      <c r="N188" s="143" t="s">
        <v>41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130</v>
      </c>
      <c r="AT188" s="146" t="s">
        <v>126</v>
      </c>
      <c r="AU188" s="146" t="s">
        <v>131</v>
      </c>
      <c r="AY188" s="15" t="s">
        <v>124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5" t="s">
        <v>131</v>
      </c>
      <c r="BK188" s="147">
        <f>ROUND(I188*H188,2)</f>
        <v>0</v>
      </c>
      <c r="BL188" s="15" t="s">
        <v>130</v>
      </c>
      <c r="BM188" s="146" t="s">
        <v>215</v>
      </c>
    </row>
    <row r="189" spans="2:65" s="12" customFormat="1" ht="11.25">
      <c r="B189" s="148"/>
      <c r="D189" s="149" t="s">
        <v>132</v>
      </c>
      <c r="E189" s="150" t="s">
        <v>1</v>
      </c>
      <c r="F189" s="151" t="s">
        <v>216</v>
      </c>
      <c r="H189" s="152">
        <v>308.17</v>
      </c>
      <c r="I189" s="153"/>
      <c r="L189" s="148"/>
      <c r="M189" s="154"/>
      <c r="T189" s="155"/>
      <c r="AT189" s="150" t="s">
        <v>132</v>
      </c>
      <c r="AU189" s="150" t="s">
        <v>131</v>
      </c>
      <c r="AV189" s="12" t="s">
        <v>131</v>
      </c>
      <c r="AW189" s="12" t="s">
        <v>31</v>
      </c>
      <c r="AX189" s="12" t="s">
        <v>75</v>
      </c>
      <c r="AY189" s="150" t="s">
        <v>124</v>
      </c>
    </row>
    <row r="190" spans="2:65" s="12" customFormat="1" ht="11.25">
      <c r="B190" s="148"/>
      <c r="D190" s="149" t="s">
        <v>132</v>
      </c>
      <c r="E190" s="150" t="s">
        <v>1</v>
      </c>
      <c r="F190" s="151" t="s">
        <v>217</v>
      </c>
      <c r="H190" s="152">
        <v>277.04000000000002</v>
      </c>
      <c r="I190" s="153"/>
      <c r="L190" s="148"/>
      <c r="M190" s="154"/>
      <c r="T190" s="155"/>
      <c r="AT190" s="150" t="s">
        <v>132</v>
      </c>
      <c r="AU190" s="150" t="s">
        <v>131</v>
      </c>
      <c r="AV190" s="12" t="s">
        <v>131</v>
      </c>
      <c r="AW190" s="12" t="s">
        <v>31</v>
      </c>
      <c r="AX190" s="12" t="s">
        <v>75</v>
      </c>
      <c r="AY190" s="150" t="s">
        <v>124</v>
      </c>
    </row>
    <row r="191" spans="2:65" s="12" customFormat="1" ht="11.25">
      <c r="B191" s="148"/>
      <c r="D191" s="149" t="s">
        <v>132</v>
      </c>
      <c r="E191" s="150" t="s">
        <v>1</v>
      </c>
      <c r="F191" s="151" t="s">
        <v>218</v>
      </c>
      <c r="H191" s="152">
        <v>94.28</v>
      </c>
      <c r="I191" s="153"/>
      <c r="L191" s="148"/>
      <c r="M191" s="154"/>
      <c r="T191" s="155"/>
      <c r="AT191" s="150" t="s">
        <v>132</v>
      </c>
      <c r="AU191" s="150" t="s">
        <v>131</v>
      </c>
      <c r="AV191" s="12" t="s">
        <v>131</v>
      </c>
      <c r="AW191" s="12" t="s">
        <v>31</v>
      </c>
      <c r="AX191" s="12" t="s">
        <v>75</v>
      </c>
      <c r="AY191" s="150" t="s">
        <v>124</v>
      </c>
    </row>
    <row r="192" spans="2:65" s="12" customFormat="1" ht="11.25">
      <c r="B192" s="148"/>
      <c r="D192" s="149" t="s">
        <v>132</v>
      </c>
      <c r="E192" s="150" t="s">
        <v>1</v>
      </c>
      <c r="F192" s="151" t="s">
        <v>219</v>
      </c>
      <c r="H192" s="152">
        <v>101.73</v>
      </c>
      <c r="I192" s="153"/>
      <c r="L192" s="148"/>
      <c r="M192" s="154"/>
      <c r="T192" s="155"/>
      <c r="AT192" s="150" t="s">
        <v>132</v>
      </c>
      <c r="AU192" s="150" t="s">
        <v>131</v>
      </c>
      <c r="AV192" s="12" t="s">
        <v>131</v>
      </c>
      <c r="AW192" s="12" t="s">
        <v>31</v>
      </c>
      <c r="AX192" s="12" t="s">
        <v>75</v>
      </c>
      <c r="AY192" s="150" t="s">
        <v>124</v>
      </c>
    </row>
    <row r="193" spans="2:65" s="13" customFormat="1" ht="11.25">
      <c r="B193" s="156"/>
      <c r="D193" s="149" t="s">
        <v>132</v>
      </c>
      <c r="E193" s="157" t="s">
        <v>1</v>
      </c>
      <c r="F193" s="158" t="s">
        <v>134</v>
      </c>
      <c r="H193" s="159">
        <v>781.22</v>
      </c>
      <c r="I193" s="160"/>
      <c r="L193" s="156"/>
      <c r="M193" s="161"/>
      <c r="T193" s="162"/>
      <c r="AT193" s="157" t="s">
        <v>132</v>
      </c>
      <c r="AU193" s="157" t="s">
        <v>131</v>
      </c>
      <c r="AV193" s="13" t="s">
        <v>130</v>
      </c>
      <c r="AW193" s="13" t="s">
        <v>31</v>
      </c>
      <c r="AX193" s="13" t="s">
        <v>83</v>
      </c>
      <c r="AY193" s="157" t="s">
        <v>124</v>
      </c>
    </row>
    <row r="194" spans="2:65" s="1" customFormat="1" ht="24.2" customHeight="1">
      <c r="B194" s="133"/>
      <c r="C194" s="134" t="s">
        <v>220</v>
      </c>
      <c r="D194" s="134" t="s">
        <v>126</v>
      </c>
      <c r="E194" s="135" t="s">
        <v>221</v>
      </c>
      <c r="F194" s="136" t="s">
        <v>222</v>
      </c>
      <c r="G194" s="137" t="s">
        <v>153</v>
      </c>
      <c r="H194" s="138">
        <v>75.849000000000004</v>
      </c>
      <c r="I194" s="139"/>
      <c r="J194" s="140">
        <f>ROUND(I194*H194,2)</f>
        <v>0</v>
      </c>
      <c r="K194" s="141"/>
      <c r="L194" s="30"/>
      <c r="M194" s="142" t="s">
        <v>1</v>
      </c>
      <c r="N194" s="143" t="s">
        <v>41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AR194" s="146" t="s">
        <v>130</v>
      </c>
      <c r="AT194" s="146" t="s">
        <v>126</v>
      </c>
      <c r="AU194" s="146" t="s">
        <v>131</v>
      </c>
      <c r="AY194" s="15" t="s">
        <v>124</v>
      </c>
      <c r="BE194" s="147">
        <f>IF(N194="základná",J194,0)</f>
        <v>0</v>
      </c>
      <c r="BF194" s="147">
        <f>IF(N194="znížená",J194,0)</f>
        <v>0</v>
      </c>
      <c r="BG194" s="147">
        <f>IF(N194="zákl. prenesená",J194,0)</f>
        <v>0</v>
      </c>
      <c r="BH194" s="147">
        <f>IF(N194="zníž. prenesená",J194,0)</f>
        <v>0</v>
      </c>
      <c r="BI194" s="147">
        <f>IF(N194="nulová",J194,0)</f>
        <v>0</v>
      </c>
      <c r="BJ194" s="15" t="s">
        <v>131</v>
      </c>
      <c r="BK194" s="147">
        <f>ROUND(I194*H194,2)</f>
        <v>0</v>
      </c>
      <c r="BL194" s="15" t="s">
        <v>130</v>
      </c>
      <c r="BM194" s="146" t="s">
        <v>223</v>
      </c>
    </row>
    <row r="195" spans="2:65" s="12" customFormat="1" ht="11.25">
      <c r="B195" s="148"/>
      <c r="D195" s="149" t="s">
        <v>132</v>
      </c>
      <c r="E195" s="150" t="s">
        <v>1</v>
      </c>
      <c r="F195" s="151" t="s">
        <v>224</v>
      </c>
      <c r="H195" s="152">
        <v>60.564</v>
      </c>
      <c r="I195" s="153"/>
      <c r="L195" s="148"/>
      <c r="M195" s="154"/>
      <c r="T195" s="155"/>
      <c r="AT195" s="150" t="s">
        <v>132</v>
      </c>
      <c r="AU195" s="150" t="s">
        <v>131</v>
      </c>
      <c r="AV195" s="12" t="s">
        <v>131</v>
      </c>
      <c r="AW195" s="12" t="s">
        <v>31</v>
      </c>
      <c r="AX195" s="12" t="s">
        <v>75</v>
      </c>
      <c r="AY195" s="150" t="s">
        <v>124</v>
      </c>
    </row>
    <row r="196" spans="2:65" s="12" customFormat="1" ht="11.25">
      <c r="B196" s="148"/>
      <c r="D196" s="149" t="s">
        <v>132</v>
      </c>
      <c r="E196" s="150" t="s">
        <v>1</v>
      </c>
      <c r="F196" s="151" t="s">
        <v>225</v>
      </c>
      <c r="H196" s="152">
        <v>15.285</v>
      </c>
      <c r="I196" s="153"/>
      <c r="L196" s="148"/>
      <c r="M196" s="154"/>
      <c r="T196" s="155"/>
      <c r="AT196" s="150" t="s">
        <v>132</v>
      </c>
      <c r="AU196" s="150" t="s">
        <v>131</v>
      </c>
      <c r="AV196" s="12" t="s">
        <v>131</v>
      </c>
      <c r="AW196" s="12" t="s">
        <v>31</v>
      </c>
      <c r="AX196" s="12" t="s">
        <v>75</v>
      </c>
      <c r="AY196" s="150" t="s">
        <v>124</v>
      </c>
    </row>
    <row r="197" spans="2:65" s="13" customFormat="1" ht="11.25">
      <c r="B197" s="156"/>
      <c r="D197" s="149" t="s">
        <v>132</v>
      </c>
      <c r="E197" s="157" t="s">
        <v>1</v>
      </c>
      <c r="F197" s="158" t="s">
        <v>134</v>
      </c>
      <c r="H197" s="159">
        <v>75.849000000000004</v>
      </c>
      <c r="I197" s="160"/>
      <c r="L197" s="156"/>
      <c r="M197" s="161"/>
      <c r="T197" s="162"/>
      <c r="AT197" s="157" t="s">
        <v>132</v>
      </c>
      <c r="AU197" s="157" t="s">
        <v>131</v>
      </c>
      <c r="AV197" s="13" t="s">
        <v>130</v>
      </c>
      <c r="AW197" s="13" t="s">
        <v>31</v>
      </c>
      <c r="AX197" s="13" t="s">
        <v>83</v>
      </c>
      <c r="AY197" s="157" t="s">
        <v>124</v>
      </c>
    </row>
    <row r="198" spans="2:65" s="1" customFormat="1" ht="33" customHeight="1">
      <c r="B198" s="133"/>
      <c r="C198" s="134" t="s">
        <v>7</v>
      </c>
      <c r="D198" s="134" t="s">
        <v>126</v>
      </c>
      <c r="E198" s="135" t="s">
        <v>226</v>
      </c>
      <c r="F198" s="136" t="s">
        <v>227</v>
      </c>
      <c r="G198" s="137" t="s">
        <v>153</v>
      </c>
      <c r="H198" s="138">
        <v>70.78</v>
      </c>
      <c r="I198" s="139"/>
      <c r="J198" s="140">
        <f>ROUND(I198*H198,2)</f>
        <v>0</v>
      </c>
      <c r="K198" s="141"/>
      <c r="L198" s="30"/>
      <c r="M198" s="142" t="s">
        <v>1</v>
      </c>
      <c r="N198" s="143" t="s">
        <v>41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130</v>
      </c>
      <c r="AT198" s="146" t="s">
        <v>126</v>
      </c>
      <c r="AU198" s="146" t="s">
        <v>131</v>
      </c>
      <c r="AY198" s="15" t="s">
        <v>124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5" t="s">
        <v>131</v>
      </c>
      <c r="BK198" s="147">
        <f>ROUND(I198*H198,2)</f>
        <v>0</v>
      </c>
      <c r="BL198" s="15" t="s">
        <v>130</v>
      </c>
      <c r="BM198" s="146" t="s">
        <v>228</v>
      </c>
    </row>
    <row r="199" spans="2:65" s="12" customFormat="1" ht="11.25">
      <c r="B199" s="148"/>
      <c r="D199" s="149" t="s">
        <v>132</v>
      </c>
      <c r="E199" s="150" t="s">
        <v>1</v>
      </c>
      <c r="F199" s="151" t="s">
        <v>212</v>
      </c>
      <c r="H199" s="152">
        <v>70.78</v>
      </c>
      <c r="I199" s="153"/>
      <c r="L199" s="148"/>
      <c r="M199" s="154"/>
      <c r="T199" s="155"/>
      <c r="AT199" s="150" t="s">
        <v>132</v>
      </c>
      <c r="AU199" s="150" t="s">
        <v>131</v>
      </c>
      <c r="AV199" s="12" t="s">
        <v>131</v>
      </c>
      <c r="AW199" s="12" t="s">
        <v>31</v>
      </c>
      <c r="AX199" s="12" t="s">
        <v>75</v>
      </c>
      <c r="AY199" s="150" t="s">
        <v>124</v>
      </c>
    </row>
    <row r="200" spans="2:65" s="13" customFormat="1" ht="11.25">
      <c r="B200" s="156"/>
      <c r="D200" s="149" t="s">
        <v>132</v>
      </c>
      <c r="E200" s="157" t="s">
        <v>1</v>
      </c>
      <c r="F200" s="158" t="s">
        <v>134</v>
      </c>
      <c r="H200" s="159">
        <v>70.78</v>
      </c>
      <c r="I200" s="160"/>
      <c r="L200" s="156"/>
      <c r="M200" s="161"/>
      <c r="T200" s="162"/>
      <c r="AT200" s="157" t="s">
        <v>132</v>
      </c>
      <c r="AU200" s="157" t="s">
        <v>131</v>
      </c>
      <c r="AV200" s="13" t="s">
        <v>130</v>
      </c>
      <c r="AW200" s="13" t="s">
        <v>31</v>
      </c>
      <c r="AX200" s="13" t="s">
        <v>83</v>
      </c>
      <c r="AY200" s="157" t="s">
        <v>124</v>
      </c>
    </row>
    <row r="201" spans="2:65" s="1" customFormat="1" ht="24.2" customHeight="1">
      <c r="B201" s="133"/>
      <c r="C201" s="134" t="s">
        <v>229</v>
      </c>
      <c r="D201" s="134" t="s">
        <v>126</v>
      </c>
      <c r="E201" s="135" t="s">
        <v>230</v>
      </c>
      <c r="F201" s="136" t="s">
        <v>231</v>
      </c>
      <c r="G201" s="137" t="s">
        <v>153</v>
      </c>
      <c r="H201" s="138">
        <v>4.8</v>
      </c>
      <c r="I201" s="139"/>
      <c r="J201" s="140">
        <f>ROUND(I201*H201,2)</f>
        <v>0</v>
      </c>
      <c r="K201" s="141"/>
      <c r="L201" s="30"/>
      <c r="M201" s="142" t="s">
        <v>1</v>
      </c>
      <c r="N201" s="143" t="s">
        <v>41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130</v>
      </c>
      <c r="AT201" s="146" t="s">
        <v>126</v>
      </c>
      <c r="AU201" s="146" t="s">
        <v>131</v>
      </c>
      <c r="AY201" s="15" t="s">
        <v>124</v>
      </c>
      <c r="BE201" s="147">
        <f>IF(N201="základná",J201,0)</f>
        <v>0</v>
      </c>
      <c r="BF201" s="147">
        <f>IF(N201="znížená",J201,0)</f>
        <v>0</v>
      </c>
      <c r="BG201" s="147">
        <f>IF(N201="zákl. prenesená",J201,0)</f>
        <v>0</v>
      </c>
      <c r="BH201" s="147">
        <f>IF(N201="zníž. prenesená",J201,0)</f>
        <v>0</v>
      </c>
      <c r="BI201" s="147">
        <f>IF(N201="nulová",J201,0)</f>
        <v>0</v>
      </c>
      <c r="BJ201" s="15" t="s">
        <v>131</v>
      </c>
      <c r="BK201" s="147">
        <f>ROUND(I201*H201,2)</f>
        <v>0</v>
      </c>
      <c r="BL201" s="15" t="s">
        <v>130</v>
      </c>
      <c r="BM201" s="146" t="s">
        <v>232</v>
      </c>
    </row>
    <row r="202" spans="2:65" s="12" customFormat="1" ht="11.25">
      <c r="B202" s="148"/>
      <c r="D202" s="149" t="s">
        <v>132</v>
      </c>
      <c r="E202" s="150" t="s">
        <v>1</v>
      </c>
      <c r="F202" s="151" t="s">
        <v>233</v>
      </c>
      <c r="H202" s="152">
        <v>4.8</v>
      </c>
      <c r="I202" s="153"/>
      <c r="L202" s="148"/>
      <c r="M202" s="154"/>
      <c r="T202" s="155"/>
      <c r="AT202" s="150" t="s">
        <v>132</v>
      </c>
      <c r="AU202" s="150" t="s">
        <v>131</v>
      </c>
      <c r="AV202" s="12" t="s">
        <v>131</v>
      </c>
      <c r="AW202" s="12" t="s">
        <v>31</v>
      </c>
      <c r="AX202" s="12" t="s">
        <v>75</v>
      </c>
      <c r="AY202" s="150" t="s">
        <v>124</v>
      </c>
    </row>
    <row r="203" spans="2:65" s="13" customFormat="1" ht="11.25">
      <c r="B203" s="156"/>
      <c r="D203" s="149" t="s">
        <v>132</v>
      </c>
      <c r="E203" s="157" t="s">
        <v>1</v>
      </c>
      <c r="F203" s="158" t="s">
        <v>134</v>
      </c>
      <c r="H203" s="159">
        <v>4.8</v>
      </c>
      <c r="I203" s="160"/>
      <c r="L203" s="156"/>
      <c r="M203" s="161"/>
      <c r="T203" s="162"/>
      <c r="AT203" s="157" t="s">
        <v>132</v>
      </c>
      <c r="AU203" s="157" t="s">
        <v>131</v>
      </c>
      <c r="AV203" s="13" t="s">
        <v>130</v>
      </c>
      <c r="AW203" s="13" t="s">
        <v>31</v>
      </c>
      <c r="AX203" s="13" t="s">
        <v>83</v>
      </c>
      <c r="AY203" s="157" t="s">
        <v>124</v>
      </c>
    </row>
    <row r="204" spans="2:65" s="1" customFormat="1" ht="33" customHeight="1">
      <c r="B204" s="133"/>
      <c r="C204" s="134" t="s">
        <v>179</v>
      </c>
      <c r="D204" s="134" t="s">
        <v>126</v>
      </c>
      <c r="E204" s="135" t="s">
        <v>234</v>
      </c>
      <c r="F204" s="136" t="s">
        <v>235</v>
      </c>
      <c r="G204" s="137" t="s">
        <v>236</v>
      </c>
      <c r="H204" s="138">
        <v>57.24</v>
      </c>
      <c r="I204" s="139"/>
      <c r="J204" s="140">
        <f>ROUND(I204*H204,2)</f>
        <v>0</v>
      </c>
      <c r="K204" s="141"/>
      <c r="L204" s="30"/>
      <c r="M204" s="142" t="s">
        <v>1</v>
      </c>
      <c r="N204" s="143" t="s">
        <v>41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130</v>
      </c>
      <c r="AT204" s="146" t="s">
        <v>126</v>
      </c>
      <c r="AU204" s="146" t="s">
        <v>131</v>
      </c>
      <c r="AY204" s="15" t="s">
        <v>124</v>
      </c>
      <c r="BE204" s="147">
        <f>IF(N204="základná",J204,0)</f>
        <v>0</v>
      </c>
      <c r="BF204" s="147">
        <f>IF(N204="znížená",J204,0)</f>
        <v>0</v>
      </c>
      <c r="BG204" s="147">
        <f>IF(N204="zákl. prenesená",J204,0)</f>
        <v>0</v>
      </c>
      <c r="BH204" s="147">
        <f>IF(N204="zníž. prenesená",J204,0)</f>
        <v>0</v>
      </c>
      <c r="BI204" s="147">
        <f>IF(N204="nulová",J204,0)</f>
        <v>0</v>
      </c>
      <c r="BJ204" s="15" t="s">
        <v>131</v>
      </c>
      <c r="BK204" s="147">
        <f>ROUND(I204*H204,2)</f>
        <v>0</v>
      </c>
      <c r="BL204" s="15" t="s">
        <v>130</v>
      </c>
      <c r="BM204" s="146" t="s">
        <v>237</v>
      </c>
    </row>
    <row r="205" spans="2:65" s="12" customFormat="1" ht="11.25">
      <c r="B205" s="148"/>
      <c r="D205" s="149" t="s">
        <v>132</v>
      </c>
      <c r="E205" s="150" t="s">
        <v>1</v>
      </c>
      <c r="F205" s="151" t="s">
        <v>238</v>
      </c>
      <c r="H205" s="152">
        <v>23.4</v>
      </c>
      <c r="I205" s="153"/>
      <c r="L205" s="148"/>
      <c r="M205" s="154"/>
      <c r="T205" s="155"/>
      <c r="AT205" s="150" t="s">
        <v>132</v>
      </c>
      <c r="AU205" s="150" t="s">
        <v>131</v>
      </c>
      <c r="AV205" s="12" t="s">
        <v>131</v>
      </c>
      <c r="AW205" s="12" t="s">
        <v>31</v>
      </c>
      <c r="AX205" s="12" t="s">
        <v>75</v>
      </c>
      <c r="AY205" s="150" t="s">
        <v>124</v>
      </c>
    </row>
    <row r="206" spans="2:65" s="12" customFormat="1" ht="11.25">
      <c r="B206" s="148"/>
      <c r="D206" s="149" t="s">
        <v>132</v>
      </c>
      <c r="E206" s="150" t="s">
        <v>1</v>
      </c>
      <c r="F206" s="151" t="s">
        <v>239</v>
      </c>
      <c r="H206" s="152">
        <v>1.8</v>
      </c>
      <c r="I206" s="153"/>
      <c r="L206" s="148"/>
      <c r="M206" s="154"/>
      <c r="T206" s="155"/>
      <c r="AT206" s="150" t="s">
        <v>132</v>
      </c>
      <c r="AU206" s="150" t="s">
        <v>131</v>
      </c>
      <c r="AV206" s="12" t="s">
        <v>131</v>
      </c>
      <c r="AW206" s="12" t="s">
        <v>31</v>
      </c>
      <c r="AX206" s="12" t="s">
        <v>75</v>
      </c>
      <c r="AY206" s="150" t="s">
        <v>124</v>
      </c>
    </row>
    <row r="207" spans="2:65" s="12" customFormat="1" ht="11.25">
      <c r="B207" s="148"/>
      <c r="D207" s="149" t="s">
        <v>132</v>
      </c>
      <c r="E207" s="150" t="s">
        <v>1</v>
      </c>
      <c r="F207" s="151" t="s">
        <v>240</v>
      </c>
      <c r="H207" s="152">
        <v>25.5</v>
      </c>
      <c r="I207" s="153"/>
      <c r="L207" s="148"/>
      <c r="M207" s="154"/>
      <c r="T207" s="155"/>
      <c r="AT207" s="150" t="s">
        <v>132</v>
      </c>
      <c r="AU207" s="150" t="s">
        <v>131</v>
      </c>
      <c r="AV207" s="12" t="s">
        <v>131</v>
      </c>
      <c r="AW207" s="12" t="s">
        <v>31</v>
      </c>
      <c r="AX207" s="12" t="s">
        <v>75</v>
      </c>
      <c r="AY207" s="150" t="s">
        <v>124</v>
      </c>
    </row>
    <row r="208" spans="2:65" s="12" customFormat="1" ht="11.25">
      <c r="B208" s="148"/>
      <c r="D208" s="149" t="s">
        <v>132</v>
      </c>
      <c r="E208" s="150" t="s">
        <v>1</v>
      </c>
      <c r="F208" s="151" t="s">
        <v>241</v>
      </c>
      <c r="H208" s="152">
        <v>2.4</v>
      </c>
      <c r="I208" s="153"/>
      <c r="L208" s="148"/>
      <c r="M208" s="154"/>
      <c r="T208" s="155"/>
      <c r="AT208" s="150" t="s">
        <v>132</v>
      </c>
      <c r="AU208" s="150" t="s">
        <v>131</v>
      </c>
      <c r="AV208" s="12" t="s">
        <v>131</v>
      </c>
      <c r="AW208" s="12" t="s">
        <v>31</v>
      </c>
      <c r="AX208" s="12" t="s">
        <v>75</v>
      </c>
      <c r="AY208" s="150" t="s">
        <v>124</v>
      </c>
    </row>
    <row r="209" spans="2:65" s="12" customFormat="1" ht="11.25">
      <c r="B209" s="148"/>
      <c r="D209" s="149" t="s">
        <v>132</v>
      </c>
      <c r="E209" s="150" t="s">
        <v>1</v>
      </c>
      <c r="F209" s="151" t="s">
        <v>242</v>
      </c>
      <c r="H209" s="152">
        <v>0.9</v>
      </c>
      <c r="I209" s="153"/>
      <c r="L209" s="148"/>
      <c r="M209" s="154"/>
      <c r="T209" s="155"/>
      <c r="AT209" s="150" t="s">
        <v>132</v>
      </c>
      <c r="AU209" s="150" t="s">
        <v>131</v>
      </c>
      <c r="AV209" s="12" t="s">
        <v>131</v>
      </c>
      <c r="AW209" s="12" t="s">
        <v>31</v>
      </c>
      <c r="AX209" s="12" t="s">
        <v>75</v>
      </c>
      <c r="AY209" s="150" t="s">
        <v>124</v>
      </c>
    </row>
    <row r="210" spans="2:65" s="12" customFormat="1" ht="11.25">
      <c r="B210" s="148"/>
      <c r="D210" s="149" t="s">
        <v>132</v>
      </c>
      <c r="E210" s="150" t="s">
        <v>1</v>
      </c>
      <c r="F210" s="151" t="s">
        <v>243</v>
      </c>
      <c r="H210" s="152">
        <v>0.84</v>
      </c>
      <c r="I210" s="153"/>
      <c r="L210" s="148"/>
      <c r="M210" s="154"/>
      <c r="T210" s="155"/>
      <c r="AT210" s="150" t="s">
        <v>132</v>
      </c>
      <c r="AU210" s="150" t="s">
        <v>131</v>
      </c>
      <c r="AV210" s="12" t="s">
        <v>131</v>
      </c>
      <c r="AW210" s="12" t="s">
        <v>31</v>
      </c>
      <c r="AX210" s="12" t="s">
        <v>75</v>
      </c>
      <c r="AY210" s="150" t="s">
        <v>124</v>
      </c>
    </row>
    <row r="211" spans="2:65" s="12" customFormat="1" ht="11.25">
      <c r="B211" s="148"/>
      <c r="D211" s="149" t="s">
        <v>132</v>
      </c>
      <c r="E211" s="150" t="s">
        <v>1</v>
      </c>
      <c r="F211" s="151" t="s">
        <v>244</v>
      </c>
      <c r="H211" s="152">
        <v>2.4</v>
      </c>
      <c r="I211" s="153"/>
      <c r="L211" s="148"/>
      <c r="M211" s="154"/>
      <c r="T211" s="155"/>
      <c r="AT211" s="150" t="s">
        <v>132</v>
      </c>
      <c r="AU211" s="150" t="s">
        <v>131</v>
      </c>
      <c r="AV211" s="12" t="s">
        <v>131</v>
      </c>
      <c r="AW211" s="12" t="s">
        <v>31</v>
      </c>
      <c r="AX211" s="12" t="s">
        <v>75</v>
      </c>
      <c r="AY211" s="150" t="s">
        <v>124</v>
      </c>
    </row>
    <row r="212" spans="2:65" s="13" customFormat="1" ht="11.25">
      <c r="B212" s="156"/>
      <c r="D212" s="149" t="s">
        <v>132</v>
      </c>
      <c r="E212" s="157" t="s">
        <v>1</v>
      </c>
      <c r="F212" s="158" t="s">
        <v>134</v>
      </c>
      <c r="H212" s="159">
        <v>57.24</v>
      </c>
      <c r="I212" s="160"/>
      <c r="L212" s="156"/>
      <c r="M212" s="161"/>
      <c r="T212" s="162"/>
      <c r="AT212" s="157" t="s">
        <v>132</v>
      </c>
      <c r="AU212" s="157" t="s">
        <v>131</v>
      </c>
      <c r="AV212" s="13" t="s">
        <v>130</v>
      </c>
      <c r="AW212" s="13" t="s">
        <v>31</v>
      </c>
      <c r="AX212" s="13" t="s">
        <v>83</v>
      </c>
      <c r="AY212" s="157" t="s">
        <v>124</v>
      </c>
    </row>
    <row r="213" spans="2:65" s="11" customFormat="1" ht="22.9" customHeight="1">
      <c r="B213" s="121"/>
      <c r="D213" s="122" t="s">
        <v>74</v>
      </c>
      <c r="E213" s="131" t="s">
        <v>168</v>
      </c>
      <c r="F213" s="131" t="s">
        <v>245</v>
      </c>
      <c r="I213" s="124"/>
      <c r="J213" s="132">
        <f>BK213</f>
        <v>0</v>
      </c>
      <c r="L213" s="121"/>
      <c r="M213" s="126"/>
      <c r="P213" s="127">
        <f>SUM(P214:P267)</f>
        <v>0</v>
      </c>
      <c r="R213" s="127">
        <f>SUM(R214:R267)</f>
        <v>0</v>
      </c>
      <c r="T213" s="128">
        <f>SUM(T214:T267)</f>
        <v>0</v>
      </c>
      <c r="AR213" s="122" t="s">
        <v>83</v>
      </c>
      <c r="AT213" s="129" t="s">
        <v>74</v>
      </c>
      <c r="AU213" s="129" t="s">
        <v>83</v>
      </c>
      <c r="AY213" s="122" t="s">
        <v>124</v>
      </c>
      <c r="BK213" s="130">
        <f>SUM(BK214:BK267)</f>
        <v>0</v>
      </c>
    </row>
    <row r="214" spans="2:65" s="1" customFormat="1" ht="24.2" customHeight="1">
      <c r="B214" s="133"/>
      <c r="C214" s="134" t="s">
        <v>246</v>
      </c>
      <c r="D214" s="134" t="s">
        <v>126</v>
      </c>
      <c r="E214" s="135" t="s">
        <v>247</v>
      </c>
      <c r="F214" s="136" t="s">
        <v>248</v>
      </c>
      <c r="G214" s="137" t="s">
        <v>153</v>
      </c>
      <c r="H214" s="138">
        <v>70.78</v>
      </c>
      <c r="I214" s="139"/>
      <c r="J214" s="140">
        <f>ROUND(I214*H214,2)</f>
        <v>0</v>
      </c>
      <c r="K214" s="141"/>
      <c r="L214" s="30"/>
      <c r="M214" s="142" t="s">
        <v>1</v>
      </c>
      <c r="N214" s="143" t="s">
        <v>41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AR214" s="146" t="s">
        <v>130</v>
      </c>
      <c r="AT214" s="146" t="s">
        <v>126</v>
      </c>
      <c r="AU214" s="146" t="s">
        <v>131</v>
      </c>
      <c r="AY214" s="15" t="s">
        <v>124</v>
      </c>
      <c r="BE214" s="147">
        <f>IF(N214="základná",J214,0)</f>
        <v>0</v>
      </c>
      <c r="BF214" s="147">
        <f>IF(N214="znížená",J214,0)</f>
        <v>0</v>
      </c>
      <c r="BG214" s="147">
        <f>IF(N214="zákl. prenesená",J214,0)</f>
        <v>0</v>
      </c>
      <c r="BH214" s="147">
        <f>IF(N214="zníž. prenesená",J214,0)</f>
        <v>0</v>
      </c>
      <c r="BI214" s="147">
        <f>IF(N214="nulová",J214,0)</f>
        <v>0</v>
      </c>
      <c r="BJ214" s="15" t="s">
        <v>131</v>
      </c>
      <c r="BK214" s="147">
        <f>ROUND(I214*H214,2)</f>
        <v>0</v>
      </c>
      <c r="BL214" s="15" t="s">
        <v>130</v>
      </c>
      <c r="BM214" s="146" t="s">
        <v>249</v>
      </c>
    </row>
    <row r="215" spans="2:65" s="12" customFormat="1" ht="11.25">
      <c r="B215" s="148"/>
      <c r="D215" s="149" t="s">
        <v>132</v>
      </c>
      <c r="E215" s="150" t="s">
        <v>1</v>
      </c>
      <c r="F215" s="151" t="s">
        <v>250</v>
      </c>
      <c r="H215" s="152">
        <v>70.78</v>
      </c>
      <c r="I215" s="153"/>
      <c r="L215" s="148"/>
      <c r="M215" s="154"/>
      <c r="T215" s="155"/>
      <c r="AT215" s="150" t="s">
        <v>132</v>
      </c>
      <c r="AU215" s="150" t="s">
        <v>131</v>
      </c>
      <c r="AV215" s="12" t="s">
        <v>131</v>
      </c>
      <c r="AW215" s="12" t="s">
        <v>31</v>
      </c>
      <c r="AX215" s="12" t="s">
        <v>75</v>
      </c>
      <c r="AY215" s="150" t="s">
        <v>124</v>
      </c>
    </row>
    <row r="216" spans="2:65" s="13" customFormat="1" ht="11.25">
      <c r="B216" s="156"/>
      <c r="D216" s="149" t="s">
        <v>132</v>
      </c>
      <c r="E216" s="157" t="s">
        <v>1</v>
      </c>
      <c r="F216" s="158" t="s">
        <v>134</v>
      </c>
      <c r="H216" s="159">
        <v>70.78</v>
      </c>
      <c r="I216" s="160"/>
      <c r="L216" s="156"/>
      <c r="M216" s="161"/>
      <c r="T216" s="162"/>
      <c r="AT216" s="157" t="s">
        <v>132</v>
      </c>
      <c r="AU216" s="157" t="s">
        <v>131</v>
      </c>
      <c r="AV216" s="13" t="s">
        <v>130</v>
      </c>
      <c r="AW216" s="13" t="s">
        <v>31</v>
      </c>
      <c r="AX216" s="13" t="s">
        <v>83</v>
      </c>
      <c r="AY216" s="157" t="s">
        <v>124</v>
      </c>
    </row>
    <row r="217" spans="2:65" s="1" customFormat="1" ht="33" customHeight="1">
      <c r="B217" s="133"/>
      <c r="C217" s="134" t="s">
        <v>183</v>
      </c>
      <c r="D217" s="134" t="s">
        <v>126</v>
      </c>
      <c r="E217" s="135" t="s">
        <v>251</v>
      </c>
      <c r="F217" s="136" t="s">
        <v>252</v>
      </c>
      <c r="G217" s="137" t="s">
        <v>153</v>
      </c>
      <c r="H217" s="138">
        <v>903.1</v>
      </c>
      <c r="I217" s="139"/>
      <c r="J217" s="140">
        <f>ROUND(I217*H217,2)</f>
        <v>0</v>
      </c>
      <c r="K217" s="141"/>
      <c r="L217" s="30"/>
      <c r="M217" s="142" t="s">
        <v>1</v>
      </c>
      <c r="N217" s="143" t="s">
        <v>41</v>
      </c>
      <c r="P217" s="144">
        <f>O217*H217</f>
        <v>0</v>
      </c>
      <c r="Q217" s="144">
        <v>0</v>
      </c>
      <c r="R217" s="144">
        <f>Q217*H217</f>
        <v>0</v>
      </c>
      <c r="S217" s="144">
        <v>0</v>
      </c>
      <c r="T217" s="145">
        <f>S217*H217</f>
        <v>0</v>
      </c>
      <c r="AR217" s="146" t="s">
        <v>130</v>
      </c>
      <c r="AT217" s="146" t="s">
        <v>126</v>
      </c>
      <c r="AU217" s="146" t="s">
        <v>131</v>
      </c>
      <c r="AY217" s="15" t="s">
        <v>124</v>
      </c>
      <c r="BE217" s="147">
        <f>IF(N217="základná",J217,0)</f>
        <v>0</v>
      </c>
      <c r="BF217" s="147">
        <f>IF(N217="znížená",J217,0)</f>
        <v>0</v>
      </c>
      <c r="BG217" s="147">
        <f>IF(N217="zákl. prenesená",J217,0)</f>
        <v>0</v>
      </c>
      <c r="BH217" s="147">
        <f>IF(N217="zníž. prenesená",J217,0)</f>
        <v>0</v>
      </c>
      <c r="BI217" s="147">
        <f>IF(N217="nulová",J217,0)</f>
        <v>0</v>
      </c>
      <c r="BJ217" s="15" t="s">
        <v>131</v>
      </c>
      <c r="BK217" s="147">
        <f>ROUND(I217*H217,2)</f>
        <v>0</v>
      </c>
      <c r="BL217" s="15" t="s">
        <v>130</v>
      </c>
      <c r="BM217" s="146" t="s">
        <v>253</v>
      </c>
    </row>
    <row r="218" spans="2:65" s="12" customFormat="1" ht="11.25">
      <c r="B218" s="148"/>
      <c r="D218" s="149" t="s">
        <v>132</v>
      </c>
      <c r="E218" s="150" t="s">
        <v>1</v>
      </c>
      <c r="F218" s="151" t="s">
        <v>254</v>
      </c>
      <c r="H218" s="152">
        <v>903.1</v>
      </c>
      <c r="I218" s="153"/>
      <c r="L218" s="148"/>
      <c r="M218" s="154"/>
      <c r="T218" s="155"/>
      <c r="AT218" s="150" t="s">
        <v>132</v>
      </c>
      <c r="AU218" s="150" t="s">
        <v>131</v>
      </c>
      <c r="AV218" s="12" t="s">
        <v>131</v>
      </c>
      <c r="AW218" s="12" t="s">
        <v>31</v>
      </c>
      <c r="AX218" s="12" t="s">
        <v>75</v>
      </c>
      <c r="AY218" s="150" t="s">
        <v>124</v>
      </c>
    </row>
    <row r="219" spans="2:65" s="13" customFormat="1" ht="11.25">
      <c r="B219" s="156"/>
      <c r="D219" s="149" t="s">
        <v>132</v>
      </c>
      <c r="E219" s="157" t="s">
        <v>1</v>
      </c>
      <c r="F219" s="158" t="s">
        <v>134</v>
      </c>
      <c r="H219" s="159">
        <v>903.1</v>
      </c>
      <c r="I219" s="160"/>
      <c r="L219" s="156"/>
      <c r="M219" s="161"/>
      <c r="T219" s="162"/>
      <c r="AT219" s="157" t="s">
        <v>132</v>
      </c>
      <c r="AU219" s="157" t="s">
        <v>131</v>
      </c>
      <c r="AV219" s="13" t="s">
        <v>130</v>
      </c>
      <c r="AW219" s="13" t="s">
        <v>31</v>
      </c>
      <c r="AX219" s="13" t="s">
        <v>83</v>
      </c>
      <c r="AY219" s="157" t="s">
        <v>124</v>
      </c>
    </row>
    <row r="220" spans="2:65" s="1" customFormat="1" ht="44.25" customHeight="1">
      <c r="B220" s="133"/>
      <c r="C220" s="134" t="s">
        <v>255</v>
      </c>
      <c r="D220" s="134" t="s">
        <v>126</v>
      </c>
      <c r="E220" s="135" t="s">
        <v>256</v>
      </c>
      <c r="F220" s="136" t="s">
        <v>257</v>
      </c>
      <c r="G220" s="137" t="s">
        <v>153</v>
      </c>
      <c r="H220" s="138">
        <v>903.1</v>
      </c>
      <c r="I220" s="139"/>
      <c r="J220" s="140">
        <f>ROUND(I220*H220,2)</f>
        <v>0</v>
      </c>
      <c r="K220" s="141"/>
      <c r="L220" s="30"/>
      <c r="M220" s="142" t="s">
        <v>1</v>
      </c>
      <c r="N220" s="143" t="s">
        <v>41</v>
      </c>
      <c r="P220" s="144">
        <f>O220*H220</f>
        <v>0</v>
      </c>
      <c r="Q220" s="144">
        <v>0</v>
      </c>
      <c r="R220" s="144">
        <f>Q220*H220</f>
        <v>0</v>
      </c>
      <c r="S220" s="144">
        <v>0</v>
      </c>
      <c r="T220" s="145">
        <f>S220*H220</f>
        <v>0</v>
      </c>
      <c r="AR220" s="146" t="s">
        <v>130</v>
      </c>
      <c r="AT220" s="146" t="s">
        <v>126</v>
      </c>
      <c r="AU220" s="146" t="s">
        <v>131</v>
      </c>
      <c r="AY220" s="15" t="s">
        <v>124</v>
      </c>
      <c r="BE220" s="147">
        <f>IF(N220="základná",J220,0)</f>
        <v>0</v>
      </c>
      <c r="BF220" s="147">
        <f>IF(N220="znížená",J220,0)</f>
        <v>0</v>
      </c>
      <c r="BG220" s="147">
        <f>IF(N220="zákl. prenesená",J220,0)</f>
        <v>0</v>
      </c>
      <c r="BH220" s="147">
        <f>IF(N220="zníž. prenesená",J220,0)</f>
        <v>0</v>
      </c>
      <c r="BI220" s="147">
        <f>IF(N220="nulová",J220,0)</f>
        <v>0</v>
      </c>
      <c r="BJ220" s="15" t="s">
        <v>131</v>
      </c>
      <c r="BK220" s="147">
        <f>ROUND(I220*H220,2)</f>
        <v>0</v>
      </c>
      <c r="BL220" s="15" t="s">
        <v>130</v>
      </c>
      <c r="BM220" s="146" t="s">
        <v>258</v>
      </c>
    </row>
    <row r="221" spans="2:65" s="1" customFormat="1" ht="33" customHeight="1">
      <c r="B221" s="133"/>
      <c r="C221" s="134" t="s">
        <v>188</v>
      </c>
      <c r="D221" s="134" t="s">
        <v>126</v>
      </c>
      <c r="E221" s="135" t="s">
        <v>259</v>
      </c>
      <c r="F221" s="136" t="s">
        <v>260</v>
      </c>
      <c r="G221" s="137" t="s">
        <v>153</v>
      </c>
      <c r="H221" s="138">
        <v>903.1</v>
      </c>
      <c r="I221" s="139"/>
      <c r="J221" s="140">
        <f>ROUND(I221*H221,2)</f>
        <v>0</v>
      </c>
      <c r="K221" s="141"/>
      <c r="L221" s="30"/>
      <c r="M221" s="142" t="s">
        <v>1</v>
      </c>
      <c r="N221" s="143" t="s">
        <v>41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AR221" s="146" t="s">
        <v>130</v>
      </c>
      <c r="AT221" s="146" t="s">
        <v>126</v>
      </c>
      <c r="AU221" s="146" t="s">
        <v>131</v>
      </c>
      <c r="AY221" s="15" t="s">
        <v>124</v>
      </c>
      <c r="BE221" s="147">
        <f>IF(N221="základná",J221,0)</f>
        <v>0</v>
      </c>
      <c r="BF221" s="147">
        <f>IF(N221="znížená",J221,0)</f>
        <v>0</v>
      </c>
      <c r="BG221" s="147">
        <f>IF(N221="zákl. prenesená",J221,0)</f>
        <v>0</v>
      </c>
      <c r="BH221" s="147">
        <f>IF(N221="zníž. prenesená",J221,0)</f>
        <v>0</v>
      </c>
      <c r="BI221" s="147">
        <f>IF(N221="nulová",J221,0)</f>
        <v>0</v>
      </c>
      <c r="BJ221" s="15" t="s">
        <v>131</v>
      </c>
      <c r="BK221" s="147">
        <f>ROUND(I221*H221,2)</f>
        <v>0</v>
      </c>
      <c r="BL221" s="15" t="s">
        <v>130</v>
      </c>
      <c r="BM221" s="146" t="s">
        <v>261</v>
      </c>
    </row>
    <row r="222" spans="2:65" s="1" customFormat="1" ht="24.2" customHeight="1">
      <c r="B222" s="133"/>
      <c r="C222" s="134" t="s">
        <v>262</v>
      </c>
      <c r="D222" s="134" t="s">
        <v>126</v>
      </c>
      <c r="E222" s="135" t="s">
        <v>263</v>
      </c>
      <c r="F222" s="136" t="s">
        <v>264</v>
      </c>
      <c r="G222" s="137" t="s">
        <v>129</v>
      </c>
      <c r="H222" s="138">
        <v>2220</v>
      </c>
      <c r="I222" s="139"/>
      <c r="J222" s="140">
        <f>ROUND(I222*H222,2)</f>
        <v>0</v>
      </c>
      <c r="K222" s="141"/>
      <c r="L222" s="30"/>
      <c r="M222" s="142" t="s">
        <v>1</v>
      </c>
      <c r="N222" s="143" t="s">
        <v>41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AR222" s="146" t="s">
        <v>130</v>
      </c>
      <c r="AT222" s="146" t="s">
        <v>126</v>
      </c>
      <c r="AU222" s="146" t="s">
        <v>131</v>
      </c>
      <c r="AY222" s="15" t="s">
        <v>124</v>
      </c>
      <c r="BE222" s="147">
        <f>IF(N222="základná",J222,0)</f>
        <v>0</v>
      </c>
      <c r="BF222" s="147">
        <f>IF(N222="znížená",J222,0)</f>
        <v>0</v>
      </c>
      <c r="BG222" s="147">
        <f>IF(N222="zákl. prenesená",J222,0)</f>
        <v>0</v>
      </c>
      <c r="BH222" s="147">
        <f>IF(N222="zníž. prenesená",J222,0)</f>
        <v>0</v>
      </c>
      <c r="BI222" s="147">
        <f>IF(N222="nulová",J222,0)</f>
        <v>0</v>
      </c>
      <c r="BJ222" s="15" t="s">
        <v>131</v>
      </c>
      <c r="BK222" s="147">
        <f>ROUND(I222*H222,2)</f>
        <v>0</v>
      </c>
      <c r="BL222" s="15" t="s">
        <v>130</v>
      </c>
      <c r="BM222" s="146" t="s">
        <v>265</v>
      </c>
    </row>
    <row r="223" spans="2:65" s="12" customFormat="1" ht="22.5">
      <c r="B223" s="148"/>
      <c r="D223" s="149" t="s">
        <v>132</v>
      </c>
      <c r="E223" s="150" t="s">
        <v>1</v>
      </c>
      <c r="F223" s="151" t="s">
        <v>266</v>
      </c>
      <c r="H223" s="152">
        <v>2220</v>
      </c>
      <c r="I223" s="153"/>
      <c r="L223" s="148"/>
      <c r="M223" s="154"/>
      <c r="T223" s="155"/>
      <c r="AT223" s="150" t="s">
        <v>132</v>
      </c>
      <c r="AU223" s="150" t="s">
        <v>131</v>
      </c>
      <c r="AV223" s="12" t="s">
        <v>131</v>
      </c>
      <c r="AW223" s="12" t="s">
        <v>31</v>
      </c>
      <c r="AX223" s="12" t="s">
        <v>75</v>
      </c>
      <c r="AY223" s="150" t="s">
        <v>124</v>
      </c>
    </row>
    <row r="224" spans="2:65" s="13" customFormat="1" ht="11.25">
      <c r="B224" s="156"/>
      <c r="D224" s="149" t="s">
        <v>132</v>
      </c>
      <c r="E224" s="157" t="s">
        <v>1</v>
      </c>
      <c r="F224" s="158" t="s">
        <v>134</v>
      </c>
      <c r="H224" s="159">
        <v>2220</v>
      </c>
      <c r="I224" s="160"/>
      <c r="L224" s="156"/>
      <c r="M224" s="161"/>
      <c r="T224" s="162"/>
      <c r="AT224" s="157" t="s">
        <v>132</v>
      </c>
      <c r="AU224" s="157" t="s">
        <v>131</v>
      </c>
      <c r="AV224" s="13" t="s">
        <v>130</v>
      </c>
      <c r="AW224" s="13" t="s">
        <v>31</v>
      </c>
      <c r="AX224" s="13" t="s">
        <v>83</v>
      </c>
      <c r="AY224" s="157" t="s">
        <v>124</v>
      </c>
    </row>
    <row r="225" spans="2:65" s="1" customFormat="1" ht="24.2" customHeight="1">
      <c r="B225" s="133"/>
      <c r="C225" s="134" t="s">
        <v>195</v>
      </c>
      <c r="D225" s="134" t="s">
        <v>126</v>
      </c>
      <c r="E225" s="135" t="s">
        <v>267</v>
      </c>
      <c r="F225" s="136" t="s">
        <v>268</v>
      </c>
      <c r="G225" s="137" t="s">
        <v>129</v>
      </c>
      <c r="H225" s="138">
        <v>2220</v>
      </c>
      <c r="I225" s="139"/>
      <c r="J225" s="140">
        <f>ROUND(I225*H225,2)</f>
        <v>0</v>
      </c>
      <c r="K225" s="141"/>
      <c r="L225" s="30"/>
      <c r="M225" s="142" t="s">
        <v>1</v>
      </c>
      <c r="N225" s="143" t="s">
        <v>41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AR225" s="146" t="s">
        <v>130</v>
      </c>
      <c r="AT225" s="146" t="s">
        <v>126</v>
      </c>
      <c r="AU225" s="146" t="s">
        <v>131</v>
      </c>
      <c r="AY225" s="15" t="s">
        <v>124</v>
      </c>
      <c r="BE225" s="147">
        <f>IF(N225="základná",J225,0)</f>
        <v>0</v>
      </c>
      <c r="BF225" s="147">
        <f>IF(N225="znížená",J225,0)</f>
        <v>0</v>
      </c>
      <c r="BG225" s="147">
        <f>IF(N225="zákl. prenesená",J225,0)</f>
        <v>0</v>
      </c>
      <c r="BH225" s="147">
        <f>IF(N225="zníž. prenesená",J225,0)</f>
        <v>0</v>
      </c>
      <c r="BI225" s="147">
        <f>IF(N225="nulová",J225,0)</f>
        <v>0</v>
      </c>
      <c r="BJ225" s="15" t="s">
        <v>131</v>
      </c>
      <c r="BK225" s="147">
        <f>ROUND(I225*H225,2)</f>
        <v>0</v>
      </c>
      <c r="BL225" s="15" t="s">
        <v>130</v>
      </c>
      <c r="BM225" s="146" t="s">
        <v>269</v>
      </c>
    </row>
    <row r="226" spans="2:65" s="12" customFormat="1" ht="11.25">
      <c r="B226" s="148"/>
      <c r="D226" s="149" t="s">
        <v>132</v>
      </c>
      <c r="E226" s="150" t="s">
        <v>1</v>
      </c>
      <c r="F226" s="151" t="s">
        <v>270</v>
      </c>
      <c r="H226" s="152">
        <v>2220</v>
      </c>
      <c r="I226" s="153"/>
      <c r="L226" s="148"/>
      <c r="M226" s="154"/>
      <c r="T226" s="155"/>
      <c r="AT226" s="150" t="s">
        <v>132</v>
      </c>
      <c r="AU226" s="150" t="s">
        <v>131</v>
      </c>
      <c r="AV226" s="12" t="s">
        <v>131</v>
      </c>
      <c r="AW226" s="12" t="s">
        <v>31</v>
      </c>
      <c r="AX226" s="12" t="s">
        <v>75</v>
      </c>
      <c r="AY226" s="150" t="s">
        <v>124</v>
      </c>
    </row>
    <row r="227" spans="2:65" s="13" customFormat="1" ht="11.25">
      <c r="B227" s="156"/>
      <c r="D227" s="149" t="s">
        <v>132</v>
      </c>
      <c r="E227" s="157" t="s">
        <v>1</v>
      </c>
      <c r="F227" s="158" t="s">
        <v>134</v>
      </c>
      <c r="H227" s="159">
        <v>2220</v>
      </c>
      <c r="I227" s="160"/>
      <c r="L227" s="156"/>
      <c r="M227" s="161"/>
      <c r="T227" s="162"/>
      <c r="AT227" s="157" t="s">
        <v>132</v>
      </c>
      <c r="AU227" s="157" t="s">
        <v>131</v>
      </c>
      <c r="AV227" s="13" t="s">
        <v>130</v>
      </c>
      <c r="AW227" s="13" t="s">
        <v>31</v>
      </c>
      <c r="AX227" s="13" t="s">
        <v>83</v>
      </c>
      <c r="AY227" s="157" t="s">
        <v>124</v>
      </c>
    </row>
    <row r="228" spans="2:65" s="1" customFormat="1" ht="24.2" customHeight="1">
      <c r="B228" s="133"/>
      <c r="C228" s="134" t="s">
        <v>271</v>
      </c>
      <c r="D228" s="134" t="s">
        <v>126</v>
      </c>
      <c r="E228" s="135" t="s">
        <v>272</v>
      </c>
      <c r="F228" s="136" t="s">
        <v>273</v>
      </c>
      <c r="G228" s="137" t="s">
        <v>153</v>
      </c>
      <c r="H228" s="138">
        <v>806.6</v>
      </c>
      <c r="I228" s="139"/>
      <c r="J228" s="140">
        <f>ROUND(I228*H228,2)</f>
        <v>0</v>
      </c>
      <c r="K228" s="141"/>
      <c r="L228" s="30"/>
      <c r="M228" s="142" t="s">
        <v>1</v>
      </c>
      <c r="N228" s="143" t="s">
        <v>41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130</v>
      </c>
      <c r="AT228" s="146" t="s">
        <v>126</v>
      </c>
      <c r="AU228" s="146" t="s">
        <v>131</v>
      </c>
      <c r="AY228" s="15" t="s">
        <v>124</v>
      </c>
      <c r="BE228" s="147">
        <f>IF(N228="základná",J228,0)</f>
        <v>0</v>
      </c>
      <c r="BF228" s="147">
        <f>IF(N228="znížená",J228,0)</f>
        <v>0</v>
      </c>
      <c r="BG228" s="147">
        <f>IF(N228="zákl. prenesená",J228,0)</f>
        <v>0</v>
      </c>
      <c r="BH228" s="147">
        <f>IF(N228="zníž. prenesená",J228,0)</f>
        <v>0</v>
      </c>
      <c r="BI228" s="147">
        <f>IF(N228="nulová",J228,0)</f>
        <v>0</v>
      </c>
      <c r="BJ228" s="15" t="s">
        <v>131</v>
      </c>
      <c r="BK228" s="147">
        <f>ROUND(I228*H228,2)</f>
        <v>0</v>
      </c>
      <c r="BL228" s="15" t="s">
        <v>130</v>
      </c>
      <c r="BM228" s="146" t="s">
        <v>274</v>
      </c>
    </row>
    <row r="229" spans="2:65" s="12" customFormat="1" ht="11.25">
      <c r="B229" s="148"/>
      <c r="D229" s="149" t="s">
        <v>132</v>
      </c>
      <c r="E229" s="150" t="s">
        <v>1</v>
      </c>
      <c r="F229" s="151" t="s">
        <v>275</v>
      </c>
      <c r="H229" s="152">
        <v>806.6</v>
      </c>
      <c r="I229" s="153"/>
      <c r="L229" s="148"/>
      <c r="M229" s="154"/>
      <c r="T229" s="155"/>
      <c r="AT229" s="150" t="s">
        <v>132</v>
      </c>
      <c r="AU229" s="150" t="s">
        <v>131</v>
      </c>
      <c r="AV229" s="12" t="s">
        <v>131</v>
      </c>
      <c r="AW229" s="12" t="s">
        <v>31</v>
      </c>
      <c r="AX229" s="12" t="s">
        <v>75</v>
      </c>
      <c r="AY229" s="150" t="s">
        <v>124</v>
      </c>
    </row>
    <row r="230" spans="2:65" s="13" customFormat="1" ht="11.25">
      <c r="B230" s="156"/>
      <c r="D230" s="149" t="s">
        <v>132</v>
      </c>
      <c r="E230" s="157" t="s">
        <v>1</v>
      </c>
      <c r="F230" s="158" t="s">
        <v>134</v>
      </c>
      <c r="H230" s="159">
        <v>806.6</v>
      </c>
      <c r="I230" s="160"/>
      <c r="L230" s="156"/>
      <c r="M230" s="161"/>
      <c r="T230" s="162"/>
      <c r="AT230" s="157" t="s">
        <v>132</v>
      </c>
      <c r="AU230" s="157" t="s">
        <v>131</v>
      </c>
      <c r="AV230" s="13" t="s">
        <v>130</v>
      </c>
      <c r="AW230" s="13" t="s">
        <v>31</v>
      </c>
      <c r="AX230" s="13" t="s">
        <v>83</v>
      </c>
      <c r="AY230" s="157" t="s">
        <v>124</v>
      </c>
    </row>
    <row r="231" spans="2:65" s="1" customFormat="1" ht="24.2" customHeight="1">
      <c r="B231" s="133"/>
      <c r="C231" s="134" t="s">
        <v>202</v>
      </c>
      <c r="D231" s="134" t="s">
        <v>126</v>
      </c>
      <c r="E231" s="135" t="s">
        <v>276</v>
      </c>
      <c r="F231" s="136" t="s">
        <v>277</v>
      </c>
      <c r="G231" s="137" t="s">
        <v>153</v>
      </c>
      <c r="H231" s="138">
        <v>806.6</v>
      </c>
      <c r="I231" s="139"/>
      <c r="J231" s="140">
        <f>ROUND(I231*H231,2)</f>
        <v>0</v>
      </c>
      <c r="K231" s="141"/>
      <c r="L231" s="30"/>
      <c r="M231" s="142" t="s">
        <v>1</v>
      </c>
      <c r="N231" s="143" t="s">
        <v>41</v>
      </c>
      <c r="P231" s="144">
        <f>O231*H231</f>
        <v>0</v>
      </c>
      <c r="Q231" s="144">
        <v>0</v>
      </c>
      <c r="R231" s="144">
        <f>Q231*H231</f>
        <v>0</v>
      </c>
      <c r="S231" s="144">
        <v>0</v>
      </c>
      <c r="T231" s="145">
        <f>S231*H231</f>
        <v>0</v>
      </c>
      <c r="AR231" s="146" t="s">
        <v>130</v>
      </c>
      <c r="AT231" s="146" t="s">
        <v>126</v>
      </c>
      <c r="AU231" s="146" t="s">
        <v>131</v>
      </c>
      <c r="AY231" s="15" t="s">
        <v>124</v>
      </c>
      <c r="BE231" s="147">
        <f>IF(N231="základná",J231,0)</f>
        <v>0</v>
      </c>
      <c r="BF231" s="147">
        <f>IF(N231="znížená",J231,0)</f>
        <v>0</v>
      </c>
      <c r="BG231" s="147">
        <f>IF(N231="zákl. prenesená",J231,0)</f>
        <v>0</v>
      </c>
      <c r="BH231" s="147">
        <f>IF(N231="zníž. prenesená",J231,0)</f>
        <v>0</v>
      </c>
      <c r="BI231" s="147">
        <f>IF(N231="nulová",J231,0)</f>
        <v>0</v>
      </c>
      <c r="BJ231" s="15" t="s">
        <v>131</v>
      </c>
      <c r="BK231" s="147">
        <f>ROUND(I231*H231,2)</f>
        <v>0</v>
      </c>
      <c r="BL231" s="15" t="s">
        <v>130</v>
      </c>
      <c r="BM231" s="146" t="s">
        <v>278</v>
      </c>
    </row>
    <row r="232" spans="2:65" s="12" customFormat="1" ht="11.25">
      <c r="B232" s="148"/>
      <c r="D232" s="149" t="s">
        <v>132</v>
      </c>
      <c r="E232" s="150" t="s">
        <v>1</v>
      </c>
      <c r="F232" s="151" t="s">
        <v>275</v>
      </c>
      <c r="H232" s="152">
        <v>806.6</v>
      </c>
      <c r="I232" s="153"/>
      <c r="L232" s="148"/>
      <c r="M232" s="154"/>
      <c r="T232" s="155"/>
      <c r="AT232" s="150" t="s">
        <v>132</v>
      </c>
      <c r="AU232" s="150" t="s">
        <v>131</v>
      </c>
      <c r="AV232" s="12" t="s">
        <v>131</v>
      </c>
      <c r="AW232" s="12" t="s">
        <v>31</v>
      </c>
      <c r="AX232" s="12" t="s">
        <v>75</v>
      </c>
      <c r="AY232" s="150" t="s">
        <v>124</v>
      </c>
    </row>
    <row r="233" spans="2:65" s="13" customFormat="1" ht="11.25">
      <c r="B233" s="156"/>
      <c r="D233" s="149" t="s">
        <v>132</v>
      </c>
      <c r="E233" s="157" t="s">
        <v>1</v>
      </c>
      <c r="F233" s="158" t="s">
        <v>134</v>
      </c>
      <c r="H233" s="159">
        <v>806.6</v>
      </c>
      <c r="I233" s="160"/>
      <c r="L233" s="156"/>
      <c r="M233" s="161"/>
      <c r="T233" s="162"/>
      <c r="AT233" s="157" t="s">
        <v>132</v>
      </c>
      <c r="AU233" s="157" t="s">
        <v>131</v>
      </c>
      <c r="AV233" s="13" t="s">
        <v>130</v>
      </c>
      <c r="AW233" s="13" t="s">
        <v>31</v>
      </c>
      <c r="AX233" s="13" t="s">
        <v>83</v>
      </c>
      <c r="AY233" s="157" t="s">
        <v>124</v>
      </c>
    </row>
    <row r="234" spans="2:65" s="1" customFormat="1" ht="16.5" customHeight="1">
      <c r="B234" s="133"/>
      <c r="C234" s="134" t="s">
        <v>279</v>
      </c>
      <c r="D234" s="134" t="s">
        <v>126</v>
      </c>
      <c r="E234" s="135" t="s">
        <v>280</v>
      </c>
      <c r="F234" s="136" t="s">
        <v>281</v>
      </c>
      <c r="G234" s="137" t="s">
        <v>236</v>
      </c>
      <c r="H234" s="138">
        <v>141.56</v>
      </c>
      <c r="I234" s="139"/>
      <c r="J234" s="140">
        <f>ROUND(I234*H234,2)</f>
        <v>0</v>
      </c>
      <c r="K234" s="141"/>
      <c r="L234" s="30"/>
      <c r="M234" s="142" t="s">
        <v>1</v>
      </c>
      <c r="N234" s="143" t="s">
        <v>41</v>
      </c>
      <c r="P234" s="144">
        <f>O234*H234</f>
        <v>0</v>
      </c>
      <c r="Q234" s="144">
        <v>0</v>
      </c>
      <c r="R234" s="144">
        <f>Q234*H234</f>
        <v>0</v>
      </c>
      <c r="S234" s="144">
        <v>0</v>
      </c>
      <c r="T234" s="145">
        <f>S234*H234</f>
        <v>0</v>
      </c>
      <c r="AR234" s="146" t="s">
        <v>130</v>
      </c>
      <c r="AT234" s="146" t="s">
        <v>126</v>
      </c>
      <c r="AU234" s="146" t="s">
        <v>131</v>
      </c>
      <c r="AY234" s="15" t="s">
        <v>124</v>
      </c>
      <c r="BE234" s="147">
        <f>IF(N234="základná",J234,0)</f>
        <v>0</v>
      </c>
      <c r="BF234" s="147">
        <f>IF(N234="znížená",J234,0)</f>
        <v>0</v>
      </c>
      <c r="BG234" s="147">
        <f>IF(N234="zákl. prenesená",J234,0)</f>
        <v>0</v>
      </c>
      <c r="BH234" s="147">
        <f>IF(N234="zníž. prenesená",J234,0)</f>
        <v>0</v>
      </c>
      <c r="BI234" s="147">
        <f>IF(N234="nulová",J234,0)</f>
        <v>0</v>
      </c>
      <c r="BJ234" s="15" t="s">
        <v>131</v>
      </c>
      <c r="BK234" s="147">
        <f>ROUND(I234*H234,2)</f>
        <v>0</v>
      </c>
      <c r="BL234" s="15" t="s">
        <v>130</v>
      </c>
      <c r="BM234" s="146" t="s">
        <v>282</v>
      </c>
    </row>
    <row r="235" spans="2:65" s="12" customFormat="1" ht="11.25">
      <c r="B235" s="148"/>
      <c r="D235" s="149" t="s">
        <v>132</v>
      </c>
      <c r="E235" s="150" t="s">
        <v>1</v>
      </c>
      <c r="F235" s="151" t="s">
        <v>283</v>
      </c>
      <c r="H235" s="152">
        <v>141.56</v>
      </c>
      <c r="I235" s="153"/>
      <c r="L235" s="148"/>
      <c r="M235" s="154"/>
      <c r="T235" s="155"/>
      <c r="AT235" s="150" t="s">
        <v>132</v>
      </c>
      <c r="AU235" s="150" t="s">
        <v>131</v>
      </c>
      <c r="AV235" s="12" t="s">
        <v>131</v>
      </c>
      <c r="AW235" s="12" t="s">
        <v>31</v>
      </c>
      <c r="AX235" s="12" t="s">
        <v>75</v>
      </c>
      <c r="AY235" s="150" t="s">
        <v>124</v>
      </c>
    </row>
    <row r="236" spans="2:65" s="13" customFormat="1" ht="11.25">
      <c r="B236" s="156"/>
      <c r="D236" s="149" t="s">
        <v>132</v>
      </c>
      <c r="E236" s="157" t="s">
        <v>1</v>
      </c>
      <c r="F236" s="158" t="s">
        <v>134</v>
      </c>
      <c r="H236" s="159">
        <v>141.56</v>
      </c>
      <c r="I236" s="160"/>
      <c r="L236" s="156"/>
      <c r="M236" s="161"/>
      <c r="T236" s="162"/>
      <c r="AT236" s="157" t="s">
        <v>132</v>
      </c>
      <c r="AU236" s="157" t="s">
        <v>131</v>
      </c>
      <c r="AV236" s="13" t="s">
        <v>130</v>
      </c>
      <c r="AW236" s="13" t="s">
        <v>31</v>
      </c>
      <c r="AX236" s="13" t="s">
        <v>83</v>
      </c>
      <c r="AY236" s="157" t="s">
        <v>124</v>
      </c>
    </row>
    <row r="237" spans="2:65" s="1" customFormat="1" ht="16.5" customHeight="1">
      <c r="B237" s="133"/>
      <c r="C237" s="134" t="s">
        <v>206</v>
      </c>
      <c r="D237" s="134" t="s">
        <v>126</v>
      </c>
      <c r="E237" s="135" t="s">
        <v>284</v>
      </c>
      <c r="F237" s="136" t="s">
        <v>285</v>
      </c>
      <c r="G237" s="137" t="s">
        <v>236</v>
      </c>
      <c r="H237" s="138">
        <v>141.56</v>
      </c>
      <c r="I237" s="139"/>
      <c r="J237" s="140">
        <f>ROUND(I237*H237,2)</f>
        <v>0</v>
      </c>
      <c r="K237" s="141"/>
      <c r="L237" s="30"/>
      <c r="M237" s="142" t="s">
        <v>1</v>
      </c>
      <c r="N237" s="143" t="s">
        <v>41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130</v>
      </c>
      <c r="AT237" s="146" t="s">
        <v>126</v>
      </c>
      <c r="AU237" s="146" t="s">
        <v>131</v>
      </c>
      <c r="AY237" s="15" t="s">
        <v>124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5" t="s">
        <v>131</v>
      </c>
      <c r="BK237" s="147">
        <f>ROUND(I237*H237,2)</f>
        <v>0</v>
      </c>
      <c r="BL237" s="15" t="s">
        <v>130</v>
      </c>
      <c r="BM237" s="146" t="s">
        <v>286</v>
      </c>
    </row>
    <row r="238" spans="2:65" s="1" customFormat="1" ht="16.5" customHeight="1">
      <c r="B238" s="133"/>
      <c r="C238" s="134" t="s">
        <v>287</v>
      </c>
      <c r="D238" s="134" t="s">
        <v>126</v>
      </c>
      <c r="E238" s="135" t="s">
        <v>288</v>
      </c>
      <c r="F238" s="136" t="s">
        <v>289</v>
      </c>
      <c r="G238" s="137" t="s">
        <v>236</v>
      </c>
      <c r="H238" s="138">
        <v>252.83</v>
      </c>
      <c r="I238" s="139"/>
      <c r="J238" s="140">
        <f>ROUND(I238*H238,2)</f>
        <v>0</v>
      </c>
      <c r="K238" s="141"/>
      <c r="L238" s="30"/>
      <c r="M238" s="142" t="s">
        <v>1</v>
      </c>
      <c r="N238" s="143" t="s">
        <v>41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130</v>
      </c>
      <c r="AT238" s="146" t="s">
        <v>126</v>
      </c>
      <c r="AU238" s="146" t="s">
        <v>131</v>
      </c>
      <c r="AY238" s="15" t="s">
        <v>124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5" t="s">
        <v>131</v>
      </c>
      <c r="BK238" s="147">
        <f>ROUND(I238*H238,2)</f>
        <v>0</v>
      </c>
      <c r="BL238" s="15" t="s">
        <v>130</v>
      </c>
      <c r="BM238" s="146" t="s">
        <v>290</v>
      </c>
    </row>
    <row r="239" spans="2:65" s="12" customFormat="1" ht="11.25">
      <c r="B239" s="148"/>
      <c r="D239" s="149" t="s">
        <v>132</v>
      </c>
      <c r="E239" s="150" t="s">
        <v>1</v>
      </c>
      <c r="F239" s="151" t="s">
        <v>291</v>
      </c>
      <c r="H239" s="152">
        <v>201.88</v>
      </c>
      <c r="I239" s="153"/>
      <c r="L239" s="148"/>
      <c r="M239" s="154"/>
      <c r="T239" s="155"/>
      <c r="AT239" s="150" t="s">
        <v>132</v>
      </c>
      <c r="AU239" s="150" t="s">
        <v>131</v>
      </c>
      <c r="AV239" s="12" t="s">
        <v>131</v>
      </c>
      <c r="AW239" s="12" t="s">
        <v>31</v>
      </c>
      <c r="AX239" s="12" t="s">
        <v>75</v>
      </c>
      <c r="AY239" s="150" t="s">
        <v>124</v>
      </c>
    </row>
    <row r="240" spans="2:65" s="12" customFormat="1" ht="11.25">
      <c r="B240" s="148"/>
      <c r="D240" s="149" t="s">
        <v>132</v>
      </c>
      <c r="E240" s="150" t="s">
        <v>1</v>
      </c>
      <c r="F240" s="151" t="s">
        <v>292</v>
      </c>
      <c r="H240" s="152">
        <v>50.95</v>
      </c>
      <c r="I240" s="153"/>
      <c r="L240" s="148"/>
      <c r="M240" s="154"/>
      <c r="T240" s="155"/>
      <c r="AT240" s="150" t="s">
        <v>132</v>
      </c>
      <c r="AU240" s="150" t="s">
        <v>131</v>
      </c>
      <c r="AV240" s="12" t="s">
        <v>131</v>
      </c>
      <c r="AW240" s="12" t="s">
        <v>31</v>
      </c>
      <c r="AX240" s="12" t="s">
        <v>75</v>
      </c>
      <c r="AY240" s="150" t="s">
        <v>124</v>
      </c>
    </row>
    <row r="241" spans="2:65" s="13" customFormat="1" ht="11.25">
      <c r="B241" s="156"/>
      <c r="D241" s="149" t="s">
        <v>132</v>
      </c>
      <c r="E241" s="157" t="s">
        <v>1</v>
      </c>
      <c r="F241" s="158" t="s">
        <v>134</v>
      </c>
      <c r="H241" s="159">
        <v>252.82999999999998</v>
      </c>
      <c r="I241" s="160"/>
      <c r="L241" s="156"/>
      <c r="M241" s="161"/>
      <c r="T241" s="162"/>
      <c r="AT241" s="157" t="s">
        <v>132</v>
      </c>
      <c r="AU241" s="157" t="s">
        <v>131</v>
      </c>
      <c r="AV241" s="13" t="s">
        <v>130</v>
      </c>
      <c r="AW241" s="13" t="s">
        <v>31</v>
      </c>
      <c r="AX241" s="13" t="s">
        <v>83</v>
      </c>
      <c r="AY241" s="157" t="s">
        <v>124</v>
      </c>
    </row>
    <row r="242" spans="2:65" s="1" customFormat="1" ht="24.2" customHeight="1">
      <c r="B242" s="133"/>
      <c r="C242" s="134" t="s">
        <v>211</v>
      </c>
      <c r="D242" s="134" t="s">
        <v>126</v>
      </c>
      <c r="E242" s="135" t="s">
        <v>293</v>
      </c>
      <c r="F242" s="136" t="s">
        <v>294</v>
      </c>
      <c r="G242" s="137" t="s">
        <v>236</v>
      </c>
      <c r="H242" s="138">
        <v>207.2</v>
      </c>
      <c r="I242" s="139"/>
      <c r="J242" s="140">
        <f>ROUND(I242*H242,2)</f>
        <v>0</v>
      </c>
      <c r="K242" s="141"/>
      <c r="L242" s="30"/>
      <c r="M242" s="142" t="s">
        <v>1</v>
      </c>
      <c r="N242" s="143" t="s">
        <v>41</v>
      </c>
      <c r="P242" s="144">
        <f>O242*H242</f>
        <v>0</v>
      </c>
      <c r="Q242" s="144">
        <v>0</v>
      </c>
      <c r="R242" s="144">
        <f>Q242*H242</f>
        <v>0</v>
      </c>
      <c r="S242" s="144">
        <v>0</v>
      </c>
      <c r="T242" s="145">
        <f>S242*H242</f>
        <v>0</v>
      </c>
      <c r="AR242" s="146" t="s">
        <v>130</v>
      </c>
      <c r="AT242" s="146" t="s">
        <v>126</v>
      </c>
      <c r="AU242" s="146" t="s">
        <v>131</v>
      </c>
      <c r="AY242" s="15" t="s">
        <v>124</v>
      </c>
      <c r="BE242" s="147">
        <f>IF(N242="základná",J242,0)</f>
        <v>0</v>
      </c>
      <c r="BF242" s="147">
        <f>IF(N242="znížená",J242,0)</f>
        <v>0</v>
      </c>
      <c r="BG242" s="147">
        <f>IF(N242="zákl. prenesená",J242,0)</f>
        <v>0</v>
      </c>
      <c r="BH242" s="147">
        <f>IF(N242="zníž. prenesená",J242,0)</f>
        <v>0</v>
      </c>
      <c r="BI242" s="147">
        <f>IF(N242="nulová",J242,0)</f>
        <v>0</v>
      </c>
      <c r="BJ242" s="15" t="s">
        <v>131</v>
      </c>
      <c r="BK242" s="147">
        <f>ROUND(I242*H242,2)</f>
        <v>0</v>
      </c>
      <c r="BL242" s="15" t="s">
        <v>130</v>
      </c>
      <c r="BM242" s="146" t="s">
        <v>295</v>
      </c>
    </row>
    <row r="243" spans="2:65" s="12" customFormat="1" ht="11.25">
      <c r="B243" s="148"/>
      <c r="D243" s="149" t="s">
        <v>132</v>
      </c>
      <c r="E243" s="150" t="s">
        <v>1</v>
      </c>
      <c r="F243" s="151" t="s">
        <v>296</v>
      </c>
      <c r="H243" s="152">
        <v>143.80000000000001</v>
      </c>
      <c r="I243" s="153"/>
      <c r="L243" s="148"/>
      <c r="M243" s="154"/>
      <c r="T243" s="155"/>
      <c r="AT243" s="150" t="s">
        <v>132</v>
      </c>
      <c r="AU243" s="150" t="s">
        <v>131</v>
      </c>
      <c r="AV243" s="12" t="s">
        <v>131</v>
      </c>
      <c r="AW243" s="12" t="s">
        <v>31</v>
      </c>
      <c r="AX243" s="12" t="s">
        <v>75</v>
      </c>
      <c r="AY243" s="150" t="s">
        <v>124</v>
      </c>
    </row>
    <row r="244" spans="2:65" s="12" customFormat="1" ht="11.25">
      <c r="B244" s="148"/>
      <c r="D244" s="149" t="s">
        <v>132</v>
      </c>
      <c r="E244" s="150" t="s">
        <v>1</v>
      </c>
      <c r="F244" s="151" t="s">
        <v>297</v>
      </c>
      <c r="H244" s="152">
        <v>37.6</v>
      </c>
      <c r="I244" s="153"/>
      <c r="L244" s="148"/>
      <c r="M244" s="154"/>
      <c r="T244" s="155"/>
      <c r="AT244" s="150" t="s">
        <v>132</v>
      </c>
      <c r="AU244" s="150" t="s">
        <v>131</v>
      </c>
      <c r="AV244" s="12" t="s">
        <v>131</v>
      </c>
      <c r="AW244" s="12" t="s">
        <v>31</v>
      </c>
      <c r="AX244" s="12" t="s">
        <v>75</v>
      </c>
      <c r="AY244" s="150" t="s">
        <v>124</v>
      </c>
    </row>
    <row r="245" spans="2:65" s="12" customFormat="1" ht="11.25">
      <c r="B245" s="148"/>
      <c r="D245" s="149" t="s">
        <v>132</v>
      </c>
      <c r="E245" s="150" t="s">
        <v>1</v>
      </c>
      <c r="F245" s="151" t="s">
        <v>298</v>
      </c>
      <c r="H245" s="152">
        <v>25.8</v>
      </c>
      <c r="I245" s="153"/>
      <c r="L245" s="148"/>
      <c r="M245" s="154"/>
      <c r="T245" s="155"/>
      <c r="AT245" s="150" t="s">
        <v>132</v>
      </c>
      <c r="AU245" s="150" t="s">
        <v>131</v>
      </c>
      <c r="AV245" s="12" t="s">
        <v>131</v>
      </c>
      <c r="AW245" s="12" t="s">
        <v>31</v>
      </c>
      <c r="AX245" s="12" t="s">
        <v>75</v>
      </c>
      <c r="AY245" s="150" t="s">
        <v>124</v>
      </c>
    </row>
    <row r="246" spans="2:65" s="13" customFormat="1" ht="11.25">
      <c r="B246" s="156"/>
      <c r="D246" s="149" t="s">
        <v>132</v>
      </c>
      <c r="E246" s="157" t="s">
        <v>1</v>
      </c>
      <c r="F246" s="158" t="s">
        <v>134</v>
      </c>
      <c r="H246" s="159">
        <v>207.20000000000002</v>
      </c>
      <c r="I246" s="160"/>
      <c r="L246" s="156"/>
      <c r="M246" s="161"/>
      <c r="T246" s="162"/>
      <c r="AT246" s="157" t="s">
        <v>132</v>
      </c>
      <c r="AU246" s="157" t="s">
        <v>131</v>
      </c>
      <c r="AV246" s="13" t="s">
        <v>130</v>
      </c>
      <c r="AW246" s="13" t="s">
        <v>31</v>
      </c>
      <c r="AX246" s="13" t="s">
        <v>83</v>
      </c>
      <c r="AY246" s="157" t="s">
        <v>124</v>
      </c>
    </row>
    <row r="247" spans="2:65" s="1" customFormat="1" ht="33" customHeight="1">
      <c r="B247" s="133"/>
      <c r="C247" s="134" t="s">
        <v>299</v>
      </c>
      <c r="D247" s="134" t="s">
        <v>126</v>
      </c>
      <c r="E247" s="135" t="s">
        <v>300</v>
      </c>
      <c r="F247" s="136" t="s">
        <v>301</v>
      </c>
      <c r="G247" s="137" t="s">
        <v>236</v>
      </c>
      <c r="H247" s="138">
        <v>70.59</v>
      </c>
      <c r="I247" s="139"/>
      <c r="J247" s="140">
        <f>ROUND(I247*H247,2)</f>
        <v>0</v>
      </c>
      <c r="K247" s="141"/>
      <c r="L247" s="30"/>
      <c r="M247" s="142" t="s">
        <v>1</v>
      </c>
      <c r="N247" s="143" t="s">
        <v>41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130</v>
      </c>
      <c r="AT247" s="146" t="s">
        <v>126</v>
      </c>
      <c r="AU247" s="146" t="s">
        <v>131</v>
      </c>
      <c r="AY247" s="15" t="s">
        <v>124</v>
      </c>
      <c r="BE247" s="147">
        <f>IF(N247="základná",J247,0)</f>
        <v>0</v>
      </c>
      <c r="BF247" s="147">
        <f>IF(N247="znížená",J247,0)</f>
        <v>0</v>
      </c>
      <c r="BG247" s="147">
        <f>IF(N247="zákl. prenesená",J247,0)</f>
        <v>0</v>
      </c>
      <c r="BH247" s="147">
        <f>IF(N247="zníž. prenesená",J247,0)</f>
        <v>0</v>
      </c>
      <c r="BI247" s="147">
        <f>IF(N247="nulová",J247,0)</f>
        <v>0</v>
      </c>
      <c r="BJ247" s="15" t="s">
        <v>131</v>
      </c>
      <c r="BK247" s="147">
        <f>ROUND(I247*H247,2)</f>
        <v>0</v>
      </c>
      <c r="BL247" s="15" t="s">
        <v>130</v>
      </c>
      <c r="BM247" s="146" t="s">
        <v>302</v>
      </c>
    </row>
    <row r="248" spans="2:65" s="12" customFormat="1" ht="22.5">
      <c r="B248" s="148"/>
      <c r="D248" s="149" t="s">
        <v>132</v>
      </c>
      <c r="E248" s="150" t="s">
        <v>1</v>
      </c>
      <c r="F248" s="151" t="s">
        <v>303</v>
      </c>
      <c r="H248" s="152">
        <v>57.24</v>
      </c>
      <c r="I248" s="153"/>
      <c r="L248" s="148"/>
      <c r="M248" s="154"/>
      <c r="T248" s="155"/>
      <c r="AT248" s="150" t="s">
        <v>132</v>
      </c>
      <c r="AU248" s="150" t="s">
        <v>131</v>
      </c>
      <c r="AV248" s="12" t="s">
        <v>131</v>
      </c>
      <c r="AW248" s="12" t="s">
        <v>31</v>
      </c>
      <c r="AX248" s="12" t="s">
        <v>75</v>
      </c>
      <c r="AY248" s="150" t="s">
        <v>124</v>
      </c>
    </row>
    <row r="249" spans="2:65" s="12" customFormat="1" ht="11.25">
      <c r="B249" s="148"/>
      <c r="D249" s="149" t="s">
        <v>132</v>
      </c>
      <c r="E249" s="150" t="s">
        <v>1</v>
      </c>
      <c r="F249" s="151" t="s">
        <v>304</v>
      </c>
      <c r="H249" s="152">
        <v>13.35</v>
      </c>
      <c r="I249" s="153"/>
      <c r="L249" s="148"/>
      <c r="M249" s="154"/>
      <c r="T249" s="155"/>
      <c r="AT249" s="150" t="s">
        <v>132</v>
      </c>
      <c r="AU249" s="150" t="s">
        <v>131</v>
      </c>
      <c r="AV249" s="12" t="s">
        <v>131</v>
      </c>
      <c r="AW249" s="12" t="s">
        <v>31</v>
      </c>
      <c r="AX249" s="12" t="s">
        <v>75</v>
      </c>
      <c r="AY249" s="150" t="s">
        <v>124</v>
      </c>
    </row>
    <row r="250" spans="2:65" s="13" customFormat="1" ht="11.25">
      <c r="B250" s="156"/>
      <c r="D250" s="149" t="s">
        <v>132</v>
      </c>
      <c r="E250" s="157" t="s">
        <v>1</v>
      </c>
      <c r="F250" s="158" t="s">
        <v>134</v>
      </c>
      <c r="H250" s="159">
        <v>70.59</v>
      </c>
      <c r="I250" s="160"/>
      <c r="L250" s="156"/>
      <c r="M250" s="161"/>
      <c r="T250" s="162"/>
      <c r="AT250" s="157" t="s">
        <v>132</v>
      </c>
      <c r="AU250" s="157" t="s">
        <v>131</v>
      </c>
      <c r="AV250" s="13" t="s">
        <v>130</v>
      </c>
      <c r="AW250" s="13" t="s">
        <v>31</v>
      </c>
      <c r="AX250" s="13" t="s">
        <v>83</v>
      </c>
      <c r="AY250" s="157" t="s">
        <v>124</v>
      </c>
    </row>
    <row r="251" spans="2:65" s="1" customFormat="1" ht="24.2" customHeight="1">
      <c r="B251" s="133"/>
      <c r="C251" s="134" t="s">
        <v>215</v>
      </c>
      <c r="D251" s="134" t="s">
        <v>126</v>
      </c>
      <c r="E251" s="135" t="s">
        <v>305</v>
      </c>
      <c r="F251" s="136" t="s">
        <v>306</v>
      </c>
      <c r="G251" s="137" t="s">
        <v>236</v>
      </c>
      <c r="H251" s="138">
        <v>51.1</v>
      </c>
      <c r="I251" s="139"/>
      <c r="J251" s="140">
        <f>ROUND(I251*H251,2)</f>
        <v>0</v>
      </c>
      <c r="K251" s="141"/>
      <c r="L251" s="30"/>
      <c r="M251" s="142" t="s">
        <v>1</v>
      </c>
      <c r="N251" s="143" t="s">
        <v>41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130</v>
      </c>
      <c r="AT251" s="146" t="s">
        <v>126</v>
      </c>
      <c r="AU251" s="146" t="s">
        <v>131</v>
      </c>
      <c r="AY251" s="15" t="s">
        <v>124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5" t="s">
        <v>131</v>
      </c>
      <c r="BK251" s="147">
        <f>ROUND(I251*H251,2)</f>
        <v>0</v>
      </c>
      <c r="BL251" s="15" t="s">
        <v>130</v>
      </c>
      <c r="BM251" s="146" t="s">
        <v>307</v>
      </c>
    </row>
    <row r="252" spans="2:65" s="12" customFormat="1" ht="11.25">
      <c r="B252" s="148"/>
      <c r="D252" s="149" t="s">
        <v>132</v>
      </c>
      <c r="E252" s="150" t="s">
        <v>1</v>
      </c>
      <c r="F252" s="151" t="s">
        <v>308</v>
      </c>
      <c r="H252" s="152">
        <v>24</v>
      </c>
      <c r="I252" s="153"/>
      <c r="L252" s="148"/>
      <c r="M252" s="154"/>
      <c r="T252" s="155"/>
      <c r="AT252" s="150" t="s">
        <v>132</v>
      </c>
      <c r="AU252" s="150" t="s">
        <v>131</v>
      </c>
      <c r="AV252" s="12" t="s">
        <v>131</v>
      </c>
      <c r="AW252" s="12" t="s">
        <v>31</v>
      </c>
      <c r="AX252" s="12" t="s">
        <v>75</v>
      </c>
      <c r="AY252" s="150" t="s">
        <v>124</v>
      </c>
    </row>
    <row r="253" spans="2:65" s="12" customFormat="1" ht="11.25">
      <c r="B253" s="148"/>
      <c r="D253" s="149" t="s">
        <v>132</v>
      </c>
      <c r="E253" s="150" t="s">
        <v>1</v>
      </c>
      <c r="F253" s="151" t="s">
        <v>309</v>
      </c>
      <c r="H253" s="152">
        <v>6.4</v>
      </c>
      <c r="I253" s="153"/>
      <c r="L253" s="148"/>
      <c r="M253" s="154"/>
      <c r="T253" s="155"/>
      <c r="AT253" s="150" t="s">
        <v>132</v>
      </c>
      <c r="AU253" s="150" t="s">
        <v>131</v>
      </c>
      <c r="AV253" s="12" t="s">
        <v>131</v>
      </c>
      <c r="AW253" s="12" t="s">
        <v>31</v>
      </c>
      <c r="AX253" s="12" t="s">
        <v>75</v>
      </c>
      <c r="AY253" s="150" t="s">
        <v>124</v>
      </c>
    </row>
    <row r="254" spans="2:65" s="12" customFormat="1" ht="11.25">
      <c r="B254" s="148"/>
      <c r="D254" s="149" t="s">
        <v>132</v>
      </c>
      <c r="E254" s="150" t="s">
        <v>1</v>
      </c>
      <c r="F254" s="151" t="s">
        <v>310</v>
      </c>
      <c r="H254" s="152">
        <v>6.9</v>
      </c>
      <c r="I254" s="153"/>
      <c r="L254" s="148"/>
      <c r="M254" s="154"/>
      <c r="T254" s="155"/>
      <c r="AT254" s="150" t="s">
        <v>132</v>
      </c>
      <c r="AU254" s="150" t="s">
        <v>131</v>
      </c>
      <c r="AV254" s="12" t="s">
        <v>131</v>
      </c>
      <c r="AW254" s="12" t="s">
        <v>31</v>
      </c>
      <c r="AX254" s="12" t="s">
        <v>75</v>
      </c>
      <c r="AY254" s="150" t="s">
        <v>124</v>
      </c>
    </row>
    <row r="255" spans="2:65" s="12" customFormat="1" ht="11.25">
      <c r="B255" s="148"/>
      <c r="D255" s="149" t="s">
        <v>132</v>
      </c>
      <c r="E255" s="150" t="s">
        <v>1</v>
      </c>
      <c r="F255" s="151" t="s">
        <v>311</v>
      </c>
      <c r="H255" s="152">
        <v>5.8</v>
      </c>
      <c r="I255" s="153"/>
      <c r="L255" s="148"/>
      <c r="M255" s="154"/>
      <c r="T255" s="155"/>
      <c r="AT255" s="150" t="s">
        <v>132</v>
      </c>
      <c r="AU255" s="150" t="s">
        <v>131</v>
      </c>
      <c r="AV255" s="12" t="s">
        <v>131</v>
      </c>
      <c r="AW255" s="12" t="s">
        <v>31</v>
      </c>
      <c r="AX255" s="12" t="s">
        <v>75</v>
      </c>
      <c r="AY255" s="150" t="s">
        <v>124</v>
      </c>
    </row>
    <row r="256" spans="2:65" s="12" customFormat="1" ht="11.25">
      <c r="B256" s="148"/>
      <c r="D256" s="149" t="s">
        <v>132</v>
      </c>
      <c r="E256" s="150" t="s">
        <v>1</v>
      </c>
      <c r="F256" s="151" t="s">
        <v>312</v>
      </c>
      <c r="H256" s="152">
        <v>8</v>
      </c>
      <c r="I256" s="153"/>
      <c r="L256" s="148"/>
      <c r="M256" s="154"/>
      <c r="T256" s="155"/>
      <c r="AT256" s="150" t="s">
        <v>132</v>
      </c>
      <c r="AU256" s="150" t="s">
        <v>131</v>
      </c>
      <c r="AV256" s="12" t="s">
        <v>131</v>
      </c>
      <c r="AW256" s="12" t="s">
        <v>31</v>
      </c>
      <c r="AX256" s="12" t="s">
        <v>75</v>
      </c>
      <c r="AY256" s="150" t="s">
        <v>124</v>
      </c>
    </row>
    <row r="257" spans="2:65" s="13" customFormat="1" ht="11.25">
      <c r="B257" s="156"/>
      <c r="D257" s="149" t="s">
        <v>132</v>
      </c>
      <c r="E257" s="157" t="s">
        <v>1</v>
      </c>
      <c r="F257" s="158" t="s">
        <v>134</v>
      </c>
      <c r="H257" s="159">
        <v>51.099999999999994</v>
      </c>
      <c r="I257" s="160"/>
      <c r="L257" s="156"/>
      <c r="M257" s="161"/>
      <c r="T257" s="162"/>
      <c r="AT257" s="157" t="s">
        <v>132</v>
      </c>
      <c r="AU257" s="157" t="s">
        <v>131</v>
      </c>
      <c r="AV257" s="13" t="s">
        <v>130</v>
      </c>
      <c r="AW257" s="13" t="s">
        <v>31</v>
      </c>
      <c r="AX257" s="13" t="s">
        <v>83</v>
      </c>
      <c r="AY257" s="157" t="s">
        <v>124</v>
      </c>
    </row>
    <row r="258" spans="2:65" s="1" customFormat="1" ht="24.2" customHeight="1">
      <c r="B258" s="133"/>
      <c r="C258" s="134" t="s">
        <v>313</v>
      </c>
      <c r="D258" s="134" t="s">
        <v>126</v>
      </c>
      <c r="E258" s="135" t="s">
        <v>314</v>
      </c>
      <c r="F258" s="136" t="s">
        <v>315</v>
      </c>
      <c r="G258" s="137" t="s">
        <v>147</v>
      </c>
      <c r="H258" s="138">
        <v>20.11</v>
      </c>
      <c r="I258" s="139"/>
      <c r="J258" s="140">
        <f>ROUND(I258*H258,2)</f>
        <v>0</v>
      </c>
      <c r="K258" s="141"/>
      <c r="L258" s="30"/>
      <c r="M258" s="142" t="s">
        <v>1</v>
      </c>
      <c r="N258" s="143" t="s">
        <v>41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130</v>
      </c>
      <c r="AT258" s="146" t="s">
        <v>126</v>
      </c>
      <c r="AU258" s="146" t="s">
        <v>131</v>
      </c>
      <c r="AY258" s="15" t="s">
        <v>124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5" t="s">
        <v>131</v>
      </c>
      <c r="BK258" s="147">
        <f>ROUND(I258*H258,2)</f>
        <v>0</v>
      </c>
      <c r="BL258" s="15" t="s">
        <v>130</v>
      </c>
      <c r="BM258" s="146" t="s">
        <v>316</v>
      </c>
    </row>
    <row r="259" spans="2:65" s="1" customFormat="1" ht="21.75" customHeight="1">
      <c r="B259" s="133"/>
      <c r="C259" s="134" t="s">
        <v>223</v>
      </c>
      <c r="D259" s="134" t="s">
        <v>126</v>
      </c>
      <c r="E259" s="135" t="s">
        <v>317</v>
      </c>
      <c r="F259" s="136" t="s">
        <v>318</v>
      </c>
      <c r="G259" s="137" t="s">
        <v>147</v>
      </c>
      <c r="H259" s="138">
        <v>20.11</v>
      </c>
      <c r="I259" s="139"/>
      <c r="J259" s="140">
        <f>ROUND(I259*H259,2)</f>
        <v>0</v>
      </c>
      <c r="K259" s="141"/>
      <c r="L259" s="30"/>
      <c r="M259" s="142" t="s">
        <v>1</v>
      </c>
      <c r="N259" s="143" t="s">
        <v>41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130</v>
      </c>
      <c r="AT259" s="146" t="s">
        <v>126</v>
      </c>
      <c r="AU259" s="146" t="s">
        <v>131</v>
      </c>
      <c r="AY259" s="15" t="s">
        <v>124</v>
      </c>
      <c r="BE259" s="147">
        <f>IF(N259="základná",J259,0)</f>
        <v>0</v>
      </c>
      <c r="BF259" s="147">
        <f>IF(N259="znížená",J259,0)</f>
        <v>0</v>
      </c>
      <c r="BG259" s="147">
        <f>IF(N259="zákl. prenesená",J259,0)</f>
        <v>0</v>
      </c>
      <c r="BH259" s="147">
        <f>IF(N259="zníž. prenesená",J259,0)</f>
        <v>0</v>
      </c>
      <c r="BI259" s="147">
        <f>IF(N259="nulová",J259,0)</f>
        <v>0</v>
      </c>
      <c r="BJ259" s="15" t="s">
        <v>131</v>
      </c>
      <c r="BK259" s="147">
        <f>ROUND(I259*H259,2)</f>
        <v>0</v>
      </c>
      <c r="BL259" s="15" t="s">
        <v>130</v>
      </c>
      <c r="BM259" s="146" t="s">
        <v>319</v>
      </c>
    </row>
    <row r="260" spans="2:65" s="1" customFormat="1" ht="24.2" customHeight="1">
      <c r="B260" s="133"/>
      <c r="C260" s="134" t="s">
        <v>320</v>
      </c>
      <c r="D260" s="134" t="s">
        <v>126</v>
      </c>
      <c r="E260" s="135" t="s">
        <v>321</v>
      </c>
      <c r="F260" s="136" t="s">
        <v>322</v>
      </c>
      <c r="G260" s="137" t="s">
        <v>147</v>
      </c>
      <c r="H260" s="138">
        <v>59.77</v>
      </c>
      <c r="I260" s="139"/>
      <c r="J260" s="140">
        <f>ROUND(I260*H260,2)</f>
        <v>0</v>
      </c>
      <c r="K260" s="141"/>
      <c r="L260" s="30"/>
      <c r="M260" s="142" t="s">
        <v>1</v>
      </c>
      <c r="N260" s="143" t="s">
        <v>41</v>
      </c>
      <c r="P260" s="144">
        <f>O260*H260</f>
        <v>0</v>
      </c>
      <c r="Q260" s="144">
        <v>0</v>
      </c>
      <c r="R260" s="144">
        <f>Q260*H260</f>
        <v>0</v>
      </c>
      <c r="S260" s="144">
        <v>0</v>
      </c>
      <c r="T260" s="145">
        <f>S260*H260</f>
        <v>0</v>
      </c>
      <c r="AR260" s="146" t="s">
        <v>130</v>
      </c>
      <c r="AT260" s="146" t="s">
        <v>126</v>
      </c>
      <c r="AU260" s="146" t="s">
        <v>131</v>
      </c>
      <c r="AY260" s="15" t="s">
        <v>124</v>
      </c>
      <c r="BE260" s="147">
        <f>IF(N260="základná",J260,0)</f>
        <v>0</v>
      </c>
      <c r="BF260" s="147">
        <f>IF(N260="znížená",J260,0)</f>
        <v>0</v>
      </c>
      <c r="BG260" s="147">
        <f>IF(N260="zákl. prenesená",J260,0)</f>
        <v>0</v>
      </c>
      <c r="BH260" s="147">
        <f>IF(N260="zníž. prenesená",J260,0)</f>
        <v>0</v>
      </c>
      <c r="BI260" s="147">
        <f>IF(N260="nulová",J260,0)</f>
        <v>0</v>
      </c>
      <c r="BJ260" s="15" t="s">
        <v>131</v>
      </c>
      <c r="BK260" s="147">
        <f>ROUND(I260*H260,2)</f>
        <v>0</v>
      </c>
      <c r="BL260" s="15" t="s">
        <v>130</v>
      </c>
      <c r="BM260" s="146" t="s">
        <v>323</v>
      </c>
    </row>
    <row r="261" spans="2:65" s="12" customFormat="1" ht="11.25">
      <c r="B261" s="148"/>
      <c r="D261" s="149" t="s">
        <v>132</v>
      </c>
      <c r="E261" s="150" t="s">
        <v>1</v>
      </c>
      <c r="F261" s="151" t="s">
        <v>324</v>
      </c>
      <c r="H261" s="152">
        <v>59.77</v>
      </c>
      <c r="I261" s="153"/>
      <c r="L261" s="148"/>
      <c r="M261" s="154"/>
      <c r="T261" s="155"/>
      <c r="AT261" s="150" t="s">
        <v>132</v>
      </c>
      <c r="AU261" s="150" t="s">
        <v>131</v>
      </c>
      <c r="AV261" s="12" t="s">
        <v>131</v>
      </c>
      <c r="AW261" s="12" t="s">
        <v>31</v>
      </c>
      <c r="AX261" s="12" t="s">
        <v>75</v>
      </c>
      <c r="AY261" s="150" t="s">
        <v>124</v>
      </c>
    </row>
    <row r="262" spans="2:65" s="13" customFormat="1" ht="11.25">
      <c r="B262" s="156"/>
      <c r="D262" s="149" t="s">
        <v>132</v>
      </c>
      <c r="E262" s="157" t="s">
        <v>1</v>
      </c>
      <c r="F262" s="158" t="s">
        <v>134</v>
      </c>
      <c r="H262" s="159">
        <v>59.77</v>
      </c>
      <c r="I262" s="160"/>
      <c r="L262" s="156"/>
      <c r="M262" s="161"/>
      <c r="T262" s="162"/>
      <c r="AT262" s="157" t="s">
        <v>132</v>
      </c>
      <c r="AU262" s="157" t="s">
        <v>131</v>
      </c>
      <c r="AV262" s="13" t="s">
        <v>130</v>
      </c>
      <c r="AW262" s="13" t="s">
        <v>31</v>
      </c>
      <c r="AX262" s="13" t="s">
        <v>83</v>
      </c>
      <c r="AY262" s="157" t="s">
        <v>124</v>
      </c>
    </row>
    <row r="263" spans="2:65" s="1" customFormat="1" ht="24.2" customHeight="1">
      <c r="B263" s="133"/>
      <c r="C263" s="134" t="s">
        <v>228</v>
      </c>
      <c r="D263" s="134" t="s">
        <v>126</v>
      </c>
      <c r="E263" s="135" t="s">
        <v>325</v>
      </c>
      <c r="F263" s="136" t="s">
        <v>326</v>
      </c>
      <c r="G263" s="137" t="s">
        <v>147</v>
      </c>
      <c r="H263" s="138">
        <v>20.11</v>
      </c>
      <c r="I263" s="139"/>
      <c r="J263" s="140">
        <f>ROUND(I263*H263,2)</f>
        <v>0</v>
      </c>
      <c r="K263" s="141"/>
      <c r="L263" s="30"/>
      <c r="M263" s="142" t="s">
        <v>1</v>
      </c>
      <c r="N263" s="143" t="s">
        <v>41</v>
      </c>
      <c r="P263" s="144">
        <f>O263*H263</f>
        <v>0</v>
      </c>
      <c r="Q263" s="144">
        <v>0</v>
      </c>
      <c r="R263" s="144">
        <f>Q263*H263</f>
        <v>0</v>
      </c>
      <c r="S263" s="144">
        <v>0</v>
      </c>
      <c r="T263" s="145">
        <f>S263*H263</f>
        <v>0</v>
      </c>
      <c r="AR263" s="146" t="s">
        <v>130</v>
      </c>
      <c r="AT263" s="146" t="s">
        <v>126</v>
      </c>
      <c r="AU263" s="146" t="s">
        <v>131</v>
      </c>
      <c r="AY263" s="15" t="s">
        <v>124</v>
      </c>
      <c r="BE263" s="147">
        <f>IF(N263="základná",J263,0)</f>
        <v>0</v>
      </c>
      <c r="BF263" s="147">
        <f>IF(N263="znížená",J263,0)</f>
        <v>0</v>
      </c>
      <c r="BG263" s="147">
        <f>IF(N263="zákl. prenesená",J263,0)</f>
        <v>0</v>
      </c>
      <c r="BH263" s="147">
        <f>IF(N263="zníž. prenesená",J263,0)</f>
        <v>0</v>
      </c>
      <c r="BI263" s="147">
        <f>IF(N263="nulová",J263,0)</f>
        <v>0</v>
      </c>
      <c r="BJ263" s="15" t="s">
        <v>131</v>
      </c>
      <c r="BK263" s="147">
        <f>ROUND(I263*H263,2)</f>
        <v>0</v>
      </c>
      <c r="BL263" s="15" t="s">
        <v>130</v>
      </c>
      <c r="BM263" s="146" t="s">
        <v>327</v>
      </c>
    </row>
    <row r="264" spans="2:65" s="1" customFormat="1" ht="24.2" customHeight="1">
      <c r="B264" s="133"/>
      <c r="C264" s="134" t="s">
        <v>328</v>
      </c>
      <c r="D264" s="134" t="s">
        <v>126</v>
      </c>
      <c r="E264" s="135" t="s">
        <v>329</v>
      </c>
      <c r="F264" s="136" t="s">
        <v>330</v>
      </c>
      <c r="G264" s="137" t="s">
        <v>147</v>
      </c>
      <c r="H264" s="138">
        <v>119.54</v>
      </c>
      <c r="I264" s="139"/>
      <c r="J264" s="140">
        <f>ROUND(I264*H264,2)</f>
        <v>0</v>
      </c>
      <c r="K264" s="141"/>
      <c r="L264" s="30"/>
      <c r="M264" s="142" t="s">
        <v>1</v>
      </c>
      <c r="N264" s="143" t="s">
        <v>41</v>
      </c>
      <c r="P264" s="144">
        <f>O264*H264</f>
        <v>0</v>
      </c>
      <c r="Q264" s="144">
        <v>0</v>
      </c>
      <c r="R264" s="144">
        <f>Q264*H264</f>
        <v>0</v>
      </c>
      <c r="S264" s="144">
        <v>0</v>
      </c>
      <c r="T264" s="145">
        <f>S264*H264</f>
        <v>0</v>
      </c>
      <c r="AR264" s="146" t="s">
        <v>130</v>
      </c>
      <c r="AT264" s="146" t="s">
        <v>126</v>
      </c>
      <c r="AU264" s="146" t="s">
        <v>131</v>
      </c>
      <c r="AY264" s="15" t="s">
        <v>124</v>
      </c>
      <c r="BE264" s="147">
        <f>IF(N264="základná",J264,0)</f>
        <v>0</v>
      </c>
      <c r="BF264" s="147">
        <f>IF(N264="znížená",J264,0)</f>
        <v>0</v>
      </c>
      <c r="BG264" s="147">
        <f>IF(N264="zákl. prenesená",J264,0)</f>
        <v>0</v>
      </c>
      <c r="BH264" s="147">
        <f>IF(N264="zníž. prenesená",J264,0)</f>
        <v>0</v>
      </c>
      <c r="BI264" s="147">
        <f>IF(N264="nulová",J264,0)</f>
        <v>0</v>
      </c>
      <c r="BJ264" s="15" t="s">
        <v>131</v>
      </c>
      <c r="BK264" s="147">
        <f>ROUND(I264*H264,2)</f>
        <v>0</v>
      </c>
      <c r="BL264" s="15" t="s">
        <v>130</v>
      </c>
      <c r="BM264" s="146" t="s">
        <v>331</v>
      </c>
    </row>
    <row r="265" spans="2:65" s="12" customFormat="1" ht="11.25">
      <c r="B265" s="148"/>
      <c r="D265" s="149" t="s">
        <v>132</v>
      </c>
      <c r="E265" s="150" t="s">
        <v>1</v>
      </c>
      <c r="F265" s="151" t="s">
        <v>332</v>
      </c>
      <c r="H265" s="152">
        <v>119.54</v>
      </c>
      <c r="I265" s="153"/>
      <c r="L265" s="148"/>
      <c r="M265" s="154"/>
      <c r="T265" s="155"/>
      <c r="AT265" s="150" t="s">
        <v>132</v>
      </c>
      <c r="AU265" s="150" t="s">
        <v>131</v>
      </c>
      <c r="AV265" s="12" t="s">
        <v>131</v>
      </c>
      <c r="AW265" s="12" t="s">
        <v>31</v>
      </c>
      <c r="AX265" s="12" t="s">
        <v>75</v>
      </c>
      <c r="AY265" s="150" t="s">
        <v>124</v>
      </c>
    </row>
    <row r="266" spans="2:65" s="13" customFormat="1" ht="11.25">
      <c r="B266" s="156"/>
      <c r="D266" s="149" t="s">
        <v>132</v>
      </c>
      <c r="E266" s="157" t="s">
        <v>1</v>
      </c>
      <c r="F266" s="158" t="s">
        <v>134</v>
      </c>
      <c r="H266" s="159">
        <v>119.54</v>
      </c>
      <c r="I266" s="160"/>
      <c r="L266" s="156"/>
      <c r="M266" s="161"/>
      <c r="T266" s="162"/>
      <c r="AT266" s="157" t="s">
        <v>132</v>
      </c>
      <c r="AU266" s="157" t="s">
        <v>131</v>
      </c>
      <c r="AV266" s="13" t="s">
        <v>130</v>
      </c>
      <c r="AW266" s="13" t="s">
        <v>31</v>
      </c>
      <c r="AX266" s="13" t="s">
        <v>83</v>
      </c>
      <c r="AY266" s="157" t="s">
        <v>124</v>
      </c>
    </row>
    <row r="267" spans="2:65" s="1" customFormat="1" ht="24.2" customHeight="1">
      <c r="B267" s="133"/>
      <c r="C267" s="134" t="s">
        <v>232</v>
      </c>
      <c r="D267" s="134" t="s">
        <v>126</v>
      </c>
      <c r="E267" s="135" t="s">
        <v>333</v>
      </c>
      <c r="F267" s="136" t="s">
        <v>334</v>
      </c>
      <c r="G267" s="137" t="s">
        <v>147</v>
      </c>
      <c r="H267" s="138">
        <v>20.11</v>
      </c>
      <c r="I267" s="139"/>
      <c r="J267" s="140">
        <f>ROUND(I267*H267,2)</f>
        <v>0</v>
      </c>
      <c r="K267" s="141"/>
      <c r="L267" s="30"/>
      <c r="M267" s="142" t="s">
        <v>1</v>
      </c>
      <c r="N267" s="143" t="s">
        <v>41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130</v>
      </c>
      <c r="AT267" s="146" t="s">
        <v>126</v>
      </c>
      <c r="AU267" s="146" t="s">
        <v>131</v>
      </c>
      <c r="AY267" s="15" t="s">
        <v>124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5" t="s">
        <v>131</v>
      </c>
      <c r="BK267" s="147">
        <f>ROUND(I267*H267,2)</f>
        <v>0</v>
      </c>
      <c r="BL267" s="15" t="s">
        <v>130</v>
      </c>
      <c r="BM267" s="146" t="s">
        <v>335</v>
      </c>
    </row>
    <row r="268" spans="2:65" s="11" customFormat="1" ht="22.9" customHeight="1">
      <c r="B268" s="121"/>
      <c r="D268" s="122" t="s">
        <v>74</v>
      </c>
      <c r="E268" s="131" t="s">
        <v>336</v>
      </c>
      <c r="F268" s="131" t="s">
        <v>337</v>
      </c>
      <c r="I268" s="124"/>
      <c r="J268" s="132">
        <f>BK268</f>
        <v>0</v>
      </c>
      <c r="L268" s="121"/>
      <c r="M268" s="126"/>
      <c r="P268" s="127">
        <f>SUM(P269:P270)</f>
        <v>0</v>
      </c>
      <c r="R268" s="127">
        <f>SUM(R269:R270)</f>
        <v>0</v>
      </c>
      <c r="T268" s="128">
        <f>SUM(T269:T270)</f>
        <v>0</v>
      </c>
      <c r="AR268" s="122" t="s">
        <v>83</v>
      </c>
      <c r="AT268" s="129" t="s">
        <v>74</v>
      </c>
      <c r="AU268" s="129" t="s">
        <v>83</v>
      </c>
      <c r="AY268" s="122" t="s">
        <v>124</v>
      </c>
      <c r="BK268" s="130">
        <f>SUM(BK269:BK270)</f>
        <v>0</v>
      </c>
    </row>
    <row r="269" spans="2:65" s="1" customFormat="1" ht="24.2" customHeight="1">
      <c r="B269" s="133"/>
      <c r="C269" s="134" t="s">
        <v>338</v>
      </c>
      <c r="D269" s="134" t="s">
        <v>126</v>
      </c>
      <c r="E269" s="135" t="s">
        <v>339</v>
      </c>
      <c r="F269" s="136" t="s">
        <v>340</v>
      </c>
      <c r="G269" s="137" t="s">
        <v>147</v>
      </c>
      <c r="H269" s="138">
        <v>243.16300000000001</v>
      </c>
      <c r="I269" s="139"/>
      <c r="J269" s="140">
        <f>ROUND(I269*H269,2)</f>
        <v>0</v>
      </c>
      <c r="K269" s="141"/>
      <c r="L269" s="30"/>
      <c r="M269" s="142" t="s">
        <v>1</v>
      </c>
      <c r="N269" s="143" t="s">
        <v>41</v>
      </c>
      <c r="P269" s="144">
        <f>O269*H269</f>
        <v>0</v>
      </c>
      <c r="Q269" s="144">
        <v>0</v>
      </c>
      <c r="R269" s="144">
        <f>Q269*H269</f>
        <v>0</v>
      </c>
      <c r="S269" s="144">
        <v>0</v>
      </c>
      <c r="T269" s="145">
        <f>S269*H269</f>
        <v>0</v>
      </c>
      <c r="AR269" s="146" t="s">
        <v>130</v>
      </c>
      <c r="AT269" s="146" t="s">
        <v>126</v>
      </c>
      <c r="AU269" s="146" t="s">
        <v>131</v>
      </c>
      <c r="AY269" s="15" t="s">
        <v>124</v>
      </c>
      <c r="BE269" s="147">
        <f>IF(N269="základná",J269,0)</f>
        <v>0</v>
      </c>
      <c r="BF269" s="147">
        <f>IF(N269="znížená",J269,0)</f>
        <v>0</v>
      </c>
      <c r="BG269" s="147">
        <f>IF(N269="zákl. prenesená",J269,0)</f>
        <v>0</v>
      </c>
      <c r="BH269" s="147">
        <f>IF(N269="zníž. prenesená",J269,0)</f>
        <v>0</v>
      </c>
      <c r="BI269" s="147">
        <f>IF(N269="nulová",J269,0)</f>
        <v>0</v>
      </c>
      <c r="BJ269" s="15" t="s">
        <v>131</v>
      </c>
      <c r="BK269" s="147">
        <f>ROUND(I269*H269,2)</f>
        <v>0</v>
      </c>
      <c r="BL269" s="15" t="s">
        <v>130</v>
      </c>
      <c r="BM269" s="146" t="s">
        <v>341</v>
      </c>
    </row>
    <row r="270" spans="2:65" s="1" customFormat="1" ht="33" customHeight="1">
      <c r="B270" s="133"/>
      <c r="C270" s="134" t="s">
        <v>237</v>
      </c>
      <c r="D270" s="134" t="s">
        <v>126</v>
      </c>
      <c r="E270" s="135" t="s">
        <v>342</v>
      </c>
      <c r="F270" s="136" t="s">
        <v>343</v>
      </c>
      <c r="G270" s="137" t="s">
        <v>147</v>
      </c>
      <c r="H270" s="138">
        <v>243.16300000000001</v>
      </c>
      <c r="I270" s="139"/>
      <c r="J270" s="140">
        <f>ROUND(I270*H270,2)</f>
        <v>0</v>
      </c>
      <c r="K270" s="141"/>
      <c r="L270" s="30"/>
      <c r="M270" s="142" t="s">
        <v>1</v>
      </c>
      <c r="N270" s="143" t="s">
        <v>41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130</v>
      </c>
      <c r="AT270" s="146" t="s">
        <v>126</v>
      </c>
      <c r="AU270" s="146" t="s">
        <v>131</v>
      </c>
      <c r="AY270" s="15" t="s">
        <v>124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5" t="s">
        <v>131</v>
      </c>
      <c r="BK270" s="147">
        <f>ROUND(I270*H270,2)</f>
        <v>0</v>
      </c>
      <c r="BL270" s="15" t="s">
        <v>130</v>
      </c>
      <c r="BM270" s="146" t="s">
        <v>344</v>
      </c>
    </row>
    <row r="271" spans="2:65" s="11" customFormat="1" ht="25.9" customHeight="1">
      <c r="B271" s="121"/>
      <c r="D271" s="122" t="s">
        <v>74</v>
      </c>
      <c r="E271" s="123" t="s">
        <v>345</v>
      </c>
      <c r="F271" s="123" t="s">
        <v>346</v>
      </c>
      <c r="I271" s="124"/>
      <c r="J271" s="125">
        <f>BK271</f>
        <v>0</v>
      </c>
      <c r="L271" s="121"/>
      <c r="M271" s="126"/>
      <c r="P271" s="127">
        <f>P272+P283+P292+P306+P329</f>
        <v>0</v>
      </c>
      <c r="R271" s="127">
        <f>R272+R283+R292+R306+R329</f>
        <v>1.6427303999999998</v>
      </c>
      <c r="T271" s="128">
        <f>T272+T283+T292+T306+T329</f>
        <v>0</v>
      </c>
      <c r="AR271" s="122" t="s">
        <v>131</v>
      </c>
      <c r="AT271" s="129" t="s">
        <v>74</v>
      </c>
      <c r="AU271" s="129" t="s">
        <v>75</v>
      </c>
      <c r="AY271" s="122" t="s">
        <v>124</v>
      </c>
      <c r="BK271" s="130">
        <f>BK272+BK283+BK292+BK306+BK329</f>
        <v>0</v>
      </c>
    </row>
    <row r="272" spans="2:65" s="11" customFormat="1" ht="22.9" customHeight="1">
      <c r="B272" s="121"/>
      <c r="D272" s="122" t="s">
        <v>74</v>
      </c>
      <c r="E272" s="131" t="s">
        <v>347</v>
      </c>
      <c r="F272" s="131" t="s">
        <v>348</v>
      </c>
      <c r="I272" s="124"/>
      <c r="J272" s="132">
        <f>BK272</f>
        <v>0</v>
      </c>
      <c r="L272" s="121"/>
      <c r="M272" s="126"/>
      <c r="P272" s="127">
        <f>SUM(P273:P282)</f>
        <v>0</v>
      </c>
      <c r="R272" s="127">
        <f>SUM(R273:R282)</f>
        <v>0</v>
      </c>
      <c r="T272" s="128">
        <f>SUM(T273:T282)</f>
        <v>0</v>
      </c>
      <c r="AR272" s="122" t="s">
        <v>131</v>
      </c>
      <c r="AT272" s="129" t="s">
        <v>74</v>
      </c>
      <c r="AU272" s="129" t="s">
        <v>83</v>
      </c>
      <c r="AY272" s="122" t="s">
        <v>124</v>
      </c>
      <c r="BK272" s="130">
        <f>SUM(BK273:BK282)</f>
        <v>0</v>
      </c>
    </row>
    <row r="273" spans="2:65" s="1" customFormat="1" ht="24.2" customHeight="1">
      <c r="B273" s="133"/>
      <c r="C273" s="134" t="s">
        <v>349</v>
      </c>
      <c r="D273" s="134" t="s">
        <v>126</v>
      </c>
      <c r="E273" s="135" t="s">
        <v>350</v>
      </c>
      <c r="F273" s="136" t="s">
        <v>351</v>
      </c>
      <c r="G273" s="137" t="s">
        <v>153</v>
      </c>
      <c r="H273" s="138">
        <v>70.78</v>
      </c>
      <c r="I273" s="139"/>
      <c r="J273" s="140">
        <f>ROUND(I273*H273,2)</f>
        <v>0</v>
      </c>
      <c r="K273" s="141"/>
      <c r="L273" s="30"/>
      <c r="M273" s="142" t="s">
        <v>1</v>
      </c>
      <c r="N273" s="143" t="s">
        <v>41</v>
      </c>
      <c r="P273" s="144">
        <f>O273*H273</f>
        <v>0</v>
      </c>
      <c r="Q273" s="144">
        <v>0</v>
      </c>
      <c r="R273" s="144">
        <f>Q273*H273</f>
        <v>0</v>
      </c>
      <c r="S273" s="144">
        <v>0</v>
      </c>
      <c r="T273" s="145">
        <f>S273*H273</f>
        <v>0</v>
      </c>
      <c r="AR273" s="146" t="s">
        <v>165</v>
      </c>
      <c r="AT273" s="146" t="s">
        <v>126</v>
      </c>
      <c r="AU273" s="146" t="s">
        <v>131</v>
      </c>
      <c r="AY273" s="15" t="s">
        <v>124</v>
      </c>
      <c r="BE273" s="147">
        <f>IF(N273="základná",J273,0)</f>
        <v>0</v>
      </c>
      <c r="BF273" s="147">
        <f>IF(N273="znížená",J273,0)</f>
        <v>0</v>
      </c>
      <c r="BG273" s="147">
        <f>IF(N273="zákl. prenesená",J273,0)</f>
        <v>0</v>
      </c>
      <c r="BH273" s="147">
        <f>IF(N273="zníž. prenesená",J273,0)</f>
        <v>0</v>
      </c>
      <c r="BI273" s="147">
        <f>IF(N273="nulová",J273,0)</f>
        <v>0</v>
      </c>
      <c r="BJ273" s="15" t="s">
        <v>131</v>
      </c>
      <c r="BK273" s="147">
        <f>ROUND(I273*H273,2)</f>
        <v>0</v>
      </c>
      <c r="BL273" s="15" t="s">
        <v>165</v>
      </c>
      <c r="BM273" s="146" t="s">
        <v>352</v>
      </c>
    </row>
    <row r="274" spans="2:65" s="12" customFormat="1" ht="11.25">
      <c r="B274" s="148"/>
      <c r="D274" s="149" t="s">
        <v>132</v>
      </c>
      <c r="E274" s="150" t="s">
        <v>1</v>
      </c>
      <c r="F274" s="151" t="s">
        <v>353</v>
      </c>
      <c r="H274" s="152">
        <v>70.78</v>
      </c>
      <c r="I274" s="153"/>
      <c r="L274" s="148"/>
      <c r="M274" s="154"/>
      <c r="T274" s="155"/>
      <c r="AT274" s="150" t="s">
        <v>132</v>
      </c>
      <c r="AU274" s="150" t="s">
        <v>131</v>
      </c>
      <c r="AV274" s="12" t="s">
        <v>131</v>
      </c>
      <c r="AW274" s="12" t="s">
        <v>31</v>
      </c>
      <c r="AX274" s="12" t="s">
        <v>75</v>
      </c>
      <c r="AY274" s="150" t="s">
        <v>124</v>
      </c>
    </row>
    <row r="275" spans="2:65" s="13" customFormat="1" ht="11.25">
      <c r="B275" s="156"/>
      <c r="D275" s="149" t="s">
        <v>132</v>
      </c>
      <c r="E275" s="157" t="s">
        <v>1</v>
      </c>
      <c r="F275" s="158" t="s">
        <v>134</v>
      </c>
      <c r="H275" s="159">
        <v>70.78</v>
      </c>
      <c r="I275" s="160"/>
      <c r="L275" s="156"/>
      <c r="M275" s="161"/>
      <c r="T275" s="162"/>
      <c r="AT275" s="157" t="s">
        <v>132</v>
      </c>
      <c r="AU275" s="157" t="s">
        <v>131</v>
      </c>
      <c r="AV275" s="13" t="s">
        <v>130</v>
      </c>
      <c r="AW275" s="13" t="s">
        <v>31</v>
      </c>
      <c r="AX275" s="13" t="s">
        <v>83</v>
      </c>
      <c r="AY275" s="157" t="s">
        <v>124</v>
      </c>
    </row>
    <row r="276" spans="2:65" s="1" customFormat="1" ht="37.9" customHeight="1">
      <c r="B276" s="133"/>
      <c r="C276" s="163" t="s">
        <v>249</v>
      </c>
      <c r="D276" s="163" t="s">
        <v>157</v>
      </c>
      <c r="E276" s="164" t="s">
        <v>354</v>
      </c>
      <c r="F276" s="165" t="s">
        <v>355</v>
      </c>
      <c r="G276" s="166" t="s">
        <v>153</v>
      </c>
      <c r="H276" s="167">
        <v>81.397000000000006</v>
      </c>
      <c r="I276" s="168"/>
      <c r="J276" s="169">
        <f>ROUND(I276*H276,2)</f>
        <v>0</v>
      </c>
      <c r="K276" s="170"/>
      <c r="L276" s="171"/>
      <c r="M276" s="172" t="s">
        <v>1</v>
      </c>
      <c r="N276" s="173" t="s">
        <v>41</v>
      </c>
      <c r="P276" s="144">
        <f>O276*H276</f>
        <v>0</v>
      </c>
      <c r="Q276" s="144">
        <v>0</v>
      </c>
      <c r="R276" s="144">
        <f>Q276*H276</f>
        <v>0</v>
      </c>
      <c r="S276" s="144">
        <v>0</v>
      </c>
      <c r="T276" s="145">
        <f>S276*H276</f>
        <v>0</v>
      </c>
      <c r="AR276" s="146" t="s">
        <v>206</v>
      </c>
      <c r="AT276" s="146" t="s">
        <v>157</v>
      </c>
      <c r="AU276" s="146" t="s">
        <v>131</v>
      </c>
      <c r="AY276" s="15" t="s">
        <v>124</v>
      </c>
      <c r="BE276" s="147">
        <f>IF(N276="základná",J276,0)</f>
        <v>0</v>
      </c>
      <c r="BF276" s="147">
        <f>IF(N276="znížená",J276,0)</f>
        <v>0</v>
      </c>
      <c r="BG276" s="147">
        <f>IF(N276="zákl. prenesená",J276,0)</f>
        <v>0</v>
      </c>
      <c r="BH276" s="147">
        <f>IF(N276="zníž. prenesená",J276,0)</f>
        <v>0</v>
      </c>
      <c r="BI276" s="147">
        <f>IF(N276="nulová",J276,0)</f>
        <v>0</v>
      </c>
      <c r="BJ276" s="15" t="s">
        <v>131</v>
      </c>
      <c r="BK276" s="147">
        <f>ROUND(I276*H276,2)</f>
        <v>0</v>
      </c>
      <c r="BL276" s="15" t="s">
        <v>165</v>
      </c>
      <c r="BM276" s="146" t="s">
        <v>356</v>
      </c>
    </row>
    <row r="277" spans="2:65" s="12" customFormat="1" ht="11.25">
      <c r="B277" s="148"/>
      <c r="D277" s="149" t="s">
        <v>132</v>
      </c>
      <c r="E277" s="150" t="s">
        <v>1</v>
      </c>
      <c r="F277" s="151" t="s">
        <v>357</v>
      </c>
      <c r="H277" s="152">
        <v>81.397000000000006</v>
      </c>
      <c r="I277" s="153"/>
      <c r="L277" s="148"/>
      <c r="M277" s="154"/>
      <c r="T277" s="155"/>
      <c r="AT277" s="150" t="s">
        <v>132</v>
      </c>
      <c r="AU277" s="150" t="s">
        <v>131</v>
      </c>
      <c r="AV277" s="12" t="s">
        <v>131</v>
      </c>
      <c r="AW277" s="12" t="s">
        <v>31</v>
      </c>
      <c r="AX277" s="12" t="s">
        <v>75</v>
      </c>
      <c r="AY277" s="150" t="s">
        <v>124</v>
      </c>
    </row>
    <row r="278" spans="2:65" s="13" customFormat="1" ht="11.25">
      <c r="B278" s="156"/>
      <c r="D278" s="149" t="s">
        <v>132</v>
      </c>
      <c r="E278" s="157" t="s">
        <v>1</v>
      </c>
      <c r="F278" s="158" t="s">
        <v>134</v>
      </c>
      <c r="H278" s="159">
        <v>81.397000000000006</v>
      </c>
      <c r="I278" s="160"/>
      <c r="L278" s="156"/>
      <c r="M278" s="161"/>
      <c r="T278" s="162"/>
      <c r="AT278" s="157" t="s">
        <v>132</v>
      </c>
      <c r="AU278" s="157" t="s">
        <v>131</v>
      </c>
      <c r="AV278" s="13" t="s">
        <v>130</v>
      </c>
      <c r="AW278" s="13" t="s">
        <v>31</v>
      </c>
      <c r="AX278" s="13" t="s">
        <v>83</v>
      </c>
      <c r="AY278" s="157" t="s">
        <v>124</v>
      </c>
    </row>
    <row r="279" spans="2:65" s="1" customFormat="1" ht="16.5" customHeight="1">
      <c r="B279" s="133"/>
      <c r="C279" s="134" t="s">
        <v>358</v>
      </c>
      <c r="D279" s="134" t="s">
        <v>126</v>
      </c>
      <c r="E279" s="135" t="s">
        <v>359</v>
      </c>
      <c r="F279" s="136" t="s">
        <v>360</v>
      </c>
      <c r="G279" s="137" t="s">
        <v>236</v>
      </c>
      <c r="H279" s="138">
        <v>141.56</v>
      </c>
      <c r="I279" s="139"/>
      <c r="J279" s="140">
        <f>ROUND(I279*H279,2)</f>
        <v>0</v>
      </c>
      <c r="K279" s="141"/>
      <c r="L279" s="30"/>
      <c r="M279" s="142" t="s">
        <v>1</v>
      </c>
      <c r="N279" s="143" t="s">
        <v>41</v>
      </c>
      <c r="P279" s="144">
        <f>O279*H279</f>
        <v>0</v>
      </c>
      <c r="Q279" s="144">
        <v>0</v>
      </c>
      <c r="R279" s="144">
        <f>Q279*H279</f>
        <v>0</v>
      </c>
      <c r="S279" s="144">
        <v>0</v>
      </c>
      <c r="T279" s="145">
        <f>S279*H279</f>
        <v>0</v>
      </c>
      <c r="AR279" s="146" t="s">
        <v>165</v>
      </c>
      <c r="AT279" s="146" t="s">
        <v>126</v>
      </c>
      <c r="AU279" s="146" t="s">
        <v>131</v>
      </c>
      <c r="AY279" s="15" t="s">
        <v>124</v>
      </c>
      <c r="BE279" s="147">
        <f>IF(N279="základná",J279,0)</f>
        <v>0</v>
      </c>
      <c r="BF279" s="147">
        <f>IF(N279="znížená",J279,0)</f>
        <v>0</v>
      </c>
      <c r="BG279" s="147">
        <f>IF(N279="zákl. prenesená",J279,0)</f>
        <v>0</v>
      </c>
      <c r="BH279" s="147">
        <f>IF(N279="zníž. prenesená",J279,0)</f>
        <v>0</v>
      </c>
      <c r="BI279" s="147">
        <f>IF(N279="nulová",J279,0)</f>
        <v>0</v>
      </c>
      <c r="BJ279" s="15" t="s">
        <v>131</v>
      </c>
      <c r="BK279" s="147">
        <f>ROUND(I279*H279,2)</f>
        <v>0</v>
      </c>
      <c r="BL279" s="15" t="s">
        <v>165</v>
      </c>
      <c r="BM279" s="146" t="s">
        <v>361</v>
      </c>
    </row>
    <row r="280" spans="2:65" s="12" customFormat="1" ht="11.25">
      <c r="B280" s="148"/>
      <c r="D280" s="149" t="s">
        <v>132</v>
      </c>
      <c r="E280" s="150" t="s">
        <v>1</v>
      </c>
      <c r="F280" s="151" t="s">
        <v>362</v>
      </c>
      <c r="H280" s="152">
        <v>141.56</v>
      </c>
      <c r="I280" s="153"/>
      <c r="L280" s="148"/>
      <c r="M280" s="154"/>
      <c r="T280" s="155"/>
      <c r="AT280" s="150" t="s">
        <v>132</v>
      </c>
      <c r="AU280" s="150" t="s">
        <v>131</v>
      </c>
      <c r="AV280" s="12" t="s">
        <v>131</v>
      </c>
      <c r="AW280" s="12" t="s">
        <v>31</v>
      </c>
      <c r="AX280" s="12" t="s">
        <v>75</v>
      </c>
      <c r="AY280" s="150" t="s">
        <v>124</v>
      </c>
    </row>
    <row r="281" spans="2:65" s="13" customFormat="1" ht="11.25">
      <c r="B281" s="156"/>
      <c r="D281" s="149" t="s">
        <v>132</v>
      </c>
      <c r="E281" s="157" t="s">
        <v>1</v>
      </c>
      <c r="F281" s="158" t="s">
        <v>134</v>
      </c>
      <c r="H281" s="159">
        <v>141.56</v>
      </c>
      <c r="I281" s="160"/>
      <c r="L281" s="156"/>
      <c r="M281" s="161"/>
      <c r="T281" s="162"/>
      <c r="AT281" s="157" t="s">
        <v>132</v>
      </c>
      <c r="AU281" s="157" t="s">
        <v>131</v>
      </c>
      <c r="AV281" s="13" t="s">
        <v>130</v>
      </c>
      <c r="AW281" s="13" t="s">
        <v>31</v>
      </c>
      <c r="AX281" s="13" t="s">
        <v>83</v>
      </c>
      <c r="AY281" s="157" t="s">
        <v>124</v>
      </c>
    </row>
    <row r="282" spans="2:65" s="1" customFormat="1" ht="24.2" customHeight="1">
      <c r="B282" s="133"/>
      <c r="C282" s="134" t="s">
        <v>253</v>
      </c>
      <c r="D282" s="134" t="s">
        <v>126</v>
      </c>
      <c r="E282" s="135" t="s">
        <v>363</v>
      </c>
      <c r="F282" s="136" t="s">
        <v>364</v>
      </c>
      <c r="G282" s="137" t="s">
        <v>147</v>
      </c>
      <c r="H282" s="138">
        <v>0.20799999999999999</v>
      </c>
      <c r="I282" s="139"/>
      <c r="J282" s="140">
        <f>ROUND(I282*H282,2)</f>
        <v>0</v>
      </c>
      <c r="K282" s="141"/>
      <c r="L282" s="30"/>
      <c r="M282" s="142" t="s">
        <v>1</v>
      </c>
      <c r="N282" s="143" t="s">
        <v>41</v>
      </c>
      <c r="P282" s="144">
        <f>O282*H282</f>
        <v>0</v>
      </c>
      <c r="Q282" s="144">
        <v>0</v>
      </c>
      <c r="R282" s="144">
        <f>Q282*H282</f>
        <v>0</v>
      </c>
      <c r="S282" s="144">
        <v>0</v>
      </c>
      <c r="T282" s="145">
        <f>S282*H282</f>
        <v>0</v>
      </c>
      <c r="AR282" s="146" t="s">
        <v>165</v>
      </c>
      <c r="AT282" s="146" t="s">
        <v>126</v>
      </c>
      <c r="AU282" s="146" t="s">
        <v>131</v>
      </c>
      <c r="AY282" s="15" t="s">
        <v>124</v>
      </c>
      <c r="BE282" s="147">
        <f>IF(N282="základná",J282,0)</f>
        <v>0</v>
      </c>
      <c r="BF282" s="147">
        <f>IF(N282="znížená",J282,0)</f>
        <v>0</v>
      </c>
      <c r="BG282" s="147">
        <f>IF(N282="zákl. prenesená",J282,0)</f>
        <v>0</v>
      </c>
      <c r="BH282" s="147">
        <f>IF(N282="zníž. prenesená",J282,0)</f>
        <v>0</v>
      </c>
      <c r="BI282" s="147">
        <f>IF(N282="nulová",J282,0)</f>
        <v>0</v>
      </c>
      <c r="BJ282" s="15" t="s">
        <v>131</v>
      </c>
      <c r="BK282" s="147">
        <f>ROUND(I282*H282,2)</f>
        <v>0</v>
      </c>
      <c r="BL282" s="15" t="s">
        <v>165</v>
      </c>
      <c r="BM282" s="146" t="s">
        <v>365</v>
      </c>
    </row>
    <row r="283" spans="2:65" s="11" customFormat="1" ht="22.9" customHeight="1">
      <c r="B283" s="121"/>
      <c r="D283" s="122" t="s">
        <v>74</v>
      </c>
      <c r="E283" s="131" t="s">
        <v>366</v>
      </c>
      <c r="F283" s="131" t="s">
        <v>367</v>
      </c>
      <c r="I283" s="124"/>
      <c r="J283" s="132">
        <f>BK283</f>
        <v>0</v>
      </c>
      <c r="L283" s="121"/>
      <c r="M283" s="126"/>
      <c r="P283" s="127">
        <f>SUM(P284:P291)</f>
        <v>0</v>
      </c>
      <c r="R283" s="127">
        <f>SUM(R284:R291)</f>
        <v>0</v>
      </c>
      <c r="T283" s="128">
        <f>SUM(T284:T291)</f>
        <v>0</v>
      </c>
      <c r="AR283" s="122" t="s">
        <v>131</v>
      </c>
      <c r="AT283" s="129" t="s">
        <v>74</v>
      </c>
      <c r="AU283" s="129" t="s">
        <v>83</v>
      </c>
      <c r="AY283" s="122" t="s">
        <v>124</v>
      </c>
      <c r="BK283" s="130">
        <f>SUM(BK284:BK291)</f>
        <v>0</v>
      </c>
    </row>
    <row r="284" spans="2:65" s="1" customFormat="1" ht="37.9" customHeight="1">
      <c r="B284" s="133"/>
      <c r="C284" s="134" t="s">
        <v>368</v>
      </c>
      <c r="D284" s="134" t="s">
        <v>126</v>
      </c>
      <c r="E284" s="135" t="s">
        <v>369</v>
      </c>
      <c r="F284" s="136" t="s">
        <v>370</v>
      </c>
      <c r="G284" s="137" t="s">
        <v>236</v>
      </c>
      <c r="H284" s="138">
        <v>188.3</v>
      </c>
      <c r="I284" s="139"/>
      <c r="J284" s="140">
        <f>ROUND(I284*H284,2)</f>
        <v>0</v>
      </c>
      <c r="K284" s="141"/>
      <c r="L284" s="30"/>
      <c r="M284" s="142" t="s">
        <v>1</v>
      </c>
      <c r="N284" s="143" t="s">
        <v>41</v>
      </c>
      <c r="P284" s="144">
        <f>O284*H284</f>
        <v>0</v>
      </c>
      <c r="Q284" s="144">
        <v>0</v>
      </c>
      <c r="R284" s="144">
        <f>Q284*H284</f>
        <v>0</v>
      </c>
      <c r="S284" s="144">
        <v>0</v>
      </c>
      <c r="T284" s="145">
        <f>S284*H284</f>
        <v>0</v>
      </c>
      <c r="AR284" s="146" t="s">
        <v>165</v>
      </c>
      <c r="AT284" s="146" t="s">
        <v>126</v>
      </c>
      <c r="AU284" s="146" t="s">
        <v>131</v>
      </c>
      <c r="AY284" s="15" t="s">
        <v>124</v>
      </c>
      <c r="BE284" s="147">
        <f>IF(N284="základná",J284,0)</f>
        <v>0</v>
      </c>
      <c r="BF284" s="147">
        <f>IF(N284="znížená",J284,0)</f>
        <v>0</v>
      </c>
      <c r="BG284" s="147">
        <f>IF(N284="zákl. prenesená",J284,0)</f>
        <v>0</v>
      </c>
      <c r="BH284" s="147">
        <f>IF(N284="zníž. prenesená",J284,0)</f>
        <v>0</v>
      </c>
      <c r="BI284" s="147">
        <f>IF(N284="nulová",J284,0)</f>
        <v>0</v>
      </c>
      <c r="BJ284" s="15" t="s">
        <v>131</v>
      </c>
      <c r="BK284" s="147">
        <f>ROUND(I284*H284,2)</f>
        <v>0</v>
      </c>
      <c r="BL284" s="15" t="s">
        <v>165</v>
      </c>
      <c r="BM284" s="146" t="s">
        <v>371</v>
      </c>
    </row>
    <row r="285" spans="2:65" s="12" customFormat="1" ht="11.25">
      <c r="B285" s="148"/>
      <c r="D285" s="149" t="s">
        <v>132</v>
      </c>
      <c r="E285" s="150" t="s">
        <v>1</v>
      </c>
      <c r="F285" s="151" t="s">
        <v>372</v>
      </c>
      <c r="H285" s="152">
        <v>188.3</v>
      </c>
      <c r="I285" s="153"/>
      <c r="L285" s="148"/>
      <c r="M285" s="154"/>
      <c r="T285" s="155"/>
      <c r="AT285" s="150" t="s">
        <v>132</v>
      </c>
      <c r="AU285" s="150" t="s">
        <v>131</v>
      </c>
      <c r="AV285" s="12" t="s">
        <v>131</v>
      </c>
      <c r="AW285" s="12" t="s">
        <v>31</v>
      </c>
      <c r="AX285" s="12" t="s">
        <v>75</v>
      </c>
      <c r="AY285" s="150" t="s">
        <v>124</v>
      </c>
    </row>
    <row r="286" spans="2:65" s="13" customFormat="1" ht="11.25">
      <c r="B286" s="156"/>
      <c r="D286" s="149" t="s">
        <v>132</v>
      </c>
      <c r="E286" s="157" t="s">
        <v>1</v>
      </c>
      <c r="F286" s="158" t="s">
        <v>134</v>
      </c>
      <c r="H286" s="159">
        <v>188.3</v>
      </c>
      <c r="I286" s="160"/>
      <c r="L286" s="156"/>
      <c r="M286" s="161"/>
      <c r="T286" s="162"/>
      <c r="AT286" s="157" t="s">
        <v>132</v>
      </c>
      <c r="AU286" s="157" t="s">
        <v>131</v>
      </c>
      <c r="AV286" s="13" t="s">
        <v>130</v>
      </c>
      <c r="AW286" s="13" t="s">
        <v>31</v>
      </c>
      <c r="AX286" s="13" t="s">
        <v>83</v>
      </c>
      <c r="AY286" s="157" t="s">
        <v>124</v>
      </c>
    </row>
    <row r="287" spans="2:65" s="1" customFormat="1" ht="33" customHeight="1">
      <c r="B287" s="133"/>
      <c r="C287" s="134" t="s">
        <v>258</v>
      </c>
      <c r="D287" s="134" t="s">
        <v>126</v>
      </c>
      <c r="E287" s="135" t="s">
        <v>373</v>
      </c>
      <c r="F287" s="136" t="s">
        <v>374</v>
      </c>
      <c r="G287" s="137" t="s">
        <v>236</v>
      </c>
      <c r="H287" s="138">
        <v>57.24</v>
      </c>
      <c r="I287" s="139"/>
      <c r="J287" s="140">
        <f>ROUND(I287*H287,2)</f>
        <v>0</v>
      </c>
      <c r="K287" s="141"/>
      <c r="L287" s="30"/>
      <c r="M287" s="142" t="s">
        <v>1</v>
      </c>
      <c r="N287" s="143" t="s">
        <v>41</v>
      </c>
      <c r="P287" s="144">
        <f>O287*H287</f>
        <v>0</v>
      </c>
      <c r="Q287" s="144">
        <v>0</v>
      </c>
      <c r="R287" s="144">
        <f>Q287*H287</f>
        <v>0</v>
      </c>
      <c r="S287" s="144">
        <v>0</v>
      </c>
      <c r="T287" s="145">
        <f>S287*H287</f>
        <v>0</v>
      </c>
      <c r="AR287" s="146" t="s">
        <v>165</v>
      </c>
      <c r="AT287" s="146" t="s">
        <v>126</v>
      </c>
      <c r="AU287" s="146" t="s">
        <v>131</v>
      </c>
      <c r="AY287" s="15" t="s">
        <v>124</v>
      </c>
      <c r="BE287" s="147">
        <f>IF(N287="základná",J287,0)</f>
        <v>0</v>
      </c>
      <c r="BF287" s="147">
        <f>IF(N287="znížená",J287,0)</f>
        <v>0</v>
      </c>
      <c r="BG287" s="147">
        <f>IF(N287="zákl. prenesená",J287,0)</f>
        <v>0</v>
      </c>
      <c r="BH287" s="147">
        <f>IF(N287="zníž. prenesená",J287,0)</f>
        <v>0</v>
      </c>
      <c r="BI287" s="147">
        <f>IF(N287="nulová",J287,0)</f>
        <v>0</v>
      </c>
      <c r="BJ287" s="15" t="s">
        <v>131</v>
      </c>
      <c r="BK287" s="147">
        <f>ROUND(I287*H287,2)</f>
        <v>0</v>
      </c>
      <c r="BL287" s="15" t="s">
        <v>165</v>
      </c>
      <c r="BM287" s="146" t="s">
        <v>375</v>
      </c>
    </row>
    <row r="288" spans="2:65" s="12" customFormat="1" ht="22.5">
      <c r="B288" s="148"/>
      <c r="D288" s="149" t="s">
        <v>132</v>
      </c>
      <c r="E288" s="150" t="s">
        <v>1</v>
      </c>
      <c r="F288" s="151" t="s">
        <v>376</v>
      </c>
      <c r="H288" s="152">
        <v>57.24</v>
      </c>
      <c r="I288" s="153"/>
      <c r="L288" s="148"/>
      <c r="M288" s="154"/>
      <c r="T288" s="155"/>
      <c r="AT288" s="150" t="s">
        <v>132</v>
      </c>
      <c r="AU288" s="150" t="s">
        <v>131</v>
      </c>
      <c r="AV288" s="12" t="s">
        <v>131</v>
      </c>
      <c r="AW288" s="12" t="s">
        <v>31</v>
      </c>
      <c r="AX288" s="12" t="s">
        <v>75</v>
      </c>
      <c r="AY288" s="150" t="s">
        <v>124</v>
      </c>
    </row>
    <row r="289" spans="2:65" s="13" customFormat="1" ht="11.25">
      <c r="B289" s="156"/>
      <c r="D289" s="149" t="s">
        <v>132</v>
      </c>
      <c r="E289" s="157" t="s">
        <v>1</v>
      </c>
      <c r="F289" s="158" t="s">
        <v>134</v>
      </c>
      <c r="H289" s="159">
        <v>57.24</v>
      </c>
      <c r="I289" s="160"/>
      <c r="L289" s="156"/>
      <c r="M289" s="161"/>
      <c r="T289" s="162"/>
      <c r="AT289" s="157" t="s">
        <v>132</v>
      </c>
      <c r="AU289" s="157" t="s">
        <v>131</v>
      </c>
      <c r="AV289" s="13" t="s">
        <v>130</v>
      </c>
      <c r="AW289" s="13" t="s">
        <v>31</v>
      </c>
      <c r="AX289" s="13" t="s">
        <v>83</v>
      </c>
      <c r="AY289" s="157" t="s">
        <v>124</v>
      </c>
    </row>
    <row r="290" spans="2:65" s="1" customFormat="1" ht="24.2" customHeight="1">
      <c r="B290" s="133"/>
      <c r="C290" s="134" t="s">
        <v>377</v>
      </c>
      <c r="D290" s="134" t="s">
        <v>126</v>
      </c>
      <c r="E290" s="135" t="s">
        <v>378</v>
      </c>
      <c r="F290" s="136" t="s">
        <v>379</v>
      </c>
      <c r="G290" s="137" t="s">
        <v>236</v>
      </c>
      <c r="H290" s="138">
        <v>57.24</v>
      </c>
      <c r="I290" s="139"/>
      <c r="J290" s="140">
        <f>ROUND(I290*H290,2)</f>
        <v>0</v>
      </c>
      <c r="K290" s="141"/>
      <c r="L290" s="30"/>
      <c r="M290" s="142" t="s">
        <v>1</v>
      </c>
      <c r="N290" s="143" t="s">
        <v>41</v>
      </c>
      <c r="P290" s="144">
        <f>O290*H290</f>
        <v>0</v>
      </c>
      <c r="Q290" s="144">
        <v>0</v>
      </c>
      <c r="R290" s="144">
        <f>Q290*H290</f>
        <v>0</v>
      </c>
      <c r="S290" s="144">
        <v>0</v>
      </c>
      <c r="T290" s="145">
        <f>S290*H290</f>
        <v>0</v>
      </c>
      <c r="AR290" s="146" t="s">
        <v>165</v>
      </c>
      <c r="AT290" s="146" t="s">
        <v>126</v>
      </c>
      <c r="AU290" s="146" t="s">
        <v>131</v>
      </c>
      <c r="AY290" s="15" t="s">
        <v>124</v>
      </c>
      <c r="BE290" s="147">
        <f>IF(N290="základná",J290,0)</f>
        <v>0</v>
      </c>
      <c r="BF290" s="147">
        <f>IF(N290="znížená",J290,0)</f>
        <v>0</v>
      </c>
      <c r="BG290" s="147">
        <f>IF(N290="zákl. prenesená",J290,0)</f>
        <v>0</v>
      </c>
      <c r="BH290" s="147">
        <f>IF(N290="zníž. prenesená",J290,0)</f>
        <v>0</v>
      </c>
      <c r="BI290" s="147">
        <f>IF(N290="nulová",J290,0)</f>
        <v>0</v>
      </c>
      <c r="BJ290" s="15" t="s">
        <v>131</v>
      </c>
      <c r="BK290" s="147">
        <f>ROUND(I290*H290,2)</f>
        <v>0</v>
      </c>
      <c r="BL290" s="15" t="s">
        <v>165</v>
      </c>
      <c r="BM290" s="146" t="s">
        <v>380</v>
      </c>
    </row>
    <row r="291" spans="2:65" s="1" customFormat="1" ht="24.2" customHeight="1">
      <c r="B291" s="133"/>
      <c r="C291" s="134" t="s">
        <v>261</v>
      </c>
      <c r="D291" s="134" t="s">
        <v>126</v>
      </c>
      <c r="E291" s="135" t="s">
        <v>381</v>
      </c>
      <c r="F291" s="136" t="s">
        <v>382</v>
      </c>
      <c r="G291" s="137" t="s">
        <v>147</v>
      </c>
      <c r="H291" s="138">
        <v>1.643</v>
      </c>
      <c r="I291" s="139"/>
      <c r="J291" s="140">
        <f>ROUND(I291*H291,2)</f>
        <v>0</v>
      </c>
      <c r="K291" s="141"/>
      <c r="L291" s="30"/>
      <c r="M291" s="142" t="s">
        <v>1</v>
      </c>
      <c r="N291" s="143" t="s">
        <v>41</v>
      </c>
      <c r="P291" s="144">
        <f>O291*H291</f>
        <v>0</v>
      </c>
      <c r="Q291" s="144">
        <v>0</v>
      </c>
      <c r="R291" s="144">
        <f>Q291*H291</f>
        <v>0</v>
      </c>
      <c r="S291" s="144">
        <v>0</v>
      </c>
      <c r="T291" s="145">
        <f>S291*H291</f>
        <v>0</v>
      </c>
      <c r="AR291" s="146" t="s">
        <v>165</v>
      </c>
      <c r="AT291" s="146" t="s">
        <v>126</v>
      </c>
      <c r="AU291" s="146" t="s">
        <v>131</v>
      </c>
      <c r="AY291" s="15" t="s">
        <v>124</v>
      </c>
      <c r="BE291" s="147">
        <f>IF(N291="základná",J291,0)</f>
        <v>0</v>
      </c>
      <c r="BF291" s="147">
        <f>IF(N291="znížená",J291,0)</f>
        <v>0</v>
      </c>
      <c r="BG291" s="147">
        <f>IF(N291="zákl. prenesená",J291,0)</f>
        <v>0</v>
      </c>
      <c r="BH291" s="147">
        <f>IF(N291="zníž. prenesená",J291,0)</f>
        <v>0</v>
      </c>
      <c r="BI291" s="147">
        <f>IF(N291="nulová",J291,0)</f>
        <v>0</v>
      </c>
      <c r="BJ291" s="15" t="s">
        <v>131</v>
      </c>
      <c r="BK291" s="147">
        <f>ROUND(I291*H291,2)</f>
        <v>0</v>
      </c>
      <c r="BL291" s="15" t="s">
        <v>165</v>
      </c>
      <c r="BM291" s="146" t="s">
        <v>383</v>
      </c>
    </row>
    <row r="292" spans="2:65" s="11" customFormat="1" ht="22.9" customHeight="1">
      <c r="B292" s="121"/>
      <c r="D292" s="122" t="s">
        <v>74</v>
      </c>
      <c r="E292" s="131" t="s">
        <v>384</v>
      </c>
      <c r="F292" s="131" t="s">
        <v>385</v>
      </c>
      <c r="I292" s="124"/>
      <c r="J292" s="132">
        <f>BK292</f>
        <v>0</v>
      </c>
      <c r="L292" s="121"/>
      <c r="M292" s="126"/>
      <c r="P292" s="127">
        <f>SUM(P293:P305)</f>
        <v>0</v>
      </c>
      <c r="R292" s="127">
        <f>SUM(R293:R305)</f>
        <v>0</v>
      </c>
      <c r="T292" s="128">
        <f>SUM(T293:T305)</f>
        <v>0</v>
      </c>
      <c r="AR292" s="122" t="s">
        <v>131</v>
      </c>
      <c r="AT292" s="129" t="s">
        <v>74</v>
      </c>
      <c r="AU292" s="129" t="s">
        <v>83</v>
      </c>
      <c r="AY292" s="122" t="s">
        <v>124</v>
      </c>
      <c r="BK292" s="130">
        <f>SUM(BK293:BK305)</f>
        <v>0</v>
      </c>
    </row>
    <row r="293" spans="2:65" s="1" customFormat="1" ht="24.2" customHeight="1">
      <c r="B293" s="133"/>
      <c r="C293" s="134" t="s">
        <v>386</v>
      </c>
      <c r="D293" s="134" t="s">
        <v>126</v>
      </c>
      <c r="E293" s="135" t="s">
        <v>387</v>
      </c>
      <c r="F293" s="136" t="s">
        <v>388</v>
      </c>
      <c r="G293" s="137" t="s">
        <v>236</v>
      </c>
      <c r="H293" s="138">
        <v>51.1</v>
      </c>
      <c r="I293" s="139"/>
      <c r="J293" s="140">
        <f>ROUND(I293*H293,2)</f>
        <v>0</v>
      </c>
      <c r="K293" s="141"/>
      <c r="L293" s="30"/>
      <c r="M293" s="142" t="s">
        <v>1</v>
      </c>
      <c r="N293" s="143" t="s">
        <v>41</v>
      </c>
      <c r="P293" s="144">
        <f>O293*H293</f>
        <v>0</v>
      </c>
      <c r="Q293" s="144">
        <v>0</v>
      </c>
      <c r="R293" s="144">
        <f>Q293*H293</f>
        <v>0</v>
      </c>
      <c r="S293" s="144">
        <v>0</v>
      </c>
      <c r="T293" s="145">
        <f>S293*H293</f>
        <v>0</v>
      </c>
      <c r="AR293" s="146" t="s">
        <v>165</v>
      </c>
      <c r="AT293" s="146" t="s">
        <v>126</v>
      </c>
      <c r="AU293" s="146" t="s">
        <v>131</v>
      </c>
      <c r="AY293" s="15" t="s">
        <v>124</v>
      </c>
      <c r="BE293" s="147">
        <f>IF(N293="základná",J293,0)</f>
        <v>0</v>
      </c>
      <c r="BF293" s="147">
        <f>IF(N293="znížená",J293,0)</f>
        <v>0</v>
      </c>
      <c r="BG293" s="147">
        <f>IF(N293="zákl. prenesená",J293,0)</f>
        <v>0</v>
      </c>
      <c r="BH293" s="147">
        <f>IF(N293="zníž. prenesená",J293,0)</f>
        <v>0</v>
      </c>
      <c r="BI293" s="147">
        <f>IF(N293="nulová",J293,0)</f>
        <v>0</v>
      </c>
      <c r="BJ293" s="15" t="s">
        <v>131</v>
      </c>
      <c r="BK293" s="147">
        <f>ROUND(I293*H293,2)</f>
        <v>0</v>
      </c>
      <c r="BL293" s="15" t="s">
        <v>165</v>
      </c>
      <c r="BM293" s="146" t="s">
        <v>389</v>
      </c>
    </row>
    <row r="294" spans="2:65" s="12" customFormat="1" ht="11.25">
      <c r="B294" s="148"/>
      <c r="D294" s="149" t="s">
        <v>132</v>
      </c>
      <c r="E294" s="150" t="s">
        <v>1</v>
      </c>
      <c r="F294" s="151" t="s">
        <v>390</v>
      </c>
      <c r="H294" s="152">
        <v>24</v>
      </c>
      <c r="I294" s="153"/>
      <c r="L294" s="148"/>
      <c r="M294" s="154"/>
      <c r="T294" s="155"/>
      <c r="AT294" s="150" t="s">
        <v>132</v>
      </c>
      <c r="AU294" s="150" t="s">
        <v>131</v>
      </c>
      <c r="AV294" s="12" t="s">
        <v>131</v>
      </c>
      <c r="AW294" s="12" t="s">
        <v>31</v>
      </c>
      <c r="AX294" s="12" t="s">
        <v>75</v>
      </c>
      <c r="AY294" s="150" t="s">
        <v>124</v>
      </c>
    </row>
    <row r="295" spans="2:65" s="12" customFormat="1" ht="11.25">
      <c r="B295" s="148"/>
      <c r="D295" s="149" t="s">
        <v>132</v>
      </c>
      <c r="E295" s="150" t="s">
        <v>1</v>
      </c>
      <c r="F295" s="151" t="s">
        <v>309</v>
      </c>
      <c r="H295" s="152">
        <v>6.4</v>
      </c>
      <c r="I295" s="153"/>
      <c r="L295" s="148"/>
      <c r="M295" s="154"/>
      <c r="T295" s="155"/>
      <c r="AT295" s="150" t="s">
        <v>132</v>
      </c>
      <c r="AU295" s="150" t="s">
        <v>131</v>
      </c>
      <c r="AV295" s="12" t="s">
        <v>131</v>
      </c>
      <c r="AW295" s="12" t="s">
        <v>31</v>
      </c>
      <c r="AX295" s="12" t="s">
        <v>75</v>
      </c>
      <c r="AY295" s="150" t="s">
        <v>124</v>
      </c>
    </row>
    <row r="296" spans="2:65" s="12" customFormat="1" ht="11.25">
      <c r="B296" s="148"/>
      <c r="D296" s="149" t="s">
        <v>132</v>
      </c>
      <c r="E296" s="150" t="s">
        <v>1</v>
      </c>
      <c r="F296" s="151" t="s">
        <v>310</v>
      </c>
      <c r="H296" s="152">
        <v>6.9</v>
      </c>
      <c r="I296" s="153"/>
      <c r="L296" s="148"/>
      <c r="M296" s="154"/>
      <c r="T296" s="155"/>
      <c r="AT296" s="150" t="s">
        <v>132</v>
      </c>
      <c r="AU296" s="150" t="s">
        <v>131</v>
      </c>
      <c r="AV296" s="12" t="s">
        <v>131</v>
      </c>
      <c r="AW296" s="12" t="s">
        <v>31</v>
      </c>
      <c r="AX296" s="12" t="s">
        <v>75</v>
      </c>
      <c r="AY296" s="150" t="s">
        <v>124</v>
      </c>
    </row>
    <row r="297" spans="2:65" s="12" customFormat="1" ht="11.25">
      <c r="B297" s="148"/>
      <c r="D297" s="149" t="s">
        <v>132</v>
      </c>
      <c r="E297" s="150" t="s">
        <v>1</v>
      </c>
      <c r="F297" s="151" t="s">
        <v>311</v>
      </c>
      <c r="H297" s="152">
        <v>5.8</v>
      </c>
      <c r="I297" s="153"/>
      <c r="L297" s="148"/>
      <c r="M297" s="154"/>
      <c r="T297" s="155"/>
      <c r="AT297" s="150" t="s">
        <v>132</v>
      </c>
      <c r="AU297" s="150" t="s">
        <v>131</v>
      </c>
      <c r="AV297" s="12" t="s">
        <v>131</v>
      </c>
      <c r="AW297" s="12" t="s">
        <v>31</v>
      </c>
      <c r="AX297" s="12" t="s">
        <v>75</v>
      </c>
      <c r="AY297" s="150" t="s">
        <v>124</v>
      </c>
    </row>
    <row r="298" spans="2:65" s="12" customFormat="1" ht="11.25">
      <c r="B298" s="148"/>
      <c r="D298" s="149" t="s">
        <v>132</v>
      </c>
      <c r="E298" s="150" t="s">
        <v>1</v>
      </c>
      <c r="F298" s="151" t="s">
        <v>312</v>
      </c>
      <c r="H298" s="152">
        <v>8</v>
      </c>
      <c r="I298" s="153"/>
      <c r="L298" s="148"/>
      <c r="M298" s="154"/>
      <c r="T298" s="155"/>
      <c r="AT298" s="150" t="s">
        <v>132</v>
      </c>
      <c r="AU298" s="150" t="s">
        <v>131</v>
      </c>
      <c r="AV298" s="12" t="s">
        <v>131</v>
      </c>
      <c r="AW298" s="12" t="s">
        <v>31</v>
      </c>
      <c r="AX298" s="12" t="s">
        <v>75</v>
      </c>
      <c r="AY298" s="150" t="s">
        <v>124</v>
      </c>
    </row>
    <row r="299" spans="2:65" s="13" customFormat="1" ht="11.25">
      <c r="B299" s="156"/>
      <c r="D299" s="149" t="s">
        <v>132</v>
      </c>
      <c r="E299" s="157" t="s">
        <v>1</v>
      </c>
      <c r="F299" s="158" t="s">
        <v>134</v>
      </c>
      <c r="H299" s="159">
        <v>51.099999999999994</v>
      </c>
      <c r="I299" s="160"/>
      <c r="L299" s="156"/>
      <c r="M299" s="161"/>
      <c r="T299" s="162"/>
      <c r="AT299" s="157" t="s">
        <v>132</v>
      </c>
      <c r="AU299" s="157" t="s">
        <v>131</v>
      </c>
      <c r="AV299" s="13" t="s">
        <v>130</v>
      </c>
      <c r="AW299" s="13" t="s">
        <v>31</v>
      </c>
      <c r="AX299" s="13" t="s">
        <v>83</v>
      </c>
      <c r="AY299" s="157" t="s">
        <v>124</v>
      </c>
    </row>
    <row r="300" spans="2:65" s="1" customFormat="1" ht="24.2" customHeight="1">
      <c r="B300" s="133"/>
      <c r="C300" s="163" t="s">
        <v>265</v>
      </c>
      <c r="D300" s="163" t="s">
        <v>157</v>
      </c>
      <c r="E300" s="164" t="s">
        <v>391</v>
      </c>
      <c r="F300" s="165" t="s">
        <v>392</v>
      </c>
      <c r="G300" s="166" t="s">
        <v>393</v>
      </c>
      <c r="H300" s="167">
        <v>2</v>
      </c>
      <c r="I300" s="168"/>
      <c r="J300" s="169">
        <f t="shared" ref="J300:J305" si="0">ROUND(I300*H300,2)</f>
        <v>0</v>
      </c>
      <c r="K300" s="170"/>
      <c r="L300" s="171"/>
      <c r="M300" s="172" t="s">
        <v>1</v>
      </c>
      <c r="N300" s="173" t="s">
        <v>41</v>
      </c>
      <c r="P300" s="144">
        <f t="shared" ref="P300:P305" si="1">O300*H300</f>
        <v>0</v>
      </c>
      <c r="Q300" s="144">
        <v>0</v>
      </c>
      <c r="R300" s="144">
        <f t="shared" ref="R300:R305" si="2">Q300*H300</f>
        <v>0</v>
      </c>
      <c r="S300" s="144">
        <v>0</v>
      </c>
      <c r="T300" s="145">
        <f t="shared" ref="T300:T305" si="3">S300*H300</f>
        <v>0</v>
      </c>
      <c r="AR300" s="146" t="s">
        <v>206</v>
      </c>
      <c r="AT300" s="146" t="s">
        <v>157</v>
      </c>
      <c r="AU300" s="146" t="s">
        <v>131</v>
      </c>
      <c r="AY300" s="15" t="s">
        <v>124</v>
      </c>
      <c r="BE300" s="147">
        <f t="shared" ref="BE300:BE305" si="4">IF(N300="základná",J300,0)</f>
        <v>0</v>
      </c>
      <c r="BF300" s="147">
        <f t="shared" ref="BF300:BF305" si="5">IF(N300="znížená",J300,0)</f>
        <v>0</v>
      </c>
      <c r="BG300" s="147">
        <f t="shared" ref="BG300:BG305" si="6">IF(N300="zákl. prenesená",J300,0)</f>
        <v>0</v>
      </c>
      <c r="BH300" s="147">
        <f t="shared" ref="BH300:BH305" si="7">IF(N300="zníž. prenesená",J300,0)</f>
        <v>0</v>
      </c>
      <c r="BI300" s="147">
        <f t="shared" ref="BI300:BI305" si="8">IF(N300="nulová",J300,0)</f>
        <v>0</v>
      </c>
      <c r="BJ300" s="15" t="s">
        <v>131</v>
      </c>
      <c r="BK300" s="147">
        <f t="shared" ref="BK300:BK305" si="9">ROUND(I300*H300,2)</f>
        <v>0</v>
      </c>
      <c r="BL300" s="15" t="s">
        <v>165</v>
      </c>
      <c r="BM300" s="146" t="s">
        <v>394</v>
      </c>
    </row>
    <row r="301" spans="2:65" s="1" customFormat="1" ht="24.2" customHeight="1">
      <c r="B301" s="133"/>
      <c r="C301" s="163" t="s">
        <v>395</v>
      </c>
      <c r="D301" s="163" t="s">
        <v>157</v>
      </c>
      <c r="E301" s="164" t="s">
        <v>396</v>
      </c>
      <c r="F301" s="165" t="s">
        <v>397</v>
      </c>
      <c r="G301" s="166" t="s">
        <v>393</v>
      </c>
      <c r="H301" s="167">
        <v>1</v>
      </c>
      <c r="I301" s="168"/>
      <c r="J301" s="169">
        <f t="shared" si="0"/>
        <v>0</v>
      </c>
      <c r="K301" s="170"/>
      <c r="L301" s="171"/>
      <c r="M301" s="172" t="s">
        <v>1</v>
      </c>
      <c r="N301" s="173" t="s">
        <v>41</v>
      </c>
      <c r="P301" s="144">
        <f t="shared" si="1"/>
        <v>0</v>
      </c>
      <c r="Q301" s="144">
        <v>0</v>
      </c>
      <c r="R301" s="144">
        <f t="shared" si="2"/>
        <v>0</v>
      </c>
      <c r="S301" s="144">
        <v>0</v>
      </c>
      <c r="T301" s="145">
        <f t="shared" si="3"/>
        <v>0</v>
      </c>
      <c r="AR301" s="146" t="s">
        <v>206</v>
      </c>
      <c r="AT301" s="146" t="s">
        <v>157</v>
      </c>
      <c r="AU301" s="146" t="s">
        <v>131</v>
      </c>
      <c r="AY301" s="15" t="s">
        <v>124</v>
      </c>
      <c r="BE301" s="147">
        <f t="shared" si="4"/>
        <v>0</v>
      </c>
      <c r="BF301" s="147">
        <f t="shared" si="5"/>
        <v>0</v>
      </c>
      <c r="BG301" s="147">
        <f t="shared" si="6"/>
        <v>0</v>
      </c>
      <c r="BH301" s="147">
        <f t="shared" si="7"/>
        <v>0</v>
      </c>
      <c r="BI301" s="147">
        <f t="shared" si="8"/>
        <v>0</v>
      </c>
      <c r="BJ301" s="15" t="s">
        <v>131</v>
      </c>
      <c r="BK301" s="147">
        <f t="shared" si="9"/>
        <v>0</v>
      </c>
      <c r="BL301" s="15" t="s">
        <v>165</v>
      </c>
      <c r="BM301" s="146" t="s">
        <v>398</v>
      </c>
    </row>
    <row r="302" spans="2:65" s="1" customFormat="1" ht="24.2" customHeight="1">
      <c r="B302" s="133"/>
      <c r="C302" s="163" t="s">
        <v>269</v>
      </c>
      <c r="D302" s="163" t="s">
        <v>157</v>
      </c>
      <c r="E302" s="164" t="s">
        <v>399</v>
      </c>
      <c r="F302" s="165" t="s">
        <v>400</v>
      </c>
      <c r="G302" s="166" t="s">
        <v>393</v>
      </c>
      <c r="H302" s="167">
        <v>1</v>
      </c>
      <c r="I302" s="168"/>
      <c r="J302" s="169">
        <f t="shared" si="0"/>
        <v>0</v>
      </c>
      <c r="K302" s="170"/>
      <c r="L302" s="171"/>
      <c r="M302" s="172" t="s">
        <v>1</v>
      </c>
      <c r="N302" s="173" t="s">
        <v>41</v>
      </c>
      <c r="P302" s="144">
        <f t="shared" si="1"/>
        <v>0</v>
      </c>
      <c r="Q302" s="144">
        <v>0</v>
      </c>
      <c r="R302" s="144">
        <f t="shared" si="2"/>
        <v>0</v>
      </c>
      <c r="S302" s="144">
        <v>0</v>
      </c>
      <c r="T302" s="145">
        <f t="shared" si="3"/>
        <v>0</v>
      </c>
      <c r="AR302" s="146" t="s">
        <v>206</v>
      </c>
      <c r="AT302" s="146" t="s">
        <v>157</v>
      </c>
      <c r="AU302" s="146" t="s">
        <v>131</v>
      </c>
      <c r="AY302" s="15" t="s">
        <v>124</v>
      </c>
      <c r="BE302" s="147">
        <f t="shared" si="4"/>
        <v>0</v>
      </c>
      <c r="BF302" s="147">
        <f t="shared" si="5"/>
        <v>0</v>
      </c>
      <c r="BG302" s="147">
        <f t="shared" si="6"/>
        <v>0</v>
      </c>
      <c r="BH302" s="147">
        <f t="shared" si="7"/>
        <v>0</v>
      </c>
      <c r="BI302" s="147">
        <f t="shared" si="8"/>
        <v>0</v>
      </c>
      <c r="BJ302" s="15" t="s">
        <v>131</v>
      </c>
      <c r="BK302" s="147">
        <f t="shared" si="9"/>
        <v>0</v>
      </c>
      <c r="BL302" s="15" t="s">
        <v>165</v>
      </c>
      <c r="BM302" s="146" t="s">
        <v>401</v>
      </c>
    </row>
    <row r="303" spans="2:65" s="1" customFormat="1" ht="24.2" customHeight="1">
      <c r="B303" s="133"/>
      <c r="C303" s="163" t="s">
        <v>402</v>
      </c>
      <c r="D303" s="163" t="s">
        <v>157</v>
      </c>
      <c r="E303" s="164" t="s">
        <v>403</v>
      </c>
      <c r="F303" s="165" t="s">
        <v>404</v>
      </c>
      <c r="G303" s="166" t="s">
        <v>393</v>
      </c>
      <c r="H303" s="167">
        <v>1</v>
      </c>
      <c r="I303" s="168"/>
      <c r="J303" s="169">
        <f t="shared" si="0"/>
        <v>0</v>
      </c>
      <c r="K303" s="170"/>
      <c r="L303" s="171"/>
      <c r="M303" s="172" t="s">
        <v>1</v>
      </c>
      <c r="N303" s="173" t="s">
        <v>41</v>
      </c>
      <c r="P303" s="144">
        <f t="shared" si="1"/>
        <v>0</v>
      </c>
      <c r="Q303" s="144">
        <v>0</v>
      </c>
      <c r="R303" s="144">
        <f t="shared" si="2"/>
        <v>0</v>
      </c>
      <c r="S303" s="144">
        <v>0</v>
      </c>
      <c r="T303" s="145">
        <f t="shared" si="3"/>
        <v>0</v>
      </c>
      <c r="AR303" s="146" t="s">
        <v>206</v>
      </c>
      <c r="AT303" s="146" t="s">
        <v>157</v>
      </c>
      <c r="AU303" s="146" t="s">
        <v>131</v>
      </c>
      <c r="AY303" s="15" t="s">
        <v>124</v>
      </c>
      <c r="BE303" s="147">
        <f t="shared" si="4"/>
        <v>0</v>
      </c>
      <c r="BF303" s="147">
        <f t="shared" si="5"/>
        <v>0</v>
      </c>
      <c r="BG303" s="147">
        <f t="shared" si="6"/>
        <v>0</v>
      </c>
      <c r="BH303" s="147">
        <f t="shared" si="7"/>
        <v>0</v>
      </c>
      <c r="BI303" s="147">
        <f t="shared" si="8"/>
        <v>0</v>
      </c>
      <c r="BJ303" s="15" t="s">
        <v>131</v>
      </c>
      <c r="BK303" s="147">
        <f t="shared" si="9"/>
        <v>0</v>
      </c>
      <c r="BL303" s="15" t="s">
        <v>165</v>
      </c>
      <c r="BM303" s="146" t="s">
        <v>405</v>
      </c>
    </row>
    <row r="304" spans="2:65" s="1" customFormat="1" ht="24.2" customHeight="1">
      <c r="B304" s="133"/>
      <c r="C304" s="163" t="s">
        <v>274</v>
      </c>
      <c r="D304" s="163" t="s">
        <v>157</v>
      </c>
      <c r="E304" s="164" t="s">
        <v>406</v>
      </c>
      <c r="F304" s="165" t="s">
        <v>407</v>
      </c>
      <c r="G304" s="166" t="s">
        <v>393</v>
      </c>
      <c r="H304" s="167">
        <v>1</v>
      </c>
      <c r="I304" s="168"/>
      <c r="J304" s="169">
        <f t="shared" si="0"/>
        <v>0</v>
      </c>
      <c r="K304" s="170"/>
      <c r="L304" s="171"/>
      <c r="M304" s="172" t="s">
        <v>1</v>
      </c>
      <c r="N304" s="173" t="s">
        <v>41</v>
      </c>
      <c r="P304" s="144">
        <f t="shared" si="1"/>
        <v>0</v>
      </c>
      <c r="Q304" s="144">
        <v>0</v>
      </c>
      <c r="R304" s="144">
        <f t="shared" si="2"/>
        <v>0</v>
      </c>
      <c r="S304" s="144">
        <v>0</v>
      </c>
      <c r="T304" s="145">
        <f t="shared" si="3"/>
        <v>0</v>
      </c>
      <c r="AR304" s="146" t="s">
        <v>206</v>
      </c>
      <c r="AT304" s="146" t="s">
        <v>157</v>
      </c>
      <c r="AU304" s="146" t="s">
        <v>131</v>
      </c>
      <c r="AY304" s="15" t="s">
        <v>124</v>
      </c>
      <c r="BE304" s="147">
        <f t="shared" si="4"/>
        <v>0</v>
      </c>
      <c r="BF304" s="147">
        <f t="shared" si="5"/>
        <v>0</v>
      </c>
      <c r="BG304" s="147">
        <f t="shared" si="6"/>
        <v>0</v>
      </c>
      <c r="BH304" s="147">
        <f t="shared" si="7"/>
        <v>0</v>
      </c>
      <c r="BI304" s="147">
        <f t="shared" si="8"/>
        <v>0</v>
      </c>
      <c r="BJ304" s="15" t="s">
        <v>131</v>
      </c>
      <c r="BK304" s="147">
        <f t="shared" si="9"/>
        <v>0</v>
      </c>
      <c r="BL304" s="15" t="s">
        <v>165</v>
      </c>
      <c r="BM304" s="146" t="s">
        <v>408</v>
      </c>
    </row>
    <row r="305" spans="2:65" s="1" customFormat="1" ht="24.2" customHeight="1">
      <c r="B305" s="133"/>
      <c r="C305" s="134" t="s">
        <v>409</v>
      </c>
      <c r="D305" s="134" t="s">
        <v>126</v>
      </c>
      <c r="E305" s="135" t="s">
        <v>410</v>
      </c>
      <c r="F305" s="136" t="s">
        <v>411</v>
      </c>
      <c r="G305" s="137" t="s">
        <v>147</v>
      </c>
      <c r="H305" s="138">
        <v>0.249</v>
      </c>
      <c r="I305" s="139"/>
      <c r="J305" s="140">
        <f t="shared" si="0"/>
        <v>0</v>
      </c>
      <c r="K305" s="141"/>
      <c r="L305" s="30"/>
      <c r="M305" s="142" t="s">
        <v>1</v>
      </c>
      <c r="N305" s="143" t="s">
        <v>41</v>
      </c>
      <c r="P305" s="144">
        <f t="shared" si="1"/>
        <v>0</v>
      </c>
      <c r="Q305" s="144">
        <v>0</v>
      </c>
      <c r="R305" s="144">
        <f t="shared" si="2"/>
        <v>0</v>
      </c>
      <c r="S305" s="144">
        <v>0</v>
      </c>
      <c r="T305" s="145">
        <f t="shared" si="3"/>
        <v>0</v>
      </c>
      <c r="AR305" s="146" t="s">
        <v>165</v>
      </c>
      <c r="AT305" s="146" t="s">
        <v>126</v>
      </c>
      <c r="AU305" s="146" t="s">
        <v>131</v>
      </c>
      <c r="AY305" s="15" t="s">
        <v>124</v>
      </c>
      <c r="BE305" s="147">
        <f t="shared" si="4"/>
        <v>0</v>
      </c>
      <c r="BF305" s="147">
        <f t="shared" si="5"/>
        <v>0</v>
      </c>
      <c r="BG305" s="147">
        <f t="shared" si="6"/>
        <v>0</v>
      </c>
      <c r="BH305" s="147">
        <f t="shared" si="7"/>
        <v>0</v>
      </c>
      <c r="BI305" s="147">
        <f t="shared" si="8"/>
        <v>0</v>
      </c>
      <c r="BJ305" s="15" t="s">
        <v>131</v>
      </c>
      <c r="BK305" s="147">
        <f t="shared" si="9"/>
        <v>0</v>
      </c>
      <c r="BL305" s="15" t="s">
        <v>165</v>
      </c>
      <c r="BM305" s="146" t="s">
        <v>412</v>
      </c>
    </row>
    <row r="306" spans="2:65" s="11" customFormat="1" ht="22.9" customHeight="1">
      <c r="B306" s="121"/>
      <c r="D306" s="122" t="s">
        <v>74</v>
      </c>
      <c r="E306" s="131" t="s">
        <v>413</v>
      </c>
      <c r="F306" s="131" t="s">
        <v>414</v>
      </c>
      <c r="I306" s="124"/>
      <c r="J306" s="132">
        <f>BK306</f>
        <v>0</v>
      </c>
      <c r="L306" s="121"/>
      <c r="M306" s="126"/>
      <c r="P306" s="127">
        <f>SUM(P307:P328)</f>
        <v>0</v>
      </c>
      <c r="R306" s="127">
        <f>SUM(R307:R328)</f>
        <v>1.6427303999999998</v>
      </c>
      <c r="T306" s="128">
        <f>SUM(T307:T328)</f>
        <v>0</v>
      </c>
      <c r="AR306" s="122" t="s">
        <v>131</v>
      </c>
      <c r="AT306" s="129" t="s">
        <v>74</v>
      </c>
      <c r="AU306" s="129" t="s">
        <v>83</v>
      </c>
      <c r="AY306" s="122" t="s">
        <v>124</v>
      </c>
      <c r="BK306" s="130">
        <f>SUM(BK307:BK328)</f>
        <v>0</v>
      </c>
    </row>
    <row r="307" spans="2:65" s="1" customFormat="1" ht="24.2" customHeight="1">
      <c r="B307" s="133"/>
      <c r="C307" s="134" t="s">
        <v>278</v>
      </c>
      <c r="D307" s="134" t="s">
        <v>126</v>
      </c>
      <c r="E307" s="135" t="s">
        <v>415</v>
      </c>
      <c r="F307" s="136" t="s">
        <v>416</v>
      </c>
      <c r="G307" s="137" t="s">
        <v>153</v>
      </c>
      <c r="H307" s="138">
        <v>231</v>
      </c>
      <c r="I307" s="139"/>
      <c r="J307" s="140">
        <f>ROUND(I307*H307,2)</f>
        <v>0</v>
      </c>
      <c r="K307" s="141"/>
      <c r="L307" s="30"/>
      <c r="M307" s="142" t="s">
        <v>1</v>
      </c>
      <c r="N307" s="143" t="s">
        <v>41</v>
      </c>
      <c r="P307" s="144">
        <f>O307*H307</f>
        <v>0</v>
      </c>
      <c r="Q307" s="144">
        <v>0</v>
      </c>
      <c r="R307" s="144">
        <f>Q307*H307</f>
        <v>0</v>
      </c>
      <c r="S307" s="144">
        <v>0</v>
      </c>
      <c r="T307" s="145">
        <f>S307*H307</f>
        <v>0</v>
      </c>
      <c r="AR307" s="146" t="s">
        <v>165</v>
      </c>
      <c r="AT307" s="146" t="s">
        <v>126</v>
      </c>
      <c r="AU307" s="146" t="s">
        <v>131</v>
      </c>
      <c r="AY307" s="15" t="s">
        <v>124</v>
      </c>
      <c r="BE307" s="147">
        <f>IF(N307="základná",J307,0)</f>
        <v>0</v>
      </c>
      <c r="BF307" s="147">
        <f>IF(N307="znížená",J307,0)</f>
        <v>0</v>
      </c>
      <c r="BG307" s="147">
        <f>IF(N307="zákl. prenesená",J307,0)</f>
        <v>0</v>
      </c>
      <c r="BH307" s="147">
        <f>IF(N307="zníž. prenesená",J307,0)</f>
        <v>0</v>
      </c>
      <c r="BI307" s="147">
        <f>IF(N307="nulová",J307,0)</f>
        <v>0</v>
      </c>
      <c r="BJ307" s="15" t="s">
        <v>131</v>
      </c>
      <c r="BK307" s="147">
        <f>ROUND(I307*H307,2)</f>
        <v>0</v>
      </c>
      <c r="BL307" s="15" t="s">
        <v>165</v>
      </c>
      <c r="BM307" s="146" t="s">
        <v>417</v>
      </c>
    </row>
    <row r="308" spans="2:65" s="12" customFormat="1" ht="11.25">
      <c r="B308" s="148"/>
      <c r="D308" s="149" t="s">
        <v>132</v>
      </c>
      <c r="E308" s="150" t="s">
        <v>1</v>
      </c>
      <c r="F308" s="151" t="s">
        <v>418</v>
      </c>
      <c r="H308" s="152">
        <v>231</v>
      </c>
      <c r="I308" s="153"/>
      <c r="L308" s="148"/>
      <c r="M308" s="154"/>
      <c r="T308" s="155"/>
      <c r="AT308" s="150" t="s">
        <v>132</v>
      </c>
      <c r="AU308" s="150" t="s">
        <v>131</v>
      </c>
      <c r="AV308" s="12" t="s">
        <v>131</v>
      </c>
      <c r="AW308" s="12" t="s">
        <v>31</v>
      </c>
      <c r="AX308" s="12" t="s">
        <v>75</v>
      </c>
      <c r="AY308" s="150" t="s">
        <v>124</v>
      </c>
    </row>
    <row r="309" spans="2:65" s="13" customFormat="1" ht="11.25">
      <c r="B309" s="156"/>
      <c r="D309" s="149" t="s">
        <v>132</v>
      </c>
      <c r="E309" s="157" t="s">
        <v>1</v>
      </c>
      <c r="F309" s="158" t="s">
        <v>134</v>
      </c>
      <c r="H309" s="159">
        <v>231</v>
      </c>
      <c r="I309" s="160"/>
      <c r="L309" s="156"/>
      <c r="M309" s="161"/>
      <c r="T309" s="162"/>
      <c r="AT309" s="157" t="s">
        <v>132</v>
      </c>
      <c r="AU309" s="157" t="s">
        <v>131</v>
      </c>
      <c r="AV309" s="13" t="s">
        <v>130</v>
      </c>
      <c r="AW309" s="13" t="s">
        <v>31</v>
      </c>
      <c r="AX309" s="13" t="s">
        <v>83</v>
      </c>
      <c r="AY309" s="157" t="s">
        <v>124</v>
      </c>
    </row>
    <row r="310" spans="2:65" s="1" customFormat="1" ht="33" customHeight="1">
      <c r="B310" s="133"/>
      <c r="C310" s="163" t="s">
        <v>419</v>
      </c>
      <c r="D310" s="163" t="s">
        <v>157</v>
      </c>
      <c r="E310" s="164" t="s">
        <v>420</v>
      </c>
      <c r="F310" s="165" t="s">
        <v>421</v>
      </c>
      <c r="G310" s="166" t="s">
        <v>153</v>
      </c>
      <c r="H310" s="167">
        <v>242.55</v>
      </c>
      <c r="I310" s="168"/>
      <c r="J310" s="169">
        <f>ROUND(I310*H310,2)</f>
        <v>0</v>
      </c>
      <c r="K310" s="170"/>
      <c r="L310" s="171"/>
      <c r="M310" s="172" t="s">
        <v>1</v>
      </c>
      <c r="N310" s="173" t="s">
        <v>41</v>
      </c>
      <c r="P310" s="144">
        <f>O310*H310</f>
        <v>0</v>
      </c>
      <c r="Q310" s="144">
        <v>0</v>
      </c>
      <c r="R310" s="144">
        <f>Q310*H310</f>
        <v>0</v>
      </c>
      <c r="S310" s="144">
        <v>0</v>
      </c>
      <c r="T310" s="145">
        <f>S310*H310</f>
        <v>0</v>
      </c>
      <c r="AR310" s="146" t="s">
        <v>206</v>
      </c>
      <c r="AT310" s="146" t="s">
        <v>157</v>
      </c>
      <c r="AU310" s="146" t="s">
        <v>131</v>
      </c>
      <c r="AY310" s="15" t="s">
        <v>124</v>
      </c>
      <c r="BE310" s="147">
        <f>IF(N310="základná",J310,0)</f>
        <v>0</v>
      </c>
      <c r="BF310" s="147">
        <f>IF(N310="znížená",J310,0)</f>
        <v>0</v>
      </c>
      <c r="BG310" s="147">
        <f>IF(N310="zákl. prenesená",J310,0)</f>
        <v>0</v>
      </c>
      <c r="BH310" s="147">
        <f>IF(N310="zníž. prenesená",J310,0)</f>
        <v>0</v>
      </c>
      <c r="BI310" s="147">
        <f>IF(N310="nulová",J310,0)</f>
        <v>0</v>
      </c>
      <c r="BJ310" s="15" t="s">
        <v>131</v>
      </c>
      <c r="BK310" s="147">
        <f>ROUND(I310*H310,2)</f>
        <v>0</v>
      </c>
      <c r="BL310" s="15" t="s">
        <v>165</v>
      </c>
      <c r="BM310" s="146" t="s">
        <v>422</v>
      </c>
    </row>
    <row r="311" spans="2:65" s="12" customFormat="1" ht="11.25">
      <c r="B311" s="148"/>
      <c r="D311" s="149" t="s">
        <v>132</v>
      </c>
      <c r="E311" s="150" t="s">
        <v>1</v>
      </c>
      <c r="F311" s="151" t="s">
        <v>423</v>
      </c>
      <c r="H311" s="152">
        <v>242.55</v>
      </c>
      <c r="I311" s="153"/>
      <c r="L311" s="148"/>
      <c r="M311" s="154"/>
      <c r="T311" s="155"/>
      <c r="AT311" s="150" t="s">
        <v>132</v>
      </c>
      <c r="AU311" s="150" t="s">
        <v>131</v>
      </c>
      <c r="AV311" s="12" t="s">
        <v>131</v>
      </c>
      <c r="AW311" s="12" t="s">
        <v>31</v>
      </c>
      <c r="AX311" s="12" t="s">
        <v>75</v>
      </c>
      <c r="AY311" s="150" t="s">
        <v>124</v>
      </c>
    </row>
    <row r="312" spans="2:65" s="13" customFormat="1" ht="11.25">
      <c r="B312" s="156"/>
      <c r="D312" s="149" t="s">
        <v>132</v>
      </c>
      <c r="E312" s="157" t="s">
        <v>1</v>
      </c>
      <c r="F312" s="158" t="s">
        <v>134</v>
      </c>
      <c r="H312" s="159">
        <v>242.55</v>
      </c>
      <c r="I312" s="160"/>
      <c r="L312" s="156"/>
      <c r="M312" s="161"/>
      <c r="T312" s="162"/>
      <c r="AT312" s="157" t="s">
        <v>132</v>
      </c>
      <c r="AU312" s="157" t="s">
        <v>131</v>
      </c>
      <c r="AV312" s="13" t="s">
        <v>130</v>
      </c>
      <c r="AW312" s="13" t="s">
        <v>31</v>
      </c>
      <c r="AX312" s="13" t="s">
        <v>83</v>
      </c>
      <c r="AY312" s="157" t="s">
        <v>124</v>
      </c>
    </row>
    <row r="313" spans="2:65" s="1" customFormat="1" ht="16.5" customHeight="1">
      <c r="B313" s="133"/>
      <c r="C313" s="134" t="s">
        <v>282</v>
      </c>
      <c r="D313" s="134" t="s">
        <v>126</v>
      </c>
      <c r="E313" s="135" t="s">
        <v>424</v>
      </c>
      <c r="F313" s="136" t="s">
        <v>425</v>
      </c>
      <c r="G313" s="137" t="s">
        <v>153</v>
      </c>
      <c r="H313" s="138">
        <v>231</v>
      </c>
      <c r="I313" s="139"/>
      <c r="J313" s="140">
        <f>ROUND(I313*H313,2)</f>
        <v>0</v>
      </c>
      <c r="K313" s="141"/>
      <c r="L313" s="30"/>
      <c r="M313" s="142" t="s">
        <v>1</v>
      </c>
      <c r="N313" s="143" t="s">
        <v>41</v>
      </c>
      <c r="P313" s="144">
        <f>O313*H313</f>
        <v>0</v>
      </c>
      <c r="Q313" s="144">
        <v>0</v>
      </c>
      <c r="R313" s="144">
        <f>Q313*H313</f>
        <v>0</v>
      </c>
      <c r="S313" s="144">
        <v>0</v>
      </c>
      <c r="T313" s="145">
        <f>S313*H313</f>
        <v>0</v>
      </c>
      <c r="AR313" s="146" t="s">
        <v>165</v>
      </c>
      <c r="AT313" s="146" t="s">
        <v>126</v>
      </c>
      <c r="AU313" s="146" t="s">
        <v>131</v>
      </c>
      <c r="AY313" s="15" t="s">
        <v>124</v>
      </c>
      <c r="BE313" s="147">
        <f>IF(N313="základná",J313,0)</f>
        <v>0</v>
      </c>
      <c r="BF313" s="147">
        <f>IF(N313="znížená",J313,0)</f>
        <v>0</v>
      </c>
      <c r="BG313" s="147">
        <f>IF(N313="zákl. prenesená",J313,0)</f>
        <v>0</v>
      </c>
      <c r="BH313" s="147">
        <f>IF(N313="zníž. prenesená",J313,0)</f>
        <v>0</v>
      </c>
      <c r="BI313" s="147">
        <f>IF(N313="nulová",J313,0)</f>
        <v>0</v>
      </c>
      <c r="BJ313" s="15" t="s">
        <v>131</v>
      </c>
      <c r="BK313" s="147">
        <f>ROUND(I313*H313,2)</f>
        <v>0</v>
      </c>
      <c r="BL313" s="15" t="s">
        <v>165</v>
      </c>
      <c r="BM313" s="146" t="s">
        <v>426</v>
      </c>
    </row>
    <row r="314" spans="2:65" s="12" customFormat="1" ht="11.25">
      <c r="B314" s="148"/>
      <c r="D314" s="149" t="s">
        <v>132</v>
      </c>
      <c r="E314" s="150" t="s">
        <v>1</v>
      </c>
      <c r="F314" s="151" t="s">
        <v>427</v>
      </c>
      <c r="H314" s="152">
        <v>231</v>
      </c>
      <c r="I314" s="153"/>
      <c r="L314" s="148"/>
      <c r="M314" s="154"/>
      <c r="T314" s="155"/>
      <c r="AT314" s="150" t="s">
        <v>132</v>
      </c>
      <c r="AU314" s="150" t="s">
        <v>131</v>
      </c>
      <c r="AV314" s="12" t="s">
        <v>131</v>
      </c>
      <c r="AW314" s="12" t="s">
        <v>31</v>
      </c>
      <c r="AX314" s="12" t="s">
        <v>75</v>
      </c>
      <c r="AY314" s="150" t="s">
        <v>124</v>
      </c>
    </row>
    <row r="315" spans="2:65" s="13" customFormat="1" ht="11.25">
      <c r="B315" s="156"/>
      <c r="D315" s="149" t="s">
        <v>132</v>
      </c>
      <c r="E315" s="157" t="s">
        <v>1</v>
      </c>
      <c r="F315" s="158" t="s">
        <v>134</v>
      </c>
      <c r="H315" s="159">
        <v>231</v>
      </c>
      <c r="I315" s="160"/>
      <c r="L315" s="156"/>
      <c r="M315" s="161"/>
      <c r="T315" s="162"/>
      <c r="AT315" s="157" t="s">
        <v>132</v>
      </c>
      <c r="AU315" s="157" t="s">
        <v>131</v>
      </c>
      <c r="AV315" s="13" t="s">
        <v>130</v>
      </c>
      <c r="AW315" s="13" t="s">
        <v>31</v>
      </c>
      <c r="AX315" s="13" t="s">
        <v>83</v>
      </c>
      <c r="AY315" s="157" t="s">
        <v>124</v>
      </c>
    </row>
    <row r="316" spans="2:65" s="1" customFormat="1" ht="24.2" customHeight="1">
      <c r="B316" s="133"/>
      <c r="C316" s="134" t="s">
        <v>428</v>
      </c>
      <c r="D316" s="134" t="s">
        <v>126</v>
      </c>
      <c r="E316" s="135" t="s">
        <v>429</v>
      </c>
      <c r="F316" s="136" t="s">
        <v>430</v>
      </c>
      <c r="G316" s="137" t="s">
        <v>431</v>
      </c>
      <c r="H316" s="138">
        <v>180</v>
      </c>
      <c r="I316" s="139"/>
      <c r="J316" s="140">
        <f>ROUND(I316*H316,2)</f>
        <v>0</v>
      </c>
      <c r="K316" s="141"/>
      <c r="L316" s="30"/>
      <c r="M316" s="142" t="s">
        <v>1</v>
      </c>
      <c r="N316" s="143" t="s">
        <v>41</v>
      </c>
      <c r="P316" s="144">
        <f>O316*H316</f>
        <v>0</v>
      </c>
      <c r="Q316" s="144">
        <v>7.2849999999999995E-5</v>
      </c>
      <c r="R316" s="144">
        <f>Q316*H316</f>
        <v>1.3113E-2</v>
      </c>
      <c r="S316" s="144">
        <v>0</v>
      </c>
      <c r="T316" s="145">
        <f>S316*H316</f>
        <v>0</v>
      </c>
      <c r="AR316" s="146" t="s">
        <v>165</v>
      </c>
      <c r="AT316" s="146" t="s">
        <v>126</v>
      </c>
      <c r="AU316" s="146" t="s">
        <v>131</v>
      </c>
      <c r="AY316" s="15" t="s">
        <v>124</v>
      </c>
      <c r="BE316" s="147">
        <f>IF(N316="základná",J316,0)</f>
        <v>0</v>
      </c>
      <c r="BF316" s="147">
        <f>IF(N316="znížená",J316,0)</f>
        <v>0</v>
      </c>
      <c r="BG316" s="147">
        <f>IF(N316="zákl. prenesená",J316,0)</f>
        <v>0</v>
      </c>
      <c r="BH316" s="147">
        <f>IF(N316="zníž. prenesená",J316,0)</f>
        <v>0</v>
      </c>
      <c r="BI316" s="147">
        <f>IF(N316="nulová",J316,0)</f>
        <v>0</v>
      </c>
      <c r="BJ316" s="15" t="s">
        <v>131</v>
      </c>
      <c r="BK316" s="147">
        <f>ROUND(I316*H316,2)</f>
        <v>0</v>
      </c>
      <c r="BL316" s="15" t="s">
        <v>165</v>
      </c>
      <c r="BM316" s="146" t="s">
        <v>432</v>
      </c>
    </row>
    <row r="317" spans="2:65" s="12" customFormat="1" ht="11.25">
      <c r="B317" s="148"/>
      <c r="D317" s="149" t="s">
        <v>132</v>
      </c>
      <c r="E317" s="150" t="s">
        <v>1</v>
      </c>
      <c r="F317" s="151" t="s">
        <v>433</v>
      </c>
      <c r="H317" s="152">
        <v>180</v>
      </c>
      <c r="I317" s="153"/>
      <c r="L317" s="148"/>
      <c r="M317" s="154"/>
      <c r="T317" s="155"/>
      <c r="AT317" s="150" t="s">
        <v>132</v>
      </c>
      <c r="AU317" s="150" t="s">
        <v>131</v>
      </c>
      <c r="AV317" s="12" t="s">
        <v>131</v>
      </c>
      <c r="AW317" s="12" t="s">
        <v>31</v>
      </c>
      <c r="AX317" s="12" t="s">
        <v>75</v>
      </c>
      <c r="AY317" s="150" t="s">
        <v>124</v>
      </c>
    </row>
    <row r="318" spans="2:65" s="13" customFormat="1" ht="11.25">
      <c r="B318" s="156"/>
      <c r="D318" s="149" t="s">
        <v>132</v>
      </c>
      <c r="E318" s="157" t="s">
        <v>1</v>
      </c>
      <c r="F318" s="158" t="s">
        <v>134</v>
      </c>
      <c r="H318" s="159">
        <v>180</v>
      </c>
      <c r="I318" s="160"/>
      <c r="L318" s="156"/>
      <c r="M318" s="161"/>
      <c r="T318" s="162"/>
      <c r="AT318" s="157" t="s">
        <v>132</v>
      </c>
      <c r="AU318" s="157" t="s">
        <v>131</v>
      </c>
      <c r="AV318" s="13" t="s">
        <v>130</v>
      </c>
      <c r="AW318" s="13" t="s">
        <v>31</v>
      </c>
      <c r="AX318" s="13" t="s">
        <v>83</v>
      </c>
      <c r="AY318" s="157" t="s">
        <v>124</v>
      </c>
    </row>
    <row r="319" spans="2:65" s="1" customFormat="1" ht="16.5" customHeight="1">
      <c r="B319" s="133"/>
      <c r="C319" s="163" t="s">
        <v>286</v>
      </c>
      <c r="D319" s="163" t="s">
        <v>157</v>
      </c>
      <c r="E319" s="164" t="s">
        <v>434</v>
      </c>
      <c r="F319" s="165" t="s">
        <v>435</v>
      </c>
      <c r="G319" s="166" t="s">
        <v>147</v>
      </c>
      <c r="H319" s="167">
        <v>0.18</v>
      </c>
      <c r="I319" s="168"/>
      <c r="J319" s="169">
        <f>ROUND(I319*H319,2)</f>
        <v>0</v>
      </c>
      <c r="K319" s="170"/>
      <c r="L319" s="171"/>
      <c r="M319" s="172" t="s">
        <v>1</v>
      </c>
      <c r="N319" s="173" t="s">
        <v>41</v>
      </c>
      <c r="P319" s="144">
        <f>O319*H319</f>
        <v>0</v>
      </c>
      <c r="Q319" s="144">
        <v>1</v>
      </c>
      <c r="R319" s="144">
        <f>Q319*H319</f>
        <v>0.18</v>
      </c>
      <c r="S319" s="144">
        <v>0</v>
      </c>
      <c r="T319" s="145">
        <f>S319*H319</f>
        <v>0</v>
      </c>
      <c r="AR319" s="146" t="s">
        <v>206</v>
      </c>
      <c r="AT319" s="146" t="s">
        <v>157</v>
      </c>
      <c r="AU319" s="146" t="s">
        <v>131</v>
      </c>
      <c r="AY319" s="15" t="s">
        <v>124</v>
      </c>
      <c r="BE319" s="147">
        <f>IF(N319="základná",J319,0)</f>
        <v>0</v>
      </c>
      <c r="BF319" s="147">
        <f>IF(N319="znížená",J319,0)</f>
        <v>0</v>
      </c>
      <c r="BG319" s="147">
        <f>IF(N319="zákl. prenesená",J319,0)</f>
        <v>0</v>
      </c>
      <c r="BH319" s="147">
        <f>IF(N319="zníž. prenesená",J319,0)</f>
        <v>0</v>
      </c>
      <c r="BI319" s="147">
        <f>IF(N319="nulová",J319,0)</f>
        <v>0</v>
      </c>
      <c r="BJ319" s="15" t="s">
        <v>131</v>
      </c>
      <c r="BK319" s="147">
        <f>ROUND(I319*H319,2)</f>
        <v>0</v>
      </c>
      <c r="BL319" s="15" t="s">
        <v>165</v>
      </c>
      <c r="BM319" s="146" t="s">
        <v>436</v>
      </c>
    </row>
    <row r="320" spans="2:65" s="12" customFormat="1" ht="11.25">
      <c r="B320" s="148"/>
      <c r="D320" s="149" t="s">
        <v>132</v>
      </c>
      <c r="E320" s="150" t="s">
        <v>1</v>
      </c>
      <c r="F320" s="151" t="s">
        <v>437</v>
      </c>
      <c r="H320" s="152">
        <v>0.18</v>
      </c>
      <c r="I320" s="153"/>
      <c r="L320" s="148"/>
      <c r="M320" s="154"/>
      <c r="T320" s="155"/>
      <c r="AT320" s="150" t="s">
        <v>132</v>
      </c>
      <c r="AU320" s="150" t="s">
        <v>131</v>
      </c>
      <c r="AV320" s="12" t="s">
        <v>131</v>
      </c>
      <c r="AW320" s="12" t="s">
        <v>31</v>
      </c>
      <c r="AX320" s="12" t="s">
        <v>75</v>
      </c>
      <c r="AY320" s="150" t="s">
        <v>124</v>
      </c>
    </row>
    <row r="321" spans="2:65" s="13" customFormat="1" ht="11.25">
      <c r="B321" s="156"/>
      <c r="D321" s="149" t="s">
        <v>132</v>
      </c>
      <c r="E321" s="157" t="s">
        <v>1</v>
      </c>
      <c r="F321" s="158" t="s">
        <v>134</v>
      </c>
      <c r="H321" s="159">
        <v>0.18</v>
      </c>
      <c r="I321" s="160"/>
      <c r="L321" s="156"/>
      <c r="M321" s="161"/>
      <c r="T321" s="162"/>
      <c r="AT321" s="157" t="s">
        <v>132</v>
      </c>
      <c r="AU321" s="157" t="s">
        <v>131</v>
      </c>
      <c r="AV321" s="13" t="s">
        <v>130</v>
      </c>
      <c r="AW321" s="13" t="s">
        <v>31</v>
      </c>
      <c r="AX321" s="13" t="s">
        <v>83</v>
      </c>
      <c r="AY321" s="157" t="s">
        <v>124</v>
      </c>
    </row>
    <row r="322" spans="2:65" s="1" customFormat="1" ht="24.2" customHeight="1">
      <c r="B322" s="133"/>
      <c r="C322" s="134" t="s">
        <v>438</v>
      </c>
      <c r="D322" s="134" t="s">
        <v>126</v>
      </c>
      <c r="E322" s="135" t="s">
        <v>439</v>
      </c>
      <c r="F322" s="136" t="s">
        <v>440</v>
      </c>
      <c r="G322" s="137" t="s">
        <v>431</v>
      </c>
      <c r="H322" s="138">
        <v>1386</v>
      </c>
      <c r="I322" s="139"/>
      <c r="J322" s="140">
        <f>ROUND(I322*H322,2)</f>
        <v>0</v>
      </c>
      <c r="K322" s="141"/>
      <c r="L322" s="30"/>
      <c r="M322" s="142" t="s">
        <v>1</v>
      </c>
      <c r="N322" s="143" t="s">
        <v>41</v>
      </c>
      <c r="P322" s="144">
        <f>O322*H322</f>
        <v>0</v>
      </c>
      <c r="Q322" s="144">
        <v>4.5899999999999998E-5</v>
      </c>
      <c r="R322" s="144">
        <f>Q322*H322</f>
        <v>6.3617399999999991E-2</v>
      </c>
      <c r="S322" s="144">
        <v>0</v>
      </c>
      <c r="T322" s="145">
        <f>S322*H322</f>
        <v>0</v>
      </c>
      <c r="AR322" s="146" t="s">
        <v>165</v>
      </c>
      <c r="AT322" s="146" t="s">
        <v>126</v>
      </c>
      <c r="AU322" s="146" t="s">
        <v>131</v>
      </c>
      <c r="AY322" s="15" t="s">
        <v>124</v>
      </c>
      <c r="BE322" s="147">
        <f>IF(N322="základná",J322,0)</f>
        <v>0</v>
      </c>
      <c r="BF322" s="147">
        <f>IF(N322="znížená",J322,0)</f>
        <v>0</v>
      </c>
      <c r="BG322" s="147">
        <f>IF(N322="zákl. prenesená",J322,0)</f>
        <v>0</v>
      </c>
      <c r="BH322" s="147">
        <f>IF(N322="zníž. prenesená",J322,0)</f>
        <v>0</v>
      </c>
      <c r="BI322" s="147">
        <f>IF(N322="nulová",J322,0)</f>
        <v>0</v>
      </c>
      <c r="BJ322" s="15" t="s">
        <v>131</v>
      </c>
      <c r="BK322" s="147">
        <f>ROUND(I322*H322,2)</f>
        <v>0</v>
      </c>
      <c r="BL322" s="15" t="s">
        <v>165</v>
      </c>
      <c r="BM322" s="146" t="s">
        <v>441</v>
      </c>
    </row>
    <row r="323" spans="2:65" s="12" customFormat="1" ht="11.25">
      <c r="B323" s="148"/>
      <c r="D323" s="149" t="s">
        <v>132</v>
      </c>
      <c r="E323" s="150" t="s">
        <v>1</v>
      </c>
      <c r="F323" s="151" t="s">
        <v>442</v>
      </c>
      <c r="H323" s="152">
        <v>1386</v>
      </c>
      <c r="I323" s="153"/>
      <c r="L323" s="148"/>
      <c r="M323" s="154"/>
      <c r="T323" s="155"/>
      <c r="AT323" s="150" t="s">
        <v>132</v>
      </c>
      <c r="AU323" s="150" t="s">
        <v>131</v>
      </c>
      <c r="AV323" s="12" t="s">
        <v>131</v>
      </c>
      <c r="AW323" s="12" t="s">
        <v>31</v>
      </c>
      <c r="AX323" s="12" t="s">
        <v>75</v>
      </c>
      <c r="AY323" s="150" t="s">
        <v>124</v>
      </c>
    </row>
    <row r="324" spans="2:65" s="13" customFormat="1" ht="11.25">
      <c r="B324" s="156"/>
      <c r="D324" s="149" t="s">
        <v>132</v>
      </c>
      <c r="E324" s="157" t="s">
        <v>1</v>
      </c>
      <c r="F324" s="158" t="s">
        <v>134</v>
      </c>
      <c r="H324" s="159">
        <v>1386</v>
      </c>
      <c r="I324" s="160"/>
      <c r="L324" s="156"/>
      <c r="M324" s="161"/>
      <c r="T324" s="162"/>
      <c r="AT324" s="157" t="s">
        <v>132</v>
      </c>
      <c r="AU324" s="157" t="s">
        <v>131</v>
      </c>
      <c r="AV324" s="13" t="s">
        <v>130</v>
      </c>
      <c r="AW324" s="13" t="s">
        <v>31</v>
      </c>
      <c r="AX324" s="13" t="s">
        <v>83</v>
      </c>
      <c r="AY324" s="157" t="s">
        <v>124</v>
      </c>
    </row>
    <row r="325" spans="2:65" s="1" customFormat="1" ht="24.2" customHeight="1">
      <c r="B325" s="133"/>
      <c r="C325" s="163" t="s">
        <v>290</v>
      </c>
      <c r="D325" s="163" t="s">
        <v>157</v>
      </c>
      <c r="E325" s="164" t="s">
        <v>443</v>
      </c>
      <c r="F325" s="165" t="s">
        <v>444</v>
      </c>
      <c r="G325" s="166" t="s">
        <v>147</v>
      </c>
      <c r="H325" s="167">
        <v>1.3859999999999999</v>
      </c>
      <c r="I325" s="168"/>
      <c r="J325" s="169">
        <f>ROUND(I325*H325,2)</f>
        <v>0</v>
      </c>
      <c r="K325" s="170"/>
      <c r="L325" s="171"/>
      <c r="M325" s="172" t="s">
        <v>1</v>
      </c>
      <c r="N325" s="173" t="s">
        <v>41</v>
      </c>
      <c r="P325" s="144">
        <f>O325*H325</f>
        <v>0</v>
      </c>
      <c r="Q325" s="144">
        <v>1</v>
      </c>
      <c r="R325" s="144">
        <f>Q325*H325</f>
        <v>1.3859999999999999</v>
      </c>
      <c r="S325" s="144">
        <v>0</v>
      </c>
      <c r="T325" s="145">
        <f>S325*H325</f>
        <v>0</v>
      </c>
      <c r="AR325" s="146" t="s">
        <v>206</v>
      </c>
      <c r="AT325" s="146" t="s">
        <v>157</v>
      </c>
      <c r="AU325" s="146" t="s">
        <v>131</v>
      </c>
      <c r="AY325" s="15" t="s">
        <v>124</v>
      </c>
      <c r="BE325" s="147">
        <f>IF(N325="základná",J325,0)</f>
        <v>0</v>
      </c>
      <c r="BF325" s="147">
        <f>IF(N325="znížená",J325,0)</f>
        <v>0</v>
      </c>
      <c r="BG325" s="147">
        <f>IF(N325="zákl. prenesená",J325,0)</f>
        <v>0</v>
      </c>
      <c r="BH325" s="147">
        <f>IF(N325="zníž. prenesená",J325,0)</f>
        <v>0</v>
      </c>
      <c r="BI325" s="147">
        <f>IF(N325="nulová",J325,0)</f>
        <v>0</v>
      </c>
      <c r="BJ325" s="15" t="s">
        <v>131</v>
      </c>
      <c r="BK325" s="147">
        <f>ROUND(I325*H325,2)</f>
        <v>0</v>
      </c>
      <c r="BL325" s="15" t="s">
        <v>165</v>
      </c>
      <c r="BM325" s="146" t="s">
        <v>445</v>
      </c>
    </row>
    <row r="326" spans="2:65" s="12" customFormat="1" ht="11.25">
      <c r="B326" s="148"/>
      <c r="D326" s="149" t="s">
        <v>132</v>
      </c>
      <c r="E326" s="150" t="s">
        <v>1</v>
      </c>
      <c r="F326" s="151" t="s">
        <v>446</v>
      </c>
      <c r="H326" s="152">
        <v>1.3859999999999999</v>
      </c>
      <c r="I326" s="153"/>
      <c r="L326" s="148"/>
      <c r="M326" s="154"/>
      <c r="T326" s="155"/>
      <c r="AT326" s="150" t="s">
        <v>132</v>
      </c>
      <c r="AU326" s="150" t="s">
        <v>131</v>
      </c>
      <c r="AV326" s="12" t="s">
        <v>131</v>
      </c>
      <c r="AW326" s="12" t="s">
        <v>31</v>
      </c>
      <c r="AX326" s="12" t="s">
        <v>75</v>
      </c>
      <c r="AY326" s="150" t="s">
        <v>124</v>
      </c>
    </row>
    <row r="327" spans="2:65" s="13" customFormat="1" ht="11.25">
      <c r="B327" s="156"/>
      <c r="D327" s="149" t="s">
        <v>132</v>
      </c>
      <c r="E327" s="157" t="s">
        <v>1</v>
      </c>
      <c r="F327" s="158" t="s">
        <v>134</v>
      </c>
      <c r="H327" s="159">
        <v>1.3859999999999999</v>
      </c>
      <c r="I327" s="160"/>
      <c r="L327" s="156"/>
      <c r="M327" s="161"/>
      <c r="T327" s="162"/>
      <c r="AT327" s="157" t="s">
        <v>132</v>
      </c>
      <c r="AU327" s="157" t="s">
        <v>131</v>
      </c>
      <c r="AV327" s="13" t="s">
        <v>130</v>
      </c>
      <c r="AW327" s="13" t="s">
        <v>31</v>
      </c>
      <c r="AX327" s="13" t="s">
        <v>83</v>
      </c>
      <c r="AY327" s="157" t="s">
        <v>124</v>
      </c>
    </row>
    <row r="328" spans="2:65" s="1" customFormat="1" ht="24.2" customHeight="1">
      <c r="B328" s="133"/>
      <c r="C328" s="134" t="s">
        <v>447</v>
      </c>
      <c r="D328" s="134" t="s">
        <v>126</v>
      </c>
      <c r="E328" s="135" t="s">
        <v>448</v>
      </c>
      <c r="F328" s="136" t="s">
        <v>449</v>
      </c>
      <c r="G328" s="137" t="s">
        <v>147</v>
      </c>
      <c r="H328" s="138">
        <v>1.643</v>
      </c>
      <c r="I328" s="139"/>
      <c r="J328" s="140">
        <f>ROUND(I328*H328,2)</f>
        <v>0</v>
      </c>
      <c r="K328" s="141"/>
      <c r="L328" s="30"/>
      <c r="M328" s="142" t="s">
        <v>1</v>
      </c>
      <c r="N328" s="143" t="s">
        <v>41</v>
      </c>
      <c r="P328" s="144">
        <f>O328*H328</f>
        <v>0</v>
      </c>
      <c r="Q328" s="144">
        <v>0</v>
      </c>
      <c r="R328" s="144">
        <f>Q328*H328</f>
        <v>0</v>
      </c>
      <c r="S328" s="144">
        <v>0</v>
      </c>
      <c r="T328" s="145">
        <f>S328*H328</f>
        <v>0</v>
      </c>
      <c r="AR328" s="146" t="s">
        <v>165</v>
      </c>
      <c r="AT328" s="146" t="s">
        <v>126</v>
      </c>
      <c r="AU328" s="146" t="s">
        <v>131</v>
      </c>
      <c r="AY328" s="15" t="s">
        <v>124</v>
      </c>
      <c r="BE328" s="147">
        <f>IF(N328="základná",J328,0)</f>
        <v>0</v>
      </c>
      <c r="BF328" s="147">
        <f>IF(N328="znížená",J328,0)</f>
        <v>0</v>
      </c>
      <c r="BG328" s="147">
        <f>IF(N328="zákl. prenesená",J328,0)</f>
        <v>0</v>
      </c>
      <c r="BH328" s="147">
        <f>IF(N328="zníž. prenesená",J328,0)</f>
        <v>0</v>
      </c>
      <c r="BI328" s="147">
        <f>IF(N328="nulová",J328,0)</f>
        <v>0</v>
      </c>
      <c r="BJ328" s="15" t="s">
        <v>131</v>
      </c>
      <c r="BK328" s="147">
        <f>ROUND(I328*H328,2)</f>
        <v>0</v>
      </c>
      <c r="BL328" s="15" t="s">
        <v>165</v>
      </c>
      <c r="BM328" s="146" t="s">
        <v>450</v>
      </c>
    </row>
    <row r="329" spans="2:65" s="11" customFormat="1" ht="22.9" customHeight="1">
      <c r="B329" s="121"/>
      <c r="D329" s="122" t="s">
        <v>74</v>
      </c>
      <c r="E329" s="131" t="s">
        <v>451</v>
      </c>
      <c r="F329" s="131" t="s">
        <v>452</v>
      </c>
      <c r="I329" s="124"/>
      <c r="J329" s="132">
        <f>BK329</f>
        <v>0</v>
      </c>
      <c r="L329" s="121"/>
      <c r="M329" s="126"/>
      <c r="P329" s="127">
        <f>SUM(P330:P335)</f>
        <v>0</v>
      </c>
      <c r="R329" s="127">
        <f>SUM(R330:R335)</f>
        <v>0</v>
      </c>
      <c r="T329" s="128">
        <f>SUM(T330:T335)</f>
        <v>0</v>
      </c>
      <c r="AR329" s="122" t="s">
        <v>131</v>
      </c>
      <c r="AT329" s="129" t="s">
        <v>74</v>
      </c>
      <c r="AU329" s="129" t="s">
        <v>83</v>
      </c>
      <c r="AY329" s="122" t="s">
        <v>124</v>
      </c>
      <c r="BK329" s="130">
        <f>SUM(BK330:BK335)</f>
        <v>0</v>
      </c>
    </row>
    <row r="330" spans="2:65" s="1" customFormat="1" ht="21.75" customHeight="1">
      <c r="B330" s="133"/>
      <c r="C330" s="134" t="s">
        <v>295</v>
      </c>
      <c r="D330" s="134" t="s">
        <v>126</v>
      </c>
      <c r="E330" s="135" t="s">
        <v>453</v>
      </c>
      <c r="F330" s="136" t="s">
        <v>454</v>
      </c>
      <c r="G330" s="137" t="s">
        <v>153</v>
      </c>
      <c r="H330" s="138">
        <v>76.424999999999997</v>
      </c>
      <c r="I330" s="139"/>
      <c r="J330" s="140">
        <f>ROUND(I330*H330,2)</f>
        <v>0</v>
      </c>
      <c r="K330" s="141"/>
      <c r="L330" s="30"/>
      <c r="M330" s="142" t="s">
        <v>1</v>
      </c>
      <c r="N330" s="143" t="s">
        <v>41</v>
      </c>
      <c r="P330" s="144">
        <f>O330*H330</f>
        <v>0</v>
      </c>
      <c r="Q330" s="144">
        <v>0</v>
      </c>
      <c r="R330" s="144">
        <f>Q330*H330</f>
        <v>0</v>
      </c>
      <c r="S330" s="144">
        <v>0</v>
      </c>
      <c r="T330" s="145">
        <f>S330*H330</f>
        <v>0</v>
      </c>
      <c r="AR330" s="146" t="s">
        <v>165</v>
      </c>
      <c r="AT330" s="146" t="s">
        <v>126</v>
      </c>
      <c r="AU330" s="146" t="s">
        <v>131</v>
      </c>
      <c r="AY330" s="15" t="s">
        <v>124</v>
      </c>
      <c r="BE330" s="147">
        <f>IF(N330="základná",J330,0)</f>
        <v>0</v>
      </c>
      <c r="BF330" s="147">
        <f>IF(N330="znížená",J330,0)</f>
        <v>0</v>
      </c>
      <c r="BG330" s="147">
        <f>IF(N330="zákl. prenesená",J330,0)</f>
        <v>0</v>
      </c>
      <c r="BH330" s="147">
        <f>IF(N330="zníž. prenesená",J330,0)</f>
        <v>0</v>
      </c>
      <c r="BI330" s="147">
        <f>IF(N330="nulová",J330,0)</f>
        <v>0</v>
      </c>
      <c r="BJ330" s="15" t="s">
        <v>131</v>
      </c>
      <c r="BK330" s="147">
        <f>ROUND(I330*H330,2)</f>
        <v>0</v>
      </c>
      <c r="BL330" s="15" t="s">
        <v>165</v>
      </c>
      <c r="BM330" s="146" t="s">
        <v>455</v>
      </c>
    </row>
    <row r="331" spans="2:65" s="12" customFormat="1" ht="11.25">
      <c r="B331" s="148"/>
      <c r="D331" s="149" t="s">
        <v>132</v>
      </c>
      <c r="E331" s="150" t="s">
        <v>1</v>
      </c>
      <c r="F331" s="151" t="s">
        <v>456</v>
      </c>
      <c r="H331" s="152">
        <v>76.424999999999997</v>
      </c>
      <c r="I331" s="153"/>
      <c r="L331" s="148"/>
      <c r="M331" s="154"/>
      <c r="T331" s="155"/>
      <c r="AT331" s="150" t="s">
        <v>132</v>
      </c>
      <c r="AU331" s="150" t="s">
        <v>131</v>
      </c>
      <c r="AV331" s="12" t="s">
        <v>131</v>
      </c>
      <c r="AW331" s="12" t="s">
        <v>31</v>
      </c>
      <c r="AX331" s="12" t="s">
        <v>75</v>
      </c>
      <c r="AY331" s="150" t="s">
        <v>124</v>
      </c>
    </row>
    <row r="332" spans="2:65" s="13" customFormat="1" ht="11.25">
      <c r="B332" s="156"/>
      <c r="D332" s="149" t="s">
        <v>132</v>
      </c>
      <c r="E332" s="157" t="s">
        <v>1</v>
      </c>
      <c r="F332" s="158" t="s">
        <v>134</v>
      </c>
      <c r="H332" s="159">
        <v>76.424999999999997</v>
      </c>
      <c r="I332" s="160"/>
      <c r="L332" s="156"/>
      <c r="M332" s="161"/>
      <c r="T332" s="162"/>
      <c r="AT332" s="157" t="s">
        <v>132</v>
      </c>
      <c r="AU332" s="157" t="s">
        <v>131</v>
      </c>
      <c r="AV332" s="13" t="s">
        <v>130</v>
      </c>
      <c r="AW332" s="13" t="s">
        <v>31</v>
      </c>
      <c r="AX332" s="13" t="s">
        <v>83</v>
      </c>
      <c r="AY332" s="157" t="s">
        <v>124</v>
      </c>
    </row>
    <row r="333" spans="2:65" s="1" customFormat="1" ht="37.9" customHeight="1">
      <c r="B333" s="133"/>
      <c r="C333" s="134" t="s">
        <v>457</v>
      </c>
      <c r="D333" s="134" t="s">
        <v>126</v>
      </c>
      <c r="E333" s="135" t="s">
        <v>458</v>
      </c>
      <c r="F333" s="136" t="s">
        <v>459</v>
      </c>
      <c r="G333" s="137" t="s">
        <v>153</v>
      </c>
      <c r="H333" s="138">
        <v>76.424999999999997</v>
      </c>
      <c r="I333" s="139"/>
      <c r="J333" s="140">
        <f>ROUND(I333*H333,2)</f>
        <v>0</v>
      </c>
      <c r="K333" s="141"/>
      <c r="L333" s="30"/>
      <c r="M333" s="142" t="s">
        <v>1</v>
      </c>
      <c r="N333" s="143" t="s">
        <v>41</v>
      </c>
      <c r="P333" s="144">
        <f>O333*H333</f>
        <v>0</v>
      </c>
      <c r="Q333" s="144">
        <v>0</v>
      </c>
      <c r="R333" s="144">
        <f>Q333*H333</f>
        <v>0</v>
      </c>
      <c r="S333" s="144">
        <v>0</v>
      </c>
      <c r="T333" s="145">
        <f>S333*H333</f>
        <v>0</v>
      </c>
      <c r="AR333" s="146" t="s">
        <v>165</v>
      </c>
      <c r="AT333" s="146" t="s">
        <v>126</v>
      </c>
      <c r="AU333" s="146" t="s">
        <v>131</v>
      </c>
      <c r="AY333" s="15" t="s">
        <v>124</v>
      </c>
      <c r="BE333" s="147">
        <f>IF(N333="základná",J333,0)</f>
        <v>0</v>
      </c>
      <c r="BF333" s="147">
        <f>IF(N333="znížená",J333,0)</f>
        <v>0</v>
      </c>
      <c r="BG333" s="147">
        <f>IF(N333="zákl. prenesená",J333,0)</f>
        <v>0</v>
      </c>
      <c r="BH333" s="147">
        <f>IF(N333="zníž. prenesená",J333,0)</f>
        <v>0</v>
      </c>
      <c r="BI333" s="147">
        <f>IF(N333="nulová",J333,0)</f>
        <v>0</v>
      </c>
      <c r="BJ333" s="15" t="s">
        <v>131</v>
      </c>
      <c r="BK333" s="147">
        <f>ROUND(I333*H333,2)</f>
        <v>0</v>
      </c>
      <c r="BL333" s="15" t="s">
        <v>165</v>
      </c>
      <c r="BM333" s="146" t="s">
        <v>460</v>
      </c>
    </row>
    <row r="334" spans="2:65" s="12" customFormat="1" ht="11.25">
      <c r="B334" s="148"/>
      <c r="D334" s="149" t="s">
        <v>132</v>
      </c>
      <c r="E334" s="150" t="s">
        <v>1</v>
      </c>
      <c r="F334" s="151" t="s">
        <v>456</v>
      </c>
      <c r="H334" s="152">
        <v>76.424999999999997</v>
      </c>
      <c r="I334" s="153"/>
      <c r="L334" s="148"/>
      <c r="M334" s="154"/>
      <c r="T334" s="155"/>
      <c r="AT334" s="150" t="s">
        <v>132</v>
      </c>
      <c r="AU334" s="150" t="s">
        <v>131</v>
      </c>
      <c r="AV334" s="12" t="s">
        <v>131</v>
      </c>
      <c r="AW334" s="12" t="s">
        <v>31</v>
      </c>
      <c r="AX334" s="12" t="s">
        <v>75</v>
      </c>
      <c r="AY334" s="150" t="s">
        <v>124</v>
      </c>
    </row>
    <row r="335" spans="2:65" s="13" customFormat="1" ht="11.25">
      <c r="B335" s="156"/>
      <c r="D335" s="149" t="s">
        <v>132</v>
      </c>
      <c r="E335" s="157" t="s">
        <v>1</v>
      </c>
      <c r="F335" s="158" t="s">
        <v>134</v>
      </c>
      <c r="H335" s="159">
        <v>76.424999999999997</v>
      </c>
      <c r="I335" s="160"/>
      <c r="L335" s="156"/>
      <c r="M335" s="161"/>
      <c r="T335" s="162"/>
      <c r="AT335" s="157" t="s">
        <v>132</v>
      </c>
      <c r="AU335" s="157" t="s">
        <v>131</v>
      </c>
      <c r="AV335" s="13" t="s">
        <v>130</v>
      </c>
      <c r="AW335" s="13" t="s">
        <v>31</v>
      </c>
      <c r="AX335" s="13" t="s">
        <v>83</v>
      </c>
      <c r="AY335" s="157" t="s">
        <v>124</v>
      </c>
    </row>
    <row r="336" spans="2:65" s="11" customFormat="1" ht="25.9" customHeight="1">
      <c r="B336" s="121"/>
      <c r="D336" s="122" t="s">
        <v>74</v>
      </c>
      <c r="E336" s="123" t="s">
        <v>461</v>
      </c>
      <c r="F336" s="123" t="s">
        <v>462</v>
      </c>
      <c r="I336" s="124"/>
      <c r="J336" s="125">
        <f>BK336</f>
        <v>0</v>
      </c>
      <c r="L336" s="121"/>
      <c r="M336" s="126"/>
      <c r="P336" s="127">
        <f>P337</f>
        <v>0</v>
      </c>
      <c r="R336" s="127">
        <f>R337</f>
        <v>0</v>
      </c>
      <c r="T336" s="128">
        <f>T337</f>
        <v>0</v>
      </c>
      <c r="AR336" s="122" t="s">
        <v>144</v>
      </c>
      <c r="AT336" s="129" t="s">
        <v>74</v>
      </c>
      <c r="AU336" s="129" t="s">
        <v>75</v>
      </c>
      <c r="AY336" s="122" t="s">
        <v>124</v>
      </c>
      <c r="BK336" s="130">
        <f>BK337</f>
        <v>0</v>
      </c>
    </row>
    <row r="337" spans="2:65" s="1" customFormat="1" ht="16.5" customHeight="1">
      <c r="B337" s="133"/>
      <c r="C337" s="134" t="s">
        <v>302</v>
      </c>
      <c r="D337" s="134" t="s">
        <v>126</v>
      </c>
      <c r="E337" s="135" t="s">
        <v>463</v>
      </c>
      <c r="F337" s="136" t="s">
        <v>464</v>
      </c>
      <c r="G337" s="137" t="s">
        <v>393</v>
      </c>
      <c r="H337" s="138">
        <v>1</v>
      </c>
      <c r="I337" s="139"/>
      <c r="J337" s="140">
        <f>ROUND(I337*H337,2)</f>
        <v>0</v>
      </c>
      <c r="K337" s="141"/>
      <c r="L337" s="30"/>
      <c r="M337" s="174" t="s">
        <v>1</v>
      </c>
      <c r="N337" s="175" t="s">
        <v>41</v>
      </c>
      <c r="O337" s="176"/>
      <c r="P337" s="177">
        <f>O337*H337</f>
        <v>0</v>
      </c>
      <c r="Q337" s="177">
        <v>0</v>
      </c>
      <c r="R337" s="177">
        <f>Q337*H337</f>
        <v>0</v>
      </c>
      <c r="S337" s="177">
        <v>0</v>
      </c>
      <c r="T337" s="178">
        <f>S337*H337</f>
        <v>0</v>
      </c>
      <c r="AR337" s="146" t="s">
        <v>130</v>
      </c>
      <c r="AT337" s="146" t="s">
        <v>126</v>
      </c>
      <c r="AU337" s="146" t="s">
        <v>83</v>
      </c>
      <c r="AY337" s="15" t="s">
        <v>124</v>
      </c>
      <c r="BE337" s="147">
        <f>IF(N337="základná",J337,0)</f>
        <v>0</v>
      </c>
      <c r="BF337" s="147">
        <f>IF(N337="znížená",J337,0)</f>
        <v>0</v>
      </c>
      <c r="BG337" s="147">
        <f>IF(N337="zákl. prenesená",J337,0)</f>
        <v>0</v>
      </c>
      <c r="BH337" s="147">
        <f>IF(N337="zníž. prenesená",J337,0)</f>
        <v>0</v>
      </c>
      <c r="BI337" s="147">
        <f>IF(N337="nulová",J337,0)</f>
        <v>0</v>
      </c>
      <c r="BJ337" s="15" t="s">
        <v>131</v>
      </c>
      <c r="BK337" s="147">
        <f>ROUND(I337*H337,2)</f>
        <v>0</v>
      </c>
      <c r="BL337" s="15" t="s">
        <v>130</v>
      </c>
      <c r="BM337" s="146" t="s">
        <v>465</v>
      </c>
    </row>
    <row r="338" spans="2:65" s="1" customFormat="1" ht="6.95" customHeight="1">
      <c r="B338" s="45"/>
      <c r="C338" s="46"/>
      <c r="D338" s="46"/>
      <c r="E338" s="46"/>
      <c r="F338" s="46"/>
      <c r="G338" s="46"/>
      <c r="H338" s="46"/>
      <c r="I338" s="46"/>
      <c r="J338" s="46"/>
      <c r="K338" s="46"/>
      <c r="L338" s="30"/>
    </row>
  </sheetData>
  <autoFilter ref="C129:K337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pans="2:46" ht="24.95" customHeight="1">
      <c r="B4" s="18"/>
      <c r="D4" s="19" t="s">
        <v>88</v>
      </c>
      <c r="L4" s="18"/>
      <c r="M4" s="85" t="s">
        <v>9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15</v>
      </c>
      <c r="L6" s="18"/>
    </row>
    <row r="7" spans="2:46" ht="26.25" customHeight="1">
      <c r="B7" s="18"/>
      <c r="E7" s="222" t="str">
        <f>'Rekapitulácia stavby'!K6</f>
        <v>Zníženie energetickej náročnosti budovy - haly pre spracovanie zemiakov v meste Spišská Belá</v>
      </c>
      <c r="F7" s="223"/>
      <c r="G7" s="223"/>
      <c r="H7" s="223"/>
      <c r="L7" s="18"/>
    </row>
    <row r="8" spans="2:46" s="1" customFormat="1" ht="12" customHeight="1">
      <c r="B8" s="30"/>
      <c r="D8" s="25" t="s">
        <v>89</v>
      </c>
      <c r="L8" s="30"/>
    </row>
    <row r="9" spans="2:46" s="1" customFormat="1" ht="16.5" customHeight="1">
      <c r="B9" s="30"/>
      <c r="E9" s="202" t="s">
        <v>466</v>
      </c>
      <c r="F9" s="224"/>
      <c r="G9" s="224"/>
      <c r="H9" s="224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3" t="str">
        <f>'Rekapitulácia stavby'!AN8</f>
        <v>30. 1. 2024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25</v>
      </c>
      <c r="I15" s="25" t="s">
        <v>26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24</v>
      </c>
      <c r="J17" s="26" t="str">
        <f>'Rekapitulácia stavby'!AN13</f>
        <v>Vyplň údaj</v>
      </c>
      <c r="L17" s="30"/>
    </row>
    <row r="18" spans="2:12" s="1" customFormat="1" ht="18" customHeight="1">
      <c r="B18" s="30"/>
      <c r="E18" s="225" t="str">
        <f>'Rekapitulácia stavby'!E14</f>
        <v>Vyplň údaj</v>
      </c>
      <c r="F18" s="183"/>
      <c r="G18" s="183"/>
      <c r="H18" s="183"/>
      <c r="I18" s="25" t="s">
        <v>26</v>
      </c>
      <c r="J18" s="26" t="str">
        <f>'Rekapitulácia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467</v>
      </c>
      <c r="I21" s="25" t="s">
        <v>26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467</v>
      </c>
      <c r="I24" s="25" t="s">
        <v>26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6"/>
      <c r="E27" s="188" t="s">
        <v>1</v>
      </c>
      <c r="F27" s="188"/>
      <c r="G27" s="188"/>
      <c r="H27" s="188"/>
      <c r="L27" s="86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25.35" customHeight="1">
      <c r="B30" s="30"/>
      <c r="D30" s="87" t="s">
        <v>35</v>
      </c>
      <c r="J30" s="67">
        <f>ROUND(J133, 2)</f>
        <v>0</v>
      </c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6" t="s">
        <v>39</v>
      </c>
      <c r="E33" s="35" t="s">
        <v>40</v>
      </c>
      <c r="F33" s="88">
        <f>ROUND((SUM(BE133:BE286)),  2)</f>
        <v>0</v>
      </c>
      <c r="G33" s="89"/>
      <c r="H33" s="89"/>
      <c r="I33" s="90">
        <v>0.2</v>
      </c>
      <c r="J33" s="88">
        <f>ROUND(((SUM(BE133:BE286))*I33),  2)</f>
        <v>0</v>
      </c>
      <c r="L33" s="30"/>
    </row>
    <row r="34" spans="2:12" s="1" customFormat="1" ht="14.45" customHeight="1">
      <c r="B34" s="30"/>
      <c r="E34" s="35" t="s">
        <v>41</v>
      </c>
      <c r="F34" s="88">
        <f>ROUND((SUM(BF133:BF286)),  2)</f>
        <v>0</v>
      </c>
      <c r="G34" s="89"/>
      <c r="H34" s="89"/>
      <c r="I34" s="90">
        <v>0.2</v>
      </c>
      <c r="J34" s="88">
        <f>ROUND(((SUM(BF133:BF286))*I34),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91">
        <f>ROUND((SUM(BG133:BG286)),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91">
        <f>ROUND((SUM(BH133:BH286)),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35" t="s">
        <v>44</v>
      </c>
      <c r="F37" s="88">
        <f>ROUND((SUM(BI133:BI286)),  2)</f>
        <v>0</v>
      </c>
      <c r="G37" s="89"/>
      <c r="H37" s="89"/>
      <c r="I37" s="90">
        <v>0</v>
      </c>
      <c r="J37" s="88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3"/>
      <c r="D39" s="94" t="s">
        <v>45</v>
      </c>
      <c r="E39" s="58"/>
      <c r="F39" s="58"/>
      <c r="G39" s="95" t="s">
        <v>46</v>
      </c>
      <c r="H39" s="96" t="s">
        <v>47</v>
      </c>
      <c r="I39" s="58"/>
      <c r="J39" s="97">
        <f>SUM(J30:J37)</f>
        <v>0</v>
      </c>
      <c r="K39" s="98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4" t="s">
        <v>50</v>
      </c>
      <c r="E61" s="32"/>
      <c r="F61" s="99" t="s">
        <v>51</v>
      </c>
      <c r="G61" s="44" t="s">
        <v>50</v>
      </c>
      <c r="H61" s="32"/>
      <c r="I61" s="32"/>
      <c r="J61" s="100" t="s">
        <v>51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4" t="s">
        <v>50</v>
      </c>
      <c r="E76" s="32"/>
      <c r="F76" s="99" t="s">
        <v>51</v>
      </c>
      <c r="G76" s="44" t="s">
        <v>50</v>
      </c>
      <c r="H76" s="32"/>
      <c r="I76" s="32"/>
      <c r="J76" s="100" t="s">
        <v>51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19" t="s">
        <v>91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15</v>
      </c>
      <c r="L84" s="30"/>
    </row>
    <row r="85" spans="2:47" s="1" customFormat="1" ht="26.25" customHeight="1">
      <c r="B85" s="30"/>
      <c r="E85" s="222" t="str">
        <f>E7</f>
        <v>Zníženie energetickej náročnosti budovy - haly pre spracovanie zemiakov v meste Spišská Belá</v>
      </c>
      <c r="F85" s="223"/>
      <c r="G85" s="223"/>
      <c r="H85" s="223"/>
      <c r="L85" s="30"/>
    </row>
    <row r="86" spans="2:47" s="1" customFormat="1" ht="12" customHeight="1">
      <c r="B86" s="30"/>
      <c r="C86" s="25" t="s">
        <v>89</v>
      </c>
      <c r="L86" s="30"/>
    </row>
    <row r="87" spans="2:47" s="1" customFormat="1" ht="16.5" customHeight="1">
      <c r="B87" s="30"/>
      <c r="E87" s="202" t="str">
        <f>E9</f>
        <v xml:space="preserve">02 - UVK ZTI - Ústredné vykurovanie </v>
      </c>
      <c r="F87" s="224"/>
      <c r="G87" s="224"/>
      <c r="H87" s="224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19</v>
      </c>
      <c r="F89" s="23" t="str">
        <f>F12</f>
        <v>Spišská Belá, C-KN č. 370/4</v>
      </c>
      <c r="I89" s="25" t="s">
        <v>21</v>
      </c>
      <c r="J89" s="53" t="str">
        <f>IF(J12="","",J12)</f>
        <v>30. 1. 2024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SLOVBYS s.r.o. </v>
      </c>
      <c r="I91" s="25" t="s">
        <v>29</v>
      </c>
      <c r="J91" s="28" t="str">
        <f>E21</f>
        <v xml:space="preserve">Štefan Petrilák </v>
      </c>
      <c r="L91" s="30"/>
    </row>
    <row r="92" spans="2:47" s="1" customFormat="1" ht="15.2" customHeight="1">
      <c r="B92" s="30"/>
      <c r="C92" s="25" t="s">
        <v>27</v>
      </c>
      <c r="F92" s="23" t="str">
        <f>IF(E18="","",E18)</f>
        <v>Vyplň údaj</v>
      </c>
      <c r="I92" s="25" t="s">
        <v>32</v>
      </c>
      <c r="J92" s="28" t="str">
        <f>E24</f>
        <v xml:space="preserve">Štefan Petrilák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1" t="s">
        <v>92</v>
      </c>
      <c r="D94" s="93"/>
      <c r="E94" s="93"/>
      <c r="F94" s="93"/>
      <c r="G94" s="93"/>
      <c r="H94" s="93"/>
      <c r="I94" s="93"/>
      <c r="J94" s="102" t="s">
        <v>93</v>
      </c>
      <c r="K94" s="93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3" t="s">
        <v>94</v>
      </c>
      <c r="J96" s="67">
        <f>J133</f>
        <v>0</v>
      </c>
      <c r="L96" s="30"/>
      <c r="AU96" s="15" t="s">
        <v>95</v>
      </c>
    </row>
    <row r="97" spans="2:12" s="8" customFormat="1" ht="24.95" customHeight="1">
      <c r="B97" s="104"/>
      <c r="D97" s="105" t="s">
        <v>96</v>
      </c>
      <c r="E97" s="106"/>
      <c r="F97" s="106"/>
      <c r="G97" s="106"/>
      <c r="H97" s="106"/>
      <c r="I97" s="106"/>
      <c r="J97" s="107">
        <f>J134</f>
        <v>0</v>
      </c>
      <c r="L97" s="104"/>
    </row>
    <row r="98" spans="2:12" s="9" customFormat="1" ht="19.899999999999999" customHeight="1">
      <c r="B98" s="108"/>
      <c r="D98" s="109" t="s">
        <v>101</v>
      </c>
      <c r="E98" s="110"/>
      <c r="F98" s="110"/>
      <c r="G98" s="110"/>
      <c r="H98" s="110"/>
      <c r="I98" s="110"/>
      <c r="J98" s="111">
        <f>J135</f>
        <v>0</v>
      </c>
      <c r="L98" s="108"/>
    </row>
    <row r="99" spans="2:12" s="8" customFormat="1" ht="24.95" customHeight="1">
      <c r="B99" s="104"/>
      <c r="D99" s="105" t="s">
        <v>103</v>
      </c>
      <c r="E99" s="106"/>
      <c r="F99" s="106"/>
      <c r="G99" s="106"/>
      <c r="H99" s="106"/>
      <c r="I99" s="106"/>
      <c r="J99" s="107">
        <f>J139</f>
        <v>0</v>
      </c>
      <c r="L99" s="104"/>
    </row>
    <row r="100" spans="2:12" s="9" customFormat="1" ht="19.899999999999999" customHeight="1">
      <c r="B100" s="108"/>
      <c r="D100" s="109" t="s">
        <v>468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12" s="9" customFormat="1" ht="19.899999999999999" customHeight="1">
      <c r="B101" s="108"/>
      <c r="D101" s="109" t="s">
        <v>469</v>
      </c>
      <c r="E101" s="110"/>
      <c r="F101" s="110"/>
      <c r="G101" s="110"/>
      <c r="H101" s="110"/>
      <c r="I101" s="110"/>
      <c r="J101" s="111">
        <f>J148</f>
        <v>0</v>
      </c>
      <c r="L101" s="108"/>
    </row>
    <row r="102" spans="2:12" s="9" customFormat="1" ht="19.899999999999999" customHeight="1">
      <c r="B102" s="108"/>
      <c r="D102" s="109" t="s">
        <v>470</v>
      </c>
      <c r="E102" s="110"/>
      <c r="F102" s="110"/>
      <c r="G102" s="110"/>
      <c r="H102" s="110"/>
      <c r="I102" s="110"/>
      <c r="J102" s="111">
        <f>J154</f>
        <v>0</v>
      </c>
      <c r="L102" s="108"/>
    </row>
    <row r="103" spans="2:12" s="9" customFormat="1" ht="19.899999999999999" customHeight="1">
      <c r="B103" s="108"/>
      <c r="D103" s="109" t="s">
        <v>471</v>
      </c>
      <c r="E103" s="110"/>
      <c r="F103" s="110"/>
      <c r="G103" s="110"/>
      <c r="H103" s="110"/>
      <c r="I103" s="110"/>
      <c r="J103" s="111">
        <f>J167</f>
        <v>0</v>
      </c>
      <c r="L103" s="108"/>
    </row>
    <row r="104" spans="2:12" s="9" customFormat="1" ht="19.899999999999999" customHeight="1">
      <c r="B104" s="108"/>
      <c r="D104" s="109" t="s">
        <v>472</v>
      </c>
      <c r="E104" s="110"/>
      <c r="F104" s="110"/>
      <c r="G104" s="110"/>
      <c r="H104" s="110"/>
      <c r="I104" s="110"/>
      <c r="J104" s="111">
        <f>J181</f>
        <v>0</v>
      </c>
      <c r="L104" s="108"/>
    </row>
    <row r="105" spans="2:12" s="9" customFormat="1" ht="19.899999999999999" customHeight="1">
      <c r="B105" s="108"/>
      <c r="D105" s="109" t="s">
        <v>473</v>
      </c>
      <c r="E105" s="110"/>
      <c r="F105" s="110"/>
      <c r="G105" s="110"/>
      <c r="H105" s="110"/>
      <c r="I105" s="110"/>
      <c r="J105" s="111">
        <f>J183</f>
        <v>0</v>
      </c>
      <c r="L105" s="108"/>
    </row>
    <row r="106" spans="2:12" s="9" customFormat="1" ht="19.899999999999999" customHeight="1">
      <c r="B106" s="108"/>
      <c r="D106" s="109" t="s">
        <v>474</v>
      </c>
      <c r="E106" s="110"/>
      <c r="F106" s="110"/>
      <c r="G106" s="110"/>
      <c r="H106" s="110"/>
      <c r="I106" s="110"/>
      <c r="J106" s="111">
        <f>J214</f>
        <v>0</v>
      </c>
      <c r="L106" s="108"/>
    </row>
    <row r="107" spans="2:12" s="9" customFormat="1" ht="19.899999999999999" customHeight="1">
      <c r="B107" s="108"/>
      <c r="D107" s="109" t="s">
        <v>475</v>
      </c>
      <c r="E107" s="110"/>
      <c r="F107" s="110"/>
      <c r="G107" s="110"/>
      <c r="H107" s="110"/>
      <c r="I107" s="110"/>
      <c r="J107" s="111">
        <f>J227</f>
        <v>0</v>
      </c>
      <c r="L107" s="108"/>
    </row>
    <row r="108" spans="2:12" s="9" customFormat="1" ht="19.899999999999999" customHeight="1">
      <c r="B108" s="108"/>
      <c r="D108" s="109" t="s">
        <v>476</v>
      </c>
      <c r="E108" s="110"/>
      <c r="F108" s="110"/>
      <c r="G108" s="110"/>
      <c r="H108" s="110"/>
      <c r="I108" s="110"/>
      <c r="J108" s="111">
        <f>J236</f>
        <v>0</v>
      </c>
      <c r="L108" s="108"/>
    </row>
    <row r="109" spans="2:12" s="9" customFormat="1" ht="19.899999999999999" customHeight="1">
      <c r="B109" s="108"/>
      <c r="D109" s="109" t="s">
        <v>477</v>
      </c>
      <c r="E109" s="110"/>
      <c r="F109" s="110"/>
      <c r="G109" s="110"/>
      <c r="H109" s="110"/>
      <c r="I109" s="110"/>
      <c r="J109" s="111">
        <f>J257</f>
        <v>0</v>
      </c>
      <c r="L109" s="108"/>
    </row>
    <row r="110" spans="2:12" s="9" customFormat="1" ht="19.899999999999999" customHeight="1">
      <c r="B110" s="108"/>
      <c r="D110" s="109" t="s">
        <v>478</v>
      </c>
      <c r="E110" s="110"/>
      <c r="F110" s="110"/>
      <c r="G110" s="110"/>
      <c r="H110" s="110"/>
      <c r="I110" s="110"/>
      <c r="J110" s="111">
        <f>J271</f>
        <v>0</v>
      </c>
      <c r="L110" s="108"/>
    </row>
    <row r="111" spans="2:12" s="8" customFormat="1" ht="24.95" customHeight="1">
      <c r="B111" s="104"/>
      <c r="D111" s="105" t="s">
        <v>479</v>
      </c>
      <c r="E111" s="106"/>
      <c r="F111" s="106"/>
      <c r="G111" s="106"/>
      <c r="H111" s="106"/>
      <c r="I111" s="106"/>
      <c r="J111" s="107">
        <f>J274</f>
        <v>0</v>
      </c>
      <c r="L111" s="104"/>
    </row>
    <row r="112" spans="2:12" s="9" customFormat="1" ht="19.899999999999999" customHeight="1">
      <c r="B112" s="108"/>
      <c r="D112" s="109" t="s">
        <v>480</v>
      </c>
      <c r="E112" s="110"/>
      <c r="F112" s="110"/>
      <c r="G112" s="110"/>
      <c r="H112" s="110"/>
      <c r="I112" s="110"/>
      <c r="J112" s="111">
        <f>J275</f>
        <v>0</v>
      </c>
      <c r="L112" s="108"/>
    </row>
    <row r="113" spans="2:12" s="8" customFormat="1" ht="24.95" customHeight="1">
      <c r="B113" s="104"/>
      <c r="D113" s="105" t="s">
        <v>481</v>
      </c>
      <c r="E113" s="106"/>
      <c r="F113" s="106"/>
      <c r="G113" s="106"/>
      <c r="H113" s="106"/>
      <c r="I113" s="106"/>
      <c r="J113" s="107">
        <f>J282</f>
        <v>0</v>
      </c>
      <c r="L113" s="104"/>
    </row>
    <row r="114" spans="2:12" s="1" customFormat="1" ht="21.75" customHeight="1">
      <c r="B114" s="30"/>
      <c r="L114" s="30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0"/>
    </row>
    <row r="119" spans="2:12" s="1" customFormat="1" ht="6.95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0"/>
    </row>
    <row r="120" spans="2:12" s="1" customFormat="1" ht="24.95" customHeight="1">
      <c r="B120" s="30"/>
      <c r="C120" s="19" t="s">
        <v>110</v>
      </c>
      <c r="L120" s="30"/>
    </row>
    <row r="121" spans="2:12" s="1" customFormat="1" ht="6.95" customHeight="1">
      <c r="B121" s="30"/>
      <c r="L121" s="30"/>
    </row>
    <row r="122" spans="2:12" s="1" customFormat="1" ht="12" customHeight="1">
      <c r="B122" s="30"/>
      <c r="C122" s="25" t="s">
        <v>15</v>
      </c>
      <c r="L122" s="30"/>
    </row>
    <row r="123" spans="2:12" s="1" customFormat="1" ht="26.25" customHeight="1">
      <c r="B123" s="30"/>
      <c r="E123" s="222" t="str">
        <f>E7</f>
        <v>Zníženie energetickej náročnosti budovy - haly pre spracovanie zemiakov v meste Spišská Belá</v>
      </c>
      <c r="F123" s="223"/>
      <c r="G123" s="223"/>
      <c r="H123" s="223"/>
      <c r="L123" s="30"/>
    </row>
    <row r="124" spans="2:12" s="1" customFormat="1" ht="12" customHeight="1">
      <c r="B124" s="30"/>
      <c r="C124" s="25" t="s">
        <v>89</v>
      </c>
      <c r="L124" s="30"/>
    </row>
    <row r="125" spans="2:12" s="1" customFormat="1" ht="16.5" customHeight="1">
      <c r="B125" s="30"/>
      <c r="E125" s="202" t="str">
        <f>E9</f>
        <v xml:space="preserve">02 - UVK ZTI - Ústredné vykurovanie </v>
      </c>
      <c r="F125" s="224"/>
      <c r="G125" s="224"/>
      <c r="H125" s="224"/>
      <c r="L125" s="30"/>
    </row>
    <row r="126" spans="2:12" s="1" customFormat="1" ht="6.95" customHeight="1">
      <c r="B126" s="30"/>
      <c r="L126" s="30"/>
    </row>
    <row r="127" spans="2:12" s="1" customFormat="1" ht="12" customHeight="1">
      <c r="B127" s="30"/>
      <c r="C127" s="25" t="s">
        <v>19</v>
      </c>
      <c r="F127" s="23" t="str">
        <f>F12</f>
        <v>Spišská Belá, C-KN č. 370/4</v>
      </c>
      <c r="I127" s="25" t="s">
        <v>21</v>
      </c>
      <c r="J127" s="53" t="str">
        <f>IF(J12="","",J12)</f>
        <v>30. 1. 2024</v>
      </c>
      <c r="L127" s="30"/>
    </row>
    <row r="128" spans="2:12" s="1" customFormat="1" ht="6.95" customHeight="1">
      <c r="B128" s="30"/>
      <c r="L128" s="30"/>
    </row>
    <row r="129" spans="2:65" s="1" customFormat="1" ht="15.2" customHeight="1">
      <c r="B129" s="30"/>
      <c r="C129" s="25" t="s">
        <v>23</v>
      </c>
      <c r="F129" s="23" t="str">
        <f>E15</f>
        <v xml:space="preserve">SLOVBYS s.r.o. </v>
      </c>
      <c r="I129" s="25" t="s">
        <v>29</v>
      </c>
      <c r="J129" s="28" t="str">
        <f>E21</f>
        <v xml:space="preserve">Štefan Petrilák </v>
      </c>
      <c r="L129" s="30"/>
    </row>
    <row r="130" spans="2:65" s="1" customFormat="1" ht="15.2" customHeight="1">
      <c r="B130" s="30"/>
      <c r="C130" s="25" t="s">
        <v>27</v>
      </c>
      <c r="F130" s="23" t="str">
        <f>IF(E18="","",E18)</f>
        <v>Vyplň údaj</v>
      </c>
      <c r="I130" s="25" t="s">
        <v>32</v>
      </c>
      <c r="J130" s="28" t="str">
        <f>E24</f>
        <v xml:space="preserve">Štefan Petrilák </v>
      </c>
      <c r="L130" s="30"/>
    </row>
    <row r="131" spans="2:65" s="1" customFormat="1" ht="10.35" customHeight="1">
      <c r="B131" s="30"/>
      <c r="L131" s="30"/>
    </row>
    <row r="132" spans="2:65" s="10" customFormat="1" ht="29.25" customHeight="1">
      <c r="B132" s="112"/>
      <c r="C132" s="113" t="s">
        <v>111</v>
      </c>
      <c r="D132" s="114" t="s">
        <v>60</v>
      </c>
      <c r="E132" s="114" t="s">
        <v>56</v>
      </c>
      <c r="F132" s="114" t="s">
        <v>57</v>
      </c>
      <c r="G132" s="114" t="s">
        <v>112</v>
      </c>
      <c r="H132" s="114" t="s">
        <v>113</v>
      </c>
      <c r="I132" s="114" t="s">
        <v>114</v>
      </c>
      <c r="J132" s="115" t="s">
        <v>93</v>
      </c>
      <c r="K132" s="116" t="s">
        <v>115</v>
      </c>
      <c r="L132" s="112"/>
      <c r="M132" s="60" t="s">
        <v>1</v>
      </c>
      <c r="N132" s="61" t="s">
        <v>39</v>
      </c>
      <c r="O132" s="61" t="s">
        <v>116</v>
      </c>
      <c r="P132" s="61" t="s">
        <v>117</v>
      </c>
      <c r="Q132" s="61" t="s">
        <v>118</v>
      </c>
      <c r="R132" s="61" t="s">
        <v>119</v>
      </c>
      <c r="S132" s="61" t="s">
        <v>120</v>
      </c>
      <c r="T132" s="62" t="s">
        <v>121</v>
      </c>
    </row>
    <row r="133" spans="2:65" s="1" customFormat="1" ht="22.9" customHeight="1">
      <c r="B133" s="30"/>
      <c r="C133" s="65" t="s">
        <v>94</v>
      </c>
      <c r="J133" s="117">
        <f>BK133</f>
        <v>0</v>
      </c>
      <c r="L133" s="30"/>
      <c r="M133" s="63"/>
      <c r="N133" s="54"/>
      <c r="O133" s="54"/>
      <c r="P133" s="118">
        <f>P134+P139+P274+P282</f>
        <v>0</v>
      </c>
      <c r="Q133" s="54"/>
      <c r="R133" s="118">
        <f>R134+R139+R274+R282</f>
        <v>0</v>
      </c>
      <c r="S133" s="54"/>
      <c r="T133" s="119">
        <f>T134+T139+T274+T282</f>
        <v>0</v>
      </c>
      <c r="AT133" s="15" t="s">
        <v>74</v>
      </c>
      <c r="AU133" s="15" t="s">
        <v>95</v>
      </c>
      <c r="BK133" s="120">
        <f>BK134+BK139+BK274+BK282</f>
        <v>0</v>
      </c>
    </row>
    <row r="134" spans="2:65" s="11" customFormat="1" ht="25.9" customHeight="1">
      <c r="B134" s="121"/>
      <c r="D134" s="122" t="s">
        <v>74</v>
      </c>
      <c r="E134" s="123" t="s">
        <v>122</v>
      </c>
      <c r="F134" s="123" t="s">
        <v>123</v>
      </c>
      <c r="I134" s="124"/>
      <c r="J134" s="125">
        <f>BK134</f>
        <v>0</v>
      </c>
      <c r="L134" s="121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2" t="s">
        <v>83</v>
      </c>
      <c r="AT134" s="129" t="s">
        <v>74</v>
      </c>
      <c r="AU134" s="129" t="s">
        <v>75</v>
      </c>
      <c r="AY134" s="122" t="s">
        <v>124</v>
      </c>
      <c r="BK134" s="130">
        <f>BK135</f>
        <v>0</v>
      </c>
    </row>
    <row r="135" spans="2:65" s="11" customFormat="1" ht="22.9" customHeight="1">
      <c r="B135" s="121"/>
      <c r="D135" s="122" t="s">
        <v>74</v>
      </c>
      <c r="E135" s="131" t="s">
        <v>168</v>
      </c>
      <c r="F135" s="131" t="s">
        <v>245</v>
      </c>
      <c r="I135" s="124"/>
      <c r="J135" s="132">
        <f>BK135</f>
        <v>0</v>
      </c>
      <c r="L135" s="121"/>
      <c r="M135" s="126"/>
      <c r="P135" s="127">
        <f>SUM(P136:P138)</f>
        <v>0</v>
      </c>
      <c r="R135" s="127">
        <f>SUM(R136:R138)</f>
        <v>0</v>
      </c>
      <c r="T135" s="128">
        <f>SUM(T136:T138)</f>
        <v>0</v>
      </c>
      <c r="AR135" s="122" t="s">
        <v>83</v>
      </c>
      <c r="AT135" s="129" t="s">
        <v>74</v>
      </c>
      <c r="AU135" s="129" t="s">
        <v>83</v>
      </c>
      <c r="AY135" s="122" t="s">
        <v>124</v>
      </c>
      <c r="BK135" s="130">
        <f>SUM(BK136:BK138)</f>
        <v>0</v>
      </c>
    </row>
    <row r="136" spans="2:65" s="1" customFormat="1" ht="33" customHeight="1">
      <c r="B136" s="133"/>
      <c r="C136" s="134" t="s">
        <v>83</v>
      </c>
      <c r="D136" s="134" t="s">
        <v>126</v>
      </c>
      <c r="E136" s="135" t="s">
        <v>482</v>
      </c>
      <c r="F136" s="136" t="s">
        <v>252</v>
      </c>
      <c r="G136" s="137" t="s">
        <v>153</v>
      </c>
      <c r="H136" s="138">
        <v>102</v>
      </c>
      <c r="I136" s="139"/>
      <c r="J136" s="140">
        <f>ROUND(I136*H136,2)</f>
        <v>0</v>
      </c>
      <c r="K136" s="141"/>
      <c r="L136" s="30"/>
      <c r="M136" s="142" t="s">
        <v>1</v>
      </c>
      <c r="N136" s="143" t="s">
        <v>41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130</v>
      </c>
      <c r="AT136" s="146" t="s">
        <v>126</v>
      </c>
      <c r="AU136" s="146" t="s">
        <v>131</v>
      </c>
      <c r="AY136" s="15" t="s">
        <v>124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5" t="s">
        <v>131</v>
      </c>
      <c r="BK136" s="147">
        <f>ROUND(I136*H136,2)</f>
        <v>0</v>
      </c>
      <c r="BL136" s="15" t="s">
        <v>130</v>
      </c>
      <c r="BM136" s="146" t="s">
        <v>131</v>
      </c>
    </row>
    <row r="137" spans="2:65" s="1" customFormat="1" ht="44.25" customHeight="1">
      <c r="B137" s="133"/>
      <c r="C137" s="134" t="s">
        <v>131</v>
      </c>
      <c r="D137" s="134" t="s">
        <v>126</v>
      </c>
      <c r="E137" s="135" t="s">
        <v>483</v>
      </c>
      <c r="F137" s="136" t="s">
        <v>257</v>
      </c>
      <c r="G137" s="137" t="s">
        <v>153</v>
      </c>
      <c r="H137" s="138">
        <v>102</v>
      </c>
      <c r="I137" s="139"/>
      <c r="J137" s="140">
        <f>ROUND(I137*H137,2)</f>
        <v>0</v>
      </c>
      <c r="K137" s="141"/>
      <c r="L137" s="30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130</v>
      </c>
      <c r="AT137" s="146" t="s">
        <v>126</v>
      </c>
      <c r="AU137" s="146" t="s">
        <v>131</v>
      </c>
      <c r="AY137" s="15" t="s">
        <v>124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5" t="s">
        <v>131</v>
      </c>
      <c r="BK137" s="147">
        <f>ROUND(I137*H137,2)</f>
        <v>0</v>
      </c>
      <c r="BL137" s="15" t="s">
        <v>130</v>
      </c>
      <c r="BM137" s="146" t="s">
        <v>130</v>
      </c>
    </row>
    <row r="138" spans="2:65" s="1" customFormat="1" ht="33" customHeight="1">
      <c r="B138" s="133"/>
      <c r="C138" s="134" t="s">
        <v>137</v>
      </c>
      <c r="D138" s="134" t="s">
        <v>126</v>
      </c>
      <c r="E138" s="135" t="s">
        <v>484</v>
      </c>
      <c r="F138" s="136" t="s">
        <v>260</v>
      </c>
      <c r="G138" s="137" t="s">
        <v>153</v>
      </c>
      <c r="H138" s="138">
        <v>102</v>
      </c>
      <c r="I138" s="139"/>
      <c r="J138" s="140">
        <f>ROUND(I138*H138,2)</f>
        <v>0</v>
      </c>
      <c r="K138" s="141"/>
      <c r="L138" s="30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130</v>
      </c>
      <c r="AT138" s="146" t="s">
        <v>126</v>
      </c>
      <c r="AU138" s="146" t="s">
        <v>131</v>
      </c>
      <c r="AY138" s="15" t="s">
        <v>124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5" t="s">
        <v>131</v>
      </c>
      <c r="BK138" s="147">
        <f>ROUND(I138*H138,2)</f>
        <v>0</v>
      </c>
      <c r="BL138" s="15" t="s">
        <v>130</v>
      </c>
      <c r="BM138" s="146" t="s">
        <v>140</v>
      </c>
    </row>
    <row r="139" spans="2:65" s="11" customFormat="1" ht="25.9" customHeight="1">
      <c r="B139" s="121"/>
      <c r="D139" s="122" t="s">
        <v>74</v>
      </c>
      <c r="E139" s="123" t="s">
        <v>345</v>
      </c>
      <c r="F139" s="123" t="s">
        <v>346</v>
      </c>
      <c r="I139" s="124"/>
      <c r="J139" s="125">
        <f>BK139</f>
        <v>0</v>
      </c>
      <c r="L139" s="121"/>
      <c r="M139" s="126"/>
      <c r="P139" s="127">
        <f>P140+P148+P154+P167+P181+P183+P214+P227+P236+P257+P271</f>
        <v>0</v>
      </c>
      <c r="R139" s="127">
        <f>R140+R148+R154+R167+R181+R183+R214+R227+R236+R257+R271</f>
        <v>0</v>
      </c>
      <c r="T139" s="128">
        <f>T140+T148+T154+T167+T181+T183+T214+T227+T236+T257+T271</f>
        <v>0</v>
      </c>
      <c r="AR139" s="122" t="s">
        <v>131</v>
      </c>
      <c r="AT139" s="129" t="s">
        <v>74</v>
      </c>
      <c r="AU139" s="129" t="s">
        <v>75</v>
      </c>
      <c r="AY139" s="122" t="s">
        <v>124</v>
      </c>
      <c r="BK139" s="130">
        <f>BK140+BK148+BK154+BK167+BK181+BK183+BK214+BK227+BK236+BK257+BK271</f>
        <v>0</v>
      </c>
    </row>
    <row r="140" spans="2:65" s="11" customFormat="1" ht="22.9" customHeight="1">
      <c r="B140" s="121"/>
      <c r="D140" s="122" t="s">
        <v>74</v>
      </c>
      <c r="E140" s="131" t="s">
        <v>485</v>
      </c>
      <c r="F140" s="131" t="s">
        <v>486</v>
      </c>
      <c r="I140" s="124"/>
      <c r="J140" s="132">
        <f>BK140</f>
        <v>0</v>
      </c>
      <c r="L140" s="121"/>
      <c r="M140" s="126"/>
      <c r="P140" s="127">
        <f>SUM(P141:P147)</f>
        <v>0</v>
      </c>
      <c r="R140" s="127">
        <f>SUM(R141:R147)</f>
        <v>0</v>
      </c>
      <c r="T140" s="128">
        <f>SUM(T141:T147)</f>
        <v>0</v>
      </c>
      <c r="AR140" s="122" t="s">
        <v>131</v>
      </c>
      <c r="AT140" s="129" t="s">
        <v>74</v>
      </c>
      <c r="AU140" s="129" t="s">
        <v>83</v>
      </c>
      <c r="AY140" s="122" t="s">
        <v>124</v>
      </c>
      <c r="BK140" s="130">
        <f>SUM(BK141:BK147)</f>
        <v>0</v>
      </c>
    </row>
    <row r="141" spans="2:65" s="1" customFormat="1" ht="21.75" customHeight="1">
      <c r="B141" s="133"/>
      <c r="C141" s="134" t="s">
        <v>130</v>
      </c>
      <c r="D141" s="134" t="s">
        <v>126</v>
      </c>
      <c r="E141" s="135" t="s">
        <v>487</v>
      </c>
      <c r="F141" s="136" t="s">
        <v>488</v>
      </c>
      <c r="G141" s="137" t="s">
        <v>236</v>
      </c>
      <c r="H141" s="138">
        <v>238</v>
      </c>
      <c r="I141" s="139"/>
      <c r="J141" s="140">
        <f t="shared" ref="J141:J147" si="0">ROUND(I141*H141,2)</f>
        <v>0</v>
      </c>
      <c r="K141" s="141"/>
      <c r="L141" s="30"/>
      <c r="M141" s="142" t="s">
        <v>1</v>
      </c>
      <c r="N141" s="143" t="s">
        <v>41</v>
      </c>
      <c r="P141" s="144">
        <f t="shared" ref="P141:P147" si="1">O141*H141</f>
        <v>0</v>
      </c>
      <c r="Q141" s="144">
        <v>0</v>
      </c>
      <c r="R141" s="144">
        <f t="shared" ref="R141:R147" si="2">Q141*H141</f>
        <v>0</v>
      </c>
      <c r="S141" s="144">
        <v>0</v>
      </c>
      <c r="T141" s="145">
        <f t="shared" ref="T141:T147" si="3">S141*H141</f>
        <v>0</v>
      </c>
      <c r="AR141" s="146" t="s">
        <v>165</v>
      </c>
      <c r="AT141" s="146" t="s">
        <v>126</v>
      </c>
      <c r="AU141" s="146" t="s">
        <v>131</v>
      </c>
      <c r="AY141" s="15" t="s">
        <v>124</v>
      </c>
      <c r="BE141" s="147">
        <f t="shared" ref="BE141:BE147" si="4">IF(N141="základná",J141,0)</f>
        <v>0</v>
      </c>
      <c r="BF141" s="147">
        <f t="shared" ref="BF141:BF147" si="5">IF(N141="znížená",J141,0)</f>
        <v>0</v>
      </c>
      <c r="BG141" s="147">
        <f t="shared" ref="BG141:BG147" si="6">IF(N141="zákl. prenesená",J141,0)</f>
        <v>0</v>
      </c>
      <c r="BH141" s="147">
        <f t="shared" ref="BH141:BH147" si="7">IF(N141="zníž. prenesená",J141,0)</f>
        <v>0</v>
      </c>
      <c r="BI141" s="147">
        <f t="shared" ref="BI141:BI147" si="8">IF(N141="nulová",J141,0)</f>
        <v>0</v>
      </c>
      <c r="BJ141" s="15" t="s">
        <v>131</v>
      </c>
      <c r="BK141" s="147">
        <f t="shared" ref="BK141:BK147" si="9">ROUND(I141*H141,2)</f>
        <v>0</v>
      </c>
      <c r="BL141" s="15" t="s">
        <v>165</v>
      </c>
      <c r="BM141" s="146" t="s">
        <v>143</v>
      </c>
    </row>
    <row r="142" spans="2:65" s="1" customFormat="1" ht="21.75" customHeight="1">
      <c r="B142" s="133"/>
      <c r="C142" s="163" t="s">
        <v>144</v>
      </c>
      <c r="D142" s="163" t="s">
        <v>157</v>
      </c>
      <c r="E142" s="164" t="s">
        <v>489</v>
      </c>
      <c r="F142" s="165" t="s">
        <v>490</v>
      </c>
      <c r="G142" s="166" t="s">
        <v>236</v>
      </c>
      <c r="H142" s="167">
        <v>75</v>
      </c>
      <c r="I142" s="168"/>
      <c r="J142" s="169">
        <f t="shared" si="0"/>
        <v>0</v>
      </c>
      <c r="K142" s="170"/>
      <c r="L142" s="171"/>
      <c r="M142" s="172" t="s">
        <v>1</v>
      </c>
      <c r="N142" s="173" t="s">
        <v>41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206</v>
      </c>
      <c r="AT142" s="146" t="s">
        <v>157</v>
      </c>
      <c r="AU142" s="146" t="s">
        <v>131</v>
      </c>
      <c r="AY142" s="15" t="s">
        <v>124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5" t="s">
        <v>131</v>
      </c>
      <c r="BK142" s="147">
        <f t="shared" si="9"/>
        <v>0</v>
      </c>
      <c r="BL142" s="15" t="s">
        <v>165</v>
      </c>
      <c r="BM142" s="146" t="s">
        <v>148</v>
      </c>
    </row>
    <row r="143" spans="2:65" s="1" customFormat="1" ht="21.75" customHeight="1">
      <c r="B143" s="133"/>
      <c r="C143" s="163" t="s">
        <v>140</v>
      </c>
      <c r="D143" s="163" t="s">
        <v>157</v>
      </c>
      <c r="E143" s="164" t="s">
        <v>491</v>
      </c>
      <c r="F143" s="165" t="s">
        <v>492</v>
      </c>
      <c r="G143" s="166" t="s">
        <v>236</v>
      </c>
      <c r="H143" s="167">
        <v>163</v>
      </c>
      <c r="I143" s="168"/>
      <c r="J143" s="169">
        <f t="shared" si="0"/>
        <v>0</v>
      </c>
      <c r="K143" s="170"/>
      <c r="L143" s="171"/>
      <c r="M143" s="172" t="s">
        <v>1</v>
      </c>
      <c r="N143" s="173" t="s">
        <v>41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206</v>
      </c>
      <c r="AT143" s="146" t="s">
        <v>157</v>
      </c>
      <c r="AU143" s="146" t="s">
        <v>131</v>
      </c>
      <c r="AY143" s="15" t="s">
        <v>124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5" t="s">
        <v>131</v>
      </c>
      <c r="BK143" s="147">
        <f t="shared" si="9"/>
        <v>0</v>
      </c>
      <c r="BL143" s="15" t="s">
        <v>165</v>
      </c>
      <c r="BM143" s="146" t="s">
        <v>154</v>
      </c>
    </row>
    <row r="144" spans="2:65" s="1" customFormat="1" ht="21.75" customHeight="1">
      <c r="B144" s="133"/>
      <c r="C144" s="134" t="s">
        <v>156</v>
      </c>
      <c r="D144" s="134" t="s">
        <v>126</v>
      </c>
      <c r="E144" s="135" t="s">
        <v>493</v>
      </c>
      <c r="F144" s="136" t="s">
        <v>494</v>
      </c>
      <c r="G144" s="137" t="s">
        <v>236</v>
      </c>
      <c r="H144" s="138">
        <v>29</v>
      </c>
      <c r="I144" s="139"/>
      <c r="J144" s="140">
        <f t="shared" si="0"/>
        <v>0</v>
      </c>
      <c r="K144" s="141"/>
      <c r="L144" s="30"/>
      <c r="M144" s="142" t="s">
        <v>1</v>
      </c>
      <c r="N144" s="143" t="s">
        <v>41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165</v>
      </c>
      <c r="AT144" s="146" t="s">
        <v>126</v>
      </c>
      <c r="AU144" s="146" t="s">
        <v>131</v>
      </c>
      <c r="AY144" s="15" t="s">
        <v>124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5" t="s">
        <v>131</v>
      </c>
      <c r="BK144" s="147">
        <f t="shared" si="9"/>
        <v>0</v>
      </c>
      <c r="BL144" s="15" t="s">
        <v>165</v>
      </c>
      <c r="BM144" s="146" t="s">
        <v>160</v>
      </c>
    </row>
    <row r="145" spans="2:65" s="1" customFormat="1" ht="33" customHeight="1">
      <c r="B145" s="133"/>
      <c r="C145" s="163" t="s">
        <v>143</v>
      </c>
      <c r="D145" s="163" t="s">
        <v>157</v>
      </c>
      <c r="E145" s="164" t="s">
        <v>495</v>
      </c>
      <c r="F145" s="165" t="s">
        <v>496</v>
      </c>
      <c r="G145" s="166" t="s">
        <v>236</v>
      </c>
      <c r="H145" s="167">
        <v>25</v>
      </c>
      <c r="I145" s="168"/>
      <c r="J145" s="169">
        <f t="shared" si="0"/>
        <v>0</v>
      </c>
      <c r="K145" s="170"/>
      <c r="L145" s="171"/>
      <c r="M145" s="172" t="s">
        <v>1</v>
      </c>
      <c r="N145" s="173" t="s">
        <v>41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206</v>
      </c>
      <c r="AT145" s="146" t="s">
        <v>157</v>
      </c>
      <c r="AU145" s="146" t="s">
        <v>131</v>
      </c>
      <c r="AY145" s="15" t="s">
        <v>124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5" t="s">
        <v>131</v>
      </c>
      <c r="BK145" s="147">
        <f t="shared" si="9"/>
        <v>0</v>
      </c>
      <c r="BL145" s="15" t="s">
        <v>165</v>
      </c>
      <c r="BM145" s="146" t="s">
        <v>165</v>
      </c>
    </row>
    <row r="146" spans="2:65" s="1" customFormat="1" ht="33" customHeight="1">
      <c r="B146" s="133"/>
      <c r="C146" s="163" t="s">
        <v>168</v>
      </c>
      <c r="D146" s="163" t="s">
        <v>157</v>
      </c>
      <c r="E146" s="164" t="s">
        <v>497</v>
      </c>
      <c r="F146" s="165" t="s">
        <v>498</v>
      </c>
      <c r="G146" s="166" t="s">
        <v>236</v>
      </c>
      <c r="H146" s="167">
        <v>4</v>
      </c>
      <c r="I146" s="168"/>
      <c r="J146" s="169">
        <f t="shared" si="0"/>
        <v>0</v>
      </c>
      <c r="K146" s="170"/>
      <c r="L146" s="171"/>
      <c r="M146" s="172" t="s">
        <v>1</v>
      </c>
      <c r="N146" s="173" t="s">
        <v>41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206</v>
      </c>
      <c r="AT146" s="146" t="s">
        <v>157</v>
      </c>
      <c r="AU146" s="146" t="s">
        <v>131</v>
      </c>
      <c r="AY146" s="15" t="s">
        <v>124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5" t="s">
        <v>131</v>
      </c>
      <c r="BK146" s="147">
        <f t="shared" si="9"/>
        <v>0</v>
      </c>
      <c r="BL146" s="15" t="s">
        <v>165</v>
      </c>
      <c r="BM146" s="146" t="s">
        <v>171</v>
      </c>
    </row>
    <row r="147" spans="2:65" s="1" customFormat="1" ht="24.2" customHeight="1">
      <c r="B147" s="133"/>
      <c r="C147" s="134" t="s">
        <v>148</v>
      </c>
      <c r="D147" s="134" t="s">
        <v>126</v>
      </c>
      <c r="E147" s="135" t="s">
        <v>499</v>
      </c>
      <c r="F147" s="136" t="s">
        <v>500</v>
      </c>
      <c r="G147" s="137" t="s">
        <v>501</v>
      </c>
      <c r="H147" s="179"/>
      <c r="I147" s="139"/>
      <c r="J147" s="140">
        <f t="shared" si="0"/>
        <v>0</v>
      </c>
      <c r="K147" s="141"/>
      <c r="L147" s="30"/>
      <c r="M147" s="142" t="s">
        <v>1</v>
      </c>
      <c r="N147" s="143" t="s">
        <v>41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165</v>
      </c>
      <c r="AT147" s="146" t="s">
        <v>126</v>
      </c>
      <c r="AU147" s="146" t="s">
        <v>131</v>
      </c>
      <c r="AY147" s="15" t="s">
        <v>124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5" t="s">
        <v>131</v>
      </c>
      <c r="BK147" s="147">
        <f t="shared" si="9"/>
        <v>0</v>
      </c>
      <c r="BL147" s="15" t="s">
        <v>165</v>
      </c>
      <c r="BM147" s="146" t="s">
        <v>7</v>
      </c>
    </row>
    <row r="148" spans="2:65" s="11" customFormat="1" ht="22.9" customHeight="1">
      <c r="B148" s="121"/>
      <c r="D148" s="122" t="s">
        <v>74</v>
      </c>
      <c r="E148" s="131" t="s">
        <v>502</v>
      </c>
      <c r="F148" s="131" t="s">
        <v>503</v>
      </c>
      <c r="I148" s="124"/>
      <c r="J148" s="132">
        <f>BK148</f>
        <v>0</v>
      </c>
      <c r="L148" s="121"/>
      <c r="M148" s="126"/>
      <c r="P148" s="127">
        <f>SUM(P149:P153)</f>
        <v>0</v>
      </c>
      <c r="R148" s="127">
        <f>SUM(R149:R153)</f>
        <v>0</v>
      </c>
      <c r="T148" s="128">
        <f>SUM(T149:T153)</f>
        <v>0</v>
      </c>
      <c r="AR148" s="122" t="s">
        <v>131</v>
      </c>
      <c r="AT148" s="129" t="s">
        <v>74</v>
      </c>
      <c r="AU148" s="129" t="s">
        <v>83</v>
      </c>
      <c r="AY148" s="122" t="s">
        <v>124</v>
      </c>
      <c r="BK148" s="130">
        <f>SUM(BK149:BK153)</f>
        <v>0</v>
      </c>
    </row>
    <row r="149" spans="2:65" s="1" customFormat="1" ht="24.2" customHeight="1">
      <c r="B149" s="133"/>
      <c r="C149" s="134" t="s">
        <v>176</v>
      </c>
      <c r="D149" s="134" t="s">
        <v>126</v>
      </c>
      <c r="E149" s="135" t="s">
        <v>504</v>
      </c>
      <c r="F149" s="136" t="s">
        <v>505</v>
      </c>
      <c r="G149" s="137" t="s">
        <v>393</v>
      </c>
      <c r="H149" s="138">
        <v>1</v>
      </c>
      <c r="I149" s="139"/>
      <c r="J149" s="140">
        <f>ROUND(I149*H149,2)</f>
        <v>0</v>
      </c>
      <c r="K149" s="141"/>
      <c r="L149" s="30"/>
      <c r="M149" s="142" t="s">
        <v>1</v>
      </c>
      <c r="N149" s="143" t="s">
        <v>41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165</v>
      </c>
      <c r="AT149" s="146" t="s">
        <v>126</v>
      </c>
      <c r="AU149" s="146" t="s">
        <v>131</v>
      </c>
      <c r="AY149" s="15" t="s">
        <v>124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5" t="s">
        <v>131</v>
      </c>
      <c r="BK149" s="147">
        <f>ROUND(I149*H149,2)</f>
        <v>0</v>
      </c>
      <c r="BL149" s="15" t="s">
        <v>165</v>
      </c>
      <c r="BM149" s="146" t="s">
        <v>179</v>
      </c>
    </row>
    <row r="150" spans="2:65" s="1" customFormat="1" ht="21.75" customHeight="1">
      <c r="B150" s="133"/>
      <c r="C150" s="134" t="s">
        <v>154</v>
      </c>
      <c r="D150" s="134" t="s">
        <v>126</v>
      </c>
      <c r="E150" s="135" t="s">
        <v>506</v>
      </c>
      <c r="F150" s="136" t="s">
        <v>507</v>
      </c>
      <c r="G150" s="137" t="s">
        <v>236</v>
      </c>
      <c r="H150" s="138">
        <v>6</v>
      </c>
      <c r="I150" s="139"/>
      <c r="J150" s="140">
        <f>ROUND(I150*H150,2)</f>
        <v>0</v>
      </c>
      <c r="K150" s="141"/>
      <c r="L150" s="30"/>
      <c r="M150" s="142" t="s">
        <v>1</v>
      </c>
      <c r="N150" s="143" t="s">
        <v>41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165</v>
      </c>
      <c r="AT150" s="146" t="s">
        <v>126</v>
      </c>
      <c r="AU150" s="146" t="s">
        <v>131</v>
      </c>
      <c r="AY150" s="15" t="s">
        <v>124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5" t="s">
        <v>131</v>
      </c>
      <c r="BK150" s="147">
        <f>ROUND(I150*H150,2)</f>
        <v>0</v>
      </c>
      <c r="BL150" s="15" t="s">
        <v>165</v>
      </c>
      <c r="BM150" s="146" t="s">
        <v>183</v>
      </c>
    </row>
    <row r="151" spans="2:65" s="1" customFormat="1" ht="24.2" customHeight="1">
      <c r="B151" s="133"/>
      <c r="C151" s="134" t="s">
        <v>185</v>
      </c>
      <c r="D151" s="134" t="s">
        <v>126</v>
      </c>
      <c r="E151" s="135" t="s">
        <v>508</v>
      </c>
      <c r="F151" s="136" t="s">
        <v>509</v>
      </c>
      <c r="G151" s="137" t="s">
        <v>393</v>
      </c>
      <c r="H151" s="138">
        <v>4</v>
      </c>
      <c r="I151" s="139"/>
      <c r="J151" s="140">
        <f>ROUND(I151*H151,2)</f>
        <v>0</v>
      </c>
      <c r="K151" s="141"/>
      <c r="L151" s="30"/>
      <c r="M151" s="142" t="s">
        <v>1</v>
      </c>
      <c r="N151" s="143" t="s">
        <v>41</v>
      </c>
      <c r="P151" s="144">
        <f>O151*H151</f>
        <v>0</v>
      </c>
      <c r="Q151" s="144">
        <v>0</v>
      </c>
      <c r="R151" s="144">
        <f>Q151*H151</f>
        <v>0</v>
      </c>
      <c r="S151" s="144">
        <v>0</v>
      </c>
      <c r="T151" s="145">
        <f>S151*H151</f>
        <v>0</v>
      </c>
      <c r="AR151" s="146" t="s">
        <v>165</v>
      </c>
      <c r="AT151" s="146" t="s">
        <v>126</v>
      </c>
      <c r="AU151" s="146" t="s">
        <v>131</v>
      </c>
      <c r="AY151" s="15" t="s">
        <v>124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5" t="s">
        <v>131</v>
      </c>
      <c r="BK151" s="147">
        <f>ROUND(I151*H151,2)</f>
        <v>0</v>
      </c>
      <c r="BL151" s="15" t="s">
        <v>165</v>
      </c>
      <c r="BM151" s="146" t="s">
        <v>188</v>
      </c>
    </row>
    <row r="152" spans="2:65" s="1" customFormat="1" ht="24.2" customHeight="1">
      <c r="B152" s="133"/>
      <c r="C152" s="134" t="s">
        <v>160</v>
      </c>
      <c r="D152" s="134" t="s">
        <v>126</v>
      </c>
      <c r="E152" s="135" t="s">
        <v>510</v>
      </c>
      <c r="F152" s="136" t="s">
        <v>511</v>
      </c>
      <c r="G152" s="137" t="s">
        <v>236</v>
      </c>
      <c r="H152" s="138">
        <v>6</v>
      </c>
      <c r="I152" s="139"/>
      <c r="J152" s="140">
        <f>ROUND(I152*H152,2)</f>
        <v>0</v>
      </c>
      <c r="K152" s="141"/>
      <c r="L152" s="30"/>
      <c r="M152" s="142" t="s">
        <v>1</v>
      </c>
      <c r="N152" s="143" t="s">
        <v>41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165</v>
      </c>
      <c r="AT152" s="146" t="s">
        <v>126</v>
      </c>
      <c r="AU152" s="146" t="s">
        <v>131</v>
      </c>
      <c r="AY152" s="15" t="s">
        <v>124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5" t="s">
        <v>131</v>
      </c>
      <c r="BK152" s="147">
        <f>ROUND(I152*H152,2)</f>
        <v>0</v>
      </c>
      <c r="BL152" s="15" t="s">
        <v>165</v>
      </c>
      <c r="BM152" s="146" t="s">
        <v>195</v>
      </c>
    </row>
    <row r="153" spans="2:65" s="1" customFormat="1" ht="24.2" customHeight="1">
      <c r="B153" s="133"/>
      <c r="C153" s="134" t="s">
        <v>199</v>
      </c>
      <c r="D153" s="134" t="s">
        <v>126</v>
      </c>
      <c r="E153" s="135" t="s">
        <v>512</v>
      </c>
      <c r="F153" s="136" t="s">
        <v>513</v>
      </c>
      <c r="G153" s="137" t="s">
        <v>501</v>
      </c>
      <c r="H153" s="179"/>
      <c r="I153" s="139"/>
      <c r="J153" s="140">
        <f>ROUND(I153*H153,2)</f>
        <v>0</v>
      </c>
      <c r="K153" s="141"/>
      <c r="L153" s="30"/>
      <c r="M153" s="142" t="s">
        <v>1</v>
      </c>
      <c r="N153" s="143" t="s">
        <v>41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165</v>
      </c>
      <c r="AT153" s="146" t="s">
        <v>126</v>
      </c>
      <c r="AU153" s="146" t="s">
        <v>131</v>
      </c>
      <c r="AY153" s="15" t="s">
        <v>124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5" t="s">
        <v>131</v>
      </c>
      <c r="BK153" s="147">
        <f>ROUND(I153*H153,2)</f>
        <v>0</v>
      </c>
      <c r="BL153" s="15" t="s">
        <v>165</v>
      </c>
      <c r="BM153" s="146" t="s">
        <v>202</v>
      </c>
    </row>
    <row r="154" spans="2:65" s="11" customFormat="1" ht="22.9" customHeight="1">
      <c r="B154" s="121"/>
      <c r="D154" s="122" t="s">
        <v>74</v>
      </c>
      <c r="E154" s="131" t="s">
        <v>514</v>
      </c>
      <c r="F154" s="131" t="s">
        <v>515</v>
      </c>
      <c r="I154" s="124"/>
      <c r="J154" s="132">
        <f>BK154</f>
        <v>0</v>
      </c>
      <c r="L154" s="121"/>
      <c r="M154" s="126"/>
      <c r="P154" s="127">
        <f>SUM(P155:P166)</f>
        <v>0</v>
      </c>
      <c r="R154" s="127">
        <f>SUM(R155:R166)</f>
        <v>0</v>
      </c>
      <c r="T154" s="128">
        <f>SUM(T155:T166)</f>
        <v>0</v>
      </c>
      <c r="AR154" s="122" t="s">
        <v>131</v>
      </c>
      <c r="AT154" s="129" t="s">
        <v>74</v>
      </c>
      <c r="AU154" s="129" t="s">
        <v>83</v>
      </c>
      <c r="AY154" s="122" t="s">
        <v>124</v>
      </c>
      <c r="BK154" s="130">
        <f>SUM(BK155:BK166)</f>
        <v>0</v>
      </c>
    </row>
    <row r="155" spans="2:65" s="1" customFormat="1" ht="33" customHeight="1">
      <c r="B155" s="133"/>
      <c r="C155" s="134" t="s">
        <v>165</v>
      </c>
      <c r="D155" s="134" t="s">
        <v>126</v>
      </c>
      <c r="E155" s="135" t="s">
        <v>516</v>
      </c>
      <c r="F155" s="136" t="s">
        <v>517</v>
      </c>
      <c r="G155" s="137" t="s">
        <v>236</v>
      </c>
      <c r="H155" s="138">
        <v>6</v>
      </c>
      <c r="I155" s="139"/>
      <c r="J155" s="140">
        <f t="shared" ref="J155:J166" si="10">ROUND(I155*H155,2)</f>
        <v>0</v>
      </c>
      <c r="K155" s="141"/>
      <c r="L155" s="30"/>
      <c r="M155" s="142" t="s">
        <v>1</v>
      </c>
      <c r="N155" s="143" t="s">
        <v>41</v>
      </c>
      <c r="P155" s="144">
        <f t="shared" ref="P155:P166" si="11">O155*H155</f>
        <v>0</v>
      </c>
      <c r="Q155" s="144">
        <v>0</v>
      </c>
      <c r="R155" s="144">
        <f t="shared" ref="R155:R166" si="12">Q155*H155</f>
        <v>0</v>
      </c>
      <c r="S155" s="144">
        <v>0</v>
      </c>
      <c r="T155" s="145">
        <f t="shared" ref="T155:T166" si="13">S155*H155</f>
        <v>0</v>
      </c>
      <c r="AR155" s="146" t="s">
        <v>165</v>
      </c>
      <c r="AT155" s="146" t="s">
        <v>126</v>
      </c>
      <c r="AU155" s="146" t="s">
        <v>131</v>
      </c>
      <c r="AY155" s="15" t="s">
        <v>124</v>
      </c>
      <c r="BE155" s="147">
        <f t="shared" ref="BE155:BE166" si="14">IF(N155="základná",J155,0)</f>
        <v>0</v>
      </c>
      <c r="BF155" s="147">
        <f t="shared" ref="BF155:BF166" si="15">IF(N155="znížená",J155,0)</f>
        <v>0</v>
      </c>
      <c r="BG155" s="147">
        <f t="shared" ref="BG155:BG166" si="16">IF(N155="zákl. prenesená",J155,0)</f>
        <v>0</v>
      </c>
      <c r="BH155" s="147">
        <f t="shared" ref="BH155:BH166" si="17">IF(N155="zníž. prenesená",J155,0)</f>
        <v>0</v>
      </c>
      <c r="BI155" s="147">
        <f t="shared" ref="BI155:BI166" si="18">IF(N155="nulová",J155,0)</f>
        <v>0</v>
      </c>
      <c r="BJ155" s="15" t="s">
        <v>131</v>
      </c>
      <c r="BK155" s="147">
        <f t="shared" ref="BK155:BK166" si="19">ROUND(I155*H155,2)</f>
        <v>0</v>
      </c>
      <c r="BL155" s="15" t="s">
        <v>165</v>
      </c>
      <c r="BM155" s="146" t="s">
        <v>206</v>
      </c>
    </row>
    <row r="156" spans="2:65" s="1" customFormat="1" ht="24.2" customHeight="1">
      <c r="B156" s="133"/>
      <c r="C156" s="134" t="s">
        <v>208</v>
      </c>
      <c r="D156" s="134" t="s">
        <v>126</v>
      </c>
      <c r="E156" s="135" t="s">
        <v>518</v>
      </c>
      <c r="F156" s="136" t="s">
        <v>519</v>
      </c>
      <c r="G156" s="137" t="s">
        <v>236</v>
      </c>
      <c r="H156" s="138">
        <v>6</v>
      </c>
      <c r="I156" s="139"/>
      <c r="J156" s="140">
        <f t="shared" si="10"/>
        <v>0</v>
      </c>
      <c r="K156" s="141"/>
      <c r="L156" s="30"/>
      <c r="M156" s="142" t="s">
        <v>1</v>
      </c>
      <c r="N156" s="143" t="s">
        <v>41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165</v>
      </c>
      <c r="AT156" s="146" t="s">
        <v>126</v>
      </c>
      <c r="AU156" s="146" t="s">
        <v>131</v>
      </c>
      <c r="AY156" s="15" t="s">
        <v>124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5" t="s">
        <v>131</v>
      </c>
      <c r="BK156" s="147">
        <f t="shared" si="19"/>
        <v>0</v>
      </c>
      <c r="BL156" s="15" t="s">
        <v>165</v>
      </c>
      <c r="BM156" s="146" t="s">
        <v>211</v>
      </c>
    </row>
    <row r="157" spans="2:65" s="1" customFormat="1" ht="24.2" customHeight="1">
      <c r="B157" s="133"/>
      <c r="C157" s="134" t="s">
        <v>171</v>
      </c>
      <c r="D157" s="134" t="s">
        <v>126</v>
      </c>
      <c r="E157" s="135" t="s">
        <v>520</v>
      </c>
      <c r="F157" s="136" t="s">
        <v>521</v>
      </c>
      <c r="G157" s="137" t="s">
        <v>522</v>
      </c>
      <c r="H157" s="138">
        <v>2</v>
      </c>
      <c r="I157" s="139"/>
      <c r="J157" s="140">
        <f t="shared" si="10"/>
        <v>0</v>
      </c>
      <c r="K157" s="141"/>
      <c r="L157" s="30"/>
      <c r="M157" s="142" t="s">
        <v>1</v>
      </c>
      <c r="N157" s="143" t="s">
        <v>41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165</v>
      </c>
      <c r="AT157" s="146" t="s">
        <v>126</v>
      </c>
      <c r="AU157" s="146" t="s">
        <v>131</v>
      </c>
      <c r="AY157" s="15" t="s">
        <v>124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5" t="s">
        <v>131</v>
      </c>
      <c r="BK157" s="147">
        <f t="shared" si="19"/>
        <v>0</v>
      </c>
      <c r="BL157" s="15" t="s">
        <v>165</v>
      </c>
      <c r="BM157" s="146" t="s">
        <v>215</v>
      </c>
    </row>
    <row r="158" spans="2:65" s="1" customFormat="1" ht="24.2" customHeight="1">
      <c r="B158" s="133"/>
      <c r="C158" s="134" t="s">
        <v>220</v>
      </c>
      <c r="D158" s="134" t="s">
        <v>126</v>
      </c>
      <c r="E158" s="135" t="s">
        <v>523</v>
      </c>
      <c r="F158" s="136" t="s">
        <v>524</v>
      </c>
      <c r="G158" s="137" t="s">
        <v>522</v>
      </c>
      <c r="H158" s="138">
        <v>2</v>
      </c>
      <c r="I158" s="139"/>
      <c r="J158" s="140">
        <f t="shared" si="10"/>
        <v>0</v>
      </c>
      <c r="K158" s="141"/>
      <c r="L158" s="30"/>
      <c r="M158" s="142" t="s">
        <v>1</v>
      </c>
      <c r="N158" s="143" t="s">
        <v>41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165</v>
      </c>
      <c r="AT158" s="146" t="s">
        <v>126</v>
      </c>
      <c r="AU158" s="146" t="s">
        <v>131</v>
      </c>
      <c r="AY158" s="15" t="s">
        <v>124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5" t="s">
        <v>131</v>
      </c>
      <c r="BK158" s="147">
        <f t="shared" si="19"/>
        <v>0</v>
      </c>
      <c r="BL158" s="15" t="s">
        <v>165</v>
      </c>
      <c r="BM158" s="146" t="s">
        <v>223</v>
      </c>
    </row>
    <row r="159" spans="2:65" s="1" customFormat="1" ht="16.5" customHeight="1">
      <c r="B159" s="133"/>
      <c r="C159" s="134" t="s">
        <v>7</v>
      </c>
      <c r="D159" s="134" t="s">
        <v>126</v>
      </c>
      <c r="E159" s="135" t="s">
        <v>525</v>
      </c>
      <c r="F159" s="136" t="s">
        <v>526</v>
      </c>
      <c r="G159" s="137" t="s">
        <v>393</v>
      </c>
      <c r="H159" s="138">
        <v>2</v>
      </c>
      <c r="I159" s="139"/>
      <c r="J159" s="140">
        <f t="shared" si="10"/>
        <v>0</v>
      </c>
      <c r="K159" s="141"/>
      <c r="L159" s="30"/>
      <c r="M159" s="142" t="s">
        <v>1</v>
      </c>
      <c r="N159" s="143" t="s">
        <v>41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165</v>
      </c>
      <c r="AT159" s="146" t="s">
        <v>126</v>
      </c>
      <c r="AU159" s="146" t="s">
        <v>131</v>
      </c>
      <c r="AY159" s="15" t="s">
        <v>124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5" t="s">
        <v>131</v>
      </c>
      <c r="BK159" s="147">
        <f t="shared" si="19"/>
        <v>0</v>
      </c>
      <c r="BL159" s="15" t="s">
        <v>165</v>
      </c>
      <c r="BM159" s="146" t="s">
        <v>228</v>
      </c>
    </row>
    <row r="160" spans="2:65" s="1" customFormat="1" ht="37.9" customHeight="1">
      <c r="B160" s="133"/>
      <c r="C160" s="134" t="s">
        <v>229</v>
      </c>
      <c r="D160" s="134" t="s">
        <v>126</v>
      </c>
      <c r="E160" s="135" t="s">
        <v>527</v>
      </c>
      <c r="F160" s="136" t="s">
        <v>528</v>
      </c>
      <c r="G160" s="137" t="s">
        <v>393</v>
      </c>
      <c r="H160" s="138">
        <v>3</v>
      </c>
      <c r="I160" s="139"/>
      <c r="J160" s="140">
        <f t="shared" si="10"/>
        <v>0</v>
      </c>
      <c r="K160" s="141"/>
      <c r="L160" s="30"/>
      <c r="M160" s="142" t="s">
        <v>1</v>
      </c>
      <c r="N160" s="143" t="s">
        <v>41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165</v>
      </c>
      <c r="AT160" s="146" t="s">
        <v>126</v>
      </c>
      <c r="AU160" s="146" t="s">
        <v>131</v>
      </c>
      <c r="AY160" s="15" t="s">
        <v>124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5" t="s">
        <v>131</v>
      </c>
      <c r="BK160" s="147">
        <f t="shared" si="19"/>
        <v>0</v>
      </c>
      <c r="BL160" s="15" t="s">
        <v>165</v>
      </c>
      <c r="BM160" s="146" t="s">
        <v>232</v>
      </c>
    </row>
    <row r="161" spans="2:65" s="1" customFormat="1" ht="21.75" customHeight="1">
      <c r="B161" s="133"/>
      <c r="C161" s="163" t="s">
        <v>179</v>
      </c>
      <c r="D161" s="163" t="s">
        <v>157</v>
      </c>
      <c r="E161" s="164" t="s">
        <v>529</v>
      </c>
      <c r="F161" s="165" t="s">
        <v>530</v>
      </c>
      <c r="G161" s="166" t="s">
        <v>393</v>
      </c>
      <c r="H161" s="167">
        <v>3</v>
      </c>
      <c r="I161" s="168"/>
      <c r="J161" s="169">
        <f t="shared" si="10"/>
        <v>0</v>
      </c>
      <c r="K161" s="170"/>
      <c r="L161" s="171"/>
      <c r="M161" s="172" t="s">
        <v>1</v>
      </c>
      <c r="N161" s="173" t="s">
        <v>41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206</v>
      </c>
      <c r="AT161" s="146" t="s">
        <v>157</v>
      </c>
      <c r="AU161" s="146" t="s">
        <v>131</v>
      </c>
      <c r="AY161" s="15" t="s">
        <v>124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5" t="s">
        <v>131</v>
      </c>
      <c r="BK161" s="147">
        <f t="shared" si="19"/>
        <v>0</v>
      </c>
      <c r="BL161" s="15" t="s">
        <v>165</v>
      </c>
      <c r="BM161" s="146" t="s">
        <v>237</v>
      </c>
    </row>
    <row r="162" spans="2:65" s="1" customFormat="1" ht="24.2" customHeight="1">
      <c r="B162" s="133"/>
      <c r="C162" s="134" t="s">
        <v>246</v>
      </c>
      <c r="D162" s="134" t="s">
        <v>126</v>
      </c>
      <c r="E162" s="135" t="s">
        <v>531</v>
      </c>
      <c r="F162" s="136" t="s">
        <v>532</v>
      </c>
      <c r="G162" s="137" t="s">
        <v>393</v>
      </c>
      <c r="H162" s="138">
        <v>3</v>
      </c>
      <c r="I162" s="139"/>
      <c r="J162" s="140">
        <f t="shared" si="10"/>
        <v>0</v>
      </c>
      <c r="K162" s="141"/>
      <c r="L162" s="30"/>
      <c r="M162" s="142" t="s">
        <v>1</v>
      </c>
      <c r="N162" s="143" t="s">
        <v>41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165</v>
      </c>
      <c r="AT162" s="146" t="s">
        <v>126</v>
      </c>
      <c r="AU162" s="146" t="s">
        <v>131</v>
      </c>
      <c r="AY162" s="15" t="s">
        <v>124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5" t="s">
        <v>131</v>
      </c>
      <c r="BK162" s="147">
        <f t="shared" si="19"/>
        <v>0</v>
      </c>
      <c r="BL162" s="15" t="s">
        <v>165</v>
      </c>
      <c r="BM162" s="146" t="s">
        <v>249</v>
      </c>
    </row>
    <row r="163" spans="2:65" s="1" customFormat="1" ht="33" customHeight="1">
      <c r="B163" s="133"/>
      <c r="C163" s="163" t="s">
        <v>183</v>
      </c>
      <c r="D163" s="163" t="s">
        <v>157</v>
      </c>
      <c r="E163" s="164" t="s">
        <v>533</v>
      </c>
      <c r="F163" s="165" t="s">
        <v>534</v>
      </c>
      <c r="G163" s="166" t="s">
        <v>393</v>
      </c>
      <c r="H163" s="167">
        <v>2</v>
      </c>
      <c r="I163" s="168"/>
      <c r="J163" s="169">
        <f t="shared" si="10"/>
        <v>0</v>
      </c>
      <c r="K163" s="170"/>
      <c r="L163" s="171"/>
      <c r="M163" s="172" t="s">
        <v>1</v>
      </c>
      <c r="N163" s="173" t="s">
        <v>41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206</v>
      </c>
      <c r="AT163" s="146" t="s">
        <v>157</v>
      </c>
      <c r="AU163" s="146" t="s">
        <v>131</v>
      </c>
      <c r="AY163" s="15" t="s">
        <v>124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5" t="s">
        <v>131</v>
      </c>
      <c r="BK163" s="147">
        <f t="shared" si="19"/>
        <v>0</v>
      </c>
      <c r="BL163" s="15" t="s">
        <v>165</v>
      </c>
      <c r="BM163" s="146" t="s">
        <v>253</v>
      </c>
    </row>
    <row r="164" spans="2:65" s="1" customFormat="1" ht="16.5" customHeight="1">
      <c r="B164" s="133"/>
      <c r="C164" s="163" t="s">
        <v>255</v>
      </c>
      <c r="D164" s="163" t="s">
        <v>157</v>
      </c>
      <c r="E164" s="164" t="s">
        <v>535</v>
      </c>
      <c r="F164" s="165" t="s">
        <v>536</v>
      </c>
      <c r="G164" s="166" t="s">
        <v>393</v>
      </c>
      <c r="H164" s="167">
        <v>1</v>
      </c>
      <c r="I164" s="168"/>
      <c r="J164" s="169">
        <f t="shared" si="10"/>
        <v>0</v>
      </c>
      <c r="K164" s="170"/>
      <c r="L164" s="171"/>
      <c r="M164" s="172" t="s">
        <v>1</v>
      </c>
      <c r="N164" s="173" t="s">
        <v>41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206</v>
      </c>
      <c r="AT164" s="146" t="s">
        <v>157</v>
      </c>
      <c r="AU164" s="146" t="s">
        <v>131</v>
      </c>
      <c r="AY164" s="15" t="s">
        <v>124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5" t="s">
        <v>131</v>
      </c>
      <c r="BK164" s="147">
        <f t="shared" si="19"/>
        <v>0</v>
      </c>
      <c r="BL164" s="15" t="s">
        <v>165</v>
      </c>
      <c r="BM164" s="146" t="s">
        <v>258</v>
      </c>
    </row>
    <row r="165" spans="2:65" s="1" customFormat="1" ht="16.5" customHeight="1">
      <c r="B165" s="133"/>
      <c r="C165" s="163" t="s">
        <v>188</v>
      </c>
      <c r="D165" s="163" t="s">
        <v>157</v>
      </c>
      <c r="E165" s="164" t="s">
        <v>537</v>
      </c>
      <c r="F165" s="165" t="s">
        <v>538</v>
      </c>
      <c r="G165" s="166" t="s">
        <v>393</v>
      </c>
      <c r="H165" s="167">
        <v>1</v>
      </c>
      <c r="I165" s="168"/>
      <c r="J165" s="169">
        <f t="shared" si="10"/>
        <v>0</v>
      </c>
      <c r="K165" s="170"/>
      <c r="L165" s="171"/>
      <c r="M165" s="172" t="s">
        <v>1</v>
      </c>
      <c r="N165" s="173" t="s">
        <v>41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206</v>
      </c>
      <c r="AT165" s="146" t="s">
        <v>157</v>
      </c>
      <c r="AU165" s="146" t="s">
        <v>131</v>
      </c>
      <c r="AY165" s="15" t="s">
        <v>124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5" t="s">
        <v>131</v>
      </c>
      <c r="BK165" s="147">
        <f t="shared" si="19"/>
        <v>0</v>
      </c>
      <c r="BL165" s="15" t="s">
        <v>165</v>
      </c>
      <c r="BM165" s="146" t="s">
        <v>261</v>
      </c>
    </row>
    <row r="166" spans="2:65" s="1" customFormat="1" ht="24.2" customHeight="1">
      <c r="B166" s="133"/>
      <c r="C166" s="134" t="s">
        <v>262</v>
      </c>
      <c r="D166" s="134" t="s">
        <v>126</v>
      </c>
      <c r="E166" s="135" t="s">
        <v>539</v>
      </c>
      <c r="F166" s="136" t="s">
        <v>540</v>
      </c>
      <c r="G166" s="137" t="s">
        <v>501</v>
      </c>
      <c r="H166" s="179"/>
      <c r="I166" s="139"/>
      <c r="J166" s="140">
        <f t="shared" si="10"/>
        <v>0</v>
      </c>
      <c r="K166" s="141"/>
      <c r="L166" s="30"/>
      <c r="M166" s="142" t="s">
        <v>1</v>
      </c>
      <c r="N166" s="143" t="s">
        <v>41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165</v>
      </c>
      <c r="AT166" s="146" t="s">
        <v>126</v>
      </c>
      <c r="AU166" s="146" t="s">
        <v>131</v>
      </c>
      <c r="AY166" s="15" t="s">
        <v>124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5" t="s">
        <v>131</v>
      </c>
      <c r="BK166" s="147">
        <f t="shared" si="19"/>
        <v>0</v>
      </c>
      <c r="BL166" s="15" t="s">
        <v>165</v>
      </c>
      <c r="BM166" s="146" t="s">
        <v>265</v>
      </c>
    </row>
    <row r="167" spans="2:65" s="11" customFormat="1" ht="22.9" customHeight="1">
      <c r="B167" s="121"/>
      <c r="D167" s="122" t="s">
        <v>74</v>
      </c>
      <c r="E167" s="131" t="s">
        <v>541</v>
      </c>
      <c r="F167" s="131" t="s">
        <v>542</v>
      </c>
      <c r="I167" s="124"/>
      <c r="J167" s="132">
        <f>BK167</f>
        <v>0</v>
      </c>
      <c r="L167" s="121"/>
      <c r="M167" s="126"/>
      <c r="P167" s="127">
        <f>SUM(P168:P180)</f>
        <v>0</v>
      </c>
      <c r="R167" s="127">
        <f>SUM(R168:R180)</f>
        <v>0</v>
      </c>
      <c r="T167" s="128">
        <f>SUM(T168:T180)</f>
        <v>0</v>
      </c>
      <c r="AR167" s="122" t="s">
        <v>131</v>
      </c>
      <c r="AT167" s="129" t="s">
        <v>74</v>
      </c>
      <c r="AU167" s="129" t="s">
        <v>83</v>
      </c>
      <c r="AY167" s="122" t="s">
        <v>124</v>
      </c>
      <c r="BK167" s="130">
        <f>SUM(BK168:BK180)</f>
        <v>0</v>
      </c>
    </row>
    <row r="168" spans="2:65" s="1" customFormat="1" ht="24.2" customHeight="1">
      <c r="B168" s="133"/>
      <c r="C168" s="134" t="s">
        <v>195</v>
      </c>
      <c r="D168" s="134" t="s">
        <v>126</v>
      </c>
      <c r="E168" s="135" t="s">
        <v>543</v>
      </c>
      <c r="F168" s="136" t="s">
        <v>544</v>
      </c>
      <c r="G168" s="137" t="s">
        <v>236</v>
      </c>
      <c r="H168" s="138">
        <v>2</v>
      </c>
      <c r="I168" s="139"/>
      <c r="J168" s="140">
        <f t="shared" ref="J168:J180" si="20">ROUND(I168*H168,2)</f>
        <v>0</v>
      </c>
      <c r="K168" s="141"/>
      <c r="L168" s="30"/>
      <c r="M168" s="142" t="s">
        <v>1</v>
      </c>
      <c r="N168" s="143" t="s">
        <v>41</v>
      </c>
      <c r="P168" s="144">
        <f t="shared" ref="P168:P180" si="21">O168*H168</f>
        <v>0</v>
      </c>
      <c r="Q168" s="144">
        <v>0</v>
      </c>
      <c r="R168" s="144">
        <f t="shared" ref="R168:R180" si="22">Q168*H168</f>
        <v>0</v>
      </c>
      <c r="S168" s="144">
        <v>0</v>
      </c>
      <c r="T168" s="145">
        <f t="shared" ref="T168:T180" si="23">S168*H168</f>
        <v>0</v>
      </c>
      <c r="AR168" s="146" t="s">
        <v>165</v>
      </c>
      <c r="AT168" s="146" t="s">
        <v>126</v>
      </c>
      <c r="AU168" s="146" t="s">
        <v>131</v>
      </c>
      <c r="AY168" s="15" t="s">
        <v>124</v>
      </c>
      <c r="BE168" s="147">
        <f t="shared" ref="BE168:BE180" si="24">IF(N168="základná",J168,0)</f>
        <v>0</v>
      </c>
      <c r="BF168" s="147">
        <f t="shared" ref="BF168:BF180" si="25">IF(N168="znížená",J168,0)</f>
        <v>0</v>
      </c>
      <c r="BG168" s="147">
        <f t="shared" ref="BG168:BG180" si="26">IF(N168="zákl. prenesená",J168,0)</f>
        <v>0</v>
      </c>
      <c r="BH168" s="147">
        <f t="shared" ref="BH168:BH180" si="27">IF(N168="zníž. prenesená",J168,0)</f>
        <v>0</v>
      </c>
      <c r="BI168" s="147">
        <f t="shared" ref="BI168:BI180" si="28">IF(N168="nulová",J168,0)</f>
        <v>0</v>
      </c>
      <c r="BJ168" s="15" t="s">
        <v>131</v>
      </c>
      <c r="BK168" s="147">
        <f t="shared" ref="BK168:BK180" si="29">ROUND(I168*H168,2)</f>
        <v>0</v>
      </c>
      <c r="BL168" s="15" t="s">
        <v>165</v>
      </c>
      <c r="BM168" s="146" t="s">
        <v>269</v>
      </c>
    </row>
    <row r="169" spans="2:65" s="1" customFormat="1" ht="24.2" customHeight="1">
      <c r="B169" s="133"/>
      <c r="C169" s="134" t="s">
        <v>271</v>
      </c>
      <c r="D169" s="134" t="s">
        <v>126</v>
      </c>
      <c r="E169" s="135" t="s">
        <v>545</v>
      </c>
      <c r="F169" s="136" t="s">
        <v>546</v>
      </c>
      <c r="G169" s="137" t="s">
        <v>236</v>
      </c>
      <c r="H169" s="138">
        <v>15</v>
      </c>
      <c r="I169" s="139"/>
      <c r="J169" s="140">
        <f t="shared" si="20"/>
        <v>0</v>
      </c>
      <c r="K169" s="141"/>
      <c r="L169" s="30"/>
      <c r="M169" s="142" t="s">
        <v>1</v>
      </c>
      <c r="N169" s="143" t="s">
        <v>41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165</v>
      </c>
      <c r="AT169" s="146" t="s">
        <v>126</v>
      </c>
      <c r="AU169" s="146" t="s">
        <v>131</v>
      </c>
      <c r="AY169" s="15" t="s">
        <v>124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5" t="s">
        <v>131</v>
      </c>
      <c r="BK169" s="147">
        <f t="shared" si="29"/>
        <v>0</v>
      </c>
      <c r="BL169" s="15" t="s">
        <v>165</v>
      </c>
      <c r="BM169" s="146" t="s">
        <v>274</v>
      </c>
    </row>
    <row r="170" spans="2:65" s="1" customFormat="1" ht="33" customHeight="1">
      <c r="B170" s="133"/>
      <c r="C170" s="134" t="s">
        <v>202</v>
      </c>
      <c r="D170" s="134" t="s">
        <v>126</v>
      </c>
      <c r="E170" s="135" t="s">
        <v>547</v>
      </c>
      <c r="F170" s="136" t="s">
        <v>548</v>
      </c>
      <c r="G170" s="137" t="s">
        <v>393</v>
      </c>
      <c r="H170" s="138">
        <v>2</v>
      </c>
      <c r="I170" s="139"/>
      <c r="J170" s="140">
        <f t="shared" si="20"/>
        <v>0</v>
      </c>
      <c r="K170" s="141"/>
      <c r="L170" s="30"/>
      <c r="M170" s="142" t="s">
        <v>1</v>
      </c>
      <c r="N170" s="143" t="s">
        <v>41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165</v>
      </c>
      <c r="AT170" s="146" t="s">
        <v>126</v>
      </c>
      <c r="AU170" s="146" t="s">
        <v>131</v>
      </c>
      <c r="AY170" s="15" t="s">
        <v>124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5" t="s">
        <v>131</v>
      </c>
      <c r="BK170" s="147">
        <f t="shared" si="29"/>
        <v>0</v>
      </c>
      <c r="BL170" s="15" t="s">
        <v>165</v>
      </c>
      <c r="BM170" s="146" t="s">
        <v>278</v>
      </c>
    </row>
    <row r="171" spans="2:65" s="1" customFormat="1" ht="24.2" customHeight="1">
      <c r="B171" s="133"/>
      <c r="C171" s="134" t="s">
        <v>279</v>
      </c>
      <c r="D171" s="134" t="s">
        <v>126</v>
      </c>
      <c r="E171" s="135" t="s">
        <v>549</v>
      </c>
      <c r="F171" s="136" t="s">
        <v>550</v>
      </c>
      <c r="G171" s="137" t="s">
        <v>522</v>
      </c>
      <c r="H171" s="138">
        <v>2</v>
      </c>
      <c r="I171" s="139"/>
      <c r="J171" s="140">
        <f t="shared" si="20"/>
        <v>0</v>
      </c>
      <c r="K171" s="141"/>
      <c r="L171" s="30"/>
      <c r="M171" s="142" t="s">
        <v>1</v>
      </c>
      <c r="N171" s="143" t="s">
        <v>41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165</v>
      </c>
      <c r="AT171" s="146" t="s">
        <v>126</v>
      </c>
      <c r="AU171" s="146" t="s">
        <v>131</v>
      </c>
      <c r="AY171" s="15" t="s">
        <v>124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5" t="s">
        <v>131</v>
      </c>
      <c r="BK171" s="147">
        <f t="shared" si="29"/>
        <v>0</v>
      </c>
      <c r="BL171" s="15" t="s">
        <v>165</v>
      </c>
      <c r="BM171" s="146" t="s">
        <v>282</v>
      </c>
    </row>
    <row r="172" spans="2:65" s="1" customFormat="1" ht="24.2" customHeight="1">
      <c r="B172" s="133"/>
      <c r="C172" s="134" t="s">
        <v>206</v>
      </c>
      <c r="D172" s="134" t="s">
        <v>126</v>
      </c>
      <c r="E172" s="135" t="s">
        <v>551</v>
      </c>
      <c r="F172" s="136" t="s">
        <v>552</v>
      </c>
      <c r="G172" s="137" t="s">
        <v>522</v>
      </c>
      <c r="H172" s="138">
        <v>2</v>
      </c>
      <c r="I172" s="139"/>
      <c r="J172" s="140">
        <f t="shared" si="20"/>
        <v>0</v>
      </c>
      <c r="K172" s="141"/>
      <c r="L172" s="30"/>
      <c r="M172" s="142" t="s">
        <v>1</v>
      </c>
      <c r="N172" s="143" t="s">
        <v>41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165</v>
      </c>
      <c r="AT172" s="146" t="s">
        <v>126</v>
      </c>
      <c r="AU172" s="146" t="s">
        <v>131</v>
      </c>
      <c r="AY172" s="15" t="s">
        <v>124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5" t="s">
        <v>131</v>
      </c>
      <c r="BK172" s="147">
        <f t="shared" si="29"/>
        <v>0</v>
      </c>
      <c r="BL172" s="15" t="s">
        <v>165</v>
      </c>
      <c r="BM172" s="146" t="s">
        <v>286</v>
      </c>
    </row>
    <row r="173" spans="2:65" s="1" customFormat="1" ht="21.75" customHeight="1">
      <c r="B173" s="133"/>
      <c r="C173" s="163" t="s">
        <v>287</v>
      </c>
      <c r="D173" s="163" t="s">
        <v>157</v>
      </c>
      <c r="E173" s="164" t="s">
        <v>553</v>
      </c>
      <c r="F173" s="165" t="s">
        <v>554</v>
      </c>
      <c r="G173" s="166" t="s">
        <v>393</v>
      </c>
      <c r="H173" s="167">
        <v>1</v>
      </c>
      <c r="I173" s="168"/>
      <c r="J173" s="169">
        <f t="shared" si="20"/>
        <v>0</v>
      </c>
      <c r="K173" s="170"/>
      <c r="L173" s="171"/>
      <c r="M173" s="172" t="s">
        <v>1</v>
      </c>
      <c r="N173" s="173" t="s">
        <v>41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206</v>
      </c>
      <c r="AT173" s="146" t="s">
        <v>157</v>
      </c>
      <c r="AU173" s="146" t="s">
        <v>131</v>
      </c>
      <c r="AY173" s="15" t="s">
        <v>124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5" t="s">
        <v>131</v>
      </c>
      <c r="BK173" s="147">
        <f t="shared" si="29"/>
        <v>0</v>
      </c>
      <c r="BL173" s="15" t="s">
        <v>165</v>
      </c>
      <c r="BM173" s="146" t="s">
        <v>290</v>
      </c>
    </row>
    <row r="174" spans="2:65" s="1" customFormat="1" ht="24.2" customHeight="1">
      <c r="B174" s="133"/>
      <c r="C174" s="163" t="s">
        <v>211</v>
      </c>
      <c r="D174" s="163" t="s">
        <v>157</v>
      </c>
      <c r="E174" s="164" t="s">
        <v>555</v>
      </c>
      <c r="F174" s="165" t="s">
        <v>556</v>
      </c>
      <c r="G174" s="166" t="s">
        <v>393</v>
      </c>
      <c r="H174" s="167">
        <v>1</v>
      </c>
      <c r="I174" s="168"/>
      <c r="J174" s="169">
        <f t="shared" si="20"/>
        <v>0</v>
      </c>
      <c r="K174" s="170"/>
      <c r="L174" s="171"/>
      <c r="M174" s="172" t="s">
        <v>1</v>
      </c>
      <c r="N174" s="173" t="s">
        <v>41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206</v>
      </c>
      <c r="AT174" s="146" t="s">
        <v>157</v>
      </c>
      <c r="AU174" s="146" t="s">
        <v>131</v>
      </c>
      <c r="AY174" s="15" t="s">
        <v>124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5" t="s">
        <v>131</v>
      </c>
      <c r="BK174" s="147">
        <f t="shared" si="29"/>
        <v>0</v>
      </c>
      <c r="BL174" s="15" t="s">
        <v>165</v>
      </c>
      <c r="BM174" s="146" t="s">
        <v>295</v>
      </c>
    </row>
    <row r="175" spans="2:65" s="1" customFormat="1" ht="16.5" customHeight="1">
      <c r="B175" s="133"/>
      <c r="C175" s="163" t="s">
        <v>299</v>
      </c>
      <c r="D175" s="163" t="s">
        <v>157</v>
      </c>
      <c r="E175" s="164" t="s">
        <v>557</v>
      </c>
      <c r="F175" s="165" t="s">
        <v>558</v>
      </c>
      <c r="G175" s="166" t="s">
        <v>393</v>
      </c>
      <c r="H175" s="167">
        <v>1</v>
      </c>
      <c r="I175" s="168"/>
      <c r="J175" s="169">
        <f t="shared" si="20"/>
        <v>0</v>
      </c>
      <c r="K175" s="170"/>
      <c r="L175" s="171"/>
      <c r="M175" s="172" t="s">
        <v>1</v>
      </c>
      <c r="N175" s="173" t="s">
        <v>41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206</v>
      </c>
      <c r="AT175" s="146" t="s">
        <v>157</v>
      </c>
      <c r="AU175" s="146" t="s">
        <v>131</v>
      </c>
      <c r="AY175" s="15" t="s">
        <v>124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5" t="s">
        <v>131</v>
      </c>
      <c r="BK175" s="147">
        <f t="shared" si="29"/>
        <v>0</v>
      </c>
      <c r="BL175" s="15" t="s">
        <v>165</v>
      </c>
      <c r="BM175" s="146" t="s">
        <v>302</v>
      </c>
    </row>
    <row r="176" spans="2:65" s="1" customFormat="1" ht="24.2" customHeight="1">
      <c r="B176" s="133"/>
      <c r="C176" s="134" t="s">
        <v>215</v>
      </c>
      <c r="D176" s="134" t="s">
        <v>126</v>
      </c>
      <c r="E176" s="135" t="s">
        <v>559</v>
      </c>
      <c r="F176" s="136" t="s">
        <v>560</v>
      </c>
      <c r="G176" s="137" t="s">
        <v>393</v>
      </c>
      <c r="H176" s="138">
        <v>2</v>
      </c>
      <c r="I176" s="139"/>
      <c r="J176" s="140">
        <f t="shared" si="20"/>
        <v>0</v>
      </c>
      <c r="K176" s="141"/>
      <c r="L176" s="30"/>
      <c r="M176" s="142" t="s">
        <v>1</v>
      </c>
      <c r="N176" s="143" t="s">
        <v>41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165</v>
      </c>
      <c r="AT176" s="146" t="s">
        <v>126</v>
      </c>
      <c r="AU176" s="146" t="s">
        <v>131</v>
      </c>
      <c r="AY176" s="15" t="s">
        <v>124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5" t="s">
        <v>131</v>
      </c>
      <c r="BK176" s="147">
        <f t="shared" si="29"/>
        <v>0</v>
      </c>
      <c r="BL176" s="15" t="s">
        <v>165</v>
      </c>
      <c r="BM176" s="146" t="s">
        <v>307</v>
      </c>
    </row>
    <row r="177" spans="2:65" s="1" customFormat="1" ht="16.5" customHeight="1">
      <c r="B177" s="133"/>
      <c r="C177" s="163" t="s">
        <v>313</v>
      </c>
      <c r="D177" s="163" t="s">
        <v>157</v>
      </c>
      <c r="E177" s="164" t="s">
        <v>561</v>
      </c>
      <c r="F177" s="165" t="s">
        <v>562</v>
      </c>
      <c r="G177" s="166" t="s">
        <v>393</v>
      </c>
      <c r="H177" s="167">
        <v>2</v>
      </c>
      <c r="I177" s="168"/>
      <c r="J177" s="169">
        <f t="shared" si="20"/>
        <v>0</v>
      </c>
      <c r="K177" s="170"/>
      <c r="L177" s="171"/>
      <c r="M177" s="172" t="s">
        <v>1</v>
      </c>
      <c r="N177" s="173" t="s">
        <v>41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206</v>
      </c>
      <c r="AT177" s="146" t="s">
        <v>157</v>
      </c>
      <c r="AU177" s="146" t="s">
        <v>131</v>
      </c>
      <c r="AY177" s="15" t="s">
        <v>124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5" t="s">
        <v>131</v>
      </c>
      <c r="BK177" s="147">
        <f t="shared" si="29"/>
        <v>0</v>
      </c>
      <c r="BL177" s="15" t="s">
        <v>165</v>
      </c>
      <c r="BM177" s="146" t="s">
        <v>316</v>
      </c>
    </row>
    <row r="178" spans="2:65" s="1" customFormat="1" ht="24.2" customHeight="1">
      <c r="B178" s="133"/>
      <c r="C178" s="134" t="s">
        <v>223</v>
      </c>
      <c r="D178" s="134" t="s">
        <v>126</v>
      </c>
      <c r="E178" s="135" t="s">
        <v>563</v>
      </c>
      <c r="F178" s="136" t="s">
        <v>564</v>
      </c>
      <c r="G178" s="137" t="s">
        <v>393</v>
      </c>
      <c r="H178" s="138">
        <v>1</v>
      </c>
      <c r="I178" s="139"/>
      <c r="J178" s="140">
        <f t="shared" si="20"/>
        <v>0</v>
      </c>
      <c r="K178" s="141"/>
      <c r="L178" s="30"/>
      <c r="M178" s="142" t="s">
        <v>1</v>
      </c>
      <c r="N178" s="143" t="s">
        <v>41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165</v>
      </c>
      <c r="AT178" s="146" t="s">
        <v>126</v>
      </c>
      <c r="AU178" s="146" t="s">
        <v>131</v>
      </c>
      <c r="AY178" s="15" t="s">
        <v>124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5" t="s">
        <v>131</v>
      </c>
      <c r="BK178" s="147">
        <f t="shared" si="29"/>
        <v>0</v>
      </c>
      <c r="BL178" s="15" t="s">
        <v>165</v>
      </c>
      <c r="BM178" s="146" t="s">
        <v>319</v>
      </c>
    </row>
    <row r="179" spans="2:65" s="1" customFormat="1" ht="16.5" customHeight="1">
      <c r="B179" s="133"/>
      <c r="C179" s="163" t="s">
        <v>320</v>
      </c>
      <c r="D179" s="163" t="s">
        <v>157</v>
      </c>
      <c r="E179" s="164" t="s">
        <v>565</v>
      </c>
      <c r="F179" s="165" t="s">
        <v>566</v>
      </c>
      <c r="G179" s="166" t="s">
        <v>393</v>
      </c>
      <c r="H179" s="167">
        <v>1</v>
      </c>
      <c r="I179" s="168"/>
      <c r="J179" s="169">
        <f t="shared" si="20"/>
        <v>0</v>
      </c>
      <c r="K179" s="170"/>
      <c r="L179" s="171"/>
      <c r="M179" s="172" t="s">
        <v>1</v>
      </c>
      <c r="N179" s="173" t="s">
        <v>41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206</v>
      </c>
      <c r="AT179" s="146" t="s">
        <v>157</v>
      </c>
      <c r="AU179" s="146" t="s">
        <v>131</v>
      </c>
      <c r="AY179" s="15" t="s">
        <v>124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5" t="s">
        <v>131</v>
      </c>
      <c r="BK179" s="147">
        <f t="shared" si="29"/>
        <v>0</v>
      </c>
      <c r="BL179" s="15" t="s">
        <v>165</v>
      </c>
      <c r="BM179" s="146" t="s">
        <v>323</v>
      </c>
    </row>
    <row r="180" spans="2:65" s="1" customFormat="1" ht="24.2" customHeight="1">
      <c r="B180" s="133"/>
      <c r="C180" s="134" t="s">
        <v>228</v>
      </c>
      <c r="D180" s="134" t="s">
        <v>126</v>
      </c>
      <c r="E180" s="135" t="s">
        <v>567</v>
      </c>
      <c r="F180" s="136" t="s">
        <v>568</v>
      </c>
      <c r="G180" s="137" t="s">
        <v>501</v>
      </c>
      <c r="H180" s="179"/>
      <c r="I180" s="139"/>
      <c r="J180" s="140">
        <f t="shared" si="20"/>
        <v>0</v>
      </c>
      <c r="K180" s="141"/>
      <c r="L180" s="30"/>
      <c r="M180" s="142" t="s">
        <v>1</v>
      </c>
      <c r="N180" s="143" t="s">
        <v>41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165</v>
      </c>
      <c r="AT180" s="146" t="s">
        <v>126</v>
      </c>
      <c r="AU180" s="146" t="s">
        <v>131</v>
      </c>
      <c r="AY180" s="15" t="s">
        <v>124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5" t="s">
        <v>131</v>
      </c>
      <c r="BK180" s="147">
        <f t="shared" si="29"/>
        <v>0</v>
      </c>
      <c r="BL180" s="15" t="s">
        <v>165</v>
      </c>
      <c r="BM180" s="146" t="s">
        <v>327</v>
      </c>
    </row>
    <row r="181" spans="2:65" s="11" customFormat="1" ht="22.9" customHeight="1">
      <c r="B181" s="121"/>
      <c r="D181" s="122" t="s">
        <v>74</v>
      </c>
      <c r="E181" s="131" t="s">
        <v>569</v>
      </c>
      <c r="F181" s="131" t="s">
        <v>570</v>
      </c>
      <c r="I181" s="124"/>
      <c r="J181" s="132">
        <f>BK181</f>
        <v>0</v>
      </c>
      <c r="L181" s="121"/>
      <c r="M181" s="126"/>
      <c r="P181" s="127">
        <f>P182</f>
        <v>0</v>
      </c>
      <c r="R181" s="127">
        <f>R182</f>
        <v>0</v>
      </c>
      <c r="T181" s="128">
        <f>T182</f>
        <v>0</v>
      </c>
      <c r="AR181" s="122" t="s">
        <v>131</v>
      </c>
      <c r="AT181" s="129" t="s">
        <v>74</v>
      </c>
      <c r="AU181" s="129" t="s">
        <v>83</v>
      </c>
      <c r="AY181" s="122" t="s">
        <v>124</v>
      </c>
      <c r="BK181" s="130">
        <f>BK182</f>
        <v>0</v>
      </c>
    </row>
    <row r="182" spans="2:65" s="1" customFormat="1" ht="24.2" customHeight="1">
      <c r="B182" s="133"/>
      <c r="C182" s="134" t="s">
        <v>328</v>
      </c>
      <c r="D182" s="134" t="s">
        <v>126</v>
      </c>
      <c r="E182" s="135" t="s">
        <v>571</v>
      </c>
      <c r="F182" s="136" t="s">
        <v>572</v>
      </c>
      <c r="G182" s="137" t="s">
        <v>522</v>
      </c>
      <c r="H182" s="138">
        <v>1</v>
      </c>
      <c r="I182" s="139"/>
      <c r="J182" s="140">
        <f>ROUND(I182*H182,2)</f>
        <v>0</v>
      </c>
      <c r="K182" s="141"/>
      <c r="L182" s="30"/>
      <c r="M182" s="142" t="s">
        <v>1</v>
      </c>
      <c r="N182" s="143" t="s">
        <v>41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165</v>
      </c>
      <c r="AT182" s="146" t="s">
        <v>126</v>
      </c>
      <c r="AU182" s="146" t="s">
        <v>131</v>
      </c>
      <c r="AY182" s="15" t="s">
        <v>124</v>
      </c>
      <c r="BE182" s="147">
        <f>IF(N182="základná",J182,0)</f>
        <v>0</v>
      </c>
      <c r="BF182" s="147">
        <f>IF(N182="znížená",J182,0)</f>
        <v>0</v>
      </c>
      <c r="BG182" s="147">
        <f>IF(N182="zákl. prenesená",J182,0)</f>
        <v>0</v>
      </c>
      <c r="BH182" s="147">
        <f>IF(N182="zníž. prenesená",J182,0)</f>
        <v>0</v>
      </c>
      <c r="BI182" s="147">
        <f>IF(N182="nulová",J182,0)</f>
        <v>0</v>
      </c>
      <c r="BJ182" s="15" t="s">
        <v>131</v>
      </c>
      <c r="BK182" s="147">
        <f>ROUND(I182*H182,2)</f>
        <v>0</v>
      </c>
      <c r="BL182" s="15" t="s">
        <v>165</v>
      </c>
      <c r="BM182" s="146" t="s">
        <v>331</v>
      </c>
    </row>
    <row r="183" spans="2:65" s="11" customFormat="1" ht="22.9" customHeight="1">
      <c r="B183" s="121"/>
      <c r="D183" s="122" t="s">
        <v>74</v>
      </c>
      <c r="E183" s="131" t="s">
        <v>573</v>
      </c>
      <c r="F183" s="131" t="s">
        <v>574</v>
      </c>
      <c r="I183" s="124"/>
      <c r="J183" s="132">
        <f>BK183</f>
        <v>0</v>
      </c>
      <c r="L183" s="121"/>
      <c r="M183" s="126"/>
      <c r="P183" s="127">
        <f>SUM(P184:P213)</f>
        <v>0</v>
      </c>
      <c r="R183" s="127">
        <f>SUM(R184:R213)</f>
        <v>0</v>
      </c>
      <c r="T183" s="128">
        <f>SUM(T184:T213)</f>
        <v>0</v>
      </c>
      <c r="AR183" s="122" t="s">
        <v>131</v>
      </c>
      <c r="AT183" s="129" t="s">
        <v>74</v>
      </c>
      <c r="AU183" s="129" t="s">
        <v>83</v>
      </c>
      <c r="AY183" s="122" t="s">
        <v>124</v>
      </c>
      <c r="BK183" s="130">
        <f>SUM(BK184:BK213)</f>
        <v>0</v>
      </c>
    </row>
    <row r="184" spans="2:65" s="1" customFormat="1" ht="33" customHeight="1">
      <c r="B184" s="133"/>
      <c r="C184" s="134" t="s">
        <v>232</v>
      </c>
      <c r="D184" s="134" t="s">
        <v>126</v>
      </c>
      <c r="E184" s="135" t="s">
        <v>575</v>
      </c>
      <c r="F184" s="136" t="s">
        <v>576</v>
      </c>
      <c r="G184" s="137" t="s">
        <v>393</v>
      </c>
      <c r="H184" s="138">
        <v>1</v>
      </c>
      <c r="I184" s="139"/>
      <c r="J184" s="140">
        <f t="shared" ref="J184:J213" si="30">ROUND(I184*H184,2)</f>
        <v>0</v>
      </c>
      <c r="K184" s="141"/>
      <c r="L184" s="30"/>
      <c r="M184" s="142" t="s">
        <v>1</v>
      </c>
      <c r="N184" s="143" t="s">
        <v>41</v>
      </c>
      <c r="P184" s="144">
        <f t="shared" ref="P184:P213" si="31">O184*H184</f>
        <v>0</v>
      </c>
      <c r="Q184" s="144">
        <v>0</v>
      </c>
      <c r="R184" s="144">
        <f t="shared" ref="R184:R213" si="32">Q184*H184</f>
        <v>0</v>
      </c>
      <c r="S184" s="144">
        <v>0</v>
      </c>
      <c r="T184" s="145">
        <f t="shared" ref="T184:T213" si="33">S184*H184</f>
        <v>0</v>
      </c>
      <c r="AR184" s="146" t="s">
        <v>165</v>
      </c>
      <c r="AT184" s="146" t="s">
        <v>126</v>
      </c>
      <c r="AU184" s="146" t="s">
        <v>131</v>
      </c>
      <c r="AY184" s="15" t="s">
        <v>124</v>
      </c>
      <c r="BE184" s="147">
        <f t="shared" ref="BE184:BE213" si="34">IF(N184="základná",J184,0)</f>
        <v>0</v>
      </c>
      <c r="BF184" s="147">
        <f t="shared" ref="BF184:BF213" si="35">IF(N184="znížená",J184,0)</f>
        <v>0</v>
      </c>
      <c r="BG184" s="147">
        <f t="shared" ref="BG184:BG213" si="36">IF(N184="zákl. prenesená",J184,0)</f>
        <v>0</v>
      </c>
      <c r="BH184" s="147">
        <f t="shared" ref="BH184:BH213" si="37">IF(N184="zníž. prenesená",J184,0)</f>
        <v>0</v>
      </c>
      <c r="BI184" s="147">
        <f t="shared" ref="BI184:BI213" si="38">IF(N184="nulová",J184,0)</f>
        <v>0</v>
      </c>
      <c r="BJ184" s="15" t="s">
        <v>131</v>
      </c>
      <c r="BK184" s="147">
        <f t="shared" ref="BK184:BK213" si="39">ROUND(I184*H184,2)</f>
        <v>0</v>
      </c>
      <c r="BL184" s="15" t="s">
        <v>165</v>
      </c>
      <c r="BM184" s="146" t="s">
        <v>335</v>
      </c>
    </row>
    <row r="185" spans="2:65" s="1" customFormat="1" ht="24.2" customHeight="1">
      <c r="B185" s="133"/>
      <c r="C185" s="134" t="s">
        <v>338</v>
      </c>
      <c r="D185" s="134" t="s">
        <v>126</v>
      </c>
      <c r="E185" s="135" t="s">
        <v>577</v>
      </c>
      <c r="F185" s="136" t="s">
        <v>578</v>
      </c>
      <c r="G185" s="137" t="s">
        <v>393</v>
      </c>
      <c r="H185" s="138">
        <v>1</v>
      </c>
      <c r="I185" s="139"/>
      <c r="J185" s="140">
        <f t="shared" si="30"/>
        <v>0</v>
      </c>
      <c r="K185" s="141"/>
      <c r="L185" s="30"/>
      <c r="M185" s="142" t="s">
        <v>1</v>
      </c>
      <c r="N185" s="143" t="s">
        <v>41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165</v>
      </c>
      <c r="AT185" s="146" t="s">
        <v>126</v>
      </c>
      <c r="AU185" s="146" t="s">
        <v>131</v>
      </c>
      <c r="AY185" s="15" t="s">
        <v>124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5" t="s">
        <v>131</v>
      </c>
      <c r="BK185" s="147">
        <f t="shared" si="39"/>
        <v>0</v>
      </c>
      <c r="BL185" s="15" t="s">
        <v>165</v>
      </c>
      <c r="BM185" s="146" t="s">
        <v>341</v>
      </c>
    </row>
    <row r="186" spans="2:65" s="1" customFormat="1" ht="33" customHeight="1">
      <c r="B186" s="133"/>
      <c r="C186" s="134" t="s">
        <v>237</v>
      </c>
      <c r="D186" s="134" t="s">
        <v>126</v>
      </c>
      <c r="E186" s="135" t="s">
        <v>579</v>
      </c>
      <c r="F186" s="136" t="s">
        <v>580</v>
      </c>
      <c r="G186" s="137" t="s">
        <v>393</v>
      </c>
      <c r="H186" s="138">
        <v>1</v>
      </c>
      <c r="I186" s="139"/>
      <c r="J186" s="140">
        <f t="shared" si="30"/>
        <v>0</v>
      </c>
      <c r="K186" s="141"/>
      <c r="L186" s="30"/>
      <c r="M186" s="142" t="s">
        <v>1</v>
      </c>
      <c r="N186" s="143" t="s">
        <v>41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165</v>
      </c>
      <c r="AT186" s="146" t="s">
        <v>126</v>
      </c>
      <c r="AU186" s="146" t="s">
        <v>131</v>
      </c>
      <c r="AY186" s="15" t="s">
        <v>124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5" t="s">
        <v>131</v>
      </c>
      <c r="BK186" s="147">
        <f t="shared" si="39"/>
        <v>0</v>
      </c>
      <c r="BL186" s="15" t="s">
        <v>165</v>
      </c>
      <c r="BM186" s="146" t="s">
        <v>344</v>
      </c>
    </row>
    <row r="187" spans="2:65" s="1" customFormat="1" ht="24.2" customHeight="1">
      <c r="B187" s="133"/>
      <c r="C187" s="163" t="s">
        <v>349</v>
      </c>
      <c r="D187" s="163" t="s">
        <v>157</v>
      </c>
      <c r="E187" s="164" t="s">
        <v>581</v>
      </c>
      <c r="F187" s="165" t="s">
        <v>582</v>
      </c>
      <c r="G187" s="166" t="s">
        <v>393</v>
      </c>
      <c r="H187" s="167">
        <v>2</v>
      </c>
      <c r="I187" s="168"/>
      <c r="J187" s="169">
        <f t="shared" si="30"/>
        <v>0</v>
      </c>
      <c r="K187" s="170"/>
      <c r="L187" s="171"/>
      <c r="M187" s="172" t="s">
        <v>1</v>
      </c>
      <c r="N187" s="173" t="s">
        <v>41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206</v>
      </c>
      <c r="AT187" s="146" t="s">
        <v>157</v>
      </c>
      <c r="AU187" s="146" t="s">
        <v>131</v>
      </c>
      <c r="AY187" s="15" t="s">
        <v>124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5" t="s">
        <v>131</v>
      </c>
      <c r="BK187" s="147">
        <f t="shared" si="39"/>
        <v>0</v>
      </c>
      <c r="BL187" s="15" t="s">
        <v>165</v>
      </c>
      <c r="BM187" s="146" t="s">
        <v>352</v>
      </c>
    </row>
    <row r="188" spans="2:65" s="1" customFormat="1" ht="24.2" customHeight="1">
      <c r="B188" s="133"/>
      <c r="C188" s="163" t="s">
        <v>249</v>
      </c>
      <c r="D188" s="163" t="s">
        <v>157</v>
      </c>
      <c r="E188" s="164" t="s">
        <v>583</v>
      </c>
      <c r="F188" s="165" t="s">
        <v>584</v>
      </c>
      <c r="G188" s="166" t="s">
        <v>393</v>
      </c>
      <c r="H188" s="167">
        <v>1</v>
      </c>
      <c r="I188" s="168"/>
      <c r="J188" s="169">
        <f t="shared" si="30"/>
        <v>0</v>
      </c>
      <c r="K188" s="170"/>
      <c r="L188" s="171"/>
      <c r="M188" s="172" t="s">
        <v>1</v>
      </c>
      <c r="N188" s="173" t="s">
        <v>41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206</v>
      </c>
      <c r="AT188" s="146" t="s">
        <v>157</v>
      </c>
      <c r="AU188" s="146" t="s">
        <v>131</v>
      </c>
      <c r="AY188" s="15" t="s">
        <v>124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5" t="s">
        <v>131</v>
      </c>
      <c r="BK188" s="147">
        <f t="shared" si="39"/>
        <v>0</v>
      </c>
      <c r="BL188" s="15" t="s">
        <v>165</v>
      </c>
      <c r="BM188" s="146" t="s">
        <v>356</v>
      </c>
    </row>
    <row r="189" spans="2:65" s="1" customFormat="1" ht="16.5" customHeight="1">
      <c r="B189" s="133"/>
      <c r="C189" s="163" t="s">
        <v>358</v>
      </c>
      <c r="D189" s="163" t="s">
        <v>157</v>
      </c>
      <c r="E189" s="164" t="s">
        <v>585</v>
      </c>
      <c r="F189" s="165" t="s">
        <v>586</v>
      </c>
      <c r="G189" s="166" t="s">
        <v>393</v>
      </c>
      <c r="H189" s="167">
        <v>2</v>
      </c>
      <c r="I189" s="168"/>
      <c r="J189" s="169">
        <f t="shared" si="30"/>
        <v>0</v>
      </c>
      <c r="K189" s="170"/>
      <c r="L189" s="171"/>
      <c r="M189" s="172" t="s">
        <v>1</v>
      </c>
      <c r="N189" s="173" t="s">
        <v>41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206</v>
      </c>
      <c r="AT189" s="146" t="s">
        <v>157</v>
      </c>
      <c r="AU189" s="146" t="s">
        <v>131</v>
      </c>
      <c r="AY189" s="15" t="s">
        <v>124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5" t="s">
        <v>131</v>
      </c>
      <c r="BK189" s="147">
        <f t="shared" si="39"/>
        <v>0</v>
      </c>
      <c r="BL189" s="15" t="s">
        <v>165</v>
      </c>
      <c r="BM189" s="146" t="s">
        <v>361</v>
      </c>
    </row>
    <row r="190" spans="2:65" s="1" customFormat="1" ht="16.5" customHeight="1">
      <c r="B190" s="133"/>
      <c r="C190" s="163" t="s">
        <v>253</v>
      </c>
      <c r="D190" s="163" t="s">
        <v>157</v>
      </c>
      <c r="E190" s="164" t="s">
        <v>587</v>
      </c>
      <c r="F190" s="165" t="s">
        <v>588</v>
      </c>
      <c r="G190" s="166" t="s">
        <v>393</v>
      </c>
      <c r="H190" s="167">
        <v>2</v>
      </c>
      <c r="I190" s="168"/>
      <c r="J190" s="169">
        <f t="shared" si="30"/>
        <v>0</v>
      </c>
      <c r="K190" s="170"/>
      <c r="L190" s="171"/>
      <c r="M190" s="172" t="s">
        <v>1</v>
      </c>
      <c r="N190" s="173" t="s">
        <v>41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206</v>
      </c>
      <c r="AT190" s="146" t="s">
        <v>157</v>
      </c>
      <c r="AU190" s="146" t="s">
        <v>131</v>
      </c>
      <c r="AY190" s="15" t="s">
        <v>124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5" t="s">
        <v>131</v>
      </c>
      <c r="BK190" s="147">
        <f t="shared" si="39"/>
        <v>0</v>
      </c>
      <c r="BL190" s="15" t="s">
        <v>165</v>
      </c>
      <c r="BM190" s="146" t="s">
        <v>365</v>
      </c>
    </row>
    <row r="191" spans="2:65" s="1" customFormat="1" ht="16.5" customHeight="1">
      <c r="B191" s="133"/>
      <c r="C191" s="163" t="s">
        <v>368</v>
      </c>
      <c r="D191" s="163" t="s">
        <v>157</v>
      </c>
      <c r="E191" s="164" t="s">
        <v>589</v>
      </c>
      <c r="F191" s="165" t="s">
        <v>590</v>
      </c>
      <c r="G191" s="166" t="s">
        <v>393</v>
      </c>
      <c r="H191" s="167">
        <v>2</v>
      </c>
      <c r="I191" s="168"/>
      <c r="J191" s="169">
        <f t="shared" si="30"/>
        <v>0</v>
      </c>
      <c r="K191" s="170"/>
      <c r="L191" s="171"/>
      <c r="M191" s="172" t="s">
        <v>1</v>
      </c>
      <c r="N191" s="173" t="s">
        <v>41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206</v>
      </c>
      <c r="AT191" s="146" t="s">
        <v>157</v>
      </c>
      <c r="AU191" s="146" t="s">
        <v>131</v>
      </c>
      <c r="AY191" s="15" t="s">
        <v>124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5" t="s">
        <v>131</v>
      </c>
      <c r="BK191" s="147">
        <f t="shared" si="39"/>
        <v>0</v>
      </c>
      <c r="BL191" s="15" t="s">
        <v>165</v>
      </c>
      <c r="BM191" s="146" t="s">
        <v>591</v>
      </c>
    </row>
    <row r="192" spans="2:65" s="1" customFormat="1" ht="16.5" customHeight="1">
      <c r="B192" s="133"/>
      <c r="C192" s="163" t="s">
        <v>258</v>
      </c>
      <c r="D192" s="163" t="s">
        <v>157</v>
      </c>
      <c r="E192" s="164" t="s">
        <v>592</v>
      </c>
      <c r="F192" s="165" t="s">
        <v>593</v>
      </c>
      <c r="G192" s="166" t="s">
        <v>393</v>
      </c>
      <c r="H192" s="167">
        <v>2</v>
      </c>
      <c r="I192" s="168"/>
      <c r="J192" s="169">
        <f t="shared" si="30"/>
        <v>0</v>
      </c>
      <c r="K192" s="170"/>
      <c r="L192" s="171"/>
      <c r="M192" s="172" t="s">
        <v>1</v>
      </c>
      <c r="N192" s="173" t="s">
        <v>41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206</v>
      </c>
      <c r="AT192" s="146" t="s">
        <v>157</v>
      </c>
      <c r="AU192" s="146" t="s">
        <v>131</v>
      </c>
      <c r="AY192" s="15" t="s">
        <v>124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5" t="s">
        <v>131</v>
      </c>
      <c r="BK192" s="147">
        <f t="shared" si="39"/>
        <v>0</v>
      </c>
      <c r="BL192" s="15" t="s">
        <v>165</v>
      </c>
      <c r="BM192" s="146" t="s">
        <v>594</v>
      </c>
    </row>
    <row r="193" spans="2:65" s="1" customFormat="1" ht="24.2" customHeight="1">
      <c r="B193" s="133"/>
      <c r="C193" s="163" t="s">
        <v>377</v>
      </c>
      <c r="D193" s="163" t="s">
        <v>157</v>
      </c>
      <c r="E193" s="164" t="s">
        <v>595</v>
      </c>
      <c r="F193" s="165" t="s">
        <v>596</v>
      </c>
      <c r="G193" s="166" t="s">
        <v>393</v>
      </c>
      <c r="H193" s="167">
        <v>1</v>
      </c>
      <c r="I193" s="168"/>
      <c r="J193" s="169">
        <f t="shared" si="30"/>
        <v>0</v>
      </c>
      <c r="K193" s="170"/>
      <c r="L193" s="171"/>
      <c r="M193" s="172" t="s">
        <v>1</v>
      </c>
      <c r="N193" s="173" t="s">
        <v>41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206</v>
      </c>
      <c r="AT193" s="146" t="s">
        <v>157</v>
      </c>
      <c r="AU193" s="146" t="s">
        <v>131</v>
      </c>
      <c r="AY193" s="15" t="s">
        <v>124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5" t="s">
        <v>131</v>
      </c>
      <c r="BK193" s="147">
        <f t="shared" si="39"/>
        <v>0</v>
      </c>
      <c r="BL193" s="15" t="s">
        <v>165</v>
      </c>
      <c r="BM193" s="146" t="s">
        <v>597</v>
      </c>
    </row>
    <row r="194" spans="2:65" s="1" customFormat="1" ht="16.5" customHeight="1">
      <c r="B194" s="133"/>
      <c r="C194" s="163" t="s">
        <v>261</v>
      </c>
      <c r="D194" s="163" t="s">
        <v>157</v>
      </c>
      <c r="E194" s="164" t="s">
        <v>598</v>
      </c>
      <c r="F194" s="165" t="s">
        <v>599</v>
      </c>
      <c r="G194" s="166" t="s">
        <v>393</v>
      </c>
      <c r="H194" s="167">
        <v>1</v>
      </c>
      <c r="I194" s="168"/>
      <c r="J194" s="169">
        <f t="shared" si="30"/>
        <v>0</v>
      </c>
      <c r="K194" s="170"/>
      <c r="L194" s="171"/>
      <c r="M194" s="172" t="s">
        <v>1</v>
      </c>
      <c r="N194" s="173" t="s">
        <v>41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206</v>
      </c>
      <c r="AT194" s="146" t="s">
        <v>157</v>
      </c>
      <c r="AU194" s="146" t="s">
        <v>131</v>
      </c>
      <c r="AY194" s="15" t="s">
        <v>124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5" t="s">
        <v>131</v>
      </c>
      <c r="BK194" s="147">
        <f t="shared" si="39"/>
        <v>0</v>
      </c>
      <c r="BL194" s="15" t="s">
        <v>165</v>
      </c>
      <c r="BM194" s="146" t="s">
        <v>600</v>
      </c>
    </row>
    <row r="195" spans="2:65" s="1" customFormat="1" ht="16.5" customHeight="1">
      <c r="B195" s="133"/>
      <c r="C195" s="163" t="s">
        <v>386</v>
      </c>
      <c r="D195" s="163" t="s">
        <v>157</v>
      </c>
      <c r="E195" s="164" t="s">
        <v>601</v>
      </c>
      <c r="F195" s="165" t="s">
        <v>602</v>
      </c>
      <c r="G195" s="166" t="s">
        <v>393</v>
      </c>
      <c r="H195" s="167">
        <v>2</v>
      </c>
      <c r="I195" s="168"/>
      <c r="J195" s="169">
        <f t="shared" si="30"/>
        <v>0</v>
      </c>
      <c r="K195" s="170"/>
      <c r="L195" s="171"/>
      <c r="M195" s="172" t="s">
        <v>1</v>
      </c>
      <c r="N195" s="173" t="s">
        <v>41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206</v>
      </c>
      <c r="AT195" s="146" t="s">
        <v>157</v>
      </c>
      <c r="AU195" s="146" t="s">
        <v>131</v>
      </c>
      <c r="AY195" s="15" t="s">
        <v>124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5" t="s">
        <v>131</v>
      </c>
      <c r="BK195" s="147">
        <f t="shared" si="39"/>
        <v>0</v>
      </c>
      <c r="BL195" s="15" t="s">
        <v>165</v>
      </c>
      <c r="BM195" s="146" t="s">
        <v>603</v>
      </c>
    </row>
    <row r="196" spans="2:65" s="1" customFormat="1" ht="16.5" customHeight="1">
      <c r="B196" s="133"/>
      <c r="C196" s="163" t="s">
        <v>265</v>
      </c>
      <c r="D196" s="163" t="s">
        <v>157</v>
      </c>
      <c r="E196" s="164" t="s">
        <v>604</v>
      </c>
      <c r="F196" s="165" t="s">
        <v>605</v>
      </c>
      <c r="G196" s="166" t="s">
        <v>393</v>
      </c>
      <c r="H196" s="167">
        <v>3</v>
      </c>
      <c r="I196" s="168"/>
      <c r="J196" s="169">
        <f t="shared" si="30"/>
        <v>0</v>
      </c>
      <c r="K196" s="170"/>
      <c r="L196" s="171"/>
      <c r="M196" s="172" t="s">
        <v>1</v>
      </c>
      <c r="N196" s="173" t="s">
        <v>41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206</v>
      </c>
      <c r="AT196" s="146" t="s">
        <v>157</v>
      </c>
      <c r="AU196" s="146" t="s">
        <v>131</v>
      </c>
      <c r="AY196" s="15" t="s">
        <v>124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5" t="s">
        <v>131</v>
      </c>
      <c r="BK196" s="147">
        <f t="shared" si="39"/>
        <v>0</v>
      </c>
      <c r="BL196" s="15" t="s">
        <v>165</v>
      </c>
      <c r="BM196" s="146" t="s">
        <v>606</v>
      </c>
    </row>
    <row r="197" spans="2:65" s="1" customFormat="1" ht="16.5" customHeight="1">
      <c r="B197" s="133"/>
      <c r="C197" s="163" t="s">
        <v>395</v>
      </c>
      <c r="D197" s="163" t="s">
        <v>157</v>
      </c>
      <c r="E197" s="164" t="s">
        <v>607</v>
      </c>
      <c r="F197" s="165" t="s">
        <v>608</v>
      </c>
      <c r="G197" s="166" t="s">
        <v>393</v>
      </c>
      <c r="H197" s="167">
        <v>2</v>
      </c>
      <c r="I197" s="168"/>
      <c r="J197" s="169">
        <f t="shared" si="30"/>
        <v>0</v>
      </c>
      <c r="K197" s="170"/>
      <c r="L197" s="171"/>
      <c r="M197" s="172" t="s">
        <v>1</v>
      </c>
      <c r="N197" s="173" t="s">
        <v>41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206</v>
      </c>
      <c r="AT197" s="146" t="s">
        <v>157</v>
      </c>
      <c r="AU197" s="146" t="s">
        <v>131</v>
      </c>
      <c r="AY197" s="15" t="s">
        <v>124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5" t="s">
        <v>131</v>
      </c>
      <c r="BK197" s="147">
        <f t="shared" si="39"/>
        <v>0</v>
      </c>
      <c r="BL197" s="15" t="s">
        <v>165</v>
      </c>
      <c r="BM197" s="146" t="s">
        <v>609</v>
      </c>
    </row>
    <row r="198" spans="2:65" s="1" customFormat="1" ht="21.75" customHeight="1">
      <c r="B198" s="133"/>
      <c r="C198" s="134" t="s">
        <v>269</v>
      </c>
      <c r="D198" s="134" t="s">
        <v>126</v>
      </c>
      <c r="E198" s="135" t="s">
        <v>610</v>
      </c>
      <c r="F198" s="136" t="s">
        <v>611</v>
      </c>
      <c r="G198" s="137" t="s">
        <v>393</v>
      </c>
      <c r="H198" s="138">
        <v>2</v>
      </c>
      <c r="I198" s="139"/>
      <c r="J198" s="140">
        <f t="shared" si="30"/>
        <v>0</v>
      </c>
      <c r="K198" s="141"/>
      <c r="L198" s="30"/>
      <c r="M198" s="142" t="s">
        <v>1</v>
      </c>
      <c r="N198" s="143" t="s">
        <v>41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165</v>
      </c>
      <c r="AT198" s="146" t="s">
        <v>126</v>
      </c>
      <c r="AU198" s="146" t="s">
        <v>131</v>
      </c>
      <c r="AY198" s="15" t="s">
        <v>124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5" t="s">
        <v>131</v>
      </c>
      <c r="BK198" s="147">
        <f t="shared" si="39"/>
        <v>0</v>
      </c>
      <c r="BL198" s="15" t="s">
        <v>165</v>
      </c>
      <c r="BM198" s="146" t="s">
        <v>612</v>
      </c>
    </row>
    <row r="199" spans="2:65" s="1" customFormat="1" ht="21.75" customHeight="1">
      <c r="B199" s="133"/>
      <c r="C199" s="163" t="s">
        <v>402</v>
      </c>
      <c r="D199" s="163" t="s">
        <v>157</v>
      </c>
      <c r="E199" s="164" t="s">
        <v>613</v>
      </c>
      <c r="F199" s="165" t="s">
        <v>614</v>
      </c>
      <c r="G199" s="166" t="s">
        <v>393</v>
      </c>
      <c r="H199" s="167">
        <v>1</v>
      </c>
      <c r="I199" s="168"/>
      <c r="J199" s="169">
        <f t="shared" si="30"/>
        <v>0</v>
      </c>
      <c r="K199" s="170"/>
      <c r="L199" s="171"/>
      <c r="M199" s="172" t="s">
        <v>1</v>
      </c>
      <c r="N199" s="173" t="s">
        <v>41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206</v>
      </c>
      <c r="AT199" s="146" t="s">
        <v>157</v>
      </c>
      <c r="AU199" s="146" t="s">
        <v>131</v>
      </c>
      <c r="AY199" s="15" t="s">
        <v>124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5" t="s">
        <v>131</v>
      </c>
      <c r="BK199" s="147">
        <f t="shared" si="39"/>
        <v>0</v>
      </c>
      <c r="BL199" s="15" t="s">
        <v>165</v>
      </c>
      <c r="BM199" s="146" t="s">
        <v>371</v>
      </c>
    </row>
    <row r="200" spans="2:65" s="1" customFormat="1" ht="16.5" customHeight="1">
      <c r="B200" s="133"/>
      <c r="C200" s="163" t="s">
        <v>274</v>
      </c>
      <c r="D200" s="163" t="s">
        <v>157</v>
      </c>
      <c r="E200" s="164" t="s">
        <v>615</v>
      </c>
      <c r="F200" s="165" t="s">
        <v>616</v>
      </c>
      <c r="G200" s="166" t="s">
        <v>393</v>
      </c>
      <c r="H200" s="167">
        <v>1</v>
      </c>
      <c r="I200" s="168"/>
      <c r="J200" s="169">
        <f t="shared" si="30"/>
        <v>0</v>
      </c>
      <c r="K200" s="170"/>
      <c r="L200" s="171"/>
      <c r="M200" s="172" t="s">
        <v>1</v>
      </c>
      <c r="N200" s="173" t="s">
        <v>41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206</v>
      </c>
      <c r="AT200" s="146" t="s">
        <v>157</v>
      </c>
      <c r="AU200" s="146" t="s">
        <v>131</v>
      </c>
      <c r="AY200" s="15" t="s">
        <v>124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5" t="s">
        <v>131</v>
      </c>
      <c r="BK200" s="147">
        <f t="shared" si="39"/>
        <v>0</v>
      </c>
      <c r="BL200" s="15" t="s">
        <v>165</v>
      </c>
      <c r="BM200" s="146" t="s">
        <v>375</v>
      </c>
    </row>
    <row r="201" spans="2:65" s="1" customFormat="1" ht="24.2" customHeight="1">
      <c r="B201" s="133"/>
      <c r="C201" s="134" t="s">
        <v>409</v>
      </c>
      <c r="D201" s="134" t="s">
        <v>126</v>
      </c>
      <c r="E201" s="135" t="s">
        <v>617</v>
      </c>
      <c r="F201" s="136" t="s">
        <v>618</v>
      </c>
      <c r="G201" s="137" t="s">
        <v>393</v>
      </c>
      <c r="H201" s="138">
        <v>1</v>
      </c>
      <c r="I201" s="139"/>
      <c r="J201" s="140">
        <f t="shared" si="30"/>
        <v>0</v>
      </c>
      <c r="K201" s="141"/>
      <c r="L201" s="30"/>
      <c r="M201" s="142" t="s">
        <v>1</v>
      </c>
      <c r="N201" s="143" t="s">
        <v>41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165</v>
      </c>
      <c r="AT201" s="146" t="s">
        <v>126</v>
      </c>
      <c r="AU201" s="146" t="s">
        <v>131</v>
      </c>
      <c r="AY201" s="15" t="s">
        <v>124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5" t="s">
        <v>131</v>
      </c>
      <c r="BK201" s="147">
        <f t="shared" si="39"/>
        <v>0</v>
      </c>
      <c r="BL201" s="15" t="s">
        <v>165</v>
      </c>
      <c r="BM201" s="146" t="s">
        <v>380</v>
      </c>
    </row>
    <row r="202" spans="2:65" s="1" customFormat="1" ht="21.75" customHeight="1">
      <c r="B202" s="133"/>
      <c r="C202" s="163" t="s">
        <v>278</v>
      </c>
      <c r="D202" s="163" t="s">
        <v>157</v>
      </c>
      <c r="E202" s="164" t="s">
        <v>619</v>
      </c>
      <c r="F202" s="165" t="s">
        <v>620</v>
      </c>
      <c r="G202" s="166" t="s">
        <v>393</v>
      </c>
      <c r="H202" s="167">
        <v>1</v>
      </c>
      <c r="I202" s="168"/>
      <c r="J202" s="169">
        <f t="shared" si="30"/>
        <v>0</v>
      </c>
      <c r="K202" s="170"/>
      <c r="L202" s="171"/>
      <c r="M202" s="172" t="s">
        <v>1</v>
      </c>
      <c r="N202" s="173" t="s">
        <v>41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206</v>
      </c>
      <c r="AT202" s="146" t="s">
        <v>157</v>
      </c>
      <c r="AU202" s="146" t="s">
        <v>131</v>
      </c>
      <c r="AY202" s="15" t="s">
        <v>124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5" t="s">
        <v>131</v>
      </c>
      <c r="BK202" s="147">
        <f t="shared" si="39"/>
        <v>0</v>
      </c>
      <c r="BL202" s="15" t="s">
        <v>165</v>
      </c>
      <c r="BM202" s="146" t="s">
        <v>621</v>
      </c>
    </row>
    <row r="203" spans="2:65" s="1" customFormat="1" ht="16.5" customHeight="1">
      <c r="B203" s="133"/>
      <c r="C203" s="163" t="s">
        <v>419</v>
      </c>
      <c r="D203" s="163" t="s">
        <v>157</v>
      </c>
      <c r="E203" s="164" t="s">
        <v>622</v>
      </c>
      <c r="F203" s="165" t="s">
        <v>623</v>
      </c>
      <c r="G203" s="166" t="s">
        <v>393</v>
      </c>
      <c r="H203" s="167">
        <v>2</v>
      </c>
      <c r="I203" s="168"/>
      <c r="J203" s="169">
        <f t="shared" si="30"/>
        <v>0</v>
      </c>
      <c r="K203" s="170"/>
      <c r="L203" s="171"/>
      <c r="M203" s="172" t="s">
        <v>1</v>
      </c>
      <c r="N203" s="173" t="s">
        <v>41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206</v>
      </c>
      <c r="AT203" s="146" t="s">
        <v>157</v>
      </c>
      <c r="AU203" s="146" t="s">
        <v>131</v>
      </c>
      <c r="AY203" s="15" t="s">
        <v>124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5" t="s">
        <v>131</v>
      </c>
      <c r="BK203" s="147">
        <f t="shared" si="39"/>
        <v>0</v>
      </c>
      <c r="BL203" s="15" t="s">
        <v>165</v>
      </c>
      <c r="BM203" s="146" t="s">
        <v>383</v>
      </c>
    </row>
    <row r="204" spans="2:65" s="1" customFormat="1" ht="24.2" customHeight="1">
      <c r="B204" s="133"/>
      <c r="C204" s="134" t="s">
        <v>282</v>
      </c>
      <c r="D204" s="134" t="s">
        <v>126</v>
      </c>
      <c r="E204" s="135" t="s">
        <v>624</v>
      </c>
      <c r="F204" s="136" t="s">
        <v>625</v>
      </c>
      <c r="G204" s="137" t="s">
        <v>393</v>
      </c>
      <c r="H204" s="138">
        <v>1</v>
      </c>
      <c r="I204" s="139"/>
      <c r="J204" s="140">
        <f t="shared" si="30"/>
        <v>0</v>
      </c>
      <c r="K204" s="141"/>
      <c r="L204" s="30"/>
      <c r="M204" s="142" t="s">
        <v>1</v>
      </c>
      <c r="N204" s="143" t="s">
        <v>41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165</v>
      </c>
      <c r="AT204" s="146" t="s">
        <v>126</v>
      </c>
      <c r="AU204" s="146" t="s">
        <v>131</v>
      </c>
      <c r="AY204" s="15" t="s">
        <v>124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5" t="s">
        <v>131</v>
      </c>
      <c r="BK204" s="147">
        <f t="shared" si="39"/>
        <v>0</v>
      </c>
      <c r="BL204" s="15" t="s">
        <v>165</v>
      </c>
      <c r="BM204" s="146" t="s">
        <v>389</v>
      </c>
    </row>
    <row r="205" spans="2:65" s="1" customFormat="1" ht="24.2" customHeight="1">
      <c r="B205" s="133"/>
      <c r="C205" s="134" t="s">
        <v>428</v>
      </c>
      <c r="D205" s="134" t="s">
        <v>126</v>
      </c>
      <c r="E205" s="135" t="s">
        <v>626</v>
      </c>
      <c r="F205" s="136" t="s">
        <v>627</v>
      </c>
      <c r="G205" s="137" t="s">
        <v>147</v>
      </c>
      <c r="H205" s="138">
        <v>0.35599999999999998</v>
      </c>
      <c r="I205" s="139"/>
      <c r="J205" s="140">
        <f t="shared" si="30"/>
        <v>0</v>
      </c>
      <c r="K205" s="141"/>
      <c r="L205" s="30"/>
      <c r="M205" s="142" t="s">
        <v>1</v>
      </c>
      <c r="N205" s="143" t="s">
        <v>41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165</v>
      </c>
      <c r="AT205" s="146" t="s">
        <v>126</v>
      </c>
      <c r="AU205" s="146" t="s">
        <v>131</v>
      </c>
      <c r="AY205" s="15" t="s">
        <v>124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5" t="s">
        <v>131</v>
      </c>
      <c r="BK205" s="147">
        <f t="shared" si="39"/>
        <v>0</v>
      </c>
      <c r="BL205" s="15" t="s">
        <v>165</v>
      </c>
      <c r="BM205" s="146" t="s">
        <v>394</v>
      </c>
    </row>
    <row r="206" spans="2:65" s="1" customFormat="1" ht="16.5" customHeight="1">
      <c r="B206" s="133"/>
      <c r="C206" s="134" t="s">
        <v>286</v>
      </c>
      <c r="D206" s="134" t="s">
        <v>126</v>
      </c>
      <c r="E206" s="135" t="s">
        <v>628</v>
      </c>
      <c r="F206" s="136" t="s">
        <v>629</v>
      </c>
      <c r="G206" s="137" t="s">
        <v>393</v>
      </c>
      <c r="H206" s="138">
        <v>1</v>
      </c>
      <c r="I206" s="139"/>
      <c r="J206" s="140">
        <f t="shared" si="30"/>
        <v>0</v>
      </c>
      <c r="K206" s="141"/>
      <c r="L206" s="30"/>
      <c r="M206" s="142" t="s">
        <v>1</v>
      </c>
      <c r="N206" s="143" t="s">
        <v>41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165</v>
      </c>
      <c r="AT206" s="146" t="s">
        <v>126</v>
      </c>
      <c r="AU206" s="146" t="s">
        <v>131</v>
      </c>
      <c r="AY206" s="15" t="s">
        <v>124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5" t="s">
        <v>131</v>
      </c>
      <c r="BK206" s="147">
        <f t="shared" si="39"/>
        <v>0</v>
      </c>
      <c r="BL206" s="15" t="s">
        <v>165</v>
      </c>
      <c r="BM206" s="146" t="s">
        <v>398</v>
      </c>
    </row>
    <row r="207" spans="2:65" s="1" customFormat="1" ht="16.5" customHeight="1">
      <c r="B207" s="133"/>
      <c r="C207" s="163" t="s">
        <v>438</v>
      </c>
      <c r="D207" s="163" t="s">
        <v>157</v>
      </c>
      <c r="E207" s="164" t="s">
        <v>630</v>
      </c>
      <c r="F207" s="165" t="s">
        <v>631</v>
      </c>
      <c r="G207" s="166" t="s">
        <v>393</v>
      </c>
      <c r="H207" s="167">
        <v>1</v>
      </c>
      <c r="I207" s="168"/>
      <c r="J207" s="169">
        <f t="shared" si="30"/>
        <v>0</v>
      </c>
      <c r="K207" s="170"/>
      <c r="L207" s="171"/>
      <c r="M207" s="172" t="s">
        <v>1</v>
      </c>
      <c r="N207" s="173" t="s">
        <v>41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206</v>
      </c>
      <c r="AT207" s="146" t="s">
        <v>157</v>
      </c>
      <c r="AU207" s="146" t="s">
        <v>131</v>
      </c>
      <c r="AY207" s="15" t="s">
        <v>124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5" t="s">
        <v>131</v>
      </c>
      <c r="BK207" s="147">
        <f t="shared" si="39"/>
        <v>0</v>
      </c>
      <c r="BL207" s="15" t="s">
        <v>165</v>
      </c>
      <c r="BM207" s="146" t="s">
        <v>401</v>
      </c>
    </row>
    <row r="208" spans="2:65" s="1" customFormat="1" ht="16.5" customHeight="1">
      <c r="B208" s="133"/>
      <c r="C208" s="163" t="s">
        <v>290</v>
      </c>
      <c r="D208" s="163" t="s">
        <v>157</v>
      </c>
      <c r="E208" s="164" t="s">
        <v>632</v>
      </c>
      <c r="F208" s="165" t="s">
        <v>633</v>
      </c>
      <c r="G208" s="166" t="s">
        <v>393</v>
      </c>
      <c r="H208" s="167">
        <v>4</v>
      </c>
      <c r="I208" s="168"/>
      <c r="J208" s="169">
        <f t="shared" si="30"/>
        <v>0</v>
      </c>
      <c r="K208" s="170"/>
      <c r="L208" s="171"/>
      <c r="M208" s="172" t="s">
        <v>1</v>
      </c>
      <c r="N208" s="173" t="s">
        <v>41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206</v>
      </c>
      <c r="AT208" s="146" t="s">
        <v>157</v>
      </c>
      <c r="AU208" s="146" t="s">
        <v>131</v>
      </c>
      <c r="AY208" s="15" t="s">
        <v>124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5" t="s">
        <v>131</v>
      </c>
      <c r="BK208" s="147">
        <f t="shared" si="39"/>
        <v>0</v>
      </c>
      <c r="BL208" s="15" t="s">
        <v>165</v>
      </c>
      <c r="BM208" s="146" t="s">
        <v>405</v>
      </c>
    </row>
    <row r="209" spans="2:65" s="1" customFormat="1" ht="16.5" customHeight="1">
      <c r="B209" s="133"/>
      <c r="C209" s="163" t="s">
        <v>447</v>
      </c>
      <c r="D209" s="163" t="s">
        <v>157</v>
      </c>
      <c r="E209" s="164" t="s">
        <v>634</v>
      </c>
      <c r="F209" s="165" t="s">
        <v>635</v>
      </c>
      <c r="G209" s="166" t="s">
        <v>393</v>
      </c>
      <c r="H209" s="167">
        <v>1</v>
      </c>
      <c r="I209" s="168"/>
      <c r="J209" s="169">
        <f t="shared" si="30"/>
        <v>0</v>
      </c>
      <c r="K209" s="170"/>
      <c r="L209" s="171"/>
      <c r="M209" s="172" t="s">
        <v>1</v>
      </c>
      <c r="N209" s="173" t="s">
        <v>41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206</v>
      </c>
      <c r="AT209" s="146" t="s">
        <v>157</v>
      </c>
      <c r="AU209" s="146" t="s">
        <v>131</v>
      </c>
      <c r="AY209" s="15" t="s">
        <v>124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5" t="s">
        <v>131</v>
      </c>
      <c r="BK209" s="147">
        <f t="shared" si="39"/>
        <v>0</v>
      </c>
      <c r="BL209" s="15" t="s">
        <v>165</v>
      </c>
      <c r="BM209" s="146" t="s">
        <v>408</v>
      </c>
    </row>
    <row r="210" spans="2:65" s="1" customFormat="1" ht="16.5" customHeight="1">
      <c r="B210" s="133"/>
      <c r="C210" s="163" t="s">
        <v>295</v>
      </c>
      <c r="D210" s="163" t="s">
        <v>157</v>
      </c>
      <c r="E210" s="164" t="s">
        <v>636</v>
      </c>
      <c r="F210" s="165" t="s">
        <v>637</v>
      </c>
      <c r="G210" s="166" t="s">
        <v>393</v>
      </c>
      <c r="H210" s="167">
        <v>1</v>
      </c>
      <c r="I210" s="168"/>
      <c r="J210" s="169">
        <f t="shared" si="30"/>
        <v>0</v>
      </c>
      <c r="K210" s="170"/>
      <c r="L210" s="171"/>
      <c r="M210" s="172" t="s">
        <v>1</v>
      </c>
      <c r="N210" s="173" t="s">
        <v>41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206</v>
      </c>
      <c r="AT210" s="146" t="s">
        <v>157</v>
      </c>
      <c r="AU210" s="146" t="s">
        <v>131</v>
      </c>
      <c r="AY210" s="15" t="s">
        <v>124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5" t="s">
        <v>131</v>
      </c>
      <c r="BK210" s="147">
        <f t="shared" si="39"/>
        <v>0</v>
      </c>
      <c r="BL210" s="15" t="s">
        <v>165</v>
      </c>
      <c r="BM210" s="146" t="s">
        <v>412</v>
      </c>
    </row>
    <row r="211" spans="2:65" s="1" customFormat="1" ht="16.5" customHeight="1">
      <c r="B211" s="133"/>
      <c r="C211" s="134" t="s">
        <v>457</v>
      </c>
      <c r="D211" s="134" t="s">
        <v>126</v>
      </c>
      <c r="E211" s="135" t="s">
        <v>638</v>
      </c>
      <c r="F211" s="136" t="s">
        <v>639</v>
      </c>
      <c r="G211" s="137" t="s">
        <v>393</v>
      </c>
      <c r="H211" s="138">
        <v>1</v>
      </c>
      <c r="I211" s="139"/>
      <c r="J211" s="140">
        <f t="shared" si="30"/>
        <v>0</v>
      </c>
      <c r="K211" s="141"/>
      <c r="L211" s="30"/>
      <c r="M211" s="142" t="s">
        <v>1</v>
      </c>
      <c r="N211" s="143" t="s">
        <v>41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165</v>
      </c>
      <c r="AT211" s="146" t="s">
        <v>126</v>
      </c>
      <c r="AU211" s="146" t="s">
        <v>131</v>
      </c>
      <c r="AY211" s="15" t="s">
        <v>124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5" t="s">
        <v>131</v>
      </c>
      <c r="BK211" s="147">
        <f t="shared" si="39"/>
        <v>0</v>
      </c>
      <c r="BL211" s="15" t="s">
        <v>165</v>
      </c>
      <c r="BM211" s="146" t="s">
        <v>640</v>
      </c>
    </row>
    <row r="212" spans="2:65" s="1" customFormat="1" ht="16.5" customHeight="1">
      <c r="B212" s="133"/>
      <c r="C212" s="163" t="s">
        <v>302</v>
      </c>
      <c r="D212" s="163" t="s">
        <v>157</v>
      </c>
      <c r="E212" s="164" t="s">
        <v>641</v>
      </c>
      <c r="F212" s="165" t="s">
        <v>642</v>
      </c>
      <c r="G212" s="166" t="s">
        <v>393</v>
      </c>
      <c r="H212" s="167">
        <v>1</v>
      </c>
      <c r="I212" s="168"/>
      <c r="J212" s="169">
        <f t="shared" si="30"/>
        <v>0</v>
      </c>
      <c r="K212" s="170"/>
      <c r="L212" s="171"/>
      <c r="M212" s="172" t="s">
        <v>1</v>
      </c>
      <c r="N212" s="173" t="s">
        <v>41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206</v>
      </c>
      <c r="AT212" s="146" t="s">
        <v>157</v>
      </c>
      <c r="AU212" s="146" t="s">
        <v>131</v>
      </c>
      <c r="AY212" s="15" t="s">
        <v>124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5" t="s">
        <v>131</v>
      </c>
      <c r="BK212" s="147">
        <f t="shared" si="39"/>
        <v>0</v>
      </c>
      <c r="BL212" s="15" t="s">
        <v>165</v>
      </c>
      <c r="BM212" s="146" t="s">
        <v>417</v>
      </c>
    </row>
    <row r="213" spans="2:65" s="1" customFormat="1" ht="24.2" customHeight="1">
      <c r="B213" s="133"/>
      <c r="C213" s="134" t="s">
        <v>643</v>
      </c>
      <c r="D213" s="134" t="s">
        <v>126</v>
      </c>
      <c r="E213" s="135" t="s">
        <v>644</v>
      </c>
      <c r="F213" s="136" t="s">
        <v>645</v>
      </c>
      <c r="G213" s="137" t="s">
        <v>501</v>
      </c>
      <c r="H213" s="179"/>
      <c r="I213" s="139"/>
      <c r="J213" s="140">
        <f t="shared" si="30"/>
        <v>0</v>
      </c>
      <c r="K213" s="141"/>
      <c r="L213" s="30"/>
      <c r="M213" s="142" t="s">
        <v>1</v>
      </c>
      <c r="N213" s="143" t="s">
        <v>41</v>
      </c>
      <c r="P213" s="144">
        <f t="shared" si="31"/>
        <v>0</v>
      </c>
      <c r="Q213" s="144">
        <v>0</v>
      </c>
      <c r="R213" s="144">
        <f t="shared" si="32"/>
        <v>0</v>
      </c>
      <c r="S213" s="144">
        <v>0</v>
      </c>
      <c r="T213" s="145">
        <f t="shared" si="33"/>
        <v>0</v>
      </c>
      <c r="AR213" s="146" t="s">
        <v>165</v>
      </c>
      <c r="AT213" s="146" t="s">
        <v>126</v>
      </c>
      <c r="AU213" s="146" t="s">
        <v>131</v>
      </c>
      <c r="AY213" s="15" t="s">
        <v>124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5" t="s">
        <v>131</v>
      </c>
      <c r="BK213" s="147">
        <f t="shared" si="39"/>
        <v>0</v>
      </c>
      <c r="BL213" s="15" t="s">
        <v>165</v>
      </c>
      <c r="BM213" s="146" t="s">
        <v>422</v>
      </c>
    </row>
    <row r="214" spans="2:65" s="11" customFormat="1" ht="22.9" customHeight="1">
      <c r="B214" s="121"/>
      <c r="D214" s="122" t="s">
        <v>74</v>
      </c>
      <c r="E214" s="131" t="s">
        <v>646</v>
      </c>
      <c r="F214" s="131" t="s">
        <v>647</v>
      </c>
      <c r="I214" s="124"/>
      <c r="J214" s="132">
        <f>BK214</f>
        <v>0</v>
      </c>
      <c r="L214" s="121"/>
      <c r="M214" s="126"/>
      <c r="P214" s="127">
        <f>SUM(P215:P226)</f>
        <v>0</v>
      </c>
      <c r="R214" s="127">
        <f>SUM(R215:R226)</f>
        <v>0</v>
      </c>
      <c r="T214" s="128">
        <f>SUM(T215:T226)</f>
        <v>0</v>
      </c>
      <c r="AR214" s="122" t="s">
        <v>131</v>
      </c>
      <c r="AT214" s="129" t="s">
        <v>74</v>
      </c>
      <c r="AU214" s="129" t="s">
        <v>83</v>
      </c>
      <c r="AY214" s="122" t="s">
        <v>124</v>
      </c>
      <c r="BK214" s="130">
        <f>SUM(BK215:BK226)</f>
        <v>0</v>
      </c>
    </row>
    <row r="215" spans="2:65" s="1" customFormat="1" ht="24.2" customHeight="1">
      <c r="B215" s="133"/>
      <c r="C215" s="134" t="s">
        <v>307</v>
      </c>
      <c r="D215" s="134" t="s">
        <v>126</v>
      </c>
      <c r="E215" s="135" t="s">
        <v>648</v>
      </c>
      <c r="F215" s="136" t="s">
        <v>649</v>
      </c>
      <c r="G215" s="137" t="s">
        <v>236</v>
      </c>
      <c r="H215" s="138">
        <v>2</v>
      </c>
      <c r="I215" s="139"/>
      <c r="J215" s="140">
        <f t="shared" ref="J215:J226" si="40">ROUND(I215*H215,2)</f>
        <v>0</v>
      </c>
      <c r="K215" s="141"/>
      <c r="L215" s="30"/>
      <c r="M215" s="142" t="s">
        <v>1</v>
      </c>
      <c r="N215" s="143" t="s">
        <v>41</v>
      </c>
      <c r="P215" s="144">
        <f t="shared" ref="P215:P226" si="41">O215*H215</f>
        <v>0</v>
      </c>
      <c r="Q215" s="144">
        <v>0</v>
      </c>
      <c r="R215" s="144">
        <f t="shared" ref="R215:R226" si="42">Q215*H215</f>
        <v>0</v>
      </c>
      <c r="S215" s="144">
        <v>0</v>
      </c>
      <c r="T215" s="145">
        <f t="shared" ref="T215:T226" si="43">S215*H215</f>
        <v>0</v>
      </c>
      <c r="AR215" s="146" t="s">
        <v>165</v>
      </c>
      <c r="AT215" s="146" t="s">
        <v>126</v>
      </c>
      <c r="AU215" s="146" t="s">
        <v>131</v>
      </c>
      <c r="AY215" s="15" t="s">
        <v>124</v>
      </c>
      <c r="BE215" s="147">
        <f t="shared" ref="BE215:BE226" si="44">IF(N215="základná",J215,0)</f>
        <v>0</v>
      </c>
      <c r="BF215" s="147">
        <f t="shared" ref="BF215:BF226" si="45">IF(N215="znížená",J215,0)</f>
        <v>0</v>
      </c>
      <c r="BG215" s="147">
        <f t="shared" ref="BG215:BG226" si="46">IF(N215="zákl. prenesená",J215,0)</f>
        <v>0</v>
      </c>
      <c r="BH215" s="147">
        <f t="shared" ref="BH215:BH226" si="47">IF(N215="zníž. prenesená",J215,0)</f>
        <v>0</v>
      </c>
      <c r="BI215" s="147">
        <f t="shared" ref="BI215:BI226" si="48">IF(N215="nulová",J215,0)</f>
        <v>0</v>
      </c>
      <c r="BJ215" s="15" t="s">
        <v>131</v>
      </c>
      <c r="BK215" s="147">
        <f t="shared" ref="BK215:BK226" si="49">ROUND(I215*H215,2)</f>
        <v>0</v>
      </c>
      <c r="BL215" s="15" t="s">
        <v>165</v>
      </c>
      <c r="BM215" s="146" t="s">
        <v>426</v>
      </c>
    </row>
    <row r="216" spans="2:65" s="1" customFormat="1" ht="24.2" customHeight="1">
      <c r="B216" s="133"/>
      <c r="C216" s="134" t="s">
        <v>650</v>
      </c>
      <c r="D216" s="134" t="s">
        <v>126</v>
      </c>
      <c r="E216" s="135" t="s">
        <v>651</v>
      </c>
      <c r="F216" s="136" t="s">
        <v>652</v>
      </c>
      <c r="G216" s="137" t="s">
        <v>393</v>
      </c>
      <c r="H216" s="138">
        <v>1</v>
      </c>
      <c r="I216" s="139"/>
      <c r="J216" s="140">
        <f t="shared" si="40"/>
        <v>0</v>
      </c>
      <c r="K216" s="141"/>
      <c r="L216" s="30"/>
      <c r="M216" s="142" t="s">
        <v>1</v>
      </c>
      <c r="N216" s="143" t="s">
        <v>41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165</v>
      </c>
      <c r="AT216" s="146" t="s">
        <v>126</v>
      </c>
      <c r="AU216" s="146" t="s">
        <v>131</v>
      </c>
      <c r="AY216" s="15" t="s">
        <v>124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5" t="s">
        <v>131</v>
      </c>
      <c r="BK216" s="147">
        <f t="shared" si="49"/>
        <v>0</v>
      </c>
      <c r="BL216" s="15" t="s">
        <v>165</v>
      </c>
      <c r="BM216" s="146" t="s">
        <v>653</v>
      </c>
    </row>
    <row r="217" spans="2:65" s="1" customFormat="1" ht="24.2" customHeight="1">
      <c r="B217" s="133"/>
      <c r="C217" s="163" t="s">
        <v>316</v>
      </c>
      <c r="D217" s="163" t="s">
        <v>157</v>
      </c>
      <c r="E217" s="164" t="s">
        <v>654</v>
      </c>
      <c r="F217" s="165" t="s">
        <v>655</v>
      </c>
      <c r="G217" s="166" t="s">
        <v>393</v>
      </c>
      <c r="H217" s="167">
        <v>1</v>
      </c>
      <c r="I217" s="168"/>
      <c r="J217" s="169">
        <f t="shared" si="40"/>
        <v>0</v>
      </c>
      <c r="K217" s="170"/>
      <c r="L217" s="171"/>
      <c r="M217" s="172" t="s">
        <v>1</v>
      </c>
      <c r="N217" s="173" t="s">
        <v>41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206</v>
      </c>
      <c r="AT217" s="146" t="s">
        <v>157</v>
      </c>
      <c r="AU217" s="146" t="s">
        <v>131</v>
      </c>
      <c r="AY217" s="15" t="s">
        <v>124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5" t="s">
        <v>131</v>
      </c>
      <c r="BK217" s="147">
        <f t="shared" si="49"/>
        <v>0</v>
      </c>
      <c r="BL217" s="15" t="s">
        <v>165</v>
      </c>
      <c r="BM217" s="146" t="s">
        <v>455</v>
      </c>
    </row>
    <row r="218" spans="2:65" s="1" customFormat="1" ht="16.5" customHeight="1">
      <c r="B218" s="133"/>
      <c r="C218" s="163" t="s">
        <v>656</v>
      </c>
      <c r="D218" s="163" t="s">
        <v>157</v>
      </c>
      <c r="E218" s="164" t="s">
        <v>657</v>
      </c>
      <c r="F218" s="165" t="s">
        <v>658</v>
      </c>
      <c r="G218" s="166" t="s">
        <v>393</v>
      </c>
      <c r="H218" s="167">
        <v>2</v>
      </c>
      <c r="I218" s="168"/>
      <c r="J218" s="169">
        <f t="shared" si="40"/>
        <v>0</v>
      </c>
      <c r="K218" s="170"/>
      <c r="L218" s="171"/>
      <c r="M218" s="172" t="s">
        <v>1</v>
      </c>
      <c r="N218" s="173" t="s">
        <v>41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206</v>
      </c>
      <c r="AT218" s="146" t="s">
        <v>157</v>
      </c>
      <c r="AU218" s="146" t="s">
        <v>131</v>
      </c>
      <c r="AY218" s="15" t="s">
        <v>124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5" t="s">
        <v>131</v>
      </c>
      <c r="BK218" s="147">
        <f t="shared" si="49"/>
        <v>0</v>
      </c>
      <c r="BL218" s="15" t="s">
        <v>165</v>
      </c>
      <c r="BM218" s="146" t="s">
        <v>460</v>
      </c>
    </row>
    <row r="219" spans="2:65" s="1" customFormat="1" ht="24.2" customHeight="1">
      <c r="B219" s="133"/>
      <c r="C219" s="134" t="s">
        <v>319</v>
      </c>
      <c r="D219" s="134" t="s">
        <v>126</v>
      </c>
      <c r="E219" s="135" t="s">
        <v>659</v>
      </c>
      <c r="F219" s="136" t="s">
        <v>660</v>
      </c>
      <c r="G219" s="137" t="s">
        <v>393</v>
      </c>
      <c r="H219" s="138">
        <v>1</v>
      </c>
      <c r="I219" s="139"/>
      <c r="J219" s="140">
        <f t="shared" si="40"/>
        <v>0</v>
      </c>
      <c r="K219" s="141"/>
      <c r="L219" s="30"/>
      <c r="M219" s="142" t="s">
        <v>1</v>
      </c>
      <c r="N219" s="143" t="s">
        <v>41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165</v>
      </c>
      <c r="AT219" s="146" t="s">
        <v>126</v>
      </c>
      <c r="AU219" s="146" t="s">
        <v>131</v>
      </c>
      <c r="AY219" s="15" t="s">
        <v>124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5" t="s">
        <v>131</v>
      </c>
      <c r="BK219" s="147">
        <f t="shared" si="49"/>
        <v>0</v>
      </c>
      <c r="BL219" s="15" t="s">
        <v>165</v>
      </c>
      <c r="BM219" s="146" t="s">
        <v>661</v>
      </c>
    </row>
    <row r="220" spans="2:65" s="1" customFormat="1" ht="16.5" customHeight="1">
      <c r="B220" s="133"/>
      <c r="C220" s="163" t="s">
        <v>662</v>
      </c>
      <c r="D220" s="163" t="s">
        <v>157</v>
      </c>
      <c r="E220" s="164" t="s">
        <v>663</v>
      </c>
      <c r="F220" s="165" t="s">
        <v>664</v>
      </c>
      <c r="G220" s="166" t="s">
        <v>393</v>
      </c>
      <c r="H220" s="167">
        <v>1</v>
      </c>
      <c r="I220" s="168"/>
      <c r="J220" s="169">
        <f t="shared" si="40"/>
        <v>0</v>
      </c>
      <c r="K220" s="170"/>
      <c r="L220" s="171"/>
      <c r="M220" s="172" t="s">
        <v>1</v>
      </c>
      <c r="N220" s="173" t="s">
        <v>41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206</v>
      </c>
      <c r="AT220" s="146" t="s">
        <v>157</v>
      </c>
      <c r="AU220" s="146" t="s">
        <v>131</v>
      </c>
      <c r="AY220" s="15" t="s">
        <v>124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5" t="s">
        <v>131</v>
      </c>
      <c r="BK220" s="147">
        <f t="shared" si="49"/>
        <v>0</v>
      </c>
      <c r="BL220" s="15" t="s">
        <v>165</v>
      </c>
      <c r="BM220" s="146" t="s">
        <v>465</v>
      </c>
    </row>
    <row r="221" spans="2:65" s="1" customFormat="1" ht="24.2" customHeight="1">
      <c r="B221" s="133"/>
      <c r="C221" s="134" t="s">
        <v>323</v>
      </c>
      <c r="D221" s="134" t="s">
        <v>126</v>
      </c>
      <c r="E221" s="135" t="s">
        <v>665</v>
      </c>
      <c r="F221" s="136" t="s">
        <v>666</v>
      </c>
      <c r="G221" s="137" t="s">
        <v>522</v>
      </c>
      <c r="H221" s="138">
        <v>1</v>
      </c>
      <c r="I221" s="139"/>
      <c r="J221" s="140">
        <f t="shared" si="40"/>
        <v>0</v>
      </c>
      <c r="K221" s="141"/>
      <c r="L221" s="30"/>
      <c r="M221" s="142" t="s">
        <v>1</v>
      </c>
      <c r="N221" s="143" t="s">
        <v>41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165</v>
      </c>
      <c r="AT221" s="146" t="s">
        <v>126</v>
      </c>
      <c r="AU221" s="146" t="s">
        <v>131</v>
      </c>
      <c r="AY221" s="15" t="s">
        <v>124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5" t="s">
        <v>131</v>
      </c>
      <c r="BK221" s="147">
        <f t="shared" si="49"/>
        <v>0</v>
      </c>
      <c r="BL221" s="15" t="s">
        <v>165</v>
      </c>
      <c r="BM221" s="146" t="s">
        <v>667</v>
      </c>
    </row>
    <row r="222" spans="2:65" s="1" customFormat="1" ht="24.2" customHeight="1">
      <c r="B222" s="133"/>
      <c r="C222" s="134" t="s">
        <v>668</v>
      </c>
      <c r="D222" s="134" t="s">
        <v>126</v>
      </c>
      <c r="E222" s="135" t="s">
        <v>669</v>
      </c>
      <c r="F222" s="136" t="s">
        <v>670</v>
      </c>
      <c r="G222" s="137" t="s">
        <v>522</v>
      </c>
      <c r="H222" s="138">
        <v>1</v>
      </c>
      <c r="I222" s="139"/>
      <c r="J222" s="140">
        <f t="shared" si="40"/>
        <v>0</v>
      </c>
      <c r="K222" s="141"/>
      <c r="L222" s="30"/>
      <c r="M222" s="142" t="s">
        <v>1</v>
      </c>
      <c r="N222" s="143" t="s">
        <v>41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165</v>
      </c>
      <c r="AT222" s="146" t="s">
        <v>126</v>
      </c>
      <c r="AU222" s="146" t="s">
        <v>131</v>
      </c>
      <c r="AY222" s="15" t="s">
        <v>124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5" t="s">
        <v>131</v>
      </c>
      <c r="BK222" s="147">
        <f t="shared" si="49"/>
        <v>0</v>
      </c>
      <c r="BL222" s="15" t="s">
        <v>165</v>
      </c>
      <c r="BM222" s="146" t="s">
        <v>671</v>
      </c>
    </row>
    <row r="223" spans="2:65" s="1" customFormat="1" ht="16.5" customHeight="1">
      <c r="B223" s="133"/>
      <c r="C223" s="163" t="s">
        <v>327</v>
      </c>
      <c r="D223" s="163" t="s">
        <v>157</v>
      </c>
      <c r="E223" s="164" t="s">
        <v>672</v>
      </c>
      <c r="F223" s="165" t="s">
        <v>673</v>
      </c>
      <c r="G223" s="166" t="s">
        <v>674</v>
      </c>
      <c r="H223" s="167">
        <v>1</v>
      </c>
      <c r="I223" s="168"/>
      <c r="J223" s="169">
        <f t="shared" si="40"/>
        <v>0</v>
      </c>
      <c r="K223" s="170"/>
      <c r="L223" s="171"/>
      <c r="M223" s="172" t="s">
        <v>1</v>
      </c>
      <c r="N223" s="173" t="s">
        <v>41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206</v>
      </c>
      <c r="AT223" s="146" t="s">
        <v>157</v>
      </c>
      <c r="AU223" s="146" t="s">
        <v>131</v>
      </c>
      <c r="AY223" s="15" t="s">
        <v>124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5" t="s">
        <v>131</v>
      </c>
      <c r="BK223" s="147">
        <f t="shared" si="49"/>
        <v>0</v>
      </c>
      <c r="BL223" s="15" t="s">
        <v>165</v>
      </c>
      <c r="BM223" s="146" t="s">
        <v>675</v>
      </c>
    </row>
    <row r="224" spans="2:65" s="1" customFormat="1" ht="16.5" customHeight="1">
      <c r="B224" s="133"/>
      <c r="C224" s="163" t="s">
        <v>676</v>
      </c>
      <c r="D224" s="163" t="s">
        <v>157</v>
      </c>
      <c r="E224" s="164" t="s">
        <v>677</v>
      </c>
      <c r="F224" s="165" t="s">
        <v>678</v>
      </c>
      <c r="G224" s="166" t="s">
        <v>393</v>
      </c>
      <c r="H224" s="167">
        <v>1</v>
      </c>
      <c r="I224" s="168"/>
      <c r="J224" s="169">
        <f t="shared" si="40"/>
        <v>0</v>
      </c>
      <c r="K224" s="170"/>
      <c r="L224" s="171"/>
      <c r="M224" s="172" t="s">
        <v>1</v>
      </c>
      <c r="N224" s="173" t="s">
        <v>41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206</v>
      </c>
      <c r="AT224" s="146" t="s">
        <v>157</v>
      </c>
      <c r="AU224" s="146" t="s">
        <v>131</v>
      </c>
      <c r="AY224" s="15" t="s">
        <v>124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5" t="s">
        <v>131</v>
      </c>
      <c r="BK224" s="147">
        <f t="shared" si="49"/>
        <v>0</v>
      </c>
      <c r="BL224" s="15" t="s">
        <v>165</v>
      </c>
      <c r="BM224" s="146" t="s">
        <v>679</v>
      </c>
    </row>
    <row r="225" spans="2:65" s="1" customFormat="1" ht="16.5" customHeight="1">
      <c r="B225" s="133"/>
      <c r="C225" s="163" t="s">
        <v>331</v>
      </c>
      <c r="D225" s="163" t="s">
        <v>157</v>
      </c>
      <c r="E225" s="164" t="s">
        <v>680</v>
      </c>
      <c r="F225" s="165" t="s">
        <v>681</v>
      </c>
      <c r="G225" s="166" t="s">
        <v>393</v>
      </c>
      <c r="H225" s="167">
        <v>1</v>
      </c>
      <c r="I225" s="168"/>
      <c r="J225" s="169">
        <f t="shared" si="40"/>
        <v>0</v>
      </c>
      <c r="K225" s="170"/>
      <c r="L225" s="171"/>
      <c r="M225" s="172" t="s">
        <v>1</v>
      </c>
      <c r="N225" s="173" t="s">
        <v>41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206</v>
      </c>
      <c r="AT225" s="146" t="s">
        <v>157</v>
      </c>
      <c r="AU225" s="146" t="s">
        <v>131</v>
      </c>
      <c r="AY225" s="15" t="s">
        <v>124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5" t="s">
        <v>131</v>
      </c>
      <c r="BK225" s="147">
        <f t="shared" si="49"/>
        <v>0</v>
      </c>
      <c r="BL225" s="15" t="s">
        <v>165</v>
      </c>
      <c r="BM225" s="146" t="s">
        <v>682</v>
      </c>
    </row>
    <row r="226" spans="2:65" s="1" customFormat="1" ht="24.2" customHeight="1">
      <c r="B226" s="133"/>
      <c r="C226" s="134" t="s">
        <v>683</v>
      </c>
      <c r="D226" s="134" t="s">
        <v>126</v>
      </c>
      <c r="E226" s="135" t="s">
        <v>684</v>
      </c>
      <c r="F226" s="136" t="s">
        <v>685</v>
      </c>
      <c r="G226" s="137" t="s">
        <v>501</v>
      </c>
      <c r="H226" s="179"/>
      <c r="I226" s="139"/>
      <c r="J226" s="140">
        <f t="shared" si="40"/>
        <v>0</v>
      </c>
      <c r="K226" s="141"/>
      <c r="L226" s="30"/>
      <c r="M226" s="142" t="s">
        <v>1</v>
      </c>
      <c r="N226" s="143" t="s">
        <v>41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165</v>
      </c>
      <c r="AT226" s="146" t="s">
        <v>126</v>
      </c>
      <c r="AU226" s="146" t="s">
        <v>131</v>
      </c>
      <c r="AY226" s="15" t="s">
        <v>124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5" t="s">
        <v>131</v>
      </c>
      <c r="BK226" s="147">
        <f t="shared" si="49"/>
        <v>0</v>
      </c>
      <c r="BL226" s="15" t="s">
        <v>165</v>
      </c>
      <c r="BM226" s="146" t="s">
        <v>686</v>
      </c>
    </row>
    <row r="227" spans="2:65" s="11" customFormat="1" ht="22.9" customHeight="1">
      <c r="B227" s="121"/>
      <c r="D227" s="122" t="s">
        <v>74</v>
      </c>
      <c r="E227" s="131" t="s">
        <v>687</v>
      </c>
      <c r="F227" s="131" t="s">
        <v>688</v>
      </c>
      <c r="I227" s="124"/>
      <c r="J227" s="132">
        <f>BK227</f>
        <v>0</v>
      </c>
      <c r="L227" s="121"/>
      <c r="M227" s="126"/>
      <c r="P227" s="127">
        <f>SUM(P228:P235)</f>
        <v>0</v>
      </c>
      <c r="R227" s="127">
        <f>SUM(R228:R235)</f>
        <v>0</v>
      </c>
      <c r="T227" s="128">
        <f>SUM(T228:T235)</f>
        <v>0</v>
      </c>
      <c r="AR227" s="122" t="s">
        <v>131</v>
      </c>
      <c r="AT227" s="129" t="s">
        <v>74</v>
      </c>
      <c r="AU227" s="129" t="s">
        <v>83</v>
      </c>
      <c r="AY227" s="122" t="s">
        <v>124</v>
      </c>
      <c r="BK227" s="130">
        <f>SUM(BK228:BK235)</f>
        <v>0</v>
      </c>
    </row>
    <row r="228" spans="2:65" s="1" customFormat="1" ht="24.2" customHeight="1">
      <c r="B228" s="133"/>
      <c r="C228" s="134" t="s">
        <v>335</v>
      </c>
      <c r="D228" s="134" t="s">
        <v>126</v>
      </c>
      <c r="E228" s="135" t="s">
        <v>689</v>
      </c>
      <c r="F228" s="136" t="s">
        <v>690</v>
      </c>
      <c r="G228" s="137" t="s">
        <v>236</v>
      </c>
      <c r="H228" s="138">
        <v>45</v>
      </c>
      <c r="I228" s="139"/>
      <c r="J228" s="140">
        <f t="shared" ref="J228:J235" si="50">ROUND(I228*H228,2)</f>
        <v>0</v>
      </c>
      <c r="K228" s="141"/>
      <c r="L228" s="30"/>
      <c r="M228" s="142" t="s">
        <v>1</v>
      </c>
      <c r="N228" s="143" t="s">
        <v>41</v>
      </c>
      <c r="P228" s="144">
        <f t="shared" ref="P228:P235" si="51">O228*H228</f>
        <v>0</v>
      </c>
      <c r="Q228" s="144">
        <v>0</v>
      </c>
      <c r="R228" s="144">
        <f t="shared" ref="R228:R235" si="52">Q228*H228</f>
        <v>0</v>
      </c>
      <c r="S228" s="144">
        <v>0</v>
      </c>
      <c r="T228" s="145">
        <f t="shared" ref="T228:T235" si="53">S228*H228</f>
        <v>0</v>
      </c>
      <c r="AR228" s="146" t="s">
        <v>165</v>
      </c>
      <c r="AT228" s="146" t="s">
        <v>126</v>
      </c>
      <c r="AU228" s="146" t="s">
        <v>131</v>
      </c>
      <c r="AY228" s="15" t="s">
        <v>124</v>
      </c>
      <c r="BE228" s="147">
        <f t="shared" ref="BE228:BE235" si="54">IF(N228="základná",J228,0)</f>
        <v>0</v>
      </c>
      <c r="BF228" s="147">
        <f t="shared" ref="BF228:BF235" si="55">IF(N228="znížená",J228,0)</f>
        <v>0</v>
      </c>
      <c r="BG228" s="147">
        <f t="shared" ref="BG228:BG235" si="56">IF(N228="zákl. prenesená",J228,0)</f>
        <v>0</v>
      </c>
      <c r="BH228" s="147">
        <f t="shared" ref="BH228:BH235" si="57">IF(N228="zníž. prenesená",J228,0)</f>
        <v>0</v>
      </c>
      <c r="BI228" s="147">
        <f t="shared" ref="BI228:BI235" si="58">IF(N228="nulová",J228,0)</f>
        <v>0</v>
      </c>
      <c r="BJ228" s="15" t="s">
        <v>131</v>
      </c>
      <c r="BK228" s="147">
        <f t="shared" ref="BK228:BK235" si="59">ROUND(I228*H228,2)</f>
        <v>0</v>
      </c>
      <c r="BL228" s="15" t="s">
        <v>165</v>
      </c>
      <c r="BM228" s="146" t="s">
        <v>691</v>
      </c>
    </row>
    <row r="229" spans="2:65" s="1" customFormat="1" ht="24.2" customHeight="1">
      <c r="B229" s="133"/>
      <c r="C229" s="134" t="s">
        <v>692</v>
      </c>
      <c r="D229" s="134" t="s">
        <v>126</v>
      </c>
      <c r="E229" s="135" t="s">
        <v>693</v>
      </c>
      <c r="F229" s="136" t="s">
        <v>694</v>
      </c>
      <c r="G229" s="137" t="s">
        <v>236</v>
      </c>
      <c r="H229" s="138">
        <v>1</v>
      </c>
      <c r="I229" s="139"/>
      <c r="J229" s="140">
        <f t="shared" si="50"/>
        <v>0</v>
      </c>
      <c r="K229" s="141"/>
      <c r="L229" s="30"/>
      <c r="M229" s="142" t="s">
        <v>1</v>
      </c>
      <c r="N229" s="143" t="s">
        <v>41</v>
      </c>
      <c r="P229" s="144">
        <f t="shared" si="51"/>
        <v>0</v>
      </c>
      <c r="Q229" s="144">
        <v>0</v>
      </c>
      <c r="R229" s="144">
        <f t="shared" si="52"/>
        <v>0</v>
      </c>
      <c r="S229" s="144">
        <v>0</v>
      </c>
      <c r="T229" s="145">
        <f t="shared" si="53"/>
        <v>0</v>
      </c>
      <c r="AR229" s="146" t="s">
        <v>165</v>
      </c>
      <c r="AT229" s="146" t="s">
        <v>126</v>
      </c>
      <c r="AU229" s="146" t="s">
        <v>131</v>
      </c>
      <c r="AY229" s="15" t="s">
        <v>124</v>
      </c>
      <c r="BE229" s="147">
        <f t="shared" si="54"/>
        <v>0</v>
      </c>
      <c r="BF229" s="147">
        <f t="shared" si="55"/>
        <v>0</v>
      </c>
      <c r="BG229" s="147">
        <f t="shared" si="56"/>
        <v>0</v>
      </c>
      <c r="BH229" s="147">
        <f t="shared" si="57"/>
        <v>0</v>
      </c>
      <c r="BI229" s="147">
        <f t="shared" si="58"/>
        <v>0</v>
      </c>
      <c r="BJ229" s="15" t="s">
        <v>131</v>
      </c>
      <c r="BK229" s="147">
        <f t="shared" si="59"/>
        <v>0</v>
      </c>
      <c r="BL229" s="15" t="s">
        <v>165</v>
      </c>
      <c r="BM229" s="146" t="s">
        <v>695</v>
      </c>
    </row>
    <row r="230" spans="2:65" s="1" customFormat="1" ht="24.2" customHeight="1">
      <c r="B230" s="133"/>
      <c r="C230" s="134" t="s">
        <v>341</v>
      </c>
      <c r="D230" s="134" t="s">
        <v>126</v>
      </c>
      <c r="E230" s="135" t="s">
        <v>696</v>
      </c>
      <c r="F230" s="136" t="s">
        <v>697</v>
      </c>
      <c r="G230" s="137" t="s">
        <v>236</v>
      </c>
      <c r="H230" s="138">
        <v>22</v>
      </c>
      <c r="I230" s="139"/>
      <c r="J230" s="140">
        <f t="shared" si="50"/>
        <v>0</v>
      </c>
      <c r="K230" s="141"/>
      <c r="L230" s="30"/>
      <c r="M230" s="142" t="s">
        <v>1</v>
      </c>
      <c r="N230" s="143" t="s">
        <v>41</v>
      </c>
      <c r="P230" s="144">
        <f t="shared" si="51"/>
        <v>0</v>
      </c>
      <c r="Q230" s="144">
        <v>0</v>
      </c>
      <c r="R230" s="144">
        <f t="shared" si="52"/>
        <v>0</v>
      </c>
      <c r="S230" s="144">
        <v>0</v>
      </c>
      <c r="T230" s="145">
        <f t="shared" si="53"/>
        <v>0</v>
      </c>
      <c r="AR230" s="146" t="s">
        <v>165</v>
      </c>
      <c r="AT230" s="146" t="s">
        <v>126</v>
      </c>
      <c r="AU230" s="146" t="s">
        <v>131</v>
      </c>
      <c r="AY230" s="15" t="s">
        <v>124</v>
      </c>
      <c r="BE230" s="147">
        <f t="shared" si="54"/>
        <v>0</v>
      </c>
      <c r="BF230" s="147">
        <f t="shared" si="55"/>
        <v>0</v>
      </c>
      <c r="BG230" s="147">
        <f t="shared" si="56"/>
        <v>0</v>
      </c>
      <c r="BH230" s="147">
        <f t="shared" si="57"/>
        <v>0</v>
      </c>
      <c r="BI230" s="147">
        <f t="shared" si="58"/>
        <v>0</v>
      </c>
      <c r="BJ230" s="15" t="s">
        <v>131</v>
      </c>
      <c r="BK230" s="147">
        <f t="shared" si="59"/>
        <v>0</v>
      </c>
      <c r="BL230" s="15" t="s">
        <v>165</v>
      </c>
      <c r="BM230" s="146" t="s">
        <v>698</v>
      </c>
    </row>
    <row r="231" spans="2:65" s="1" customFormat="1" ht="24.2" customHeight="1">
      <c r="B231" s="133"/>
      <c r="C231" s="134" t="s">
        <v>699</v>
      </c>
      <c r="D231" s="134" t="s">
        <v>126</v>
      </c>
      <c r="E231" s="135" t="s">
        <v>700</v>
      </c>
      <c r="F231" s="136" t="s">
        <v>701</v>
      </c>
      <c r="G231" s="137" t="s">
        <v>236</v>
      </c>
      <c r="H231" s="138">
        <v>25</v>
      </c>
      <c r="I231" s="139"/>
      <c r="J231" s="140">
        <f t="shared" si="50"/>
        <v>0</v>
      </c>
      <c r="K231" s="141"/>
      <c r="L231" s="30"/>
      <c r="M231" s="142" t="s">
        <v>1</v>
      </c>
      <c r="N231" s="143" t="s">
        <v>41</v>
      </c>
      <c r="P231" s="144">
        <f t="shared" si="51"/>
        <v>0</v>
      </c>
      <c r="Q231" s="144">
        <v>0</v>
      </c>
      <c r="R231" s="144">
        <f t="shared" si="52"/>
        <v>0</v>
      </c>
      <c r="S231" s="144">
        <v>0</v>
      </c>
      <c r="T231" s="145">
        <f t="shared" si="53"/>
        <v>0</v>
      </c>
      <c r="AR231" s="146" t="s">
        <v>165</v>
      </c>
      <c r="AT231" s="146" t="s">
        <v>126</v>
      </c>
      <c r="AU231" s="146" t="s">
        <v>131</v>
      </c>
      <c r="AY231" s="15" t="s">
        <v>124</v>
      </c>
      <c r="BE231" s="147">
        <f t="shared" si="54"/>
        <v>0</v>
      </c>
      <c r="BF231" s="147">
        <f t="shared" si="55"/>
        <v>0</v>
      </c>
      <c r="BG231" s="147">
        <f t="shared" si="56"/>
        <v>0</v>
      </c>
      <c r="BH231" s="147">
        <f t="shared" si="57"/>
        <v>0</v>
      </c>
      <c r="BI231" s="147">
        <f t="shared" si="58"/>
        <v>0</v>
      </c>
      <c r="BJ231" s="15" t="s">
        <v>131</v>
      </c>
      <c r="BK231" s="147">
        <f t="shared" si="59"/>
        <v>0</v>
      </c>
      <c r="BL231" s="15" t="s">
        <v>165</v>
      </c>
      <c r="BM231" s="146" t="s">
        <v>702</v>
      </c>
    </row>
    <row r="232" spans="2:65" s="1" customFormat="1" ht="24.2" customHeight="1">
      <c r="B232" s="133"/>
      <c r="C232" s="134" t="s">
        <v>344</v>
      </c>
      <c r="D232" s="134" t="s">
        <v>126</v>
      </c>
      <c r="E232" s="135" t="s">
        <v>703</v>
      </c>
      <c r="F232" s="136" t="s">
        <v>704</v>
      </c>
      <c r="G232" s="137" t="s">
        <v>236</v>
      </c>
      <c r="H232" s="138">
        <v>4</v>
      </c>
      <c r="I232" s="139"/>
      <c r="J232" s="140">
        <f t="shared" si="50"/>
        <v>0</v>
      </c>
      <c r="K232" s="141"/>
      <c r="L232" s="30"/>
      <c r="M232" s="142" t="s">
        <v>1</v>
      </c>
      <c r="N232" s="143" t="s">
        <v>41</v>
      </c>
      <c r="P232" s="144">
        <f t="shared" si="51"/>
        <v>0</v>
      </c>
      <c r="Q232" s="144">
        <v>0</v>
      </c>
      <c r="R232" s="144">
        <f t="shared" si="52"/>
        <v>0</v>
      </c>
      <c r="S232" s="144">
        <v>0</v>
      </c>
      <c r="T232" s="145">
        <f t="shared" si="53"/>
        <v>0</v>
      </c>
      <c r="AR232" s="146" t="s">
        <v>165</v>
      </c>
      <c r="AT232" s="146" t="s">
        <v>126</v>
      </c>
      <c r="AU232" s="146" t="s">
        <v>131</v>
      </c>
      <c r="AY232" s="15" t="s">
        <v>124</v>
      </c>
      <c r="BE232" s="147">
        <f t="shared" si="54"/>
        <v>0</v>
      </c>
      <c r="BF232" s="147">
        <f t="shared" si="55"/>
        <v>0</v>
      </c>
      <c r="BG232" s="147">
        <f t="shared" si="56"/>
        <v>0</v>
      </c>
      <c r="BH232" s="147">
        <f t="shared" si="57"/>
        <v>0</v>
      </c>
      <c r="BI232" s="147">
        <f t="shared" si="58"/>
        <v>0</v>
      </c>
      <c r="BJ232" s="15" t="s">
        <v>131</v>
      </c>
      <c r="BK232" s="147">
        <f t="shared" si="59"/>
        <v>0</v>
      </c>
      <c r="BL232" s="15" t="s">
        <v>165</v>
      </c>
      <c r="BM232" s="146" t="s">
        <v>705</v>
      </c>
    </row>
    <row r="233" spans="2:65" s="1" customFormat="1" ht="21.75" customHeight="1">
      <c r="B233" s="133"/>
      <c r="C233" s="134" t="s">
        <v>706</v>
      </c>
      <c r="D233" s="134" t="s">
        <v>126</v>
      </c>
      <c r="E233" s="135" t="s">
        <v>707</v>
      </c>
      <c r="F233" s="136" t="s">
        <v>708</v>
      </c>
      <c r="G233" s="137" t="s">
        <v>236</v>
      </c>
      <c r="H233" s="138">
        <v>51</v>
      </c>
      <c r="I233" s="139"/>
      <c r="J233" s="140">
        <f t="shared" si="50"/>
        <v>0</v>
      </c>
      <c r="K233" s="141"/>
      <c r="L233" s="30"/>
      <c r="M233" s="142" t="s">
        <v>1</v>
      </c>
      <c r="N233" s="143" t="s">
        <v>41</v>
      </c>
      <c r="P233" s="144">
        <f t="shared" si="51"/>
        <v>0</v>
      </c>
      <c r="Q233" s="144">
        <v>0</v>
      </c>
      <c r="R233" s="144">
        <f t="shared" si="52"/>
        <v>0</v>
      </c>
      <c r="S233" s="144">
        <v>0</v>
      </c>
      <c r="T233" s="145">
        <f t="shared" si="53"/>
        <v>0</v>
      </c>
      <c r="AR233" s="146" t="s">
        <v>165</v>
      </c>
      <c r="AT233" s="146" t="s">
        <v>126</v>
      </c>
      <c r="AU233" s="146" t="s">
        <v>131</v>
      </c>
      <c r="AY233" s="15" t="s">
        <v>124</v>
      </c>
      <c r="BE233" s="147">
        <f t="shared" si="54"/>
        <v>0</v>
      </c>
      <c r="BF233" s="147">
        <f t="shared" si="55"/>
        <v>0</v>
      </c>
      <c r="BG233" s="147">
        <f t="shared" si="56"/>
        <v>0</v>
      </c>
      <c r="BH233" s="147">
        <f t="shared" si="57"/>
        <v>0</v>
      </c>
      <c r="BI233" s="147">
        <f t="shared" si="58"/>
        <v>0</v>
      </c>
      <c r="BJ233" s="15" t="s">
        <v>131</v>
      </c>
      <c r="BK233" s="147">
        <f t="shared" si="59"/>
        <v>0</v>
      </c>
      <c r="BL233" s="15" t="s">
        <v>165</v>
      </c>
      <c r="BM233" s="146" t="s">
        <v>709</v>
      </c>
    </row>
    <row r="234" spans="2:65" s="1" customFormat="1" ht="33" customHeight="1">
      <c r="B234" s="133"/>
      <c r="C234" s="134" t="s">
        <v>352</v>
      </c>
      <c r="D234" s="134" t="s">
        <v>126</v>
      </c>
      <c r="E234" s="135" t="s">
        <v>710</v>
      </c>
      <c r="F234" s="136" t="s">
        <v>711</v>
      </c>
      <c r="G234" s="137" t="s">
        <v>393</v>
      </c>
      <c r="H234" s="138">
        <v>15</v>
      </c>
      <c r="I234" s="139"/>
      <c r="J234" s="140">
        <f t="shared" si="50"/>
        <v>0</v>
      </c>
      <c r="K234" s="141"/>
      <c r="L234" s="30"/>
      <c r="M234" s="142" t="s">
        <v>1</v>
      </c>
      <c r="N234" s="143" t="s">
        <v>41</v>
      </c>
      <c r="P234" s="144">
        <f t="shared" si="51"/>
        <v>0</v>
      </c>
      <c r="Q234" s="144">
        <v>0</v>
      </c>
      <c r="R234" s="144">
        <f t="shared" si="52"/>
        <v>0</v>
      </c>
      <c r="S234" s="144">
        <v>0</v>
      </c>
      <c r="T234" s="145">
        <f t="shared" si="53"/>
        <v>0</v>
      </c>
      <c r="AR234" s="146" t="s">
        <v>165</v>
      </c>
      <c r="AT234" s="146" t="s">
        <v>126</v>
      </c>
      <c r="AU234" s="146" t="s">
        <v>131</v>
      </c>
      <c r="AY234" s="15" t="s">
        <v>124</v>
      </c>
      <c r="BE234" s="147">
        <f t="shared" si="54"/>
        <v>0</v>
      </c>
      <c r="BF234" s="147">
        <f t="shared" si="55"/>
        <v>0</v>
      </c>
      <c r="BG234" s="147">
        <f t="shared" si="56"/>
        <v>0</v>
      </c>
      <c r="BH234" s="147">
        <f t="shared" si="57"/>
        <v>0</v>
      </c>
      <c r="BI234" s="147">
        <f t="shared" si="58"/>
        <v>0</v>
      </c>
      <c r="BJ234" s="15" t="s">
        <v>131</v>
      </c>
      <c r="BK234" s="147">
        <f t="shared" si="59"/>
        <v>0</v>
      </c>
      <c r="BL234" s="15" t="s">
        <v>165</v>
      </c>
      <c r="BM234" s="146" t="s">
        <v>712</v>
      </c>
    </row>
    <row r="235" spans="2:65" s="1" customFormat="1" ht="24.2" customHeight="1">
      <c r="B235" s="133"/>
      <c r="C235" s="134" t="s">
        <v>713</v>
      </c>
      <c r="D235" s="134" t="s">
        <v>126</v>
      </c>
      <c r="E235" s="135" t="s">
        <v>714</v>
      </c>
      <c r="F235" s="136" t="s">
        <v>715</v>
      </c>
      <c r="G235" s="137" t="s">
        <v>501</v>
      </c>
      <c r="H235" s="179"/>
      <c r="I235" s="139"/>
      <c r="J235" s="140">
        <f t="shared" si="50"/>
        <v>0</v>
      </c>
      <c r="K235" s="141"/>
      <c r="L235" s="30"/>
      <c r="M235" s="142" t="s">
        <v>1</v>
      </c>
      <c r="N235" s="143" t="s">
        <v>41</v>
      </c>
      <c r="P235" s="144">
        <f t="shared" si="51"/>
        <v>0</v>
      </c>
      <c r="Q235" s="144">
        <v>0</v>
      </c>
      <c r="R235" s="144">
        <f t="shared" si="52"/>
        <v>0</v>
      </c>
      <c r="S235" s="144">
        <v>0</v>
      </c>
      <c r="T235" s="145">
        <f t="shared" si="53"/>
        <v>0</v>
      </c>
      <c r="AR235" s="146" t="s">
        <v>165</v>
      </c>
      <c r="AT235" s="146" t="s">
        <v>126</v>
      </c>
      <c r="AU235" s="146" t="s">
        <v>131</v>
      </c>
      <c r="AY235" s="15" t="s">
        <v>124</v>
      </c>
      <c r="BE235" s="147">
        <f t="shared" si="54"/>
        <v>0</v>
      </c>
      <c r="BF235" s="147">
        <f t="shared" si="55"/>
        <v>0</v>
      </c>
      <c r="BG235" s="147">
        <f t="shared" si="56"/>
        <v>0</v>
      </c>
      <c r="BH235" s="147">
        <f t="shared" si="57"/>
        <v>0</v>
      </c>
      <c r="BI235" s="147">
        <f t="shared" si="58"/>
        <v>0</v>
      </c>
      <c r="BJ235" s="15" t="s">
        <v>131</v>
      </c>
      <c r="BK235" s="147">
        <f t="shared" si="59"/>
        <v>0</v>
      </c>
      <c r="BL235" s="15" t="s">
        <v>165</v>
      </c>
      <c r="BM235" s="146" t="s">
        <v>716</v>
      </c>
    </row>
    <row r="236" spans="2:65" s="11" customFormat="1" ht="22.9" customHeight="1">
      <c r="B236" s="121"/>
      <c r="D236" s="122" t="s">
        <v>74</v>
      </c>
      <c r="E236" s="131" t="s">
        <v>717</v>
      </c>
      <c r="F236" s="131" t="s">
        <v>718</v>
      </c>
      <c r="I236" s="124"/>
      <c r="J236" s="132">
        <f>BK236</f>
        <v>0</v>
      </c>
      <c r="L236" s="121"/>
      <c r="M236" s="126"/>
      <c r="P236" s="127">
        <f>SUM(P237:P256)</f>
        <v>0</v>
      </c>
      <c r="R236" s="127">
        <f>SUM(R237:R256)</f>
        <v>0</v>
      </c>
      <c r="T236" s="128">
        <f>SUM(T237:T256)</f>
        <v>0</v>
      </c>
      <c r="AR236" s="122" t="s">
        <v>131</v>
      </c>
      <c r="AT236" s="129" t="s">
        <v>74</v>
      </c>
      <c r="AU236" s="129" t="s">
        <v>83</v>
      </c>
      <c r="AY236" s="122" t="s">
        <v>124</v>
      </c>
      <c r="BK236" s="130">
        <f>SUM(BK237:BK256)</f>
        <v>0</v>
      </c>
    </row>
    <row r="237" spans="2:65" s="1" customFormat="1" ht="24.2" customHeight="1">
      <c r="B237" s="133"/>
      <c r="C237" s="134" t="s">
        <v>356</v>
      </c>
      <c r="D237" s="134" t="s">
        <v>126</v>
      </c>
      <c r="E237" s="135" t="s">
        <v>719</v>
      </c>
      <c r="F237" s="136" t="s">
        <v>720</v>
      </c>
      <c r="G237" s="137" t="s">
        <v>393</v>
      </c>
      <c r="H237" s="138">
        <v>40</v>
      </c>
      <c r="I237" s="139"/>
      <c r="J237" s="140">
        <f t="shared" ref="J237:J256" si="60">ROUND(I237*H237,2)</f>
        <v>0</v>
      </c>
      <c r="K237" s="141"/>
      <c r="L237" s="30"/>
      <c r="M237" s="142" t="s">
        <v>1</v>
      </c>
      <c r="N237" s="143" t="s">
        <v>41</v>
      </c>
      <c r="P237" s="144">
        <f t="shared" ref="P237:P256" si="61">O237*H237</f>
        <v>0</v>
      </c>
      <c r="Q237" s="144">
        <v>0</v>
      </c>
      <c r="R237" s="144">
        <f t="shared" ref="R237:R256" si="62">Q237*H237</f>
        <v>0</v>
      </c>
      <c r="S237" s="144">
        <v>0</v>
      </c>
      <c r="T237" s="145">
        <f t="shared" ref="T237:T256" si="63">S237*H237</f>
        <v>0</v>
      </c>
      <c r="AR237" s="146" t="s">
        <v>165</v>
      </c>
      <c r="AT237" s="146" t="s">
        <v>126</v>
      </c>
      <c r="AU237" s="146" t="s">
        <v>131</v>
      </c>
      <c r="AY237" s="15" t="s">
        <v>124</v>
      </c>
      <c r="BE237" s="147">
        <f t="shared" ref="BE237:BE256" si="64">IF(N237="základná",J237,0)</f>
        <v>0</v>
      </c>
      <c r="BF237" s="147">
        <f t="shared" ref="BF237:BF256" si="65">IF(N237="znížená",J237,0)</f>
        <v>0</v>
      </c>
      <c r="BG237" s="147">
        <f t="shared" ref="BG237:BG256" si="66">IF(N237="zákl. prenesená",J237,0)</f>
        <v>0</v>
      </c>
      <c r="BH237" s="147">
        <f t="shared" ref="BH237:BH256" si="67">IF(N237="zníž. prenesená",J237,0)</f>
        <v>0</v>
      </c>
      <c r="BI237" s="147">
        <f t="shared" ref="BI237:BI256" si="68">IF(N237="nulová",J237,0)</f>
        <v>0</v>
      </c>
      <c r="BJ237" s="15" t="s">
        <v>131</v>
      </c>
      <c r="BK237" s="147">
        <f t="shared" ref="BK237:BK256" si="69">ROUND(I237*H237,2)</f>
        <v>0</v>
      </c>
      <c r="BL237" s="15" t="s">
        <v>165</v>
      </c>
      <c r="BM237" s="146" t="s">
        <v>721</v>
      </c>
    </row>
    <row r="238" spans="2:65" s="1" customFormat="1" ht="24.2" customHeight="1">
      <c r="B238" s="133"/>
      <c r="C238" s="134" t="s">
        <v>722</v>
      </c>
      <c r="D238" s="134" t="s">
        <v>126</v>
      </c>
      <c r="E238" s="135" t="s">
        <v>723</v>
      </c>
      <c r="F238" s="136" t="s">
        <v>724</v>
      </c>
      <c r="G238" s="137" t="s">
        <v>393</v>
      </c>
      <c r="H238" s="138">
        <v>12</v>
      </c>
      <c r="I238" s="139"/>
      <c r="J238" s="140">
        <f t="shared" si="60"/>
        <v>0</v>
      </c>
      <c r="K238" s="141"/>
      <c r="L238" s="30"/>
      <c r="M238" s="142" t="s">
        <v>1</v>
      </c>
      <c r="N238" s="143" t="s">
        <v>41</v>
      </c>
      <c r="P238" s="144">
        <f t="shared" si="61"/>
        <v>0</v>
      </c>
      <c r="Q238" s="144">
        <v>0</v>
      </c>
      <c r="R238" s="144">
        <f t="shared" si="62"/>
        <v>0</v>
      </c>
      <c r="S238" s="144">
        <v>0</v>
      </c>
      <c r="T238" s="145">
        <f t="shared" si="63"/>
        <v>0</v>
      </c>
      <c r="AR238" s="146" t="s">
        <v>165</v>
      </c>
      <c r="AT238" s="146" t="s">
        <v>126</v>
      </c>
      <c r="AU238" s="146" t="s">
        <v>131</v>
      </c>
      <c r="AY238" s="15" t="s">
        <v>124</v>
      </c>
      <c r="BE238" s="147">
        <f t="shared" si="64"/>
        <v>0</v>
      </c>
      <c r="BF238" s="147">
        <f t="shared" si="65"/>
        <v>0</v>
      </c>
      <c r="BG238" s="147">
        <f t="shared" si="66"/>
        <v>0</v>
      </c>
      <c r="BH238" s="147">
        <f t="shared" si="67"/>
        <v>0</v>
      </c>
      <c r="BI238" s="147">
        <f t="shared" si="68"/>
        <v>0</v>
      </c>
      <c r="BJ238" s="15" t="s">
        <v>131</v>
      </c>
      <c r="BK238" s="147">
        <f t="shared" si="69"/>
        <v>0</v>
      </c>
      <c r="BL238" s="15" t="s">
        <v>165</v>
      </c>
      <c r="BM238" s="146" t="s">
        <v>725</v>
      </c>
    </row>
    <row r="239" spans="2:65" s="1" customFormat="1" ht="16.5" customHeight="1">
      <c r="B239" s="133"/>
      <c r="C239" s="134" t="s">
        <v>361</v>
      </c>
      <c r="D239" s="134" t="s">
        <v>126</v>
      </c>
      <c r="E239" s="135" t="s">
        <v>726</v>
      </c>
      <c r="F239" s="136" t="s">
        <v>727</v>
      </c>
      <c r="G239" s="137" t="s">
        <v>393</v>
      </c>
      <c r="H239" s="138">
        <v>16</v>
      </c>
      <c r="I239" s="139"/>
      <c r="J239" s="140">
        <f t="shared" si="60"/>
        <v>0</v>
      </c>
      <c r="K239" s="141"/>
      <c r="L239" s="30"/>
      <c r="M239" s="142" t="s">
        <v>1</v>
      </c>
      <c r="N239" s="143" t="s">
        <v>41</v>
      </c>
      <c r="P239" s="144">
        <f t="shared" si="61"/>
        <v>0</v>
      </c>
      <c r="Q239" s="144">
        <v>0</v>
      </c>
      <c r="R239" s="144">
        <f t="shared" si="62"/>
        <v>0</v>
      </c>
      <c r="S239" s="144">
        <v>0</v>
      </c>
      <c r="T239" s="145">
        <f t="shared" si="63"/>
        <v>0</v>
      </c>
      <c r="AR239" s="146" t="s">
        <v>165</v>
      </c>
      <c r="AT239" s="146" t="s">
        <v>126</v>
      </c>
      <c r="AU239" s="146" t="s">
        <v>131</v>
      </c>
      <c r="AY239" s="15" t="s">
        <v>124</v>
      </c>
      <c r="BE239" s="147">
        <f t="shared" si="64"/>
        <v>0</v>
      </c>
      <c r="BF239" s="147">
        <f t="shared" si="65"/>
        <v>0</v>
      </c>
      <c r="BG239" s="147">
        <f t="shared" si="66"/>
        <v>0</v>
      </c>
      <c r="BH239" s="147">
        <f t="shared" si="67"/>
        <v>0</v>
      </c>
      <c r="BI239" s="147">
        <f t="shared" si="68"/>
        <v>0</v>
      </c>
      <c r="BJ239" s="15" t="s">
        <v>131</v>
      </c>
      <c r="BK239" s="147">
        <f t="shared" si="69"/>
        <v>0</v>
      </c>
      <c r="BL239" s="15" t="s">
        <v>165</v>
      </c>
      <c r="BM239" s="146" t="s">
        <v>728</v>
      </c>
    </row>
    <row r="240" spans="2:65" s="1" customFormat="1" ht="16.5" customHeight="1">
      <c r="B240" s="133"/>
      <c r="C240" s="163" t="s">
        <v>729</v>
      </c>
      <c r="D240" s="163" t="s">
        <v>157</v>
      </c>
      <c r="E240" s="164" t="s">
        <v>730</v>
      </c>
      <c r="F240" s="165" t="s">
        <v>731</v>
      </c>
      <c r="G240" s="166" t="s">
        <v>393</v>
      </c>
      <c r="H240" s="167">
        <v>8</v>
      </c>
      <c r="I240" s="168"/>
      <c r="J240" s="169">
        <f t="shared" si="60"/>
        <v>0</v>
      </c>
      <c r="K240" s="170"/>
      <c r="L240" s="171"/>
      <c r="M240" s="172" t="s">
        <v>1</v>
      </c>
      <c r="N240" s="173" t="s">
        <v>41</v>
      </c>
      <c r="P240" s="144">
        <f t="shared" si="61"/>
        <v>0</v>
      </c>
      <c r="Q240" s="144">
        <v>0</v>
      </c>
      <c r="R240" s="144">
        <f t="shared" si="62"/>
        <v>0</v>
      </c>
      <c r="S240" s="144">
        <v>0</v>
      </c>
      <c r="T240" s="145">
        <f t="shared" si="63"/>
        <v>0</v>
      </c>
      <c r="AR240" s="146" t="s">
        <v>206</v>
      </c>
      <c r="AT240" s="146" t="s">
        <v>157</v>
      </c>
      <c r="AU240" s="146" t="s">
        <v>131</v>
      </c>
      <c r="AY240" s="15" t="s">
        <v>124</v>
      </c>
      <c r="BE240" s="147">
        <f t="shared" si="64"/>
        <v>0</v>
      </c>
      <c r="BF240" s="147">
        <f t="shared" si="65"/>
        <v>0</v>
      </c>
      <c r="BG240" s="147">
        <f t="shared" si="66"/>
        <v>0</v>
      </c>
      <c r="BH240" s="147">
        <f t="shared" si="67"/>
        <v>0</v>
      </c>
      <c r="BI240" s="147">
        <f t="shared" si="68"/>
        <v>0</v>
      </c>
      <c r="BJ240" s="15" t="s">
        <v>131</v>
      </c>
      <c r="BK240" s="147">
        <f t="shared" si="69"/>
        <v>0</v>
      </c>
      <c r="BL240" s="15" t="s">
        <v>165</v>
      </c>
      <c r="BM240" s="146" t="s">
        <v>732</v>
      </c>
    </row>
    <row r="241" spans="2:65" s="1" customFormat="1" ht="16.5" customHeight="1">
      <c r="B241" s="133"/>
      <c r="C241" s="163" t="s">
        <v>365</v>
      </c>
      <c r="D241" s="163" t="s">
        <v>157</v>
      </c>
      <c r="E241" s="164" t="s">
        <v>733</v>
      </c>
      <c r="F241" s="165" t="s">
        <v>734</v>
      </c>
      <c r="G241" s="166" t="s">
        <v>393</v>
      </c>
      <c r="H241" s="167">
        <v>8</v>
      </c>
      <c r="I241" s="168"/>
      <c r="J241" s="169">
        <f t="shared" si="60"/>
        <v>0</v>
      </c>
      <c r="K241" s="170"/>
      <c r="L241" s="171"/>
      <c r="M241" s="172" t="s">
        <v>1</v>
      </c>
      <c r="N241" s="173" t="s">
        <v>41</v>
      </c>
      <c r="P241" s="144">
        <f t="shared" si="61"/>
        <v>0</v>
      </c>
      <c r="Q241" s="144">
        <v>0</v>
      </c>
      <c r="R241" s="144">
        <f t="shared" si="62"/>
        <v>0</v>
      </c>
      <c r="S241" s="144">
        <v>0</v>
      </c>
      <c r="T241" s="145">
        <f t="shared" si="63"/>
        <v>0</v>
      </c>
      <c r="AR241" s="146" t="s">
        <v>206</v>
      </c>
      <c r="AT241" s="146" t="s">
        <v>157</v>
      </c>
      <c r="AU241" s="146" t="s">
        <v>131</v>
      </c>
      <c r="AY241" s="15" t="s">
        <v>124</v>
      </c>
      <c r="BE241" s="147">
        <f t="shared" si="64"/>
        <v>0</v>
      </c>
      <c r="BF241" s="147">
        <f t="shared" si="65"/>
        <v>0</v>
      </c>
      <c r="BG241" s="147">
        <f t="shared" si="66"/>
        <v>0</v>
      </c>
      <c r="BH241" s="147">
        <f t="shared" si="67"/>
        <v>0</v>
      </c>
      <c r="BI241" s="147">
        <f t="shared" si="68"/>
        <v>0</v>
      </c>
      <c r="BJ241" s="15" t="s">
        <v>131</v>
      </c>
      <c r="BK241" s="147">
        <f t="shared" si="69"/>
        <v>0</v>
      </c>
      <c r="BL241" s="15" t="s">
        <v>165</v>
      </c>
      <c r="BM241" s="146" t="s">
        <v>735</v>
      </c>
    </row>
    <row r="242" spans="2:65" s="1" customFormat="1" ht="16.5" customHeight="1">
      <c r="B242" s="133"/>
      <c r="C242" s="134" t="s">
        <v>736</v>
      </c>
      <c r="D242" s="134" t="s">
        <v>126</v>
      </c>
      <c r="E242" s="135" t="s">
        <v>737</v>
      </c>
      <c r="F242" s="136" t="s">
        <v>738</v>
      </c>
      <c r="G242" s="137" t="s">
        <v>393</v>
      </c>
      <c r="H242" s="138">
        <v>3</v>
      </c>
      <c r="I242" s="139"/>
      <c r="J242" s="140">
        <f t="shared" si="60"/>
        <v>0</v>
      </c>
      <c r="K242" s="141"/>
      <c r="L242" s="30"/>
      <c r="M242" s="142" t="s">
        <v>1</v>
      </c>
      <c r="N242" s="143" t="s">
        <v>41</v>
      </c>
      <c r="P242" s="144">
        <f t="shared" si="61"/>
        <v>0</v>
      </c>
      <c r="Q242" s="144">
        <v>0</v>
      </c>
      <c r="R242" s="144">
        <f t="shared" si="62"/>
        <v>0</v>
      </c>
      <c r="S242" s="144">
        <v>0</v>
      </c>
      <c r="T242" s="145">
        <f t="shared" si="63"/>
        <v>0</v>
      </c>
      <c r="AR242" s="146" t="s">
        <v>165</v>
      </c>
      <c r="AT242" s="146" t="s">
        <v>126</v>
      </c>
      <c r="AU242" s="146" t="s">
        <v>131</v>
      </c>
      <c r="AY242" s="15" t="s">
        <v>124</v>
      </c>
      <c r="BE242" s="147">
        <f t="shared" si="64"/>
        <v>0</v>
      </c>
      <c r="BF242" s="147">
        <f t="shared" si="65"/>
        <v>0</v>
      </c>
      <c r="BG242" s="147">
        <f t="shared" si="66"/>
        <v>0</v>
      </c>
      <c r="BH242" s="147">
        <f t="shared" si="67"/>
        <v>0</v>
      </c>
      <c r="BI242" s="147">
        <f t="shared" si="68"/>
        <v>0</v>
      </c>
      <c r="BJ242" s="15" t="s">
        <v>131</v>
      </c>
      <c r="BK242" s="147">
        <f t="shared" si="69"/>
        <v>0</v>
      </c>
      <c r="BL242" s="15" t="s">
        <v>165</v>
      </c>
      <c r="BM242" s="146" t="s">
        <v>739</v>
      </c>
    </row>
    <row r="243" spans="2:65" s="1" customFormat="1" ht="24.2" customHeight="1">
      <c r="B243" s="133"/>
      <c r="C243" s="163" t="s">
        <v>591</v>
      </c>
      <c r="D243" s="163" t="s">
        <v>157</v>
      </c>
      <c r="E243" s="164" t="s">
        <v>740</v>
      </c>
      <c r="F243" s="165" t="s">
        <v>741</v>
      </c>
      <c r="G243" s="166" t="s">
        <v>393</v>
      </c>
      <c r="H243" s="167">
        <v>3</v>
      </c>
      <c r="I243" s="168"/>
      <c r="J243" s="169">
        <f t="shared" si="60"/>
        <v>0</v>
      </c>
      <c r="K243" s="170"/>
      <c r="L243" s="171"/>
      <c r="M243" s="172" t="s">
        <v>1</v>
      </c>
      <c r="N243" s="173" t="s">
        <v>41</v>
      </c>
      <c r="P243" s="144">
        <f t="shared" si="61"/>
        <v>0</v>
      </c>
      <c r="Q243" s="144">
        <v>0</v>
      </c>
      <c r="R243" s="144">
        <f t="shared" si="62"/>
        <v>0</v>
      </c>
      <c r="S243" s="144">
        <v>0</v>
      </c>
      <c r="T243" s="145">
        <f t="shared" si="63"/>
        <v>0</v>
      </c>
      <c r="AR243" s="146" t="s">
        <v>206</v>
      </c>
      <c r="AT243" s="146" t="s">
        <v>157</v>
      </c>
      <c r="AU243" s="146" t="s">
        <v>131</v>
      </c>
      <c r="AY243" s="15" t="s">
        <v>124</v>
      </c>
      <c r="BE243" s="147">
        <f t="shared" si="64"/>
        <v>0</v>
      </c>
      <c r="BF243" s="147">
        <f t="shared" si="65"/>
        <v>0</v>
      </c>
      <c r="BG243" s="147">
        <f t="shared" si="66"/>
        <v>0</v>
      </c>
      <c r="BH243" s="147">
        <f t="shared" si="67"/>
        <v>0</v>
      </c>
      <c r="BI243" s="147">
        <f t="shared" si="68"/>
        <v>0</v>
      </c>
      <c r="BJ243" s="15" t="s">
        <v>131</v>
      </c>
      <c r="BK243" s="147">
        <f t="shared" si="69"/>
        <v>0</v>
      </c>
      <c r="BL243" s="15" t="s">
        <v>165</v>
      </c>
      <c r="BM243" s="146" t="s">
        <v>742</v>
      </c>
    </row>
    <row r="244" spans="2:65" s="1" customFormat="1" ht="16.5" customHeight="1">
      <c r="B244" s="133"/>
      <c r="C244" s="134" t="s">
        <v>336</v>
      </c>
      <c r="D244" s="134" t="s">
        <v>126</v>
      </c>
      <c r="E244" s="135" t="s">
        <v>743</v>
      </c>
      <c r="F244" s="136" t="s">
        <v>744</v>
      </c>
      <c r="G244" s="137" t="s">
        <v>393</v>
      </c>
      <c r="H244" s="138">
        <v>8</v>
      </c>
      <c r="I244" s="139"/>
      <c r="J244" s="140">
        <f t="shared" si="60"/>
        <v>0</v>
      </c>
      <c r="K244" s="141"/>
      <c r="L244" s="30"/>
      <c r="M244" s="142" t="s">
        <v>1</v>
      </c>
      <c r="N244" s="143" t="s">
        <v>41</v>
      </c>
      <c r="P244" s="144">
        <f t="shared" si="61"/>
        <v>0</v>
      </c>
      <c r="Q244" s="144">
        <v>0</v>
      </c>
      <c r="R244" s="144">
        <f t="shared" si="62"/>
        <v>0</v>
      </c>
      <c r="S244" s="144">
        <v>0</v>
      </c>
      <c r="T244" s="145">
        <f t="shared" si="63"/>
        <v>0</v>
      </c>
      <c r="AR244" s="146" t="s">
        <v>165</v>
      </c>
      <c r="AT244" s="146" t="s">
        <v>126</v>
      </c>
      <c r="AU244" s="146" t="s">
        <v>131</v>
      </c>
      <c r="AY244" s="15" t="s">
        <v>124</v>
      </c>
      <c r="BE244" s="147">
        <f t="shared" si="64"/>
        <v>0</v>
      </c>
      <c r="BF244" s="147">
        <f t="shared" si="65"/>
        <v>0</v>
      </c>
      <c r="BG244" s="147">
        <f t="shared" si="66"/>
        <v>0</v>
      </c>
      <c r="BH244" s="147">
        <f t="shared" si="67"/>
        <v>0</v>
      </c>
      <c r="BI244" s="147">
        <f t="shared" si="68"/>
        <v>0</v>
      </c>
      <c r="BJ244" s="15" t="s">
        <v>131</v>
      </c>
      <c r="BK244" s="147">
        <f t="shared" si="69"/>
        <v>0</v>
      </c>
      <c r="BL244" s="15" t="s">
        <v>165</v>
      </c>
      <c r="BM244" s="146" t="s">
        <v>745</v>
      </c>
    </row>
    <row r="245" spans="2:65" s="1" customFormat="1" ht="16.5" customHeight="1">
      <c r="B245" s="133"/>
      <c r="C245" s="163" t="s">
        <v>594</v>
      </c>
      <c r="D245" s="163" t="s">
        <v>157</v>
      </c>
      <c r="E245" s="164" t="s">
        <v>746</v>
      </c>
      <c r="F245" s="165" t="s">
        <v>747</v>
      </c>
      <c r="G245" s="166" t="s">
        <v>393</v>
      </c>
      <c r="H245" s="167">
        <v>6</v>
      </c>
      <c r="I245" s="168"/>
      <c r="J245" s="169">
        <f t="shared" si="60"/>
        <v>0</v>
      </c>
      <c r="K245" s="170"/>
      <c r="L245" s="171"/>
      <c r="M245" s="172" t="s">
        <v>1</v>
      </c>
      <c r="N245" s="173" t="s">
        <v>41</v>
      </c>
      <c r="P245" s="144">
        <f t="shared" si="61"/>
        <v>0</v>
      </c>
      <c r="Q245" s="144">
        <v>0</v>
      </c>
      <c r="R245" s="144">
        <f t="shared" si="62"/>
        <v>0</v>
      </c>
      <c r="S245" s="144">
        <v>0</v>
      </c>
      <c r="T245" s="145">
        <f t="shared" si="63"/>
        <v>0</v>
      </c>
      <c r="AR245" s="146" t="s">
        <v>206</v>
      </c>
      <c r="AT245" s="146" t="s">
        <v>157</v>
      </c>
      <c r="AU245" s="146" t="s">
        <v>131</v>
      </c>
      <c r="AY245" s="15" t="s">
        <v>124</v>
      </c>
      <c r="BE245" s="147">
        <f t="shared" si="64"/>
        <v>0</v>
      </c>
      <c r="BF245" s="147">
        <f t="shared" si="65"/>
        <v>0</v>
      </c>
      <c r="BG245" s="147">
        <f t="shared" si="66"/>
        <v>0</v>
      </c>
      <c r="BH245" s="147">
        <f t="shared" si="67"/>
        <v>0</v>
      </c>
      <c r="BI245" s="147">
        <f t="shared" si="68"/>
        <v>0</v>
      </c>
      <c r="BJ245" s="15" t="s">
        <v>131</v>
      </c>
      <c r="BK245" s="147">
        <f t="shared" si="69"/>
        <v>0</v>
      </c>
      <c r="BL245" s="15" t="s">
        <v>165</v>
      </c>
      <c r="BM245" s="146" t="s">
        <v>748</v>
      </c>
    </row>
    <row r="246" spans="2:65" s="1" customFormat="1" ht="33" customHeight="1">
      <c r="B246" s="133"/>
      <c r="C246" s="163" t="s">
        <v>749</v>
      </c>
      <c r="D246" s="163" t="s">
        <v>157</v>
      </c>
      <c r="E246" s="164" t="s">
        <v>750</v>
      </c>
      <c r="F246" s="165" t="s">
        <v>751</v>
      </c>
      <c r="G246" s="166" t="s">
        <v>393</v>
      </c>
      <c r="H246" s="167">
        <v>2</v>
      </c>
      <c r="I246" s="168"/>
      <c r="J246" s="169">
        <f t="shared" si="60"/>
        <v>0</v>
      </c>
      <c r="K246" s="170"/>
      <c r="L246" s="171"/>
      <c r="M246" s="172" t="s">
        <v>1</v>
      </c>
      <c r="N246" s="173" t="s">
        <v>41</v>
      </c>
      <c r="P246" s="144">
        <f t="shared" si="61"/>
        <v>0</v>
      </c>
      <c r="Q246" s="144">
        <v>0</v>
      </c>
      <c r="R246" s="144">
        <f t="shared" si="62"/>
        <v>0</v>
      </c>
      <c r="S246" s="144">
        <v>0</v>
      </c>
      <c r="T246" s="145">
        <f t="shared" si="63"/>
        <v>0</v>
      </c>
      <c r="AR246" s="146" t="s">
        <v>206</v>
      </c>
      <c r="AT246" s="146" t="s">
        <v>157</v>
      </c>
      <c r="AU246" s="146" t="s">
        <v>131</v>
      </c>
      <c r="AY246" s="15" t="s">
        <v>124</v>
      </c>
      <c r="BE246" s="147">
        <f t="shared" si="64"/>
        <v>0</v>
      </c>
      <c r="BF246" s="147">
        <f t="shared" si="65"/>
        <v>0</v>
      </c>
      <c r="BG246" s="147">
        <f t="shared" si="66"/>
        <v>0</v>
      </c>
      <c r="BH246" s="147">
        <f t="shared" si="67"/>
        <v>0</v>
      </c>
      <c r="BI246" s="147">
        <f t="shared" si="68"/>
        <v>0</v>
      </c>
      <c r="BJ246" s="15" t="s">
        <v>131</v>
      </c>
      <c r="BK246" s="147">
        <f t="shared" si="69"/>
        <v>0</v>
      </c>
      <c r="BL246" s="15" t="s">
        <v>165</v>
      </c>
      <c r="BM246" s="146" t="s">
        <v>752</v>
      </c>
    </row>
    <row r="247" spans="2:65" s="1" customFormat="1" ht="24.2" customHeight="1">
      <c r="B247" s="133"/>
      <c r="C247" s="134" t="s">
        <v>597</v>
      </c>
      <c r="D247" s="134" t="s">
        <v>126</v>
      </c>
      <c r="E247" s="135" t="s">
        <v>753</v>
      </c>
      <c r="F247" s="136" t="s">
        <v>754</v>
      </c>
      <c r="G247" s="137" t="s">
        <v>393</v>
      </c>
      <c r="H247" s="138">
        <v>8</v>
      </c>
      <c r="I247" s="139"/>
      <c r="J247" s="140">
        <f t="shared" si="60"/>
        <v>0</v>
      </c>
      <c r="K247" s="141"/>
      <c r="L247" s="30"/>
      <c r="M247" s="142" t="s">
        <v>1</v>
      </c>
      <c r="N247" s="143" t="s">
        <v>41</v>
      </c>
      <c r="P247" s="144">
        <f t="shared" si="61"/>
        <v>0</v>
      </c>
      <c r="Q247" s="144">
        <v>0</v>
      </c>
      <c r="R247" s="144">
        <f t="shared" si="62"/>
        <v>0</v>
      </c>
      <c r="S247" s="144">
        <v>0</v>
      </c>
      <c r="T247" s="145">
        <f t="shared" si="63"/>
        <v>0</v>
      </c>
      <c r="AR247" s="146" t="s">
        <v>165</v>
      </c>
      <c r="AT247" s="146" t="s">
        <v>126</v>
      </c>
      <c r="AU247" s="146" t="s">
        <v>131</v>
      </c>
      <c r="AY247" s="15" t="s">
        <v>124</v>
      </c>
      <c r="BE247" s="147">
        <f t="shared" si="64"/>
        <v>0</v>
      </c>
      <c r="BF247" s="147">
        <f t="shared" si="65"/>
        <v>0</v>
      </c>
      <c r="BG247" s="147">
        <f t="shared" si="66"/>
        <v>0</v>
      </c>
      <c r="BH247" s="147">
        <f t="shared" si="67"/>
        <v>0</v>
      </c>
      <c r="BI247" s="147">
        <f t="shared" si="68"/>
        <v>0</v>
      </c>
      <c r="BJ247" s="15" t="s">
        <v>131</v>
      </c>
      <c r="BK247" s="147">
        <f t="shared" si="69"/>
        <v>0</v>
      </c>
      <c r="BL247" s="15" t="s">
        <v>165</v>
      </c>
      <c r="BM247" s="146" t="s">
        <v>755</v>
      </c>
    </row>
    <row r="248" spans="2:65" s="1" customFormat="1" ht="33" customHeight="1">
      <c r="B248" s="133"/>
      <c r="C248" s="163" t="s">
        <v>756</v>
      </c>
      <c r="D248" s="163" t="s">
        <v>157</v>
      </c>
      <c r="E248" s="164" t="s">
        <v>757</v>
      </c>
      <c r="F248" s="165" t="s">
        <v>758</v>
      </c>
      <c r="G248" s="166" t="s">
        <v>393</v>
      </c>
      <c r="H248" s="167">
        <v>8</v>
      </c>
      <c r="I248" s="168"/>
      <c r="J248" s="169">
        <f t="shared" si="60"/>
        <v>0</v>
      </c>
      <c r="K248" s="170"/>
      <c r="L248" s="171"/>
      <c r="M248" s="172" t="s">
        <v>1</v>
      </c>
      <c r="N248" s="173" t="s">
        <v>41</v>
      </c>
      <c r="P248" s="144">
        <f t="shared" si="61"/>
        <v>0</v>
      </c>
      <c r="Q248" s="144">
        <v>0</v>
      </c>
      <c r="R248" s="144">
        <f t="shared" si="62"/>
        <v>0</v>
      </c>
      <c r="S248" s="144">
        <v>0</v>
      </c>
      <c r="T248" s="145">
        <f t="shared" si="63"/>
        <v>0</v>
      </c>
      <c r="AR248" s="146" t="s">
        <v>206</v>
      </c>
      <c r="AT248" s="146" t="s">
        <v>157</v>
      </c>
      <c r="AU248" s="146" t="s">
        <v>131</v>
      </c>
      <c r="AY248" s="15" t="s">
        <v>124</v>
      </c>
      <c r="BE248" s="147">
        <f t="shared" si="64"/>
        <v>0</v>
      </c>
      <c r="BF248" s="147">
        <f t="shared" si="65"/>
        <v>0</v>
      </c>
      <c r="BG248" s="147">
        <f t="shared" si="66"/>
        <v>0</v>
      </c>
      <c r="BH248" s="147">
        <f t="shared" si="67"/>
        <v>0</v>
      </c>
      <c r="BI248" s="147">
        <f t="shared" si="68"/>
        <v>0</v>
      </c>
      <c r="BJ248" s="15" t="s">
        <v>131</v>
      </c>
      <c r="BK248" s="147">
        <f t="shared" si="69"/>
        <v>0</v>
      </c>
      <c r="BL248" s="15" t="s">
        <v>165</v>
      </c>
      <c r="BM248" s="146" t="s">
        <v>759</v>
      </c>
    </row>
    <row r="249" spans="2:65" s="1" customFormat="1" ht="16.5" customHeight="1">
      <c r="B249" s="133"/>
      <c r="C249" s="134" t="s">
        <v>600</v>
      </c>
      <c r="D249" s="134" t="s">
        <v>126</v>
      </c>
      <c r="E249" s="135" t="s">
        <v>760</v>
      </c>
      <c r="F249" s="136" t="s">
        <v>761</v>
      </c>
      <c r="G249" s="137" t="s">
        <v>393</v>
      </c>
      <c r="H249" s="138">
        <v>1</v>
      </c>
      <c r="I249" s="139"/>
      <c r="J249" s="140">
        <f t="shared" si="60"/>
        <v>0</v>
      </c>
      <c r="K249" s="141"/>
      <c r="L249" s="30"/>
      <c r="M249" s="142" t="s">
        <v>1</v>
      </c>
      <c r="N249" s="143" t="s">
        <v>41</v>
      </c>
      <c r="P249" s="144">
        <f t="shared" si="61"/>
        <v>0</v>
      </c>
      <c r="Q249" s="144">
        <v>0</v>
      </c>
      <c r="R249" s="144">
        <f t="shared" si="62"/>
        <v>0</v>
      </c>
      <c r="S249" s="144">
        <v>0</v>
      </c>
      <c r="T249" s="145">
        <f t="shared" si="63"/>
        <v>0</v>
      </c>
      <c r="AR249" s="146" t="s">
        <v>165</v>
      </c>
      <c r="AT249" s="146" t="s">
        <v>126</v>
      </c>
      <c r="AU249" s="146" t="s">
        <v>131</v>
      </c>
      <c r="AY249" s="15" t="s">
        <v>124</v>
      </c>
      <c r="BE249" s="147">
        <f t="shared" si="64"/>
        <v>0</v>
      </c>
      <c r="BF249" s="147">
        <f t="shared" si="65"/>
        <v>0</v>
      </c>
      <c r="BG249" s="147">
        <f t="shared" si="66"/>
        <v>0</v>
      </c>
      <c r="BH249" s="147">
        <f t="shared" si="67"/>
        <v>0</v>
      </c>
      <c r="BI249" s="147">
        <f t="shared" si="68"/>
        <v>0</v>
      </c>
      <c r="BJ249" s="15" t="s">
        <v>131</v>
      </c>
      <c r="BK249" s="147">
        <f t="shared" si="69"/>
        <v>0</v>
      </c>
      <c r="BL249" s="15" t="s">
        <v>165</v>
      </c>
      <c r="BM249" s="146" t="s">
        <v>762</v>
      </c>
    </row>
    <row r="250" spans="2:65" s="1" customFormat="1" ht="24.2" customHeight="1">
      <c r="B250" s="133"/>
      <c r="C250" s="163" t="s">
        <v>763</v>
      </c>
      <c r="D250" s="163" t="s">
        <v>157</v>
      </c>
      <c r="E250" s="164" t="s">
        <v>764</v>
      </c>
      <c r="F250" s="165" t="s">
        <v>765</v>
      </c>
      <c r="G250" s="166" t="s">
        <v>393</v>
      </c>
      <c r="H250" s="167">
        <v>1</v>
      </c>
      <c r="I250" s="168"/>
      <c r="J250" s="169">
        <f t="shared" si="60"/>
        <v>0</v>
      </c>
      <c r="K250" s="170"/>
      <c r="L250" s="171"/>
      <c r="M250" s="172" t="s">
        <v>1</v>
      </c>
      <c r="N250" s="173" t="s">
        <v>41</v>
      </c>
      <c r="P250" s="144">
        <f t="shared" si="61"/>
        <v>0</v>
      </c>
      <c r="Q250" s="144">
        <v>0</v>
      </c>
      <c r="R250" s="144">
        <f t="shared" si="62"/>
        <v>0</v>
      </c>
      <c r="S250" s="144">
        <v>0</v>
      </c>
      <c r="T250" s="145">
        <f t="shared" si="63"/>
        <v>0</v>
      </c>
      <c r="AR250" s="146" t="s">
        <v>206</v>
      </c>
      <c r="AT250" s="146" t="s">
        <v>157</v>
      </c>
      <c r="AU250" s="146" t="s">
        <v>131</v>
      </c>
      <c r="AY250" s="15" t="s">
        <v>124</v>
      </c>
      <c r="BE250" s="147">
        <f t="shared" si="64"/>
        <v>0</v>
      </c>
      <c r="BF250" s="147">
        <f t="shared" si="65"/>
        <v>0</v>
      </c>
      <c r="BG250" s="147">
        <f t="shared" si="66"/>
        <v>0</v>
      </c>
      <c r="BH250" s="147">
        <f t="shared" si="67"/>
        <v>0</v>
      </c>
      <c r="BI250" s="147">
        <f t="shared" si="68"/>
        <v>0</v>
      </c>
      <c r="BJ250" s="15" t="s">
        <v>131</v>
      </c>
      <c r="BK250" s="147">
        <f t="shared" si="69"/>
        <v>0</v>
      </c>
      <c r="BL250" s="15" t="s">
        <v>165</v>
      </c>
      <c r="BM250" s="146" t="s">
        <v>766</v>
      </c>
    </row>
    <row r="251" spans="2:65" s="1" customFormat="1" ht="24.2" customHeight="1">
      <c r="B251" s="133"/>
      <c r="C251" s="134" t="s">
        <v>603</v>
      </c>
      <c r="D251" s="134" t="s">
        <v>126</v>
      </c>
      <c r="E251" s="135" t="s">
        <v>767</v>
      </c>
      <c r="F251" s="136" t="s">
        <v>768</v>
      </c>
      <c r="G251" s="137" t="s">
        <v>393</v>
      </c>
      <c r="H251" s="138">
        <v>11</v>
      </c>
      <c r="I251" s="139"/>
      <c r="J251" s="140">
        <f t="shared" si="60"/>
        <v>0</v>
      </c>
      <c r="K251" s="141"/>
      <c r="L251" s="30"/>
      <c r="M251" s="142" t="s">
        <v>1</v>
      </c>
      <c r="N251" s="143" t="s">
        <v>41</v>
      </c>
      <c r="P251" s="144">
        <f t="shared" si="61"/>
        <v>0</v>
      </c>
      <c r="Q251" s="144">
        <v>0</v>
      </c>
      <c r="R251" s="144">
        <f t="shared" si="62"/>
        <v>0</v>
      </c>
      <c r="S251" s="144">
        <v>0</v>
      </c>
      <c r="T251" s="145">
        <f t="shared" si="63"/>
        <v>0</v>
      </c>
      <c r="AR251" s="146" t="s">
        <v>165</v>
      </c>
      <c r="AT251" s="146" t="s">
        <v>126</v>
      </c>
      <c r="AU251" s="146" t="s">
        <v>131</v>
      </c>
      <c r="AY251" s="15" t="s">
        <v>124</v>
      </c>
      <c r="BE251" s="147">
        <f t="shared" si="64"/>
        <v>0</v>
      </c>
      <c r="BF251" s="147">
        <f t="shared" si="65"/>
        <v>0</v>
      </c>
      <c r="BG251" s="147">
        <f t="shared" si="66"/>
        <v>0</v>
      </c>
      <c r="BH251" s="147">
        <f t="shared" si="67"/>
        <v>0</v>
      </c>
      <c r="BI251" s="147">
        <f t="shared" si="68"/>
        <v>0</v>
      </c>
      <c r="BJ251" s="15" t="s">
        <v>131</v>
      </c>
      <c r="BK251" s="147">
        <f t="shared" si="69"/>
        <v>0</v>
      </c>
      <c r="BL251" s="15" t="s">
        <v>165</v>
      </c>
      <c r="BM251" s="146" t="s">
        <v>769</v>
      </c>
    </row>
    <row r="252" spans="2:65" s="1" customFormat="1" ht="24.2" customHeight="1">
      <c r="B252" s="133"/>
      <c r="C252" s="134" t="s">
        <v>770</v>
      </c>
      <c r="D252" s="134" t="s">
        <v>126</v>
      </c>
      <c r="E252" s="135" t="s">
        <v>771</v>
      </c>
      <c r="F252" s="136" t="s">
        <v>772</v>
      </c>
      <c r="G252" s="137" t="s">
        <v>393</v>
      </c>
      <c r="H252" s="138">
        <v>2</v>
      </c>
      <c r="I252" s="139"/>
      <c r="J252" s="140">
        <f t="shared" si="60"/>
        <v>0</v>
      </c>
      <c r="K252" s="141"/>
      <c r="L252" s="30"/>
      <c r="M252" s="142" t="s">
        <v>1</v>
      </c>
      <c r="N252" s="143" t="s">
        <v>41</v>
      </c>
      <c r="P252" s="144">
        <f t="shared" si="61"/>
        <v>0</v>
      </c>
      <c r="Q252" s="144">
        <v>0</v>
      </c>
      <c r="R252" s="144">
        <f t="shared" si="62"/>
        <v>0</v>
      </c>
      <c r="S252" s="144">
        <v>0</v>
      </c>
      <c r="T252" s="145">
        <f t="shared" si="63"/>
        <v>0</v>
      </c>
      <c r="AR252" s="146" t="s">
        <v>165</v>
      </c>
      <c r="AT252" s="146" t="s">
        <v>126</v>
      </c>
      <c r="AU252" s="146" t="s">
        <v>131</v>
      </c>
      <c r="AY252" s="15" t="s">
        <v>124</v>
      </c>
      <c r="BE252" s="147">
        <f t="shared" si="64"/>
        <v>0</v>
      </c>
      <c r="BF252" s="147">
        <f t="shared" si="65"/>
        <v>0</v>
      </c>
      <c r="BG252" s="147">
        <f t="shared" si="66"/>
        <v>0</v>
      </c>
      <c r="BH252" s="147">
        <f t="shared" si="67"/>
        <v>0</v>
      </c>
      <c r="BI252" s="147">
        <f t="shared" si="68"/>
        <v>0</v>
      </c>
      <c r="BJ252" s="15" t="s">
        <v>131</v>
      </c>
      <c r="BK252" s="147">
        <f t="shared" si="69"/>
        <v>0</v>
      </c>
      <c r="BL252" s="15" t="s">
        <v>165</v>
      </c>
      <c r="BM252" s="146" t="s">
        <v>773</v>
      </c>
    </row>
    <row r="253" spans="2:65" s="1" customFormat="1" ht="16.5" customHeight="1">
      <c r="B253" s="133"/>
      <c r="C253" s="134" t="s">
        <v>606</v>
      </c>
      <c r="D253" s="134" t="s">
        <v>126</v>
      </c>
      <c r="E253" s="135" t="s">
        <v>774</v>
      </c>
      <c r="F253" s="136" t="s">
        <v>775</v>
      </c>
      <c r="G253" s="137" t="s">
        <v>393</v>
      </c>
      <c r="H253" s="138">
        <v>1</v>
      </c>
      <c r="I253" s="139"/>
      <c r="J253" s="140">
        <f t="shared" si="60"/>
        <v>0</v>
      </c>
      <c r="K253" s="141"/>
      <c r="L253" s="30"/>
      <c r="M253" s="142" t="s">
        <v>1</v>
      </c>
      <c r="N253" s="143" t="s">
        <v>41</v>
      </c>
      <c r="P253" s="144">
        <f t="shared" si="61"/>
        <v>0</v>
      </c>
      <c r="Q253" s="144">
        <v>0</v>
      </c>
      <c r="R253" s="144">
        <f t="shared" si="62"/>
        <v>0</v>
      </c>
      <c r="S253" s="144">
        <v>0</v>
      </c>
      <c r="T253" s="145">
        <f t="shared" si="63"/>
        <v>0</v>
      </c>
      <c r="AR253" s="146" t="s">
        <v>165</v>
      </c>
      <c r="AT253" s="146" t="s">
        <v>126</v>
      </c>
      <c r="AU253" s="146" t="s">
        <v>131</v>
      </c>
      <c r="AY253" s="15" t="s">
        <v>124</v>
      </c>
      <c r="BE253" s="147">
        <f t="shared" si="64"/>
        <v>0</v>
      </c>
      <c r="BF253" s="147">
        <f t="shared" si="65"/>
        <v>0</v>
      </c>
      <c r="BG253" s="147">
        <f t="shared" si="66"/>
        <v>0</v>
      </c>
      <c r="BH253" s="147">
        <f t="shared" si="67"/>
        <v>0</v>
      </c>
      <c r="BI253" s="147">
        <f t="shared" si="68"/>
        <v>0</v>
      </c>
      <c r="BJ253" s="15" t="s">
        <v>131</v>
      </c>
      <c r="BK253" s="147">
        <f t="shared" si="69"/>
        <v>0</v>
      </c>
      <c r="BL253" s="15" t="s">
        <v>165</v>
      </c>
      <c r="BM253" s="146" t="s">
        <v>776</v>
      </c>
    </row>
    <row r="254" spans="2:65" s="1" customFormat="1" ht="33" customHeight="1">
      <c r="B254" s="133"/>
      <c r="C254" s="163" t="s">
        <v>777</v>
      </c>
      <c r="D254" s="163" t="s">
        <v>157</v>
      </c>
      <c r="E254" s="164" t="s">
        <v>778</v>
      </c>
      <c r="F254" s="165" t="s">
        <v>779</v>
      </c>
      <c r="G254" s="166" t="s">
        <v>393</v>
      </c>
      <c r="H254" s="167">
        <v>1</v>
      </c>
      <c r="I254" s="168"/>
      <c r="J254" s="169">
        <f t="shared" si="60"/>
        <v>0</v>
      </c>
      <c r="K254" s="170"/>
      <c r="L254" s="171"/>
      <c r="M254" s="172" t="s">
        <v>1</v>
      </c>
      <c r="N254" s="173" t="s">
        <v>41</v>
      </c>
      <c r="P254" s="144">
        <f t="shared" si="61"/>
        <v>0</v>
      </c>
      <c r="Q254" s="144">
        <v>0</v>
      </c>
      <c r="R254" s="144">
        <f t="shared" si="62"/>
        <v>0</v>
      </c>
      <c r="S254" s="144">
        <v>0</v>
      </c>
      <c r="T254" s="145">
        <f t="shared" si="63"/>
        <v>0</v>
      </c>
      <c r="AR254" s="146" t="s">
        <v>206</v>
      </c>
      <c r="AT254" s="146" t="s">
        <v>157</v>
      </c>
      <c r="AU254" s="146" t="s">
        <v>131</v>
      </c>
      <c r="AY254" s="15" t="s">
        <v>124</v>
      </c>
      <c r="BE254" s="147">
        <f t="shared" si="64"/>
        <v>0</v>
      </c>
      <c r="BF254" s="147">
        <f t="shared" si="65"/>
        <v>0</v>
      </c>
      <c r="BG254" s="147">
        <f t="shared" si="66"/>
        <v>0</v>
      </c>
      <c r="BH254" s="147">
        <f t="shared" si="67"/>
        <v>0</v>
      </c>
      <c r="BI254" s="147">
        <f t="shared" si="68"/>
        <v>0</v>
      </c>
      <c r="BJ254" s="15" t="s">
        <v>131</v>
      </c>
      <c r="BK254" s="147">
        <f t="shared" si="69"/>
        <v>0</v>
      </c>
      <c r="BL254" s="15" t="s">
        <v>165</v>
      </c>
      <c r="BM254" s="146" t="s">
        <v>780</v>
      </c>
    </row>
    <row r="255" spans="2:65" s="1" customFormat="1" ht="24.2" customHeight="1">
      <c r="B255" s="133"/>
      <c r="C255" s="134" t="s">
        <v>609</v>
      </c>
      <c r="D255" s="134" t="s">
        <v>126</v>
      </c>
      <c r="E255" s="135" t="s">
        <v>781</v>
      </c>
      <c r="F255" s="136" t="s">
        <v>782</v>
      </c>
      <c r="G255" s="137" t="s">
        <v>393</v>
      </c>
      <c r="H255" s="138">
        <v>3</v>
      </c>
      <c r="I255" s="139"/>
      <c r="J255" s="140">
        <f t="shared" si="60"/>
        <v>0</v>
      </c>
      <c r="K255" s="141"/>
      <c r="L255" s="30"/>
      <c r="M255" s="142" t="s">
        <v>1</v>
      </c>
      <c r="N255" s="143" t="s">
        <v>41</v>
      </c>
      <c r="P255" s="144">
        <f t="shared" si="61"/>
        <v>0</v>
      </c>
      <c r="Q255" s="144">
        <v>0</v>
      </c>
      <c r="R255" s="144">
        <f t="shared" si="62"/>
        <v>0</v>
      </c>
      <c r="S255" s="144">
        <v>0</v>
      </c>
      <c r="T255" s="145">
        <f t="shared" si="63"/>
        <v>0</v>
      </c>
      <c r="AR255" s="146" t="s">
        <v>165</v>
      </c>
      <c r="AT255" s="146" t="s">
        <v>126</v>
      </c>
      <c r="AU255" s="146" t="s">
        <v>131</v>
      </c>
      <c r="AY255" s="15" t="s">
        <v>124</v>
      </c>
      <c r="BE255" s="147">
        <f t="shared" si="64"/>
        <v>0</v>
      </c>
      <c r="BF255" s="147">
        <f t="shared" si="65"/>
        <v>0</v>
      </c>
      <c r="BG255" s="147">
        <f t="shared" si="66"/>
        <v>0</v>
      </c>
      <c r="BH255" s="147">
        <f t="shared" si="67"/>
        <v>0</v>
      </c>
      <c r="BI255" s="147">
        <f t="shared" si="68"/>
        <v>0</v>
      </c>
      <c r="BJ255" s="15" t="s">
        <v>131</v>
      </c>
      <c r="BK255" s="147">
        <f t="shared" si="69"/>
        <v>0</v>
      </c>
      <c r="BL255" s="15" t="s">
        <v>165</v>
      </c>
      <c r="BM255" s="146" t="s">
        <v>783</v>
      </c>
    </row>
    <row r="256" spans="2:65" s="1" customFormat="1" ht="24.2" customHeight="1">
      <c r="B256" s="133"/>
      <c r="C256" s="134" t="s">
        <v>784</v>
      </c>
      <c r="D256" s="134" t="s">
        <v>126</v>
      </c>
      <c r="E256" s="135" t="s">
        <v>785</v>
      </c>
      <c r="F256" s="136" t="s">
        <v>786</v>
      </c>
      <c r="G256" s="137" t="s">
        <v>501</v>
      </c>
      <c r="H256" s="179"/>
      <c r="I256" s="139"/>
      <c r="J256" s="140">
        <f t="shared" si="60"/>
        <v>0</v>
      </c>
      <c r="K256" s="141"/>
      <c r="L256" s="30"/>
      <c r="M256" s="142" t="s">
        <v>1</v>
      </c>
      <c r="N256" s="143" t="s">
        <v>41</v>
      </c>
      <c r="P256" s="144">
        <f t="shared" si="61"/>
        <v>0</v>
      </c>
      <c r="Q256" s="144">
        <v>0</v>
      </c>
      <c r="R256" s="144">
        <f t="shared" si="62"/>
        <v>0</v>
      </c>
      <c r="S256" s="144">
        <v>0</v>
      </c>
      <c r="T256" s="145">
        <f t="shared" si="63"/>
        <v>0</v>
      </c>
      <c r="AR256" s="146" t="s">
        <v>165</v>
      </c>
      <c r="AT256" s="146" t="s">
        <v>126</v>
      </c>
      <c r="AU256" s="146" t="s">
        <v>131</v>
      </c>
      <c r="AY256" s="15" t="s">
        <v>124</v>
      </c>
      <c r="BE256" s="147">
        <f t="shared" si="64"/>
        <v>0</v>
      </c>
      <c r="BF256" s="147">
        <f t="shared" si="65"/>
        <v>0</v>
      </c>
      <c r="BG256" s="147">
        <f t="shared" si="66"/>
        <v>0</v>
      </c>
      <c r="BH256" s="147">
        <f t="shared" si="67"/>
        <v>0</v>
      </c>
      <c r="BI256" s="147">
        <f t="shared" si="68"/>
        <v>0</v>
      </c>
      <c r="BJ256" s="15" t="s">
        <v>131</v>
      </c>
      <c r="BK256" s="147">
        <f t="shared" si="69"/>
        <v>0</v>
      </c>
      <c r="BL256" s="15" t="s">
        <v>165</v>
      </c>
      <c r="BM256" s="146" t="s">
        <v>787</v>
      </c>
    </row>
    <row r="257" spans="2:65" s="11" customFormat="1" ht="22.9" customHeight="1">
      <c r="B257" s="121"/>
      <c r="D257" s="122" t="s">
        <v>74</v>
      </c>
      <c r="E257" s="131" t="s">
        <v>788</v>
      </c>
      <c r="F257" s="131" t="s">
        <v>789</v>
      </c>
      <c r="I257" s="124"/>
      <c r="J257" s="132">
        <f>BK257</f>
        <v>0</v>
      </c>
      <c r="L257" s="121"/>
      <c r="M257" s="126"/>
      <c r="P257" s="127">
        <f>SUM(P258:P270)</f>
        <v>0</v>
      </c>
      <c r="R257" s="127">
        <f>SUM(R258:R270)</f>
        <v>0</v>
      </c>
      <c r="T257" s="128">
        <f>SUM(T258:T270)</f>
        <v>0</v>
      </c>
      <c r="AR257" s="122" t="s">
        <v>131</v>
      </c>
      <c r="AT257" s="129" t="s">
        <v>74</v>
      </c>
      <c r="AU257" s="129" t="s">
        <v>83</v>
      </c>
      <c r="AY257" s="122" t="s">
        <v>124</v>
      </c>
      <c r="BK257" s="130">
        <f>SUM(BK258:BK270)</f>
        <v>0</v>
      </c>
    </row>
    <row r="258" spans="2:65" s="1" customFormat="1" ht="24.2" customHeight="1">
      <c r="B258" s="133"/>
      <c r="C258" s="134" t="s">
        <v>612</v>
      </c>
      <c r="D258" s="134" t="s">
        <v>126</v>
      </c>
      <c r="E258" s="135" t="s">
        <v>790</v>
      </c>
      <c r="F258" s="136" t="s">
        <v>791</v>
      </c>
      <c r="G258" s="137" t="s">
        <v>393</v>
      </c>
      <c r="H258" s="138">
        <v>16</v>
      </c>
      <c r="I258" s="139"/>
      <c r="J258" s="140">
        <f t="shared" ref="J258:J270" si="70">ROUND(I258*H258,2)</f>
        <v>0</v>
      </c>
      <c r="K258" s="141"/>
      <c r="L258" s="30"/>
      <c r="M258" s="142" t="s">
        <v>1</v>
      </c>
      <c r="N258" s="143" t="s">
        <v>41</v>
      </c>
      <c r="P258" s="144">
        <f t="shared" ref="P258:P270" si="71">O258*H258</f>
        <v>0</v>
      </c>
      <c r="Q258" s="144">
        <v>0</v>
      </c>
      <c r="R258" s="144">
        <f t="shared" ref="R258:R270" si="72">Q258*H258</f>
        <v>0</v>
      </c>
      <c r="S258" s="144">
        <v>0</v>
      </c>
      <c r="T258" s="145">
        <f t="shared" ref="T258:T270" si="73">S258*H258</f>
        <v>0</v>
      </c>
      <c r="AR258" s="146" t="s">
        <v>165</v>
      </c>
      <c r="AT258" s="146" t="s">
        <v>126</v>
      </c>
      <c r="AU258" s="146" t="s">
        <v>131</v>
      </c>
      <c r="AY258" s="15" t="s">
        <v>124</v>
      </c>
      <c r="BE258" s="147">
        <f t="shared" ref="BE258:BE270" si="74">IF(N258="základná",J258,0)</f>
        <v>0</v>
      </c>
      <c r="BF258" s="147">
        <f t="shared" ref="BF258:BF270" si="75">IF(N258="znížená",J258,0)</f>
        <v>0</v>
      </c>
      <c r="BG258" s="147">
        <f t="shared" ref="BG258:BG270" si="76">IF(N258="zákl. prenesená",J258,0)</f>
        <v>0</v>
      </c>
      <c r="BH258" s="147">
        <f t="shared" ref="BH258:BH270" si="77">IF(N258="zníž. prenesená",J258,0)</f>
        <v>0</v>
      </c>
      <c r="BI258" s="147">
        <f t="shared" ref="BI258:BI270" si="78">IF(N258="nulová",J258,0)</f>
        <v>0</v>
      </c>
      <c r="BJ258" s="15" t="s">
        <v>131</v>
      </c>
      <c r="BK258" s="147">
        <f t="shared" ref="BK258:BK270" si="79">ROUND(I258*H258,2)</f>
        <v>0</v>
      </c>
      <c r="BL258" s="15" t="s">
        <v>165</v>
      </c>
      <c r="BM258" s="146" t="s">
        <v>792</v>
      </c>
    </row>
    <row r="259" spans="2:65" s="1" customFormat="1" ht="24.2" customHeight="1">
      <c r="B259" s="133"/>
      <c r="C259" s="134" t="s">
        <v>793</v>
      </c>
      <c r="D259" s="134" t="s">
        <v>126</v>
      </c>
      <c r="E259" s="135" t="s">
        <v>794</v>
      </c>
      <c r="F259" s="136" t="s">
        <v>795</v>
      </c>
      <c r="G259" s="137" t="s">
        <v>393</v>
      </c>
      <c r="H259" s="138">
        <v>19</v>
      </c>
      <c r="I259" s="139"/>
      <c r="J259" s="140">
        <f t="shared" si="70"/>
        <v>0</v>
      </c>
      <c r="K259" s="141"/>
      <c r="L259" s="30"/>
      <c r="M259" s="142" t="s">
        <v>1</v>
      </c>
      <c r="N259" s="143" t="s">
        <v>41</v>
      </c>
      <c r="P259" s="144">
        <f t="shared" si="71"/>
        <v>0</v>
      </c>
      <c r="Q259" s="144">
        <v>0</v>
      </c>
      <c r="R259" s="144">
        <f t="shared" si="72"/>
        <v>0</v>
      </c>
      <c r="S259" s="144">
        <v>0</v>
      </c>
      <c r="T259" s="145">
        <f t="shared" si="73"/>
        <v>0</v>
      </c>
      <c r="AR259" s="146" t="s">
        <v>165</v>
      </c>
      <c r="AT259" s="146" t="s">
        <v>126</v>
      </c>
      <c r="AU259" s="146" t="s">
        <v>131</v>
      </c>
      <c r="AY259" s="15" t="s">
        <v>124</v>
      </c>
      <c r="BE259" s="147">
        <f t="shared" si="74"/>
        <v>0</v>
      </c>
      <c r="BF259" s="147">
        <f t="shared" si="75"/>
        <v>0</v>
      </c>
      <c r="BG259" s="147">
        <f t="shared" si="76"/>
        <v>0</v>
      </c>
      <c r="BH259" s="147">
        <f t="shared" si="77"/>
        <v>0</v>
      </c>
      <c r="BI259" s="147">
        <f t="shared" si="78"/>
        <v>0</v>
      </c>
      <c r="BJ259" s="15" t="s">
        <v>131</v>
      </c>
      <c r="BK259" s="147">
        <f t="shared" si="79"/>
        <v>0</v>
      </c>
      <c r="BL259" s="15" t="s">
        <v>165</v>
      </c>
      <c r="BM259" s="146" t="s">
        <v>796</v>
      </c>
    </row>
    <row r="260" spans="2:65" s="1" customFormat="1" ht="33" customHeight="1">
      <c r="B260" s="133"/>
      <c r="C260" s="134" t="s">
        <v>371</v>
      </c>
      <c r="D260" s="134" t="s">
        <v>126</v>
      </c>
      <c r="E260" s="135" t="s">
        <v>797</v>
      </c>
      <c r="F260" s="136" t="s">
        <v>798</v>
      </c>
      <c r="G260" s="137" t="s">
        <v>393</v>
      </c>
      <c r="H260" s="138">
        <v>1</v>
      </c>
      <c r="I260" s="139"/>
      <c r="J260" s="140">
        <f t="shared" si="70"/>
        <v>0</v>
      </c>
      <c r="K260" s="141"/>
      <c r="L260" s="30"/>
      <c r="M260" s="142" t="s">
        <v>1</v>
      </c>
      <c r="N260" s="143" t="s">
        <v>41</v>
      </c>
      <c r="P260" s="144">
        <f t="shared" si="71"/>
        <v>0</v>
      </c>
      <c r="Q260" s="144">
        <v>0</v>
      </c>
      <c r="R260" s="144">
        <f t="shared" si="72"/>
        <v>0</v>
      </c>
      <c r="S260" s="144">
        <v>0</v>
      </c>
      <c r="T260" s="145">
        <f t="shared" si="73"/>
        <v>0</v>
      </c>
      <c r="AR260" s="146" t="s">
        <v>165</v>
      </c>
      <c r="AT260" s="146" t="s">
        <v>126</v>
      </c>
      <c r="AU260" s="146" t="s">
        <v>131</v>
      </c>
      <c r="AY260" s="15" t="s">
        <v>124</v>
      </c>
      <c r="BE260" s="147">
        <f t="shared" si="74"/>
        <v>0</v>
      </c>
      <c r="BF260" s="147">
        <f t="shared" si="75"/>
        <v>0</v>
      </c>
      <c r="BG260" s="147">
        <f t="shared" si="76"/>
        <v>0</v>
      </c>
      <c r="BH260" s="147">
        <f t="shared" si="77"/>
        <v>0</v>
      </c>
      <c r="BI260" s="147">
        <f t="shared" si="78"/>
        <v>0</v>
      </c>
      <c r="BJ260" s="15" t="s">
        <v>131</v>
      </c>
      <c r="BK260" s="147">
        <f t="shared" si="79"/>
        <v>0</v>
      </c>
      <c r="BL260" s="15" t="s">
        <v>165</v>
      </c>
      <c r="BM260" s="146" t="s">
        <v>799</v>
      </c>
    </row>
    <row r="261" spans="2:65" s="1" customFormat="1" ht="33" customHeight="1">
      <c r="B261" s="133"/>
      <c r="C261" s="134" t="s">
        <v>800</v>
      </c>
      <c r="D261" s="134" t="s">
        <v>126</v>
      </c>
      <c r="E261" s="135" t="s">
        <v>801</v>
      </c>
      <c r="F261" s="136" t="s">
        <v>802</v>
      </c>
      <c r="G261" s="137" t="s">
        <v>393</v>
      </c>
      <c r="H261" s="138">
        <v>6</v>
      </c>
      <c r="I261" s="139"/>
      <c r="J261" s="140">
        <f t="shared" si="70"/>
        <v>0</v>
      </c>
      <c r="K261" s="141"/>
      <c r="L261" s="30"/>
      <c r="M261" s="142" t="s">
        <v>1</v>
      </c>
      <c r="N261" s="143" t="s">
        <v>41</v>
      </c>
      <c r="P261" s="144">
        <f t="shared" si="71"/>
        <v>0</v>
      </c>
      <c r="Q261" s="144">
        <v>0</v>
      </c>
      <c r="R261" s="144">
        <f t="shared" si="72"/>
        <v>0</v>
      </c>
      <c r="S261" s="144">
        <v>0</v>
      </c>
      <c r="T261" s="145">
        <f t="shared" si="73"/>
        <v>0</v>
      </c>
      <c r="AR261" s="146" t="s">
        <v>165</v>
      </c>
      <c r="AT261" s="146" t="s">
        <v>126</v>
      </c>
      <c r="AU261" s="146" t="s">
        <v>131</v>
      </c>
      <c r="AY261" s="15" t="s">
        <v>124</v>
      </c>
      <c r="BE261" s="147">
        <f t="shared" si="74"/>
        <v>0</v>
      </c>
      <c r="BF261" s="147">
        <f t="shared" si="75"/>
        <v>0</v>
      </c>
      <c r="BG261" s="147">
        <f t="shared" si="76"/>
        <v>0</v>
      </c>
      <c r="BH261" s="147">
        <f t="shared" si="77"/>
        <v>0</v>
      </c>
      <c r="BI261" s="147">
        <f t="shared" si="78"/>
        <v>0</v>
      </c>
      <c r="BJ261" s="15" t="s">
        <v>131</v>
      </c>
      <c r="BK261" s="147">
        <f t="shared" si="79"/>
        <v>0</v>
      </c>
      <c r="BL261" s="15" t="s">
        <v>165</v>
      </c>
      <c r="BM261" s="146" t="s">
        <v>803</v>
      </c>
    </row>
    <row r="262" spans="2:65" s="1" customFormat="1" ht="16.5" customHeight="1">
      <c r="B262" s="133"/>
      <c r="C262" s="163" t="s">
        <v>375</v>
      </c>
      <c r="D262" s="163" t="s">
        <v>157</v>
      </c>
      <c r="E262" s="164" t="s">
        <v>804</v>
      </c>
      <c r="F262" s="165" t="s">
        <v>805</v>
      </c>
      <c r="G262" s="166" t="s">
        <v>393</v>
      </c>
      <c r="H262" s="167">
        <v>6</v>
      </c>
      <c r="I262" s="168"/>
      <c r="J262" s="169">
        <f t="shared" si="70"/>
        <v>0</v>
      </c>
      <c r="K262" s="170"/>
      <c r="L262" s="171"/>
      <c r="M262" s="172" t="s">
        <v>1</v>
      </c>
      <c r="N262" s="173" t="s">
        <v>41</v>
      </c>
      <c r="P262" s="144">
        <f t="shared" si="71"/>
        <v>0</v>
      </c>
      <c r="Q262" s="144">
        <v>0</v>
      </c>
      <c r="R262" s="144">
        <f t="shared" si="72"/>
        <v>0</v>
      </c>
      <c r="S262" s="144">
        <v>0</v>
      </c>
      <c r="T262" s="145">
        <f t="shared" si="73"/>
        <v>0</v>
      </c>
      <c r="AR262" s="146" t="s">
        <v>206</v>
      </c>
      <c r="AT262" s="146" t="s">
        <v>157</v>
      </c>
      <c r="AU262" s="146" t="s">
        <v>131</v>
      </c>
      <c r="AY262" s="15" t="s">
        <v>124</v>
      </c>
      <c r="BE262" s="147">
        <f t="shared" si="74"/>
        <v>0</v>
      </c>
      <c r="BF262" s="147">
        <f t="shared" si="75"/>
        <v>0</v>
      </c>
      <c r="BG262" s="147">
        <f t="shared" si="76"/>
        <v>0</v>
      </c>
      <c r="BH262" s="147">
        <f t="shared" si="77"/>
        <v>0</v>
      </c>
      <c r="BI262" s="147">
        <f t="shared" si="78"/>
        <v>0</v>
      </c>
      <c r="BJ262" s="15" t="s">
        <v>131</v>
      </c>
      <c r="BK262" s="147">
        <f t="shared" si="79"/>
        <v>0</v>
      </c>
      <c r="BL262" s="15" t="s">
        <v>165</v>
      </c>
      <c r="BM262" s="146" t="s">
        <v>806</v>
      </c>
    </row>
    <row r="263" spans="2:65" s="1" customFormat="1" ht="33" customHeight="1">
      <c r="B263" s="133"/>
      <c r="C263" s="134" t="s">
        <v>807</v>
      </c>
      <c r="D263" s="134" t="s">
        <v>126</v>
      </c>
      <c r="E263" s="135" t="s">
        <v>808</v>
      </c>
      <c r="F263" s="136" t="s">
        <v>809</v>
      </c>
      <c r="G263" s="137" t="s">
        <v>393</v>
      </c>
      <c r="H263" s="138">
        <v>2</v>
      </c>
      <c r="I263" s="139"/>
      <c r="J263" s="140">
        <f t="shared" si="70"/>
        <v>0</v>
      </c>
      <c r="K263" s="141"/>
      <c r="L263" s="30"/>
      <c r="M263" s="142" t="s">
        <v>1</v>
      </c>
      <c r="N263" s="143" t="s">
        <v>41</v>
      </c>
      <c r="P263" s="144">
        <f t="shared" si="71"/>
        <v>0</v>
      </c>
      <c r="Q263" s="144">
        <v>0</v>
      </c>
      <c r="R263" s="144">
        <f t="shared" si="72"/>
        <v>0</v>
      </c>
      <c r="S263" s="144">
        <v>0</v>
      </c>
      <c r="T263" s="145">
        <f t="shared" si="73"/>
        <v>0</v>
      </c>
      <c r="AR263" s="146" t="s">
        <v>165</v>
      </c>
      <c r="AT263" s="146" t="s">
        <v>126</v>
      </c>
      <c r="AU263" s="146" t="s">
        <v>131</v>
      </c>
      <c r="AY263" s="15" t="s">
        <v>124</v>
      </c>
      <c r="BE263" s="147">
        <f t="shared" si="74"/>
        <v>0</v>
      </c>
      <c r="BF263" s="147">
        <f t="shared" si="75"/>
        <v>0</v>
      </c>
      <c r="BG263" s="147">
        <f t="shared" si="76"/>
        <v>0</v>
      </c>
      <c r="BH263" s="147">
        <f t="shared" si="77"/>
        <v>0</v>
      </c>
      <c r="BI263" s="147">
        <f t="shared" si="78"/>
        <v>0</v>
      </c>
      <c r="BJ263" s="15" t="s">
        <v>131</v>
      </c>
      <c r="BK263" s="147">
        <f t="shared" si="79"/>
        <v>0</v>
      </c>
      <c r="BL263" s="15" t="s">
        <v>165</v>
      </c>
      <c r="BM263" s="146" t="s">
        <v>810</v>
      </c>
    </row>
    <row r="264" spans="2:65" s="1" customFormat="1" ht="16.5" customHeight="1">
      <c r="B264" s="133"/>
      <c r="C264" s="163" t="s">
        <v>380</v>
      </c>
      <c r="D264" s="163" t="s">
        <v>157</v>
      </c>
      <c r="E264" s="164" t="s">
        <v>811</v>
      </c>
      <c r="F264" s="165" t="s">
        <v>812</v>
      </c>
      <c r="G264" s="166" t="s">
        <v>393</v>
      </c>
      <c r="H264" s="167">
        <v>2</v>
      </c>
      <c r="I264" s="168"/>
      <c r="J264" s="169">
        <f t="shared" si="70"/>
        <v>0</v>
      </c>
      <c r="K264" s="170"/>
      <c r="L264" s="171"/>
      <c r="M264" s="172" t="s">
        <v>1</v>
      </c>
      <c r="N264" s="173" t="s">
        <v>41</v>
      </c>
      <c r="P264" s="144">
        <f t="shared" si="71"/>
        <v>0</v>
      </c>
      <c r="Q264" s="144">
        <v>0</v>
      </c>
      <c r="R264" s="144">
        <f t="shared" si="72"/>
        <v>0</v>
      </c>
      <c r="S264" s="144">
        <v>0</v>
      </c>
      <c r="T264" s="145">
        <f t="shared" si="73"/>
        <v>0</v>
      </c>
      <c r="AR264" s="146" t="s">
        <v>206</v>
      </c>
      <c r="AT264" s="146" t="s">
        <v>157</v>
      </c>
      <c r="AU264" s="146" t="s">
        <v>131</v>
      </c>
      <c r="AY264" s="15" t="s">
        <v>124</v>
      </c>
      <c r="BE264" s="147">
        <f t="shared" si="74"/>
        <v>0</v>
      </c>
      <c r="BF264" s="147">
        <f t="shared" si="75"/>
        <v>0</v>
      </c>
      <c r="BG264" s="147">
        <f t="shared" si="76"/>
        <v>0</v>
      </c>
      <c r="BH264" s="147">
        <f t="shared" si="77"/>
        <v>0</v>
      </c>
      <c r="BI264" s="147">
        <f t="shared" si="78"/>
        <v>0</v>
      </c>
      <c r="BJ264" s="15" t="s">
        <v>131</v>
      </c>
      <c r="BK264" s="147">
        <f t="shared" si="79"/>
        <v>0</v>
      </c>
      <c r="BL264" s="15" t="s">
        <v>165</v>
      </c>
      <c r="BM264" s="146" t="s">
        <v>813</v>
      </c>
    </row>
    <row r="265" spans="2:65" s="1" customFormat="1" ht="24.2" customHeight="1">
      <c r="B265" s="133"/>
      <c r="C265" s="134" t="s">
        <v>814</v>
      </c>
      <c r="D265" s="134" t="s">
        <v>126</v>
      </c>
      <c r="E265" s="135" t="s">
        <v>815</v>
      </c>
      <c r="F265" s="136" t="s">
        <v>816</v>
      </c>
      <c r="G265" s="137" t="s">
        <v>393</v>
      </c>
      <c r="H265" s="138">
        <v>8</v>
      </c>
      <c r="I265" s="139"/>
      <c r="J265" s="140">
        <f t="shared" si="70"/>
        <v>0</v>
      </c>
      <c r="K265" s="141"/>
      <c r="L265" s="30"/>
      <c r="M265" s="142" t="s">
        <v>1</v>
      </c>
      <c r="N265" s="143" t="s">
        <v>41</v>
      </c>
      <c r="P265" s="144">
        <f t="shared" si="71"/>
        <v>0</v>
      </c>
      <c r="Q265" s="144">
        <v>0</v>
      </c>
      <c r="R265" s="144">
        <f t="shared" si="72"/>
        <v>0</v>
      </c>
      <c r="S265" s="144">
        <v>0</v>
      </c>
      <c r="T265" s="145">
        <f t="shared" si="73"/>
        <v>0</v>
      </c>
      <c r="AR265" s="146" t="s">
        <v>165</v>
      </c>
      <c r="AT265" s="146" t="s">
        <v>126</v>
      </c>
      <c r="AU265" s="146" t="s">
        <v>131</v>
      </c>
      <c r="AY265" s="15" t="s">
        <v>124</v>
      </c>
      <c r="BE265" s="147">
        <f t="shared" si="74"/>
        <v>0</v>
      </c>
      <c r="BF265" s="147">
        <f t="shared" si="75"/>
        <v>0</v>
      </c>
      <c r="BG265" s="147">
        <f t="shared" si="76"/>
        <v>0</v>
      </c>
      <c r="BH265" s="147">
        <f t="shared" si="77"/>
        <v>0</v>
      </c>
      <c r="BI265" s="147">
        <f t="shared" si="78"/>
        <v>0</v>
      </c>
      <c r="BJ265" s="15" t="s">
        <v>131</v>
      </c>
      <c r="BK265" s="147">
        <f t="shared" si="79"/>
        <v>0</v>
      </c>
      <c r="BL265" s="15" t="s">
        <v>165</v>
      </c>
      <c r="BM265" s="146" t="s">
        <v>817</v>
      </c>
    </row>
    <row r="266" spans="2:65" s="1" customFormat="1" ht="24.2" customHeight="1">
      <c r="B266" s="133"/>
      <c r="C266" s="134" t="s">
        <v>621</v>
      </c>
      <c r="D266" s="134" t="s">
        <v>126</v>
      </c>
      <c r="E266" s="135" t="s">
        <v>818</v>
      </c>
      <c r="F266" s="136" t="s">
        <v>819</v>
      </c>
      <c r="G266" s="137" t="s">
        <v>153</v>
      </c>
      <c r="H266" s="138">
        <v>240</v>
      </c>
      <c r="I266" s="139"/>
      <c r="J266" s="140">
        <f t="shared" si="70"/>
        <v>0</v>
      </c>
      <c r="K266" s="141"/>
      <c r="L266" s="30"/>
      <c r="M266" s="142" t="s">
        <v>1</v>
      </c>
      <c r="N266" s="143" t="s">
        <v>41</v>
      </c>
      <c r="P266" s="144">
        <f t="shared" si="71"/>
        <v>0</v>
      </c>
      <c r="Q266" s="144">
        <v>0</v>
      </c>
      <c r="R266" s="144">
        <f t="shared" si="72"/>
        <v>0</v>
      </c>
      <c r="S266" s="144">
        <v>0</v>
      </c>
      <c r="T266" s="145">
        <f t="shared" si="73"/>
        <v>0</v>
      </c>
      <c r="AR266" s="146" t="s">
        <v>165</v>
      </c>
      <c r="AT266" s="146" t="s">
        <v>126</v>
      </c>
      <c r="AU266" s="146" t="s">
        <v>131</v>
      </c>
      <c r="AY266" s="15" t="s">
        <v>124</v>
      </c>
      <c r="BE266" s="147">
        <f t="shared" si="74"/>
        <v>0</v>
      </c>
      <c r="BF266" s="147">
        <f t="shared" si="75"/>
        <v>0</v>
      </c>
      <c r="BG266" s="147">
        <f t="shared" si="76"/>
        <v>0</v>
      </c>
      <c r="BH266" s="147">
        <f t="shared" si="77"/>
        <v>0</v>
      </c>
      <c r="BI266" s="147">
        <f t="shared" si="78"/>
        <v>0</v>
      </c>
      <c r="BJ266" s="15" t="s">
        <v>131</v>
      </c>
      <c r="BK266" s="147">
        <f t="shared" si="79"/>
        <v>0</v>
      </c>
      <c r="BL266" s="15" t="s">
        <v>165</v>
      </c>
      <c r="BM266" s="146" t="s">
        <v>820</v>
      </c>
    </row>
    <row r="267" spans="2:65" s="1" customFormat="1" ht="24.2" customHeight="1">
      <c r="B267" s="133"/>
      <c r="C267" s="134" t="s">
        <v>821</v>
      </c>
      <c r="D267" s="134" t="s">
        <v>126</v>
      </c>
      <c r="E267" s="135" t="s">
        <v>822</v>
      </c>
      <c r="F267" s="136" t="s">
        <v>823</v>
      </c>
      <c r="G267" s="137" t="s">
        <v>393</v>
      </c>
      <c r="H267" s="138">
        <v>80</v>
      </c>
      <c r="I267" s="139"/>
      <c r="J267" s="140">
        <f t="shared" si="70"/>
        <v>0</v>
      </c>
      <c r="K267" s="141"/>
      <c r="L267" s="30"/>
      <c r="M267" s="142" t="s">
        <v>1</v>
      </c>
      <c r="N267" s="143" t="s">
        <v>41</v>
      </c>
      <c r="P267" s="144">
        <f t="shared" si="71"/>
        <v>0</v>
      </c>
      <c r="Q267" s="144">
        <v>0</v>
      </c>
      <c r="R267" s="144">
        <f t="shared" si="72"/>
        <v>0</v>
      </c>
      <c r="S267" s="144">
        <v>0</v>
      </c>
      <c r="T267" s="145">
        <f t="shared" si="73"/>
        <v>0</v>
      </c>
      <c r="AR267" s="146" t="s">
        <v>165</v>
      </c>
      <c r="AT267" s="146" t="s">
        <v>126</v>
      </c>
      <c r="AU267" s="146" t="s">
        <v>131</v>
      </c>
      <c r="AY267" s="15" t="s">
        <v>124</v>
      </c>
      <c r="BE267" s="147">
        <f t="shared" si="74"/>
        <v>0</v>
      </c>
      <c r="BF267" s="147">
        <f t="shared" si="75"/>
        <v>0</v>
      </c>
      <c r="BG267" s="147">
        <f t="shared" si="76"/>
        <v>0</v>
      </c>
      <c r="BH267" s="147">
        <f t="shared" si="77"/>
        <v>0</v>
      </c>
      <c r="BI267" s="147">
        <f t="shared" si="78"/>
        <v>0</v>
      </c>
      <c r="BJ267" s="15" t="s">
        <v>131</v>
      </c>
      <c r="BK267" s="147">
        <f t="shared" si="79"/>
        <v>0</v>
      </c>
      <c r="BL267" s="15" t="s">
        <v>165</v>
      </c>
      <c r="BM267" s="146" t="s">
        <v>824</v>
      </c>
    </row>
    <row r="268" spans="2:65" s="1" customFormat="1" ht="24.2" customHeight="1">
      <c r="B268" s="133"/>
      <c r="C268" s="134" t="s">
        <v>383</v>
      </c>
      <c r="D268" s="134" t="s">
        <v>126</v>
      </c>
      <c r="E268" s="135" t="s">
        <v>825</v>
      </c>
      <c r="F268" s="136" t="s">
        <v>826</v>
      </c>
      <c r="G268" s="137" t="s">
        <v>153</v>
      </c>
      <c r="H268" s="138">
        <v>240</v>
      </c>
      <c r="I268" s="139"/>
      <c r="J268" s="140">
        <f t="shared" si="70"/>
        <v>0</v>
      </c>
      <c r="K268" s="141"/>
      <c r="L268" s="30"/>
      <c r="M268" s="142" t="s">
        <v>1</v>
      </c>
      <c r="N268" s="143" t="s">
        <v>41</v>
      </c>
      <c r="P268" s="144">
        <f t="shared" si="71"/>
        <v>0</v>
      </c>
      <c r="Q268" s="144">
        <v>0</v>
      </c>
      <c r="R268" s="144">
        <f t="shared" si="72"/>
        <v>0</v>
      </c>
      <c r="S268" s="144">
        <v>0</v>
      </c>
      <c r="T268" s="145">
        <f t="shared" si="73"/>
        <v>0</v>
      </c>
      <c r="AR268" s="146" t="s">
        <v>165</v>
      </c>
      <c r="AT268" s="146" t="s">
        <v>126</v>
      </c>
      <c r="AU268" s="146" t="s">
        <v>131</v>
      </c>
      <c r="AY268" s="15" t="s">
        <v>124</v>
      </c>
      <c r="BE268" s="147">
        <f t="shared" si="74"/>
        <v>0</v>
      </c>
      <c r="BF268" s="147">
        <f t="shared" si="75"/>
        <v>0</v>
      </c>
      <c r="BG268" s="147">
        <f t="shared" si="76"/>
        <v>0</v>
      </c>
      <c r="BH268" s="147">
        <f t="shared" si="77"/>
        <v>0</v>
      </c>
      <c r="BI268" s="147">
        <f t="shared" si="78"/>
        <v>0</v>
      </c>
      <c r="BJ268" s="15" t="s">
        <v>131</v>
      </c>
      <c r="BK268" s="147">
        <f t="shared" si="79"/>
        <v>0</v>
      </c>
      <c r="BL268" s="15" t="s">
        <v>165</v>
      </c>
      <c r="BM268" s="146" t="s">
        <v>827</v>
      </c>
    </row>
    <row r="269" spans="2:65" s="1" customFormat="1" ht="24.2" customHeight="1">
      <c r="B269" s="133"/>
      <c r="C269" s="134" t="s">
        <v>828</v>
      </c>
      <c r="D269" s="134" t="s">
        <v>126</v>
      </c>
      <c r="E269" s="135" t="s">
        <v>829</v>
      </c>
      <c r="F269" s="136" t="s">
        <v>830</v>
      </c>
      <c r="G269" s="137" t="s">
        <v>147</v>
      </c>
      <c r="H269" s="138">
        <v>0.52</v>
      </c>
      <c r="I269" s="139"/>
      <c r="J269" s="140">
        <f t="shared" si="70"/>
        <v>0</v>
      </c>
      <c r="K269" s="141"/>
      <c r="L269" s="30"/>
      <c r="M269" s="142" t="s">
        <v>1</v>
      </c>
      <c r="N269" s="143" t="s">
        <v>41</v>
      </c>
      <c r="P269" s="144">
        <f t="shared" si="71"/>
        <v>0</v>
      </c>
      <c r="Q269" s="144">
        <v>0</v>
      </c>
      <c r="R269" s="144">
        <f t="shared" si="72"/>
        <v>0</v>
      </c>
      <c r="S269" s="144">
        <v>0</v>
      </c>
      <c r="T269" s="145">
        <f t="shared" si="73"/>
        <v>0</v>
      </c>
      <c r="AR269" s="146" t="s">
        <v>165</v>
      </c>
      <c r="AT269" s="146" t="s">
        <v>126</v>
      </c>
      <c r="AU269" s="146" t="s">
        <v>131</v>
      </c>
      <c r="AY269" s="15" t="s">
        <v>124</v>
      </c>
      <c r="BE269" s="147">
        <f t="shared" si="74"/>
        <v>0</v>
      </c>
      <c r="BF269" s="147">
        <f t="shared" si="75"/>
        <v>0</v>
      </c>
      <c r="BG269" s="147">
        <f t="shared" si="76"/>
        <v>0</v>
      </c>
      <c r="BH269" s="147">
        <f t="shared" si="77"/>
        <v>0</v>
      </c>
      <c r="BI269" s="147">
        <f t="shared" si="78"/>
        <v>0</v>
      </c>
      <c r="BJ269" s="15" t="s">
        <v>131</v>
      </c>
      <c r="BK269" s="147">
        <f t="shared" si="79"/>
        <v>0</v>
      </c>
      <c r="BL269" s="15" t="s">
        <v>165</v>
      </c>
      <c r="BM269" s="146" t="s">
        <v>831</v>
      </c>
    </row>
    <row r="270" spans="2:65" s="1" customFormat="1" ht="24.2" customHeight="1">
      <c r="B270" s="133"/>
      <c r="C270" s="134" t="s">
        <v>389</v>
      </c>
      <c r="D270" s="134" t="s">
        <v>126</v>
      </c>
      <c r="E270" s="135" t="s">
        <v>832</v>
      </c>
      <c r="F270" s="136" t="s">
        <v>833</v>
      </c>
      <c r="G270" s="137" t="s">
        <v>501</v>
      </c>
      <c r="H270" s="179"/>
      <c r="I270" s="139"/>
      <c r="J270" s="140">
        <f t="shared" si="70"/>
        <v>0</v>
      </c>
      <c r="K270" s="141"/>
      <c r="L270" s="30"/>
      <c r="M270" s="142" t="s">
        <v>1</v>
      </c>
      <c r="N270" s="143" t="s">
        <v>41</v>
      </c>
      <c r="P270" s="144">
        <f t="shared" si="71"/>
        <v>0</v>
      </c>
      <c r="Q270" s="144">
        <v>0</v>
      </c>
      <c r="R270" s="144">
        <f t="shared" si="72"/>
        <v>0</v>
      </c>
      <c r="S270" s="144">
        <v>0</v>
      </c>
      <c r="T270" s="145">
        <f t="shared" si="73"/>
        <v>0</v>
      </c>
      <c r="AR270" s="146" t="s">
        <v>165</v>
      </c>
      <c r="AT270" s="146" t="s">
        <v>126</v>
      </c>
      <c r="AU270" s="146" t="s">
        <v>131</v>
      </c>
      <c r="AY270" s="15" t="s">
        <v>124</v>
      </c>
      <c r="BE270" s="147">
        <f t="shared" si="74"/>
        <v>0</v>
      </c>
      <c r="BF270" s="147">
        <f t="shared" si="75"/>
        <v>0</v>
      </c>
      <c r="BG270" s="147">
        <f t="shared" si="76"/>
        <v>0</v>
      </c>
      <c r="BH270" s="147">
        <f t="shared" si="77"/>
        <v>0</v>
      </c>
      <c r="BI270" s="147">
        <f t="shared" si="78"/>
        <v>0</v>
      </c>
      <c r="BJ270" s="15" t="s">
        <v>131</v>
      </c>
      <c r="BK270" s="147">
        <f t="shared" si="79"/>
        <v>0</v>
      </c>
      <c r="BL270" s="15" t="s">
        <v>165</v>
      </c>
      <c r="BM270" s="146" t="s">
        <v>834</v>
      </c>
    </row>
    <row r="271" spans="2:65" s="11" customFormat="1" ht="22.9" customHeight="1">
      <c r="B271" s="121"/>
      <c r="D271" s="122" t="s">
        <v>74</v>
      </c>
      <c r="E271" s="131" t="s">
        <v>835</v>
      </c>
      <c r="F271" s="131" t="s">
        <v>836</v>
      </c>
      <c r="I271" s="124"/>
      <c r="J271" s="132">
        <f>BK271</f>
        <v>0</v>
      </c>
      <c r="L271" s="121"/>
      <c r="M271" s="126"/>
      <c r="P271" s="127">
        <f>SUM(P272:P273)</f>
        <v>0</v>
      </c>
      <c r="R271" s="127">
        <f>SUM(R272:R273)</f>
        <v>0</v>
      </c>
      <c r="T271" s="128">
        <f>SUM(T272:T273)</f>
        <v>0</v>
      </c>
      <c r="AR271" s="122" t="s">
        <v>131</v>
      </c>
      <c r="AT271" s="129" t="s">
        <v>74</v>
      </c>
      <c r="AU271" s="129" t="s">
        <v>83</v>
      </c>
      <c r="AY271" s="122" t="s">
        <v>124</v>
      </c>
      <c r="BK271" s="130">
        <f>SUM(BK272:BK273)</f>
        <v>0</v>
      </c>
    </row>
    <row r="272" spans="2:65" s="1" customFormat="1" ht="33" customHeight="1">
      <c r="B272" s="133"/>
      <c r="C272" s="134" t="s">
        <v>837</v>
      </c>
      <c r="D272" s="134" t="s">
        <v>126</v>
      </c>
      <c r="E272" s="135" t="s">
        <v>838</v>
      </c>
      <c r="F272" s="136" t="s">
        <v>839</v>
      </c>
      <c r="G272" s="137" t="s">
        <v>236</v>
      </c>
      <c r="H272" s="138">
        <v>266</v>
      </c>
      <c r="I272" s="139"/>
      <c r="J272" s="140">
        <f>ROUND(I272*H272,2)</f>
        <v>0</v>
      </c>
      <c r="K272" s="141"/>
      <c r="L272" s="30"/>
      <c r="M272" s="142" t="s">
        <v>1</v>
      </c>
      <c r="N272" s="143" t="s">
        <v>41</v>
      </c>
      <c r="P272" s="144">
        <f>O272*H272</f>
        <v>0</v>
      </c>
      <c r="Q272" s="144">
        <v>0</v>
      </c>
      <c r="R272" s="144">
        <f>Q272*H272</f>
        <v>0</v>
      </c>
      <c r="S272" s="144">
        <v>0</v>
      </c>
      <c r="T272" s="145">
        <f>S272*H272</f>
        <v>0</v>
      </c>
      <c r="AR272" s="146" t="s">
        <v>165</v>
      </c>
      <c r="AT272" s="146" t="s">
        <v>126</v>
      </c>
      <c r="AU272" s="146" t="s">
        <v>131</v>
      </c>
      <c r="AY272" s="15" t="s">
        <v>124</v>
      </c>
      <c r="BE272" s="147">
        <f>IF(N272="základná",J272,0)</f>
        <v>0</v>
      </c>
      <c r="BF272" s="147">
        <f>IF(N272="znížená",J272,0)</f>
        <v>0</v>
      </c>
      <c r="BG272" s="147">
        <f>IF(N272="zákl. prenesená",J272,0)</f>
        <v>0</v>
      </c>
      <c r="BH272" s="147">
        <f>IF(N272="zníž. prenesená",J272,0)</f>
        <v>0</v>
      </c>
      <c r="BI272" s="147">
        <f>IF(N272="nulová",J272,0)</f>
        <v>0</v>
      </c>
      <c r="BJ272" s="15" t="s">
        <v>131</v>
      </c>
      <c r="BK272" s="147">
        <f>ROUND(I272*H272,2)</f>
        <v>0</v>
      </c>
      <c r="BL272" s="15" t="s">
        <v>165</v>
      </c>
      <c r="BM272" s="146" t="s">
        <v>840</v>
      </c>
    </row>
    <row r="273" spans="2:65" s="1" customFormat="1" ht="33" customHeight="1">
      <c r="B273" s="133"/>
      <c r="C273" s="134" t="s">
        <v>394</v>
      </c>
      <c r="D273" s="134" t="s">
        <v>126</v>
      </c>
      <c r="E273" s="135" t="s">
        <v>841</v>
      </c>
      <c r="F273" s="136" t="s">
        <v>842</v>
      </c>
      <c r="G273" s="137" t="s">
        <v>236</v>
      </c>
      <c r="H273" s="138">
        <v>118</v>
      </c>
      <c r="I273" s="139"/>
      <c r="J273" s="140">
        <f>ROUND(I273*H273,2)</f>
        <v>0</v>
      </c>
      <c r="K273" s="141"/>
      <c r="L273" s="30"/>
      <c r="M273" s="142" t="s">
        <v>1</v>
      </c>
      <c r="N273" s="143" t="s">
        <v>41</v>
      </c>
      <c r="P273" s="144">
        <f>O273*H273</f>
        <v>0</v>
      </c>
      <c r="Q273" s="144">
        <v>0</v>
      </c>
      <c r="R273" s="144">
        <f>Q273*H273</f>
        <v>0</v>
      </c>
      <c r="S273" s="144">
        <v>0</v>
      </c>
      <c r="T273" s="145">
        <f>S273*H273</f>
        <v>0</v>
      </c>
      <c r="AR273" s="146" t="s">
        <v>165</v>
      </c>
      <c r="AT273" s="146" t="s">
        <v>126</v>
      </c>
      <c r="AU273" s="146" t="s">
        <v>131</v>
      </c>
      <c r="AY273" s="15" t="s">
        <v>124</v>
      </c>
      <c r="BE273" s="147">
        <f>IF(N273="základná",J273,0)</f>
        <v>0</v>
      </c>
      <c r="BF273" s="147">
        <f>IF(N273="znížená",J273,0)</f>
        <v>0</v>
      </c>
      <c r="BG273" s="147">
        <f>IF(N273="zákl. prenesená",J273,0)</f>
        <v>0</v>
      </c>
      <c r="BH273" s="147">
        <f>IF(N273="zníž. prenesená",J273,0)</f>
        <v>0</v>
      </c>
      <c r="BI273" s="147">
        <f>IF(N273="nulová",J273,0)</f>
        <v>0</v>
      </c>
      <c r="BJ273" s="15" t="s">
        <v>131</v>
      </c>
      <c r="BK273" s="147">
        <f>ROUND(I273*H273,2)</f>
        <v>0</v>
      </c>
      <c r="BL273" s="15" t="s">
        <v>165</v>
      </c>
      <c r="BM273" s="146" t="s">
        <v>843</v>
      </c>
    </row>
    <row r="274" spans="2:65" s="11" customFormat="1" ht="25.9" customHeight="1">
      <c r="B274" s="121"/>
      <c r="D274" s="122" t="s">
        <v>74</v>
      </c>
      <c r="E274" s="123" t="s">
        <v>157</v>
      </c>
      <c r="F274" s="123" t="s">
        <v>844</v>
      </c>
      <c r="I274" s="124"/>
      <c r="J274" s="125">
        <f>BK274</f>
        <v>0</v>
      </c>
      <c r="L274" s="121"/>
      <c r="M274" s="126"/>
      <c r="P274" s="127">
        <f>P275</f>
        <v>0</v>
      </c>
      <c r="R274" s="127">
        <f>R275</f>
        <v>0</v>
      </c>
      <c r="T274" s="128">
        <f>T275</f>
        <v>0</v>
      </c>
      <c r="AR274" s="122" t="s">
        <v>137</v>
      </c>
      <c r="AT274" s="129" t="s">
        <v>74</v>
      </c>
      <c r="AU274" s="129" t="s">
        <v>75</v>
      </c>
      <c r="AY274" s="122" t="s">
        <v>124</v>
      </c>
      <c r="BK274" s="130">
        <f>BK275</f>
        <v>0</v>
      </c>
    </row>
    <row r="275" spans="2:65" s="11" customFormat="1" ht="22.9" customHeight="1">
      <c r="B275" s="121"/>
      <c r="D275" s="122" t="s">
        <v>74</v>
      </c>
      <c r="E275" s="131" t="s">
        <v>845</v>
      </c>
      <c r="F275" s="131" t="s">
        <v>846</v>
      </c>
      <c r="I275" s="124"/>
      <c r="J275" s="132">
        <f>BK275</f>
        <v>0</v>
      </c>
      <c r="L275" s="121"/>
      <c r="M275" s="126"/>
      <c r="P275" s="127">
        <f>SUM(P276:P281)</f>
        <v>0</v>
      </c>
      <c r="R275" s="127">
        <f>SUM(R276:R281)</f>
        <v>0</v>
      </c>
      <c r="T275" s="128">
        <f>SUM(T276:T281)</f>
        <v>0</v>
      </c>
      <c r="AR275" s="122" t="s">
        <v>137</v>
      </c>
      <c r="AT275" s="129" t="s">
        <v>74</v>
      </c>
      <c r="AU275" s="129" t="s">
        <v>83</v>
      </c>
      <c r="AY275" s="122" t="s">
        <v>124</v>
      </c>
      <c r="BK275" s="130">
        <f>SUM(BK276:BK281)</f>
        <v>0</v>
      </c>
    </row>
    <row r="276" spans="2:65" s="1" customFormat="1" ht="24.2" customHeight="1">
      <c r="B276" s="133"/>
      <c r="C276" s="134" t="s">
        <v>847</v>
      </c>
      <c r="D276" s="134" t="s">
        <v>126</v>
      </c>
      <c r="E276" s="135" t="s">
        <v>848</v>
      </c>
      <c r="F276" s="136" t="s">
        <v>849</v>
      </c>
      <c r="G276" s="137" t="s">
        <v>850</v>
      </c>
      <c r="H276" s="138">
        <v>1</v>
      </c>
      <c r="I276" s="139"/>
      <c r="J276" s="140">
        <f t="shared" ref="J276:J281" si="80">ROUND(I276*H276,2)</f>
        <v>0</v>
      </c>
      <c r="K276" s="141"/>
      <c r="L276" s="30"/>
      <c r="M276" s="142" t="s">
        <v>1</v>
      </c>
      <c r="N276" s="143" t="s">
        <v>41</v>
      </c>
      <c r="P276" s="144">
        <f t="shared" ref="P276:P281" si="81">O276*H276</f>
        <v>0</v>
      </c>
      <c r="Q276" s="144">
        <v>0</v>
      </c>
      <c r="R276" s="144">
        <f t="shared" ref="R276:R281" si="82">Q276*H276</f>
        <v>0</v>
      </c>
      <c r="S276" s="144">
        <v>0</v>
      </c>
      <c r="T276" s="145">
        <f t="shared" ref="T276:T281" si="83">S276*H276</f>
        <v>0</v>
      </c>
      <c r="AR276" s="146" t="s">
        <v>286</v>
      </c>
      <c r="AT276" s="146" t="s">
        <v>126</v>
      </c>
      <c r="AU276" s="146" t="s">
        <v>131</v>
      </c>
      <c r="AY276" s="15" t="s">
        <v>124</v>
      </c>
      <c r="BE276" s="147">
        <f t="shared" ref="BE276:BE281" si="84">IF(N276="základná",J276,0)</f>
        <v>0</v>
      </c>
      <c r="BF276" s="147">
        <f t="shared" ref="BF276:BF281" si="85">IF(N276="znížená",J276,0)</f>
        <v>0</v>
      </c>
      <c r="BG276" s="147">
        <f t="shared" ref="BG276:BG281" si="86">IF(N276="zákl. prenesená",J276,0)</f>
        <v>0</v>
      </c>
      <c r="BH276" s="147">
        <f t="shared" ref="BH276:BH281" si="87">IF(N276="zníž. prenesená",J276,0)</f>
        <v>0</v>
      </c>
      <c r="BI276" s="147">
        <f t="shared" ref="BI276:BI281" si="88">IF(N276="nulová",J276,0)</f>
        <v>0</v>
      </c>
      <c r="BJ276" s="15" t="s">
        <v>131</v>
      </c>
      <c r="BK276" s="147">
        <f t="shared" ref="BK276:BK281" si="89">ROUND(I276*H276,2)</f>
        <v>0</v>
      </c>
      <c r="BL276" s="15" t="s">
        <v>286</v>
      </c>
      <c r="BM276" s="146" t="s">
        <v>851</v>
      </c>
    </row>
    <row r="277" spans="2:65" s="1" customFormat="1" ht="24.2" customHeight="1">
      <c r="B277" s="133"/>
      <c r="C277" s="134" t="s">
        <v>398</v>
      </c>
      <c r="D277" s="134" t="s">
        <v>126</v>
      </c>
      <c r="E277" s="135" t="s">
        <v>852</v>
      </c>
      <c r="F277" s="136" t="s">
        <v>853</v>
      </c>
      <c r="G277" s="137" t="s">
        <v>522</v>
      </c>
      <c r="H277" s="138">
        <v>2</v>
      </c>
      <c r="I277" s="139"/>
      <c r="J277" s="140">
        <f t="shared" si="80"/>
        <v>0</v>
      </c>
      <c r="K277" s="141"/>
      <c r="L277" s="30"/>
      <c r="M277" s="142" t="s">
        <v>1</v>
      </c>
      <c r="N277" s="143" t="s">
        <v>41</v>
      </c>
      <c r="P277" s="144">
        <f t="shared" si="81"/>
        <v>0</v>
      </c>
      <c r="Q277" s="144">
        <v>0</v>
      </c>
      <c r="R277" s="144">
        <f t="shared" si="82"/>
        <v>0</v>
      </c>
      <c r="S277" s="144">
        <v>0</v>
      </c>
      <c r="T277" s="145">
        <f t="shared" si="83"/>
        <v>0</v>
      </c>
      <c r="AR277" s="146" t="s">
        <v>286</v>
      </c>
      <c r="AT277" s="146" t="s">
        <v>126</v>
      </c>
      <c r="AU277" s="146" t="s">
        <v>131</v>
      </c>
      <c r="AY277" s="15" t="s">
        <v>124</v>
      </c>
      <c r="BE277" s="147">
        <f t="shared" si="84"/>
        <v>0</v>
      </c>
      <c r="BF277" s="147">
        <f t="shared" si="85"/>
        <v>0</v>
      </c>
      <c r="BG277" s="147">
        <f t="shared" si="86"/>
        <v>0</v>
      </c>
      <c r="BH277" s="147">
        <f t="shared" si="87"/>
        <v>0</v>
      </c>
      <c r="BI277" s="147">
        <f t="shared" si="88"/>
        <v>0</v>
      </c>
      <c r="BJ277" s="15" t="s">
        <v>131</v>
      </c>
      <c r="BK277" s="147">
        <f t="shared" si="89"/>
        <v>0</v>
      </c>
      <c r="BL277" s="15" t="s">
        <v>286</v>
      </c>
      <c r="BM277" s="146" t="s">
        <v>854</v>
      </c>
    </row>
    <row r="278" spans="2:65" s="1" customFormat="1" ht="24.2" customHeight="1">
      <c r="B278" s="133"/>
      <c r="C278" s="134" t="s">
        <v>855</v>
      </c>
      <c r="D278" s="134" t="s">
        <v>126</v>
      </c>
      <c r="E278" s="135" t="s">
        <v>856</v>
      </c>
      <c r="F278" s="136" t="s">
        <v>857</v>
      </c>
      <c r="G278" s="137" t="s">
        <v>393</v>
      </c>
      <c r="H278" s="138">
        <v>6</v>
      </c>
      <c r="I278" s="139"/>
      <c r="J278" s="140">
        <f t="shared" si="80"/>
        <v>0</v>
      </c>
      <c r="K278" s="141"/>
      <c r="L278" s="30"/>
      <c r="M278" s="142" t="s">
        <v>1</v>
      </c>
      <c r="N278" s="143" t="s">
        <v>41</v>
      </c>
      <c r="P278" s="144">
        <f t="shared" si="81"/>
        <v>0</v>
      </c>
      <c r="Q278" s="144">
        <v>0</v>
      </c>
      <c r="R278" s="144">
        <f t="shared" si="82"/>
        <v>0</v>
      </c>
      <c r="S278" s="144">
        <v>0</v>
      </c>
      <c r="T278" s="145">
        <f t="shared" si="83"/>
        <v>0</v>
      </c>
      <c r="AR278" s="146" t="s">
        <v>286</v>
      </c>
      <c r="AT278" s="146" t="s">
        <v>126</v>
      </c>
      <c r="AU278" s="146" t="s">
        <v>131</v>
      </c>
      <c r="AY278" s="15" t="s">
        <v>124</v>
      </c>
      <c r="BE278" s="147">
        <f t="shared" si="84"/>
        <v>0</v>
      </c>
      <c r="BF278" s="147">
        <f t="shared" si="85"/>
        <v>0</v>
      </c>
      <c r="BG278" s="147">
        <f t="shared" si="86"/>
        <v>0</v>
      </c>
      <c r="BH278" s="147">
        <f t="shared" si="87"/>
        <v>0</v>
      </c>
      <c r="BI278" s="147">
        <f t="shared" si="88"/>
        <v>0</v>
      </c>
      <c r="BJ278" s="15" t="s">
        <v>131</v>
      </c>
      <c r="BK278" s="147">
        <f t="shared" si="89"/>
        <v>0</v>
      </c>
      <c r="BL278" s="15" t="s">
        <v>286</v>
      </c>
      <c r="BM278" s="146" t="s">
        <v>858</v>
      </c>
    </row>
    <row r="279" spans="2:65" s="1" customFormat="1" ht="24.2" customHeight="1">
      <c r="B279" s="133"/>
      <c r="C279" s="134" t="s">
        <v>401</v>
      </c>
      <c r="D279" s="134" t="s">
        <v>126</v>
      </c>
      <c r="E279" s="135" t="s">
        <v>859</v>
      </c>
      <c r="F279" s="136" t="s">
        <v>860</v>
      </c>
      <c r="G279" s="137" t="s">
        <v>393</v>
      </c>
      <c r="H279" s="138">
        <v>3</v>
      </c>
      <c r="I279" s="139"/>
      <c r="J279" s="140">
        <f t="shared" si="80"/>
        <v>0</v>
      </c>
      <c r="K279" s="141"/>
      <c r="L279" s="30"/>
      <c r="M279" s="142" t="s">
        <v>1</v>
      </c>
      <c r="N279" s="143" t="s">
        <v>41</v>
      </c>
      <c r="P279" s="144">
        <f t="shared" si="81"/>
        <v>0</v>
      </c>
      <c r="Q279" s="144">
        <v>0</v>
      </c>
      <c r="R279" s="144">
        <f t="shared" si="82"/>
        <v>0</v>
      </c>
      <c r="S279" s="144">
        <v>0</v>
      </c>
      <c r="T279" s="145">
        <f t="shared" si="83"/>
        <v>0</v>
      </c>
      <c r="AR279" s="146" t="s">
        <v>286</v>
      </c>
      <c r="AT279" s="146" t="s">
        <v>126</v>
      </c>
      <c r="AU279" s="146" t="s">
        <v>131</v>
      </c>
      <c r="AY279" s="15" t="s">
        <v>124</v>
      </c>
      <c r="BE279" s="147">
        <f t="shared" si="84"/>
        <v>0</v>
      </c>
      <c r="BF279" s="147">
        <f t="shared" si="85"/>
        <v>0</v>
      </c>
      <c r="BG279" s="147">
        <f t="shared" si="86"/>
        <v>0</v>
      </c>
      <c r="BH279" s="147">
        <f t="shared" si="87"/>
        <v>0</v>
      </c>
      <c r="BI279" s="147">
        <f t="shared" si="88"/>
        <v>0</v>
      </c>
      <c r="BJ279" s="15" t="s">
        <v>131</v>
      </c>
      <c r="BK279" s="147">
        <f t="shared" si="89"/>
        <v>0</v>
      </c>
      <c r="BL279" s="15" t="s">
        <v>286</v>
      </c>
      <c r="BM279" s="146" t="s">
        <v>861</v>
      </c>
    </row>
    <row r="280" spans="2:65" s="1" customFormat="1" ht="16.5" customHeight="1">
      <c r="B280" s="133"/>
      <c r="C280" s="134" t="s">
        <v>862</v>
      </c>
      <c r="D280" s="134" t="s">
        <v>126</v>
      </c>
      <c r="E280" s="135" t="s">
        <v>863</v>
      </c>
      <c r="F280" s="136" t="s">
        <v>864</v>
      </c>
      <c r="G280" s="137" t="s">
        <v>393</v>
      </c>
      <c r="H280" s="138">
        <v>2</v>
      </c>
      <c r="I280" s="139"/>
      <c r="J280" s="140">
        <f t="shared" si="80"/>
        <v>0</v>
      </c>
      <c r="K280" s="141"/>
      <c r="L280" s="30"/>
      <c r="M280" s="142" t="s">
        <v>1</v>
      </c>
      <c r="N280" s="143" t="s">
        <v>41</v>
      </c>
      <c r="P280" s="144">
        <f t="shared" si="81"/>
        <v>0</v>
      </c>
      <c r="Q280" s="144">
        <v>0</v>
      </c>
      <c r="R280" s="144">
        <f t="shared" si="82"/>
        <v>0</v>
      </c>
      <c r="S280" s="144">
        <v>0</v>
      </c>
      <c r="T280" s="145">
        <f t="shared" si="83"/>
        <v>0</v>
      </c>
      <c r="AR280" s="146" t="s">
        <v>286</v>
      </c>
      <c r="AT280" s="146" t="s">
        <v>126</v>
      </c>
      <c r="AU280" s="146" t="s">
        <v>131</v>
      </c>
      <c r="AY280" s="15" t="s">
        <v>124</v>
      </c>
      <c r="BE280" s="147">
        <f t="shared" si="84"/>
        <v>0</v>
      </c>
      <c r="BF280" s="147">
        <f t="shared" si="85"/>
        <v>0</v>
      </c>
      <c r="BG280" s="147">
        <f t="shared" si="86"/>
        <v>0</v>
      </c>
      <c r="BH280" s="147">
        <f t="shared" si="87"/>
        <v>0</v>
      </c>
      <c r="BI280" s="147">
        <f t="shared" si="88"/>
        <v>0</v>
      </c>
      <c r="BJ280" s="15" t="s">
        <v>131</v>
      </c>
      <c r="BK280" s="147">
        <f t="shared" si="89"/>
        <v>0</v>
      </c>
      <c r="BL280" s="15" t="s">
        <v>286</v>
      </c>
      <c r="BM280" s="146" t="s">
        <v>865</v>
      </c>
    </row>
    <row r="281" spans="2:65" s="1" customFormat="1" ht="21.75" customHeight="1">
      <c r="B281" s="133"/>
      <c r="C281" s="134" t="s">
        <v>405</v>
      </c>
      <c r="D281" s="134" t="s">
        <v>126</v>
      </c>
      <c r="E281" s="135" t="s">
        <v>866</v>
      </c>
      <c r="F281" s="136" t="s">
        <v>867</v>
      </c>
      <c r="G281" s="137" t="s">
        <v>868</v>
      </c>
      <c r="H281" s="138">
        <v>2</v>
      </c>
      <c r="I281" s="139"/>
      <c r="J281" s="140">
        <f t="shared" si="80"/>
        <v>0</v>
      </c>
      <c r="K281" s="141"/>
      <c r="L281" s="30"/>
      <c r="M281" s="142" t="s">
        <v>1</v>
      </c>
      <c r="N281" s="143" t="s">
        <v>41</v>
      </c>
      <c r="P281" s="144">
        <f t="shared" si="81"/>
        <v>0</v>
      </c>
      <c r="Q281" s="144">
        <v>0</v>
      </c>
      <c r="R281" s="144">
        <f t="shared" si="82"/>
        <v>0</v>
      </c>
      <c r="S281" s="144">
        <v>0</v>
      </c>
      <c r="T281" s="145">
        <f t="shared" si="83"/>
        <v>0</v>
      </c>
      <c r="AR281" s="146" t="s">
        <v>286</v>
      </c>
      <c r="AT281" s="146" t="s">
        <v>126</v>
      </c>
      <c r="AU281" s="146" t="s">
        <v>131</v>
      </c>
      <c r="AY281" s="15" t="s">
        <v>124</v>
      </c>
      <c r="BE281" s="147">
        <f t="shared" si="84"/>
        <v>0</v>
      </c>
      <c r="BF281" s="147">
        <f t="shared" si="85"/>
        <v>0</v>
      </c>
      <c r="BG281" s="147">
        <f t="shared" si="86"/>
        <v>0</v>
      </c>
      <c r="BH281" s="147">
        <f t="shared" si="87"/>
        <v>0</v>
      </c>
      <c r="BI281" s="147">
        <f t="shared" si="88"/>
        <v>0</v>
      </c>
      <c r="BJ281" s="15" t="s">
        <v>131</v>
      </c>
      <c r="BK281" s="147">
        <f t="shared" si="89"/>
        <v>0</v>
      </c>
      <c r="BL281" s="15" t="s">
        <v>286</v>
      </c>
      <c r="BM281" s="146" t="s">
        <v>869</v>
      </c>
    </row>
    <row r="282" spans="2:65" s="11" customFormat="1" ht="25.9" customHeight="1">
      <c r="B282" s="121"/>
      <c r="D282" s="122" t="s">
        <v>74</v>
      </c>
      <c r="E282" s="123" t="s">
        <v>870</v>
      </c>
      <c r="F282" s="123" t="s">
        <v>871</v>
      </c>
      <c r="I282" s="124"/>
      <c r="J282" s="125">
        <f>BK282</f>
        <v>0</v>
      </c>
      <c r="L282" s="121"/>
      <c r="M282" s="126"/>
      <c r="P282" s="127">
        <f>SUM(P283:P286)</f>
        <v>0</v>
      </c>
      <c r="R282" s="127">
        <f>SUM(R283:R286)</f>
        <v>0</v>
      </c>
      <c r="T282" s="128">
        <f>SUM(T283:T286)</f>
        <v>0</v>
      </c>
      <c r="AR282" s="122" t="s">
        <v>130</v>
      </c>
      <c r="AT282" s="129" t="s">
        <v>74</v>
      </c>
      <c r="AU282" s="129" t="s">
        <v>75</v>
      </c>
      <c r="AY282" s="122" t="s">
        <v>124</v>
      </c>
      <c r="BK282" s="130">
        <f>SUM(BK283:BK286)</f>
        <v>0</v>
      </c>
    </row>
    <row r="283" spans="2:65" s="1" customFormat="1" ht="37.9" customHeight="1">
      <c r="B283" s="133"/>
      <c r="C283" s="134" t="s">
        <v>872</v>
      </c>
      <c r="D283" s="134" t="s">
        <v>126</v>
      </c>
      <c r="E283" s="135" t="s">
        <v>873</v>
      </c>
      <c r="F283" s="136" t="s">
        <v>874</v>
      </c>
      <c r="G283" s="137" t="s">
        <v>875</v>
      </c>
      <c r="H283" s="138">
        <v>24</v>
      </c>
      <c r="I283" s="139"/>
      <c r="J283" s="140">
        <f>ROUND(I283*H283,2)</f>
        <v>0</v>
      </c>
      <c r="K283" s="141"/>
      <c r="L283" s="30"/>
      <c r="M283" s="142" t="s">
        <v>1</v>
      </c>
      <c r="N283" s="143" t="s">
        <v>41</v>
      </c>
      <c r="P283" s="144">
        <f>O283*H283</f>
        <v>0</v>
      </c>
      <c r="Q283" s="144">
        <v>0</v>
      </c>
      <c r="R283" s="144">
        <f>Q283*H283</f>
        <v>0</v>
      </c>
      <c r="S283" s="144">
        <v>0</v>
      </c>
      <c r="T283" s="145">
        <f>S283*H283</f>
        <v>0</v>
      </c>
      <c r="AR283" s="146" t="s">
        <v>876</v>
      </c>
      <c r="AT283" s="146" t="s">
        <v>126</v>
      </c>
      <c r="AU283" s="146" t="s">
        <v>83</v>
      </c>
      <c r="AY283" s="15" t="s">
        <v>124</v>
      </c>
      <c r="BE283" s="147">
        <f>IF(N283="základná",J283,0)</f>
        <v>0</v>
      </c>
      <c r="BF283" s="147">
        <f>IF(N283="znížená",J283,0)</f>
        <v>0</v>
      </c>
      <c r="BG283" s="147">
        <f>IF(N283="zákl. prenesená",J283,0)</f>
        <v>0</v>
      </c>
      <c r="BH283" s="147">
        <f>IF(N283="zníž. prenesená",J283,0)</f>
        <v>0</v>
      </c>
      <c r="BI283" s="147">
        <f>IF(N283="nulová",J283,0)</f>
        <v>0</v>
      </c>
      <c r="BJ283" s="15" t="s">
        <v>131</v>
      </c>
      <c r="BK283" s="147">
        <f>ROUND(I283*H283,2)</f>
        <v>0</v>
      </c>
      <c r="BL283" s="15" t="s">
        <v>876</v>
      </c>
      <c r="BM283" s="146" t="s">
        <v>877</v>
      </c>
    </row>
    <row r="284" spans="2:65" s="1" customFormat="1" ht="37.9" customHeight="1">
      <c r="B284" s="133"/>
      <c r="C284" s="134" t="s">
        <v>408</v>
      </c>
      <c r="D284" s="134" t="s">
        <v>126</v>
      </c>
      <c r="E284" s="135" t="s">
        <v>873</v>
      </c>
      <c r="F284" s="136" t="s">
        <v>874</v>
      </c>
      <c r="G284" s="137" t="s">
        <v>875</v>
      </c>
      <c r="H284" s="138">
        <v>10</v>
      </c>
      <c r="I284" s="139"/>
      <c r="J284" s="140">
        <f>ROUND(I284*H284,2)</f>
        <v>0</v>
      </c>
      <c r="K284" s="141"/>
      <c r="L284" s="30"/>
      <c r="M284" s="142" t="s">
        <v>1</v>
      </c>
      <c r="N284" s="143" t="s">
        <v>41</v>
      </c>
      <c r="P284" s="144">
        <f>O284*H284</f>
        <v>0</v>
      </c>
      <c r="Q284" s="144">
        <v>0</v>
      </c>
      <c r="R284" s="144">
        <f>Q284*H284</f>
        <v>0</v>
      </c>
      <c r="S284" s="144">
        <v>0</v>
      </c>
      <c r="T284" s="145">
        <f>S284*H284</f>
        <v>0</v>
      </c>
      <c r="AR284" s="146" t="s">
        <v>876</v>
      </c>
      <c r="AT284" s="146" t="s">
        <v>126</v>
      </c>
      <c r="AU284" s="146" t="s">
        <v>83</v>
      </c>
      <c r="AY284" s="15" t="s">
        <v>124</v>
      </c>
      <c r="BE284" s="147">
        <f>IF(N284="základná",J284,0)</f>
        <v>0</v>
      </c>
      <c r="BF284" s="147">
        <f>IF(N284="znížená",J284,0)</f>
        <v>0</v>
      </c>
      <c r="BG284" s="147">
        <f>IF(N284="zákl. prenesená",J284,0)</f>
        <v>0</v>
      </c>
      <c r="BH284" s="147">
        <f>IF(N284="zníž. prenesená",J284,0)</f>
        <v>0</v>
      </c>
      <c r="BI284" s="147">
        <f>IF(N284="nulová",J284,0)</f>
        <v>0</v>
      </c>
      <c r="BJ284" s="15" t="s">
        <v>131</v>
      </c>
      <c r="BK284" s="147">
        <f>ROUND(I284*H284,2)</f>
        <v>0</v>
      </c>
      <c r="BL284" s="15" t="s">
        <v>876</v>
      </c>
      <c r="BM284" s="146" t="s">
        <v>878</v>
      </c>
    </row>
    <row r="285" spans="2:65" s="1" customFormat="1" ht="37.9" customHeight="1">
      <c r="B285" s="133"/>
      <c r="C285" s="134" t="s">
        <v>879</v>
      </c>
      <c r="D285" s="134" t="s">
        <v>126</v>
      </c>
      <c r="E285" s="135" t="s">
        <v>880</v>
      </c>
      <c r="F285" s="136" t="s">
        <v>881</v>
      </c>
      <c r="G285" s="137" t="s">
        <v>875</v>
      </c>
      <c r="H285" s="138">
        <v>8</v>
      </c>
      <c r="I285" s="139"/>
      <c r="J285" s="140">
        <f>ROUND(I285*H285,2)</f>
        <v>0</v>
      </c>
      <c r="K285" s="141"/>
      <c r="L285" s="30"/>
      <c r="M285" s="142" t="s">
        <v>1</v>
      </c>
      <c r="N285" s="143" t="s">
        <v>41</v>
      </c>
      <c r="P285" s="144">
        <f>O285*H285</f>
        <v>0</v>
      </c>
      <c r="Q285" s="144">
        <v>0</v>
      </c>
      <c r="R285" s="144">
        <f>Q285*H285</f>
        <v>0</v>
      </c>
      <c r="S285" s="144">
        <v>0</v>
      </c>
      <c r="T285" s="145">
        <f>S285*H285</f>
        <v>0</v>
      </c>
      <c r="AR285" s="146" t="s">
        <v>876</v>
      </c>
      <c r="AT285" s="146" t="s">
        <v>126</v>
      </c>
      <c r="AU285" s="146" t="s">
        <v>83</v>
      </c>
      <c r="AY285" s="15" t="s">
        <v>124</v>
      </c>
      <c r="BE285" s="147">
        <f>IF(N285="základná",J285,0)</f>
        <v>0</v>
      </c>
      <c r="BF285" s="147">
        <f>IF(N285="znížená",J285,0)</f>
        <v>0</v>
      </c>
      <c r="BG285" s="147">
        <f>IF(N285="zákl. prenesená",J285,0)</f>
        <v>0</v>
      </c>
      <c r="BH285" s="147">
        <f>IF(N285="zníž. prenesená",J285,0)</f>
        <v>0</v>
      </c>
      <c r="BI285" s="147">
        <f>IF(N285="nulová",J285,0)</f>
        <v>0</v>
      </c>
      <c r="BJ285" s="15" t="s">
        <v>131</v>
      </c>
      <c r="BK285" s="147">
        <f>ROUND(I285*H285,2)</f>
        <v>0</v>
      </c>
      <c r="BL285" s="15" t="s">
        <v>876</v>
      </c>
      <c r="BM285" s="146" t="s">
        <v>882</v>
      </c>
    </row>
    <row r="286" spans="2:65" s="1" customFormat="1" ht="37.9" customHeight="1">
      <c r="B286" s="133"/>
      <c r="C286" s="134" t="s">
        <v>412</v>
      </c>
      <c r="D286" s="134" t="s">
        <v>126</v>
      </c>
      <c r="E286" s="135" t="s">
        <v>883</v>
      </c>
      <c r="F286" s="136" t="s">
        <v>884</v>
      </c>
      <c r="G286" s="137" t="s">
        <v>875</v>
      </c>
      <c r="H286" s="138">
        <v>4</v>
      </c>
      <c r="I286" s="139"/>
      <c r="J286" s="140">
        <f>ROUND(I286*H286,2)</f>
        <v>0</v>
      </c>
      <c r="K286" s="141"/>
      <c r="L286" s="30"/>
      <c r="M286" s="174" t="s">
        <v>1</v>
      </c>
      <c r="N286" s="175" t="s">
        <v>41</v>
      </c>
      <c r="O286" s="176"/>
      <c r="P286" s="177">
        <f>O286*H286</f>
        <v>0</v>
      </c>
      <c r="Q286" s="177">
        <v>0</v>
      </c>
      <c r="R286" s="177">
        <f>Q286*H286</f>
        <v>0</v>
      </c>
      <c r="S286" s="177">
        <v>0</v>
      </c>
      <c r="T286" s="178">
        <f>S286*H286</f>
        <v>0</v>
      </c>
      <c r="AR286" s="146" t="s">
        <v>876</v>
      </c>
      <c r="AT286" s="146" t="s">
        <v>126</v>
      </c>
      <c r="AU286" s="146" t="s">
        <v>83</v>
      </c>
      <c r="AY286" s="15" t="s">
        <v>124</v>
      </c>
      <c r="BE286" s="147">
        <f>IF(N286="základná",J286,0)</f>
        <v>0</v>
      </c>
      <c r="BF286" s="147">
        <f>IF(N286="znížená",J286,0)</f>
        <v>0</v>
      </c>
      <c r="BG286" s="147">
        <f>IF(N286="zákl. prenesená",J286,0)</f>
        <v>0</v>
      </c>
      <c r="BH286" s="147">
        <f>IF(N286="zníž. prenesená",J286,0)</f>
        <v>0</v>
      </c>
      <c r="BI286" s="147">
        <f>IF(N286="nulová",J286,0)</f>
        <v>0</v>
      </c>
      <c r="BJ286" s="15" t="s">
        <v>131</v>
      </c>
      <c r="BK286" s="147">
        <f>ROUND(I286*H286,2)</f>
        <v>0</v>
      </c>
      <c r="BL286" s="15" t="s">
        <v>876</v>
      </c>
      <c r="BM286" s="146" t="s">
        <v>885</v>
      </c>
    </row>
    <row r="287" spans="2:65" s="1" customFormat="1" ht="6.95" customHeight="1">
      <c r="B287" s="45"/>
      <c r="C287" s="46"/>
      <c r="D287" s="46"/>
      <c r="E287" s="46"/>
      <c r="F287" s="46"/>
      <c r="G287" s="46"/>
      <c r="H287" s="46"/>
      <c r="I287" s="46"/>
      <c r="J287" s="46"/>
      <c r="K287" s="46"/>
      <c r="L287" s="30"/>
    </row>
  </sheetData>
  <autoFilter ref="C132:K286" xr:uid="{00000000-0009-0000-0000-000002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Stavebná časť</vt:lpstr>
      <vt:lpstr>02 - UVK ZTI - Ústredné v...</vt:lpstr>
      <vt:lpstr>'01 - Stavebná časť'!Názvy_tlače</vt:lpstr>
      <vt:lpstr>'02 - UVK ZTI - Ústredné v...'!Názvy_tlače</vt:lpstr>
      <vt:lpstr>'Rekapitulácia stavby'!Názvy_tlače</vt:lpstr>
      <vt:lpstr>'01 - Stavebná časť'!Oblasť_tlače</vt:lpstr>
      <vt:lpstr>'02 - UVK ZTI - Ústredné v...'!Oblasť_tlače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TREBUNA-PC\Jozef Trebuňa</dc:creator>
  <cp:lastModifiedBy>Boris Haulík</cp:lastModifiedBy>
  <dcterms:created xsi:type="dcterms:W3CDTF">2024-02-16T14:19:06Z</dcterms:created>
  <dcterms:modified xsi:type="dcterms:W3CDTF">2024-02-19T14:07:23Z</dcterms:modified>
</cp:coreProperties>
</file>