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615" windowWidth="21735" windowHeight="13740" firstSheet="8" activeTab="11"/>
  </bookViews>
  <sheets>
    <sheet name="Rekapitulácia stavby" sheetId="1" r:id="rId1"/>
    <sheet name="01-1 - Búracie práce" sheetId="2" r:id="rId2"/>
    <sheet name="01-2 - Navrhovaný stav" sheetId="3" r:id="rId3"/>
    <sheet name="01-3 - Kanalizácia vnútor..." sheetId="4" r:id="rId4"/>
    <sheet name="01-4 - Vnútorný rozvod vo..." sheetId="5" r:id="rId5"/>
    <sheet name="01-5 - Ústredné vykurovan..." sheetId="6" r:id="rId6"/>
    <sheet name="02-1 - Garáž" sheetId="7" r:id="rId7"/>
    <sheet name="03-1 - Odstránenie oceľov..." sheetId="8" r:id="rId8"/>
    <sheet name="03-2 - Odstránenie hospod..." sheetId="9" r:id="rId9"/>
    <sheet name="03-3 - Odstránenie hospod..." sheetId="10" r:id="rId10"/>
    <sheet name="SO 04 - Vodovodná prípojk..." sheetId="11" r:id="rId11"/>
    <sheet name="SO 05 - SO 05 Oplotenie" sheetId="12" r:id="rId12"/>
  </sheets>
  <definedNames>
    <definedName name="_xlnm._FilterDatabase" localSheetId="1" hidden="1">'01-1 - Búracie práce'!$C$133:$K$221</definedName>
    <definedName name="_xlnm._FilterDatabase" localSheetId="2" hidden="1">'01-2 - Navrhovaný stav'!$C$152:$K$575</definedName>
    <definedName name="_xlnm._FilterDatabase" localSheetId="3" hidden="1">'01-3 - Kanalizácia vnútor...'!$C$132:$K$261</definedName>
    <definedName name="_xlnm._FilterDatabase" localSheetId="4" hidden="1">'01-4 - Vnútorný rozvod vo...'!$C$132:$K$276</definedName>
    <definedName name="_xlnm._FilterDatabase" localSheetId="5" hidden="1">'01-5 - Ústredné vykurovan...'!$C$143:$K$330</definedName>
    <definedName name="_xlnm._FilterDatabase" localSheetId="6" hidden="1">'02-1 - Garáž'!$C$141:$K$305</definedName>
    <definedName name="_xlnm._FilterDatabase" localSheetId="7" hidden="1">'03-1 - Odstránenie oceľov...'!$C$125:$K$147</definedName>
    <definedName name="_xlnm._FilterDatabase" localSheetId="8" hidden="1">'03-2 - Odstránenie hospod...'!$C$128:$K$162</definedName>
    <definedName name="_xlnm._FilterDatabase" localSheetId="9" hidden="1">'03-3 - Odstránenie hospod...'!$C$128:$K$165</definedName>
    <definedName name="_xlnm._FilterDatabase" localSheetId="10" hidden="1">'SO 04 - Vodovodná prípojk...'!$C$125:$K$193</definedName>
    <definedName name="_xlnm._FilterDatabase" localSheetId="11" hidden="1">'SO 05 - SO 05 Oplotenie'!$C$125:$K$163</definedName>
    <definedName name="_xlnm.Print_Titles" localSheetId="1">'01-1 - Búracie práce'!$133:$133</definedName>
    <definedName name="_xlnm.Print_Titles" localSheetId="2">'01-2 - Navrhovaný stav'!$152:$152</definedName>
    <definedName name="_xlnm.Print_Titles" localSheetId="3">'01-3 - Kanalizácia vnútor...'!$132:$132</definedName>
    <definedName name="_xlnm.Print_Titles" localSheetId="4">'01-4 - Vnútorný rozvod vo...'!$132:$132</definedName>
    <definedName name="_xlnm.Print_Titles" localSheetId="5">'01-5 - Ústredné vykurovan...'!$143:$143</definedName>
    <definedName name="_xlnm.Print_Titles" localSheetId="6">'02-1 - Garáž'!$141:$141</definedName>
    <definedName name="_xlnm.Print_Titles" localSheetId="7">'03-1 - Odstránenie oceľov...'!$125:$125</definedName>
    <definedName name="_xlnm.Print_Titles" localSheetId="8">'03-2 - Odstránenie hospod...'!$128:$128</definedName>
    <definedName name="_xlnm.Print_Titles" localSheetId="9">'03-3 - Odstránenie hospod...'!$128:$128</definedName>
    <definedName name="_xlnm.Print_Titles" localSheetId="0">'Rekapitulácia stavby'!$92:$92</definedName>
    <definedName name="_xlnm.Print_Titles" localSheetId="10">'SO 04 - Vodovodná prípojk...'!$125:$125</definedName>
    <definedName name="_xlnm.Print_Titles" localSheetId="11">'SO 05 - SO 05 Oplotenie'!$125:$125</definedName>
    <definedName name="_xlnm.Print_Area" localSheetId="1">'01-1 - Búracie práce'!$C$4:$J$76,'01-1 - Búracie práce'!$C$82:$J$113,'01-1 - Búracie práce'!$C$119:$J$221</definedName>
    <definedName name="_xlnm.Print_Area" localSheetId="2">'01-2 - Navrhovaný stav'!$C$4:$J$76,'01-2 - Navrhovaný stav'!$C$82:$J$132,'01-2 - Navrhovaný stav'!$C$138:$J$575</definedName>
    <definedName name="_xlnm.Print_Area" localSheetId="3">'01-3 - Kanalizácia vnútor...'!$C$4:$J$76,'01-3 - Kanalizácia vnútor...'!$C$82:$J$112,'01-3 - Kanalizácia vnútor...'!$C$118:$J$261</definedName>
    <definedName name="_xlnm.Print_Area" localSheetId="4">'01-4 - Vnútorný rozvod vo...'!$C$4:$J$76,'01-4 - Vnútorný rozvod vo...'!$C$82:$J$112,'01-4 - Vnútorný rozvod vo...'!$C$118:$J$276</definedName>
    <definedName name="_xlnm.Print_Area" localSheetId="5">'01-5 - Ústredné vykurovan...'!$C$4:$J$76,'01-5 - Ústredné vykurovan...'!$C$82:$J$123,'01-5 - Ústredné vykurovan...'!$C$129:$J$330</definedName>
    <definedName name="_xlnm.Print_Area" localSheetId="6">'02-1 - Garáž'!$C$4:$J$76,'02-1 - Garáž'!$C$82:$J$121,'02-1 - Garáž'!$C$127:$J$305</definedName>
    <definedName name="_xlnm.Print_Area" localSheetId="7">'03-1 - Odstránenie oceľov...'!$C$4:$J$76,'03-1 - Odstránenie oceľov...'!$C$82:$J$105,'03-1 - Odstránenie oceľov...'!$C$111:$J$147</definedName>
    <definedName name="_xlnm.Print_Area" localSheetId="8">'03-2 - Odstránenie hospod...'!$C$4:$J$76,'03-2 - Odstránenie hospod...'!$C$82:$J$108,'03-2 - Odstránenie hospod...'!$C$114:$J$162</definedName>
    <definedName name="_xlnm.Print_Area" localSheetId="9">'03-3 - Odstránenie hospod...'!$C$4:$J$76,'03-3 - Odstránenie hospod...'!$C$82:$J$108,'03-3 - Odstránenie hospod...'!$C$114:$J$165</definedName>
    <definedName name="_xlnm.Print_Area" localSheetId="0">'Rekapitulácia stavby'!$D$4:$AO$76,'Rekapitulácia stavby'!$C$82:$AQ$109</definedName>
    <definedName name="_xlnm.Print_Area" localSheetId="10">'SO 04 - Vodovodná prípojk...'!$C$4:$J$76,'SO 04 - Vodovodná prípojk...'!$C$82:$J$107,'SO 04 - Vodovodná prípojk...'!$C$113:$J$193</definedName>
    <definedName name="_xlnm.Print_Area" localSheetId="11">'SO 05 - SO 05 Oplotenie'!$C$4:$J$76,'SO 05 - SO 05 Oplotenie'!$C$82:$J$107,'SO 05 - SO 05 Oplotenie'!$C$113:$J$163</definedName>
  </definedNames>
  <calcPr calcId="144525"/>
</workbook>
</file>

<file path=xl/calcChain.xml><?xml version="1.0" encoding="utf-8"?>
<calcChain xmlns="http://schemas.openxmlformats.org/spreadsheetml/2006/main">
  <c r="J37" i="12" l="1"/>
  <c r="J36" i="12"/>
  <c r="AY108" i="1" s="1"/>
  <c r="J35" i="12"/>
  <c r="AX108" i="1" s="1"/>
  <c r="BI163" i="12"/>
  <c r="BH163" i="12"/>
  <c r="BG163" i="12"/>
  <c r="BE163" i="12"/>
  <c r="T163" i="12"/>
  <c r="T162" i="12" s="1"/>
  <c r="R163" i="12"/>
  <c r="R162" i="12" s="1"/>
  <c r="P163" i="12"/>
  <c r="P162" i="12" s="1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3" i="12"/>
  <c r="BH143" i="12"/>
  <c r="BG143" i="12"/>
  <c r="BE143" i="12"/>
  <c r="T143" i="12"/>
  <c r="T142" i="12" s="1"/>
  <c r="R143" i="12"/>
  <c r="R142" i="12"/>
  <c r="P143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0" i="12"/>
  <c r="BH130" i="12"/>
  <c r="BG130" i="12"/>
  <c r="BE130" i="12"/>
  <c r="T130" i="12"/>
  <c r="R130" i="12"/>
  <c r="P130" i="12"/>
  <c r="BI129" i="12"/>
  <c r="BH129" i="12"/>
  <c r="BG129" i="12"/>
  <c r="BE129" i="12"/>
  <c r="T129" i="12"/>
  <c r="R129" i="12"/>
  <c r="P129" i="12"/>
  <c r="F122" i="12"/>
  <c r="F120" i="12"/>
  <c r="E118" i="12"/>
  <c r="F91" i="12"/>
  <c r="F89" i="12"/>
  <c r="E87" i="12"/>
  <c r="J24" i="12"/>
  <c r="E24" i="12"/>
  <c r="J92" i="12" s="1"/>
  <c r="J23" i="12"/>
  <c r="J21" i="12"/>
  <c r="E21" i="12"/>
  <c r="J122" i="12" s="1"/>
  <c r="J20" i="12"/>
  <c r="J18" i="12"/>
  <c r="E18" i="12"/>
  <c r="F92" i="12"/>
  <c r="J17" i="12"/>
  <c r="J12" i="12"/>
  <c r="J120" i="12"/>
  <c r="E7" i="12"/>
  <c r="E85" i="12" s="1"/>
  <c r="J37" i="11"/>
  <c r="J36" i="11"/>
  <c r="AY107" i="1" s="1"/>
  <c r="J35" i="11"/>
  <c r="AX107" i="1"/>
  <c r="BI193" i="11"/>
  <c r="BH193" i="11"/>
  <c r="BG193" i="11"/>
  <c r="BE193" i="11"/>
  <c r="T193" i="11"/>
  <c r="R193" i="11"/>
  <c r="P193" i="11"/>
  <c r="BI192" i="11"/>
  <c r="BH192" i="11"/>
  <c r="BG192" i="11"/>
  <c r="BE192" i="11"/>
  <c r="T192" i="11"/>
  <c r="R192" i="11"/>
  <c r="P192" i="11"/>
  <c r="BI190" i="11"/>
  <c r="BH190" i="11"/>
  <c r="BG190" i="11"/>
  <c r="BE190" i="11"/>
  <c r="T190" i="11"/>
  <c r="R190" i="11"/>
  <c r="P190" i="11"/>
  <c r="BI189" i="11"/>
  <c r="BH189" i="11"/>
  <c r="BG189" i="11"/>
  <c r="BE189" i="11"/>
  <c r="T189" i="11"/>
  <c r="R189" i="11"/>
  <c r="P189" i="11"/>
  <c r="BI188" i="11"/>
  <c r="BH188" i="11"/>
  <c r="BG188" i="11"/>
  <c r="BE188" i="11"/>
  <c r="T188" i="11"/>
  <c r="R188" i="11"/>
  <c r="P188" i="11"/>
  <c r="BI187" i="11"/>
  <c r="BH187" i="11"/>
  <c r="BG187" i="11"/>
  <c r="BE187" i="11"/>
  <c r="T187" i="11"/>
  <c r="R187" i="11"/>
  <c r="P187" i="11"/>
  <c r="BI186" i="11"/>
  <c r="BH186" i="11"/>
  <c r="BG186" i="11"/>
  <c r="BE186" i="11"/>
  <c r="T186" i="11"/>
  <c r="R186" i="11"/>
  <c r="P186" i="11"/>
  <c r="BI183" i="11"/>
  <c r="BH183" i="11"/>
  <c r="BG183" i="11"/>
  <c r="BE183" i="11"/>
  <c r="T183" i="11"/>
  <c r="R183" i="11"/>
  <c r="P183" i="1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3" i="11"/>
  <c r="BH143" i="11"/>
  <c r="BG143" i="11"/>
  <c r="BE143" i="11"/>
  <c r="T143" i="11"/>
  <c r="T142" i="11"/>
  <c r="R143" i="11"/>
  <c r="R142" i="11" s="1"/>
  <c r="P143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J123" i="11"/>
  <c r="J122" i="11"/>
  <c r="F122" i="11"/>
  <c r="F120" i="11"/>
  <c r="E118" i="11"/>
  <c r="J92" i="11"/>
  <c r="J91" i="11"/>
  <c r="F91" i="11"/>
  <c r="F89" i="11"/>
  <c r="E87" i="11"/>
  <c r="J18" i="11"/>
  <c r="E18" i="11"/>
  <c r="F92" i="11"/>
  <c r="J17" i="11"/>
  <c r="J12" i="11"/>
  <c r="J89" i="11" s="1"/>
  <c r="E7" i="11"/>
  <c r="E116" i="11"/>
  <c r="J39" i="10"/>
  <c r="J38" i="10"/>
  <c r="AY106" i="1"/>
  <c r="J37" i="10"/>
  <c r="AX106" i="1"/>
  <c r="BI165" i="10"/>
  <c r="BH165" i="10"/>
  <c r="BG165" i="10"/>
  <c r="BE165" i="10"/>
  <c r="T165" i="10"/>
  <c r="T164" i="10"/>
  <c r="R165" i="10"/>
  <c r="R164" i="10"/>
  <c r="P165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8" i="10"/>
  <c r="BH158" i="10"/>
  <c r="BG158" i="10"/>
  <c r="BE158" i="10"/>
  <c r="T158" i="10"/>
  <c r="T157" i="10" s="1"/>
  <c r="R158" i="10"/>
  <c r="R157" i="10"/>
  <c r="P158" i="10"/>
  <c r="P157" i="10"/>
  <c r="BI156" i="10"/>
  <c r="BH156" i="10"/>
  <c r="BG156" i="10"/>
  <c r="BE156" i="10"/>
  <c r="T156" i="10"/>
  <c r="T155" i="10"/>
  <c r="R156" i="10"/>
  <c r="R155" i="10"/>
  <c r="P156" i="10"/>
  <c r="P155" i="10"/>
  <c r="BI153" i="10"/>
  <c r="BH153" i="10"/>
  <c r="BG153" i="10"/>
  <c r="BE153" i="10"/>
  <c r="T153" i="10"/>
  <c r="T152" i="10"/>
  <c r="R153" i="10"/>
  <c r="R152" i="10" s="1"/>
  <c r="P153" i="10"/>
  <c r="P152" i="10" s="1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F125" i="10"/>
  <c r="F123" i="10"/>
  <c r="E121" i="10"/>
  <c r="F93" i="10"/>
  <c r="F91" i="10"/>
  <c r="E89" i="10"/>
  <c r="J26" i="10"/>
  <c r="E26" i="10"/>
  <c r="J126" i="10" s="1"/>
  <c r="J25" i="10"/>
  <c r="J23" i="10"/>
  <c r="E23" i="10"/>
  <c r="J125" i="10"/>
  <c r="J22" i="10"/>
  <c r="J20" i="10"/>
  <c r="E20" i="10"/>
  <c r="F94" i="10"/>
  <c r="J19" i="10"/>
  <c r="J14" i="10"/>
  <c r="J123" i="10" s="1"/>
  <c r="E7" i="10"/>
  <c r="E117" i="10"/>
  <c r="J39" i="9"/>
  <c r="J38" i="9"/>
  <c r="AY105" i="1" s="1"/>
  <c r="J37" i="9"/>
  <c r="AX105" i="1" s="1"/>
  <c r="BI162" i="9"/>
  <c r="BH162" i="9"/>
  <c r="BG162" i="9"/>
  <c r="BE162" i="9"/>
  <c r="T162" i="9"/>
  <c r="T161" i="9"/>
  <c r="R162" i="9"/>
  <c r="R161" i="9" s="1"/>
  <c r="P162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5" i="9"/>
  <c r="BH155" i="9"/>
  <c r="BG155" i="9"/>
  <c r="BE155" i="9"/>
  <c r="T155" i="9"/>
  <c r="T154" i="9"/>
  <c r="R155" i="9"/>
  <c r="R154" i="9" s="1"/>
  <c r="P155" i="9"/>
  <c r="P154" i="9" s="1"/>
  <c r="BI153" i="9"/>
  <c r="BH153" i="9"/>
  <c r="BG153" i="9"/>
  <c r="BE153" i="9"/>
  <c r="T153" i="9"/>
  <c r="T152" i="9"/>
  <c r="R153" i="9"/>
  <c r="R152" i="9" s="1"/>
  <c r="P153" i="9"/>
  <c r="P152" i="9"/>
  <c r="BI150" i="9"/>
  <c r="BH150" i="9"/>
  <c r="BG150" i="9"/>
  <c r="BE150" i="9"/>
  <c r="T150" i="9"/>
  <c r="T149" i="9" s="1"/>
  <c r="R150" i="9"/>
  <c r="R149" i="9"/>
  <c r="P150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F125" i="9"/>
  <c r="F123" i="9"/>
  <c r="E121" i="9"/>
  <c r="F93" i="9"/>
  <c r="F91" i="9"/>
  <c r="E89" i="9"/>
  <c r="J26" i="9"/>
  <c r="E26" i="9"/>
  <c r="J94" i="9"/>
  <c r="J25" i="9"/>
  <c r="J23" i="9"/>
  <c r="E23" i="9"/>
  <c r="J93" i="9" s="1"/>
  <c r="J22" i="9"/>
  <c r="J20" i="9"/>
  <c r="E20" i="9"/>
  <c r="F126" i="9" s="1"/>
  <c r="J19" i="9"/>
  <c r="J14" i="9"/>
  <c r="J91" i="9" s="1"/>
  <c r="E7" i="9"/>
  <c r="E117" i="9"/>
  <c r="J39" i="8"/>
  <c r="J38" i="8"/>
  <c r="AY104" i="1"/>
  <c r="J37" i="8"/>
  <c r="AX104" i="1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2" i="8"/>
  <c r="BH142" i="8"/>
  <c r="BG142" i="8"/>
  <c r="BE142" i="8"/>
  <c r="T142" i="8"/>
  <c r="T141" i="8"/>
  <c r="R142" i="8"/>
  <c r="R141" i="8"/>
  <c r="P142" i="8"/>
  <c r="P141" i="8" s="1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F122" i="8"/>
  <c r="F120" i="8"/>
  <c r="E118" i="8"/>
  <c r="F93" i="8"/>
  <c r="F91" i="8"/>
  <c r="E89" i="8"/>
  <c r="J26" i="8"/>
  <c r="E26" i="8"/>
  <c r="J123" i="8"/>
  <c r="J25" i="8"/>
  <c r="J23" i="8"/>
  <c r="E23" i="8"/>
  <c r="J122" i="8" s="1"/>
  <c r="J22" i="8"/>
  <c r="J20" i="8"/>
  <c r="E20" i="8"/>
  <c r="F94" i="8"/>
  <c r="J19" i="8"/>
  <c r="J14" i="8"/>
  <c r="J91" i="8" s="1"/>
  <c r="E7" i="8"/>
  <c r="E114" i="8" s="1"/>
  <c r="J39" i="7"/>
  <c r="J38" i="7"/>
  <c r="AY102" i="1"/>
  <c r="J37" i="7"/>
  <c r="AX102" i="1"/>
  <c r="BI305" i="7"/>
  <c r="BH305" i="7"/>
  <c r="BG305" i="7"/>
  <c r="BE305" i="7"/>
  <c r="T305" i="7"/>
  <c r="R305" i="7"/>
  <c r="P305" i="7"/>
  <c r="BI304" i="7"/>
  <c r="BH304" i="7"/>
  <c r="BG304" i="7"/>
  <c r="BE304" i="7"/>
  <c r="T304" i="7"/>
  <c r="R304" i="7"/>
  <c r="P304" i="7"/>
  <c r="BI302" i="7"/>
  <c r="BH302" i="7"/>
  <c r="BG302" i="7"/>
  <c r="BE302" i="7"/>
  <c r="T302" i="7"/>
  <c r="R302" i="7"/>
  <c r="P302" i="7"/>
  <c r="BI301" i="7"/>
  <c r="BH301" i="7"/>
  <c r="BG301" i="7"/>
  <c r="BE301" i="7"/>
  <c r="T301" i="7"/>
  <c r="R301" i="7"/>
  <c r="P301" i="7"/>
  <c r="BI300" i="7"/>
  <c r="BH300" i="7"/>
  <c r="BG300" i="7"/>
  <c r="BE300" i="7"/>
  <c r="T300" i="7"/>
  <c r="R300" i="7"/>
  <c r="P300" i="7"/>
  <c r="BI299" i="7"/>
  <c r="BH299" i="7"/>
  <c r="BG299" i="7"/>
  <c r="BE299" i="7"/>
  <c r="T299" i="7"/>
  <c r="R299" i="7"/>
  <c r="P299" i="7"/>
  <c r="BI298" i="7"/>
  <c r="BH298" i="7"/>
  <c r="BG298" i="7"/>
  <c r="BE298" i="7"/>
  <c r="T298" i="7"/>
  <c r="R298" i="7"/>
  <c r="P298" i="7"/>
  <c r="BI297" i="7"/>
  <c r="BH297" i="7"/>
  <c r="BG297" i="7"/>
  <c r="BE297" i="7"/>
  <c r="T297" i="7"/>
  <c r="R297" i="7"/>
  <c r="P297" i="7"/>
  <c r="BI296" i="7"/>
  <c r="BH296" i="7"/>
  <c r="BG296" i="7"/>
  <c r="BE296" i="7"/>
  <c r="T296" i="7"/>
  <c r="R296" i="7"/>
  <c r="P296" i="7"/>
  <c r="BI295" i="7"/>
  <c r="BH295" i="7"/>
  <c r="BG295" i="7"/>
  <c r="BE295" i="7"/>
  <c r="T295" i="7"/>
  <c r="R295" i="7"/>
  <c r="P295" i="7"/>
  <c r="BI294" i="7"/>
  <c r="BH294" i="7"/>
  <c r="BG294" i="7"/>
  <c r="BE294" i="7"/>
  <c r="T294" i="7"/>
  <c r="R294" i="7"/>
  <c r="P294" i="7"/>
  <c r="BI293" i="7"/>
  <c r="BH293" i="7"/>
  <c r="BG293" i="7"/>
  <c r="BE293" i="7"/>
  <c r="T293" i="7"/>
  <c r="R293" i="7"/>
  <c r="P293" i="7"/>
  <c r="BI292" i="7"/>
  <c r="BH292" i="7"/>
  <c r="BG292" i="7"/>
  <c r="BE292" i="7"/>
  <c r="T292" i="7"/>
  <c r="R292" i="7"/>
  <c r="P292" i="7"/>
  <c r="BI291" i="7"/>
  <c r="BH291" i="7"/>
  <c r="BG291" i="7"/>
  <c r="BE291" i="7"/>
  <c r="T291" i="7"/>
  <c r="R291" i="7"/>
  <c r="P291" i="7"/>
  <c r="BI290" i="7"/>
  <c r="BH290" i="7"/>
  <c r="BG290" i="7"/>
  <c r="BE290" i="7"/>
  <c r="T290" i="7"/>
  <c r="R290" i="7"/>
  <c r="P290" i="7"/>
  <c r="BI289" i="7"/>
  <c r="BH289" i="7"/>
  <c r="BG289" i="7"/>
  <c r="BE289" i="7"/>
  <c r="T289" i="7"/>
  <c r="R289" i="7"/>
  <c r="P289" i="7"/>
  <c r="BI288" i="7"/>
  <c r="BH288" i="7"/>
  <c r="BG288" i="7"/>
  <c r="BE288" i="7"/>
  <c r="T288" i="7"/>
  <c r="R288" i="7"/>
  <c r="P288" i="7"/>
  <c r="BI287" i="7"/>
  <c r="BH287" i="7"/>
  <c r="BG287" i="7"/>
  <c r="BE287" i="7"/>
  <c r="T287" i="7"/>
  <c r="R287" i="7"/>
  <c r="P287" i="7"/>
  <c r="BI286" i="7"/>
  <c r="BH286" i="7"/>
  <c r="BG286" i="7"/>
  <c r="BE286" i="7"/>
  <c r="T286" i="7"/>
  <c r="R286" i="7"/>
  <c r="P286" i="7"/>
  <c r="BI285" i="7"/>
  <c r="BH285" i="7"/>
  <c r="BG285" i="7"/>
  <c r="BE285" i="7"/>
  <c r="T285" i="7"/>
  <c r="R285" i="7"/>
  <c r="P285" i="7"/>
  <c r="BI284" i="7"/>
  <c r="BH284" i="7"/>
  <c r="BG284" i="7"/>
  <c r="BE284" i="7"/>
  <c r="T284" i="7"/>
  <c r="R284" i="7"/>
  <c r="P284" i="7"/>
  <c r="BI283" i="7"/>
  <c r="BH283" i="7"/>
  <c r="BG283" i="7"/>
  <c r="BE283" i="7"/>
  <c r="T283" i="7"/>
  <c r="R283" i="7"/>
  <c r="P283" i="7"/>
  <c r="BI282" i="7"/>
  <c r="BH282" i="7"/>
  <c r="BG282" i="7"/>
  <c r="BE282" i="7"/>
  <c r="T282" i="7"/>
  <c r="R282" i="7"/>
  <c r="P282" i="7"/>
  <c r="BI281" i="7"/>
  <c r="BH281" i="7"/>
  <c r="BG281" i="7"/>
  <c r="BE281" i="7"/>
  <c r="T281" i="7"/>
  <c r="R281" i="7"/>
  <c r="P281" i="7"/>
  <c r="BI280" i="7"/>
  <c r="BH280" i="7"/>
  <c r="BG280" i="7"/>
  <c r="BE280" i="7"/>
  <c r="T280" i="7"/>
  <c r="R280" i="7"/>
  <c r="P280" i="7"/>
  <c r="BI279" i="7"/>
  <c r="BH279" i="7"/>
  <c r="BG279" i="7"/>
  <c r="BE279" i="7"/>
  <c r="T279" i="7"/>
  <c r="R279" i="7"/>
  <c r="P279" i="7"/>
  <c r="BI278" i="7"/>
  <c r="BH278" i="7"/>
  <c r="BG278" i="7"/>
  <c r="BE278" i="7"/>
  <c r="T278" i="7"/>
  <c r="R278" i="7"/>
  <c r="P278" i="7"/>
  <c r="BI277" i="7"/>
  <c r="BH277" i="7"/>
  <c r="BG277" i="7"/>
  <c r="BE277" i="7"/>
  <c r="T277" i="7"/>
  <c r="R277" i="7"/>
  <c r="P277" i="7"/>
  <c r="BI276" i="7"/>
  <c r="BH276" i="7"/>
  <c r="BG276" i="7"/>
  <c r="BE276" i="7"/>
  <c r="T276" i="7"/>
  <c r="R276" i="7"/>
  <c r="P276" i="7"/>
  <c r="BI275" i="7"/>
  <c r="BH275" i="7"/>
  <c r="BG275" i="7"/>
  <c r="BE275" i="7"/>
  <c r="T275" i="7"/>
  <c r="R275" i="7"/>
  <c r="P275" i="7"/>
  <c r="BI274" i="7"/>
  <c r="BH274" i="7"/>
  <c r="BG274" i="7"/>
  <c r="BE274" i="7"/>
  <c r="T274" i="7"/>
  <c r="R274" i="7"/>
  <c r="P274" i="7"/>
  <c r="BI273" i="7"/>
  <c r="BH273" i="7"/>
  <c r="BG273" i="7"/>
  <c r="BE273" i="7"/>
  <c r="T273" i="7"/>
  <c r="R273" i="7"/>
  <c r="P273" i="7"/>
  <c r="BI272" i="7"/>
  <c r="BH272" i="7"/>
  <c r="BG272" i="7"/>
  <c r="BE272" i="7"/>
  <c r="T272" i="7"/>
  <c r="R272" i="7"/>
  <c r="P272" i="7"/>
  <c r="BI271" i="7"/>
  <c r="BH271" i="7"/>
  <c r="BG271" i="7"/>
  <c r="BE271" i="7"/>
  <c r="T271" i="7"/>
  <c r="R271" i="7"/>
  <c r="P271" i="7"/>
  <c r="BI268" i="7"/>
  <c r="BH268" i="7"/>
  <c r="BG268" i="7"/>
  <c r="BE268" i="7"/>
  <c r="T268" i="7"/>
  <c r="T267" i="7"/>
  <c r="R268" i="7"/>
  <c r="R267" i="7"/>
  <c r="P268" i="7"/>
  <c r="P267" i="7" s="1"/>
  <c r="BI266" i="7"/>
  <c r="BH266" i="7"/>
  <c r="BG266" i="7"/>
  <c r="BE266" i="7"/>
  <c r="T266" i="7"/>
  <c r="R266" i="7"/>
  <c r="P266" i="7"/>
  <c r="BI265" i="7"/>
  <c r="BH265" i="7"/>
  <c r="BG265" i="7"/>
  <c r="BE265" i="7"/>
  <c r="T265" i="7"/>
  <c r="R265" i="7"/>
  <c r="P265" i="7"/>
  <c r="BI263" i="7"/>
  <c r="BH263" i="7"/>
  <c r="BG263" i="7"/>
  <c r="BE263" i="7"/>
  <c r="T263" i="7"/>
  <c r="R263" i="7"/>
  <c r="P263" i="7"/>
  <c r="BI262" i="7"/>
  <c r="BH262" i="7"/>
  <c r="BG262" i="7"/>
  <c r="BE262" i="7"/>
  <c r="T262" i="7"/>
  <c r="R262" i="7"/>
  <c r="P262" i="7"/>
  <c r="BI260" i="7"/>
  <c r="BH260" i="7"/>
  <c r="BG260" i="7"/>
  <c r="BE260" i="7"/>
  <c r="T260" i="7"/>
  <c r="R260" i="7"/>
  <c r="P260" i="7"/>
  <c r="BI259" i="7"/>
  <c r="BH259" i="7"/>
  <c r="BG259" i="7"/>
  <c r="BE259" i="7"/>
  <c r="T259" i="7"/>
  <c r="R259" i="7"/>
  <c r="P259" i="7"/>
  <c r="BI258" i="7"/>
  <c r="BH258" i="7"/>
  <c r="BG258" i="7"/>
  <c r="BE258" i="7"/>
  <c r="T258" i="7"/>
  <c r="R258" i="7"/>
  <c r="P258" i="7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7" i="7"/>
  <c r="BH247" i="7"/>
  <c r="BG247" i="7"/>
  <c r="BE247" i="7"/>
  <c r="T247" i="7"/>
  <c r="R247" i="7"/>
  <c r="P247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199" i="7"/>
  <c r="BH199" i="7"/>
  <c r="BG199" i="7"/>
  <c r="BE199" i="7"/>
  <c r="T199" i="7"/>
  <c r="T198" i="7"/>
  <c r="R199" i="7"/>
  <c r="R198" i="7" s="1"/>
  <c r="P199" i="7"/>
  <c r="P198" i="7" s="1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F138" i="7"/>
  <c r="F136" i="7"/>
  <c r="E134" i="7"/>
  <c r="F93" i="7"/>
  <c r="F91" i="7"/>
  <c r="E89" i="7"/>
  <c r="J26" i="7"/>
  <c r="E26" i="7"/>
  <c r="J139" i="7" s="1"/>
  <c r="J25" i="7"/>
  <c r="J23" i="7"/>
  <c r="E23" i="7"/>
  <c r="J93" i="7"/>
  <c r="J22" i="7"/>
  <c r="J20" i="7"/>
  <c r="E20" i="7"/>
  <c r="F139" i="7" s="1"/>
  <c r="J19" i="7"/>
  <c r="J14" i="7"/>
  <c r="J136" i="7"/>
  <c r="E7" i="7"/>
  <c r="E130" i="7"/>
  <c r="J315" i="6"/>
  <c r="J39" i="6"/>
  <c r="J38" i="6"/>
  <c r="AY100" i="1" s="1"/>
  <c r="J37" i="6"/>
  <c r="AX100" i="1"/>
  <c r="BI330" i="6"/>
  <c r="BH330" i="6"/>
  <c r="BG330" i="6"/>
  <c r="BE330" i="6"/>
  <c r="T330" i="6"/>
  <c r="R330" i="6"/>
  <c r="P330" i="6"/>
  <c r="BI329" i="6"/>
  <c r="BH329" i="6"/>
  <c r="BG329" i="6"/>
  <c r="BE329" i="6"/>
  <c r="T329" i="6"/>
  <c r="R329" i="6"/>
  <c r="P329" i="6"/>
  <c r="BI328" i="6"/>
  <c r="BH328" i="6"/>
  <c r="BG328" i="6"/>
  <c r="BE328" i="6"/>
  <c r="T328" i="6"/>
  <c r="R328" i="6"/>
  <c r="P328" i="6"/>
  <c r="BI327" i="6"/>
  <c r="BH327" i="6"/>
  <c r="BG327" i="6"/>
  <c r="BE327" i="6"/>
  <c r="T327" i="6"/>
  <c r="R327" i="6"/>
  <c r="P327" i="6"/>
  <c r="BI326" i="6"/>
  <c r="BH326" i="6"/>
  <c r="BG326" i="6"/>
  <c r="BE326" i="6"/>
  <c r="T326" i="6"/>
  <c r="R326" i="6"/>
  <c r="P326" i="6"/>
  <c r="BI325" i="6"/>
  <c r="BH325" i="6"/>
  <c r="BG325" i="6"/>
  <c r="BE325" i="6"/>
  <c r="T325" i="6"/>
  <c r="R325" i="6"/>
  <c r="P325" i="6"/>
  <c r="BI324" i="6"/>
  <c r="BH324" i="6"/>
  <c r="BG324" i="6"/>
  <c r="BE324" i="6"/>
  <c r="T324" i="6"/>
  <c r="R324" i="6"/>
  <c r="P324" i="6"/>
  <c r="BI323" i="6"/>
  <c r="BH323" i="6"/>
  <c r="BG323" i="6"/>
  <c r="BE323" i="6"/>
  <c r="T323" i="6"/>
  <c r="R323" i="6"/>
  <c r="P323" i="6"/>
  <c r="BI322" i="6"/>
  <c r="BH322" i="6"/>
  <c r="BG322" i="6"/>
  <c r="BE322" i="6"/>
  <c r="T322" i="6"/>
  <c r="R322" i="6"/>
  <c r="P322" i="6"/>
  <c r="BI321" i="6"/>
  <c r="BH321" i="6"/>
  <c r="BG321" i="6"/>
  <c r="BE321" i="6"/>
  <c r="T321" i="6"/>
  <c r="R321" i="6"/>
  <c r="P321" i="6"/>
  <c r="BI320" i="6"/>
  <c r="BH320" i="6"/>
  <c r="BG320" i="6"/>
  <c r="BE320" i="6"/>
  <c r="T320" i="6"/>
  <c r="R320" i="6"/>
  <c r="P320" i="6"/>
  <c r="BI319" i="6"/>
  <c r="BH319" i="6"/>
  <c r="BG319" i="6"/>
  <c r="BE319" i="6"/>
  <c r="T319" i="6"/>
  <c r="R319" i="6"/>
  <c r="P319" i="6"/>
  <c r="BI318" i="6"/>
  <c r="BH318" i="6"/>
  <c r="BG318" i="6"/>
  <c r="BE318" i="6"/>
  <c r="T318" i="6"/>
  <c r="R318" i="6"/>
  <c r="P318" i="6"/>
  <c r="BI317" i="6"/>
  <c r="BH317" i="6"/>
  <c r="BG317" i="6"/>
  <c r="BE317" i="6"/>
  <c r="T317" i="6"/>
  <c r="R317" i="6"/>
  <c r="P317" i="6"/>
  <c r="J121" i="6"/>
  <c r="BI314" i="6"/>
  <c r="BH314" i="6"/>
  <c r="BG314" i="6"/>
  <c r="BE314" i="6"/>
  <c r="T314" i="6"/>
  <c r="T313" i="6"/>
  <c r="R314" i="6"/>
  <c r="R313" i="6" s="1"/>
  <c r="P314" i="6"/>
  <c r="P313" i="6" s="1"/>
  <c r="BI312" i="6"/>
  <c r="BH312" i="6"/>
  <c r="BG312" i="6"/>
  <c r="BE312" i="6"/>
  <c r="T312" i="6"/>
  <c r="R312" i="6"/>
  <c r="P312" i="6"/>
  <c r="BI311" i="6"/>
  <c r="BH311" i="6"/>
  <c r="BG311" i="6"/>
  <c r="BE311" i="6"/>
  <c r="T311" i="6"/>
  <c r="R311" i="6"/>
  <c r="P311" i="6"/>
  <c r="BI309" i="6"/>
  <c r="BH309" i="6"/>
  <c r="BG309" i="6"/>
  <c r="BE309" i="6"/>
  <c r="T309" i="6"/>
  <c r="R309" i="6"/>
  <c r="P309" i="6"/>
  <c r="BI308" i="6"/>
  <c r="BH308" i="6"/>
  <c r="BG308" i="6"/>
  <c r="BE308" i="6"/>
  <c r="T308" i="6"/>
  <c r="R308" i="6"/>
  <c r="P308" i="6"/>
  <c r="BI307" i="6"/>
  <c r="BH307" i="6"/>
  <c r="BG307" i="6"/>
  <c r="BE307" i="6"/>
  <c r="T307" i="6"/>
  <c r="R307" i="6"/>
  <c r="P307" i="6"/>
  <c r="BI306" i="6"/>
  <c r="BH306" i="6"/>
  <c r="BG306" i="6"/>
  <c r="BE306" i="6"/>
  <c r="T306" i="6"/>
  <c r="R306" i="6"/>
  <c r="P306" i="6"/>
  <c r="BI305" i="6"/>
  <c r="BH305" i="6"/>
  <c r="BG305" i="6"/>
  <c r="BE305" i="6"/>
  <c r="T305" i="6"/>
  <c r="R305" i="6"/>
  <c r="P305" i="6"/>
  <c r="BI304" i="6"/>
  <c r="BH304" i="6"/>
  <c r="BG304" i="6"/>
  <c r="BE304" i="6"/>
  <c r="T304" i="6"/>
  <c r="R304" i="6"/>
  <c r="P304" i="6"/>
  <c r="BI302" i="6"/>
  <c r="BH302" i="6"/>
  <c r="BG302" i="6"/>
  <c r="BE302" i="6"/>
  <c r="T302" i="6"/>
  <c r="R302" i="6"/>
  <c r="P302" i="6"/>
  <c r="BI301" i="6"/>
  <c r="BH301" i="6"/>
  <c r="BG301" i="6"/>
  <c r="BE301" i="6"/>
  <c r="T301" i="6"/>
  <c r="R301" i="6"/>
  <c r="P301" i="6"/>
  <c r="BI300" i="6"/>
  <c r="BH300" i="6"/>
  <c r="BG300" i="6"/>
  <c r="BE300" i="6"/>
  <c r="T300" i="6"/>
  <c r="R300" i="6"/>
  <c r="P300" i="6"/>
  <c r="BI299" i="6"/>
  <c r="BH299" i="6"/>
  <c r="BG299" i="6"/>
  <c r="BE299" i="6"/>
  <c r="T299" i="6"/>
  <c r="R299" i="6"/>
  <c r="P299" i="6"/>
  <c r="BI298" i="6"/>
  <c r="BH298" i="6"/>
  <c r="BG298" i="6"/>
  <c r="BE298" i="6"/>
  <c r="T298" i="6"/>
  <c r="R298" i="6"/>
  <c r="P298" i="6"/>
  <c r="BI295" i="6"/>
  <c r="BH295" i="6"/>
  <c r="BG295" i="6"/>
  <c r="BE295" i="6"/>
  <c r="T295" i="6"/>
  <c r="T294" i="6" s="1"/>
  <c r="R295" i="6"/>
  <c r="R294" i="6"/>
  <c r="P295" i="6"/>
  <c r="P294" i="6"/>
  <c r="BI293" i="6"/>
  <c r="BH293" i="6"/>
  <c r="BG293" i="6"/>
  <c r="BE293" i="6"/>
  <c r="T293" i="6"/>
  <c r="T292" i="6"/>
  <c r="R293" i="6"/>
  <c r="R292" i="6"/>
  <c r="P293" i="6"/>
  <c r="P292" i="6"/>
  <c r="BI291" i="6"/>
  <c r="BH291" i="6"/>
  <c r="BG291" i="6"/>
  <c r="BE291" i="6"/>
  <c r="T291" i="6"/>
  <c r="R291" i="6"/>
  <c r="P291" i="6"/>
  <c r="BI290" i="6"/>
  <c r="BH290" i="6"/>
  <c r="BG290" i="6"/>
  <c r="BE290" i="6"/>
  <c r="T290" i="6"/>
  <c r="R290" i="6"/>
  <c r="P290" i="6"/>
  <c r="BI289" i="6"/>
  <c r="BH289" i="6"/>
  <c r="BG289" i="6"/>
  <c r="BE289" i="6"/>
  <c r="T289" i="6"/>
  <c r="R289" i="6"/>
  <c r="P289" i="6"/>
  <c r="BI288" i="6"/>
  <c r="BH288" i="6"/>
  <c r="BG288" i="6"/>
  <c r="BE288" i="6"/>
  <c r="T288" i="6"/>
  <c r="R288" i="6"/>
  <c r="P288" i="6"/>
  <c r="BI287" i="6"/>
  <c r="BH287" i="6"/>
  <c r="BG287" i="6"/>
  <c r="BE287" i="6"/>
  <c r="T287" i="6"/>
  <c r="R287" i="6"/>
  <c r="P287" i="6"/>
  <c r="BI286" i="6"/>
  <c r="BH286" i="6"/>
  <c r="BG286" i="6"/>
  <c r="BE286" i="6"/>
  <c r="T286" i="6"/>
  <c r="R286" i="6"/>
  <c r="P286" i="6"/>
  <c r="BI284" i="6"/>
  <c r="BH284" i="6"/>
  <c r="BG284" i="6"/>
  <c r="BE284" i="6"/>
  <c r="T284" i="6"/>
  <c r="T283" i="6"/>
  <c r="R284" i="6"/>
  <c r="R283" i="6" s="1"/>
  <c r="P284" i="6"/>
  <c r="P283" i="6"/>
  <c r="BI282" i="6"/>
  <c r="BH282" i="6"/>
  <c r="BG282" i="6"/>
  <c r="BE282" i="6"/>
  <c r="T282" i="6"/>
  <c r="R282" i="6"/>
  <c r="P282" i="6"/>
  <c r="BI281" i="6"/>
  <c r="BH281" i="6"/>
  <c r="BG281" i="6"/>
  <c r="BE281" i="6"/>
  <c r="T281" i="6"/>
  <c r="R281" i="6"/>
  <c r="P281" i="6"/>
  <c r="BI280" i="6"/>
  <c r="BH280" i="6"/>
  <c r="BG280" i="6"/>
  <c r="BE280" i="6"/>
  <c r="T280" i="6"/>
  <c r="R280" i="6"/>
  <c r="P280" i="6"/>
  <c r="BI278" i="6"/>
  <c r="BH278" i="6"/>
  <c r="BG278" i="6"/>
  <c r="BE278" i="6"/>
  <c r="T278" i="6"/>
  <c r="R278" i="6"/>
  <c r="P278" i="6"/>
  <c r="BI277" i="6"/>
  <c r="BH277" i="6"/>
  <c r="BG277" i="6"/>
  <c r="BE277" i="6"/>
  <c r="T277" i="6"/>
  <c r="R277" i="6"/>
  <c r="P277" i="6"/>
  <c r="BI276" i="6"/>
  <c r="BH276" i="6"/>
  <c r="BG276" i="6"/>
  <c r="BE276" i="6"/>
  <c r="T276" i="6"/>
  <c r="R276" i="6"/>
  <c r="P276" i="6"/>
  <c r="BI275" i="6"/>
  <c r="BH275" i="6"/>
  <c r="BG275" i="6"/>
  <c r="BE275" i="6"/>
  <c r="T275" i="6"/>
  <c r="R275" i="6"/>
  <c r="P275" i="6"/>
  <c r="BI274" i="6"/>
  <c r="BH274" i="6"/>
  <c r="BG274" i="6"/>
  <c r="BE274" i="6"/>
  <c r="T274" i="6"/>
  <c r="R274" i="6"/>
  <c r="P274" i="6"/>
  <c r="BI273" i="6"/>
  <c r="BH273" i="6"/>
  <c r="BG273" i="6"/>
  <c r="BE273" i="6"/>
  <c r="T273" i="6"/>
  <c r="R273" i="6"/>
  <c r="P273" i="6"/>
  <c r="BI272" i="6"/>
  <c r="BH272" i="6"/>
  <c r="BG272" i="6"/>
  <c r="BE272" i="6"/>
  <c r="T272" i="6"/>
  <c r="R272" i="6"/>
  <c r="P272" i="6"/>
  <c r="BI271" i="6"/>
  <c r="BH271" i="6"/>
  <c r="BG271" i="6"/>
  <c r="BE271" i="6"/>
  <c r="T271" i="6"/>
  <c r="R271" i="6"/>
  <c r="P271" i="6"/>
  <c r="BI270" i="6"/>
  <c r="BH270" i="6"/>
  <c r="BG270" i="6"/>
  <c r="BE270" i="6"/>
  <c r="T270" i="6"/>
  <c r="R270" i="6"/>
  <c r="P270" i="6"/>
  <c r="BI269" i="6"/>
  <c r="BH269" i="6"/>
  <c r="BG269" i="6"/>
  <c r="BE269" i="6"/>
  <c r="T269" i="6"/>
  <c r="R269" i="6"/>
  <c r="P269" i="6"/>
  <c r="BI268" i="6"/>
  <c r="BH268" i="6"/>
  <c r="BG268" i="6"/>
  <c r="BE268" i="6"/>
  <c r="T268" i="6"/>
  <c r="R268" i="6"/>
  <c r="P268" i="6"/>
  <c r="BI267" i="6"/>
  <c r="BH267" i="6"/>
  <c r="BG267" i="6"/>
  <c r="BE267" i="6"/>
  <c r="T267" i="6"/>
  <c r="R267" i="6"/>
  <c r="P267" i="6"/>
  <c r="BI266" i="6"/>
  <c r="BH266" i="6"/>
  <c r="BG266" i="6"/>
  <c r="BE266" i="6"/>
  <c r="T266" i="6"/>
  <c r="R266" i="6"/>
  <c r="P266" i="6"/>
  <c r="BI265" i="6"/>
  <c r="BH265" i="6"/>
  <c r="BG265" i="6"/>
  <c r="BE265" i="6"/>
  <c r="T265" i="6"/>
  <c r="R265" i="6"/>
  <c r="P265" i="6"/>
  <c r="BI264" i="6"/>
  <c r="BH264" i="6"/>
  <c r="BG264" i="6"/>
  <c r="BE264" i="6"/>
  <c r="T264" i="6"/>
  <c r="R264" i="6"/>
  <c r="P264" i="6"/>
  <c r="BI263" i="6"/>
  <c r="BH263" i="6"/>
  <c r="BG263" i="6"/>
  <c r="BE263" i="6"/>
  <c r="T263" i="6"/>
  <c r="R263" i="6"/>
  <c r="P263" i="6"/>
  <c r="BI262" i="6"/>
  <c r="BH262" i="6"/>
  <c r="BG262" i="6"/>
  <c r="BE262" i="6"/>
  <c r="T262" i="6"/>
  <c r="R262" i="6"/>
  <c r="P262" i="6"/>
  <c r="BI261" i="6"/>
  <c r="BH261" i="6"/>
  <c r="BG261" i="6"/>
  <c r="BE261" i="6"/>
  <c r="T261" i="6"/>
  <c r="R261" i="6"/>
  <c r="P261" i="6"/>
  <c r="BI260" i="6"/>
  <c r="BH260" i="6"/>
  <c r="BG260" i="6"/>
  <c r="BE260" i="6"/>
  <c r="T260" i="6"/>
  <c r="R260" i="6"/>
  <c r="P260" i="6"/>
  <c r="BI259" i="6"/>
  <c r="BH259" i="6"/>
  <c r="BG259" i="6"/>
  <c r="BE259" i="6"/>
  <c r="T259" i="6"/>
  <c r="R259" i="6"/>
  <c r="P259" i="6"/>
  <c r="BI258" i="6"/>
  <c r="BH258" i="6"/>
  <c r="BG258" i="6"/>
  <c r="BE258" i="6"/>
  <c r="T258" i="6"/>
  <c r="R258" i="6"/>
  <c r="P258" i="6"/>
  <c r="BI257" i="6"/>
  <c r="BH257" i="6"/>
  <c r="BG257" i="6"/>
  <c r="BE257" i="6"/>
  <c r="T257" i="6"/>
  <c r="R257" i="6"/>
  <c r="P257" i="6"/>
  <c r="BI256" i="6"/>
  <c r="BH256" i="6"/>
  <c r="BG256" i="6"/>
  <c r="BE256" i="6"/>
  <c r="T256" i="6"/>
  <c r="R256" i="6"/>
  <c r="P256" i="6"/>
  <c r="BI255" i="6"/>
  <c r="BH255" i="6"/>
  <c r="BG255" i="6"/>
  <c r="BE255" i="6"/>
  <c r="T255" i="6"/>
  <c r="R255" i="6"/>
  <c r="P255" i="6"/>
  <c r="BI253" i="6"/>
  <c r="BH253" i="6"/>
  <c r="BG253" i="6"/>
  <c r="BE253" i="6"/>
  <c r="T253" i="6"/>
  <c r="R253" i="6"/>
  <c r="P253" i="6"/>
  <c r="BI252" i="6"/>
  <c r="BH252" i="6"/>
  <c r="BG252" i="6"/>
  <c r="BE252" i="6"/>
  <c r="T252" i="6"/>
  <c r="R252" i="6"/>
  <c r="P252" i="6"/>
  <c r="BI251" i="6"/>
  <c r="BH251" i="6"/>
  <c r="BG251" i="6"/>
  <c r="BE251" i="6"/>
  <c r="T251" i="6"/>
  <c r="R251" i="6"/>
  <c r="P251" i="6"/>
  <c r="BI250" i="6"/>
  <c r="BH250" i="6"/>
  <c r="BG250" i="6"/>
  <c r="BE250" i="6"/>
  <c r="T250" i="6"/>
  <c r="R250" i="6"/>
  <c r="P250" i="6"/>
  <c r="BI249" i="6"/>
  <c r="BH249" i="6"/>
  <c r="BG249" i="6"/>
  <c r="BE249" i="6"/>
  <c r="T249" i="6"/>
  <c r="R249" i="6"/>
  <c r="P249" i="6"/>
  <c r="BI248" i="6"/>
  <c r="BH248" i="6"/>
  <c r="BG248" i="6"/>
  <c r="BE248" i="6"/>
  <c r="T248" i="6"/>
  <c r="R248" i="6"/>
  <c r="P248" i="6"/>
  <c r="BI247" i="6"/>
  <c r="BH247" i="6"/>
  <c r="BG247" i="6"/>
  <c r="BE247" i="6"/>
  <c r="T247" i="6"/>
  <c r="R247" i="6"/>
  <c r="P247" i="6"/>
  <c r="BI246" i="6"/>
  <c r="BH246" i="6"/>
  <c r="BG246" i="6"/>
  <c r="BE246" i="6"/>
  <c r="T246" i="6"/>
  <c r="R246" i="6"/>
  <c r="P246" i="6"/>
  <c r="BI245" i="6"/>
  <c r="BH245" i="6"/>
  <c r="BG245" i="6"/>
  <c r="BE245" i="6"/>
  <c r="T245" i="6"/>
  <c r="R245" i="6"/>
  <c r="P245" i="6"/>
  <c r="BI244" i="6"/>
  <c r="BH244" i="6"/>
  <c r="BG244" i="6"/>
  <c r="BE244" i="6"/>
  <c r="T244" i="6"/>
  <c r="R244" i="6"/>
  <c r="P244" i="6"/>
  <c r="BI243" i="6"/>
  <c r="BH243" i="6"/>
  <c r="BG243" i="6"/>
  <c r="BE243" i="6"/>
  <c r="T243" i="6"/>
  <c r="R243" i="6"/>
  <c r="P243" i="6"/>
  <c r="BI242" i="6"/>
  <c r="BH242" i="6"/>
  <c r="BG242" i="6"/>
  <c r="BE242" i="6"/>
  <c r="T242" i="6"/>
  <c r="R242" i="6"/>
  <c r="P242" i="6"/>
  <c r="BI240" i="6"/>
  <c r="BH240" i="6"/>
  <c r="BG240" i="6"/>
  <c r="BE240" i="6"/>
  <c r="T240" i="6"/>
  <c r="R240" i="6"/>
  <c r="P240" i="6"/>
  <c r="BI239" i="6"/>
  <c r="BH239" i="6"/>
  <c r="BG239" i="6"/>
  <c r="BE239" i="6"/>
  <c r="T239" i="6"/>
  <c r="R239" i="6"/>
  <c r="P239" i="6"/>
  <c r="BI238" i="6"/>
  <c r="BH238" i="6"/>
  <c r="BG238" i="6"/>
  <c r="BE238" i="6"/>
  <c r="T238" i="6"/>
  <c r="R238" i="6"/>
  <c r="P238" i="6"/>
  <c r="BI237" i="6"/>
  <c r="BH237" i="6"/>
  <c r="BG237" i="6"/>
  <c r="BE237" i="6"/>
  <c r="T237" i="6"/>
  <c r="R237" i="6"/>
  <c r="P237" i="6"/>
  <c r="BI236" i="6"/>
  <c r="BH236" i="6"/>
  <c r="BG236" i="6"/>
  <c r="BE236" i="6"/>
  <c r="T236" i="6"/>
  <c r="R236" i="6"/>
  <c r="P236" i="6"/>
  <c r="BI235" i="6"/>
  <c r="BH235" i="6"/>
  <c r="BG235" i="6"/>
  <c r="BE235" i="6"/>
  <c r="T235" i="6"/>
  <c r="R235" i="6"/>
  <c r="P235" i="6"/>
  <c r="BI234" i="6"/>
  <c r="BH234" i="6"/>
  <c r="BG234" i="6"/>
  <c r="BE234" i="6"/>
  <c r="T234" i="6"/>
  <c r="R234" i="6"/>
  <c r="P234" i="6"/>
  <c r="BI233" i="6"/>
  <c r="BH233" i="6"/>
  <c r="BG233" i="6"/>
  <c r="BE233" i="6"/>
  <c r="T233" i="6"/>
  <c r="R233" i="6"/>
  <c r="P233" i="6"/>
  <c r="BI232" i="6"/>
  <c r="BH232" i="6"/>
  <c r="BG232" i="6"/>
  <c r="BE232" i="6"/>
  <c r="T232" i="6"/>
  <c r="R232" i="6"/>
  <c r="P232" i="6"/>
  <c r="BI231" i="6"/>
  <c r="BH231" i="6"/>
  <c r="BG231" i="6"/>
  <c r="BE231" i="6"/>
  <c r="T231" i="6"/>
  <c r="R231" i="6"/>
  <c r="P231" i="6"/>
  <c r="BI230" i="6"/>
  <c r="BH230" i="6"/>
  <c r="BG230" i="6"/>
  <c r="BE230" i="6"/>
  <c r="T230" i="6"/>
  <c r="R230" i="6"/>
  <c r="P230" i="6"/>
  <c r="BI229" i="6"/>
  <c r="BH229" i="6"/>
  <c r="BG229" i="6"/>
  <c r="BE229" i="6"/>
  <c r="T229" i="6"/>
  <c r="R229" i="6"/>
  <c r="P229" i="6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5" i="6"/>
  <c r="BH225" i="6"/>
  <c r="BG225" i="6"/>
  <c r="BE225" i="6"/>
  <c r="T225" i="6"/>
  <c r="R225" i="6"/>
  <c r="P225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8" i="6"/>
  <c r="BH178" i="6"/>
  <c r="BG178" i="6"/>
  <c r="BE178" i="6"/>
  <c r="T178" i="6"/>
  <c r="T177" i="6"/>
  <c r="R178" i="6"/>
  <c r="R177" i="6" s="1"/>
  <c r="P178" i="6"/>
  <c r="P177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49" i="6"/>
  <c r="BH149" i="6"/>
  <c r="BG149" i="6"/>
  <c r="BE149" i="6"/>
  <c r="T149" i="6"/>
  <c r="T148" i="6" s="1"/>
  <c r="R149" i="6"/>
  <c r="R148" i="6"/>
  <c r="P149" i="6"/>
  <c r="P148" i="6"/>
  <c r="BI147" i="6"/>
  <c r="BH147" i="6"/>
  <c r="BG147" i="6"/>
  <c r="BE147" i="6"/>
  <c r="T147" i="6"/>
  <c r="T146" i="6"/>
  <c r="R147" i="6"/>
  <c r="R146" i="6" s="1"/>
  <c r="P147" i="6"/>
  <c r="P146" i="6"/>
  <c r="J141" i="6"/>
  <c r="J140" i="6"/>
  <c r="F140" i="6"/>
  <c r="F138" i="6"/>
  <c r="E136" i="6"/>
  <c r="J94" i="6"/>
  <c r="J93" i="6"/>
  <c r="F93" i="6"/>
  <c r="F91" i="6"/>
  <c r="E89" i="6"/>
  <c r="J20" i="6"/>
  <c r="E20" i="6"/>
  <c r="F94" i="6"/>
  <c r="J19" i="6"/>
  <c r="J14" i="6"/>
  <c r="J91" i="6"/>
  <c r="E7" i="6"/>
  <c r="E132" i="6" s="1"/>
  <c r="J271" i="5"/>
  <c r="J39" i="5"/>
  <c r="J38" i="5"/>
  <c r="AY99" i="1"/>
  <c r="J37" i="5"/>
  <c r="AX99" i="1"/>
  <c r="BI276" i="5"/>
  <c r="BH276" i="5"/>
  <c r="BG276" i="5"/>
  <c r="BE276" i="5"/>
  <c r="T276" i="5"/>
  <c r="R276" i="5"/>
  <c r="P276" i="5"/>
  <c r="BI275" i="5"/>
  <c r="BH275" i="5"/>
  <c r="BG275" i="5"/>
  <c r="BE275" i="5"/>
  <c r="T275" i="5"/>
  <c r="R275" i="5"/>
  <c r="P275" i="5"/>
  <c r="BI274" i="5"/>
  <c r="BH274" i="5"/>
  <c r="BG274" i="5"/>
  <c r="BE274" i="5"/>
  <c r="T274" i="5"/>
  <c r="R274" i="5"/>
  <c r="P274" i="5"/>
  <c r="BI273" i="5"/>
  <c r="BH273" i="5"/>
  <c r="BG273" i="5"/>
  <c r="BE273" i="5"/>
  <c r="T273" i="5"/>
  <c r="R273" i="5"/>
  <c r="P273" i="5"/>
  <c r="J110" i="5"/>
  <c r="BI270" i="5"/>
  <c r="BH270" i="5"/>
  <c r="BG270" i="5"/>
  <c r="BE270" i="5"/>
  <c r="T270" i="5"/>
  <c r="R270" i="5"/>
  <c r="P270" i="5"/>
  <c r="BI269" i="5"/>
  <c r="BH269" i="5"/>
  <c r="BG269" i="5"/>
  <c r="BE269" i="5"/>
  <c r="T269" i="5"/>
  <c r="R269" i="5"/>
  <c r="P269" i="5"/>
  <c r="BI268" i="5"/>
  <c r="BH268" i="5"/>
  <c r="BG268" i="5"/>
  <c r="BE268" i="5"/>
  <c r="T268" i="5"/>
  <c r="R268" i="5"/>
  <c r="P268" i="5"/>
  <c r="BI267" i="5"/>
  <c r="BH267" i="5"/>
  <c r="BG267" i="5"/>
  <c r="BE267" i="5"/>
  <c r="T267" i="5"/>
  <c r="R267" i="5"/>
  <c r="P267" i="5"/>
  <c r="BI266" i="5"/>
  <c r="BH266" i="5"/>
  <c r="BG266" i="5"/>
  <c r="BE266" i="5"/>
  <c r="T266" i="5"/>
  <c r="R266" i="5"/>
  <c r="P266" i="5"/>
  <c r="BI265" i="5"/>
  <c r="BH265" i="5"/>
  <c r="BG265" i="5"/>
  <c r="BE265" i="5"/>
  <c r="T265" i="5"/>
  <c r="R265" i="5"/>
  <c r="P265" i="5"/>
  <c r="BI262" i="5"/>
  <c r="BH262" i="5"/>
  <c r="BG262" i="5"/>
  <c r="BE262" i="5"/>
  <c r="T262" i="5"/>
  <c r="R262" i="5"/>
  <c r="P262" i="5"/>
  <c r="BI261" i="5"/>
  <c r="BH261" i="5"/>
  <c r="BG261" i="5"/>
  <c r="BE261" i="5"/>
  <c r="T261" i="5"/>
  <c r="R261" i="5"/>
  <c r="P261" i="5"/>
  <c r="BI260" i="5"/>
  <c r="BH260" i="5"/>
  <c r="BG260" i="5"/>
  <c r="BE260" i="5"/>
  <c r="T260" i="5"/>
  <c r="R260" i="5"/>
  <c r="P260" i="5"/>
  <c r="BI259" i="5"/>
  <c r="BH259" i="5"/>
  <c r="BG259" i="5"/>
  <c r="BE259" i="5"/>
  <c r="T259" i="5"/>
  <c r="R259" i="5"/>
  <c r="P259" i="5"/>
  <c r="BI258" i="5"/>
  <c r="BH258" i="5"/>
  <c r="BG258" i="5"/>
  <c r="BE258" i="5"/>
  <c r="T258" i="5"/>
  <c r="R258" i="5"/>
  <c r="P258" i="5"/>
  <c r="BI256" i="5"/>
  <c r="BH256" i="5"/>
  <c r="BG256" i="5"/>
  <c r="BE256" i="5"/>
  <c r="T256" i="5"/>
  <c r="R256" i="5"/>
  <c r="P256" i="5"/>
  <c r="BI255" i="5"/>
  <c r="BH255" i="5"/>
  <c r="BG255" i="5"/>
  <c r="BE255" i="5"/>
  <c r="T255" i="5"/>
  <c r="R255" i="5"/>
  <c r="P255" i="5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2" i="5"/>
  <c r="BH252" i="5"/>
  <c r="BG252" i="5"/>
  <c r="BE252" i="5"/>
  <c r="T252" i="5"/>
  <c r="R252" i="5"/>
  <c r="P252" i="5"/>
  <c r="BI251" i="5"/>
  <c r="BH251" i="5"/>
  <c r="BG251" i="5"/>
  <c r="BE251" i="5"/>
  <c r="T251" i="5"/>
  <c r="R251" i="5"/>
  <c r="P251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J130" i="5"/>
  <c r="J129" i="5"/>
  <c r="F129" i="5"/>
  <c r="F127" i="5"/>
  <c r="E125" i="5"/>
  <c r="J94" i="5"/>
  <c r="J93" i="5"/>
  <c r="F93" i="5"/>
  <c r="F91" i="5"/>
  <c r="E89" i="5"/>
  <c r="J20" i="5"/>
  <c r="E20" i="5"/>
  <c r="F94" i="5"/>
  <c r="J19" i="5"/>
  <c r="J14" i="5"/>
  <c r="J127" i="5" s="1"/>
  <c r="E7" i="5"/>
  <c r="E85" i="5" s="1"/>
  <c r="J39" i="4"/>
  <c r="J38" i="4"/>
  <c r="AY98" i="1"/>
  <c r="J37" i="4"/>
  <c r="AX98" i="1" s="1"/>
  <c r="BI261" i="4"/>
  <c r="BH261" i="4"/>
  <c r="BG261" i="4"/>
  <c r="BE261" i="4"/>
  <c r="T261" i="4"/>
  <c r="T260" i="4"/>
  <c r="R261" i="4"/>
  <c r="R260" i="4"/>
  <c r="P261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3" i="4"/>
  <c r="BH253" i="4"/>
  <c r="BG253" i="4"/>
  <c r="BE253" i="4"/>
  <c r="T253" i="4"/>
  <c r="T252" i="4" s="1"/>
  <c r="R253" i="4"/>
  <c r="R252" i="4"/>
  <c r="P253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8" i="4"/>
  <c r="BH248" i="4"/>
  <c r="BG248" i="4"/>
  <c r="BE248" i="4"/>
  <c r="T248" i="4"/>
  <c r="R248" i="4"/>
  <c r="P248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2" i="4"/>
  <c r="BH242" i="4"/>
  <c r="BG242" i="4"/>
  <c r="BE242" i="4"/>
  <c r="T242" i="4"/>
  <c r="T241" i="4"/>
  <c r="R242" i="4"/>
  <c r="R241" i="4" s="1"/>
  <c r="P242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J130" i="4"/>
  <c r="J129" i="4"/>
  <c r="F129" i="4"/>
  <c r="F127" i="4"/>
  <c r="E125" i="4"/>
  <c r="J94" i="4"/>
  <c r="J93" i="4"/>
  <c r="F93" i="4"/>
  <c r="F91" i="4"/>
  <c r="E89" i="4"/>
  <c r="J20" i="4"/>
  <c r="E20" i="4"/>
  <c r="F94" i="4" s="1"/>
  <c r="J19" i="4"/>
  <c r="J14" i="4"/>
  <c r="J91" i="4"/>
  <c r="E7" i="4"/>
  <c r="E121" i="4" s="1"/>
  <c r="J39" i="3"/>
  <c r="J38" i="3"/>
  <c r="AY97" i="1" s="1"/>
  <c r="J37" i="3"/>
  <c r="AX97" i="1"/>
  <c r="BI575" i="3"/>
  <c r="BH575" i="3"/>
  <c r="BG575" i="3"/>
  <c r="BE575" i="3"/>
  <c r="T575" i="3"/>
  <c r="R575" i="3"/>
  <c r="P575" i="3"/>
  <c r="BI574" i="3"/>
  <c r="BH574" i="3"/>
  <c r="BG574" i="3"/>
  <c r="BE574" i="3"/>
  <c r="T574" i="3"/>
  <c r="R574" i="3"/>
  <c r="P574" i="3"/>
  <c r="BI572" i="3"/>
  <c r="BH572" i="3"/>
  <c r="BG572" i="3"/>
  <c r="BE572" i="3"/>
  <c r="T572" i="3"/>
  <c r="T571" i="3" s="1"/>
  <c r="R572" i="3"/>
  <c r="R571" i="3" s="1"/>
  <c r="P572" i="3"/>
  <c r="P571" i="3"/>
  <c r="BI570" i="3"/>
  <c r="BH570" i="3"/>
  <c r="BG570" i="3"/>
  <c r="BE570" i="3"/>
  <c r="T570" i="3"/>
  <c r="R570" i="3"/>
  <c r="P570" i="3"/>
  <c r="BI569" i="3"/>
  <c r="BH569" i="3"/>
  <c r="BG569" i="3"/>
  <c r="BE569" i="3"/>
  <c r="T569" i="3"/>
  <c r="R569" i="3"/>
  <c r="P569" i="3"/>
  <c r="BI568" i="3"/>
  <c r="BH568" i="3"/>
  <c r="BG568" i="3"/>
  <c r="BE568" i="3"/>
  <c r="T568" i="3"/>
  <c r="R568" i="3"/>
  <c r="P568" i="3"/>
  <c r="BI567" i="3"/>
  <c r="BH567" i="3"/>
  <c r="BG567" i="3"/>
  <c r="BE567" i="3"/>
  <c r="T567" i="3"/>
  <c r="R567" i="3"/>
  <c r="P567" i="3"/>
  <c r="BI566" i="3"/>
  <c r="BH566" i="3"/>
  <c r="BG566" i="3"/>
  <c r="BE566" i="3"/>
  <c r="T566" i="3"/>
  <c r="R566" i="3"/>
  <c r="P566" i="3"/>
  <c r="BI565" i="3"/>
  <c r="BH565" i="3"/>
  <c r="BG565" i="3"/>
  <c r="BE565" i="3"/>
  <c r="T565" i="3"/>
  <c r="R565" i="3"/>
  <c r="P565" i="3"/>
  <c r="BI564" i="3"/>
  <c r="BH564" i="3"/>
  <c r="BG564" i="3"/>
  <c r="BE564" i="3"/>
  <c r="T564" i="3"/>
  <c r="R564" i="3"/>
  <c r="P564" i="3"/>
  <c r="BI563" i="3"/>
  <c r="BH563" i="3"/>
  <c r="BG563" i="3"/>
  <c r="BE563" i="3"/>
  <c r="T563" i="3"/>
  <c r="R563" i="3"/>
  <c r="P563" i="3"/>
  <c r="BI562" i="3"/>
  <c r="BH562" i="3"/>
  <c r="BG562" i="3"/>
  <c r="BE562" i="3"/>
  <c r="T562" i="3"/>
  <c r="R562" i="3"/>
  <c r="P562" i="3"/>
  <c r="BI561" i="3"/>
  <c r="BH561" i="3"/>
  <c r="BG561" i="3"/>
  <c r="BE561" i="3"/>
  <c r="T561" i="3"/>
  <c r="R561" i="3"/>
  <c r="P561" i="3"/>
  <c r="BI559" i="3"/>
  <c r="BH559" i="3"/>
  <c r="BG559" i="3"/>
  <c r="BE559" i="3"/>
  <c r="T559" i="3"/>
  <c r="R559" i="3"/>
  <c r="P559" i="3"/>
  <c r="BI558" i="3"/>
  <c r="BH558" i="3"/>
  <c r="BG558" i="3"/>
  <c r="BE558" i="3"/>
  <c r="T558" i="3"/>
  <c r="R558" i="3"/>
  <c r="P558" i="3"/>
  <c r="BI557" i="3"/>
  <c r="BH557" i="3"/>
  <c r="BG557" i="3"/>
  <c r="BE557" i="3"/>
  <c r="T557" i="3"/>
  <c r="R557" i="3"/>
  <c r="P557" i="3"/>
  <c r="BI556" i="3"/>
  <c r="BH556" i="3"/>
  <c r="BG556" i="3"/>
  <c r="BE556" i="3"/>
  <c r="T556" i="3"/>
  <c r="R556" i="3"/>
  <c r="P556" i="3"/>
  <c r="BI555" i="3"/>
  <c r="BH555" i="3"/>
  <c r="BG555" i="3"/>
  <c r="BE555" i="3"/>
  <c r="T555" i="3"/>
  <c r="R555" i="3"/>
  <c r="P555" i="3"/>
  <c r="BI554" i="3"/>
  <c r="BH554" i="3"/>
  <c r="BG554" i="3"/>
  <c r="BE554" i="3"/>
  <c r="T554" i="3"/>
  <c r="R554" i="3"/>
  <c r="P554" i="3"/>
  <c r="BI553" i="3"/>
  <c r="BH553" i="3"/>
  <c r="BG553" i="3"/>
  <c r="BE553" i="3"/>
  <c r="T553" i="3"/>
  <c r="R553" i="3"/>
  <c r="P553" i="3"/>
  <c r="BI552" i="3"/>
  <c r="BH552" i="3"/>
  <c r="BG552" i="3"/>
  <c r="BE552" i="3"/>
  <c r="T552" i="3"/>
  <c r="R552" i="3"/>
  <c r="P552" i="3"/>
  <c r="BI551" i="3"/>
  <c r="BH551" i="3"/>
  <c r="BG551" i="3"/>
  <c r="BE551" i="3"/>
  <c r="T551" i="3"/>
  <c r="R551" i="3"/>
  <c r="P551" i="3"/>
  <c r="BI550" i="3"/>
  <c r="BH550" i="3"/>
  <c r="BG550" i="3"/>
  <c r="BE550" i="3"/>
  <c r="T550" i="3"/>
  <c r="R550" i="3"/>
  <c r="P550" i="3"/>
  <c r="BI549" i="3"/>
  <c r="BH549" i="3"/>
  <c r="BG549" i="3"/>
  <c r="BE549" i="3"/>
  <c r="T549" i="3"/>
  <c r="R549" i="3"/>
  <c r="P549" i="3"/>
  <c r="BI548" i="3"/>
  <c r="BH548" i="3"/>
  <c r="BG548" i="3"/>
  <c r="BE548" i="3"/>
  <c r="T548" i="3"/>
  <c r="R548" i="3"/>
  <c r="P548" i="3"/>
  <c r="BI547" i="3"/>
  <c r="BH547" i="3"/>
  <c r="BG547" i="3"/>
  <c r="BE547" i="3"/>
  <c r="T547" i="3"/>
  <c r="R547" i="3"/>
  <c r="P547" i="3"/>
  <c r="BI546" i="3"/>
  <c r="BH546" i="3"/>
  <c r="BG546" i="3"/>
  <c r="BE546" i="3"/>
  <c r="T546" i="3"/>
  <c r="R546" i="3"/>
  <c r="P546" i="3"/>
  <c r="BI545" i="3"/>
  <c r="BH545" i="3"/>
  <c r="BG545" i="3"/>
  <c r="BE545" i="3"/>
  <c r="T545" i="3"/>
  <c r="R545" i="3"/>
  <c r="P545" i="3"/>
  <c r="BI544" i="3"/>
  <c r="BH544" i="3"/>
  <c r="BG544" i="3"/>
  <c r="BE544" i="3"/>
  <c r="T544" i="3"/>
  <c r="R544" i="3"/>
  <c r="P544" i="3"/>
  <c r="BI543" i="3"/>
  <c r="BH543" i="3"/>
  <c r="BG543" i="3"/>
  <c r="BE543" i="3"/>
  <c r="T543" i="3"/>
  <c r="R543" i="3"/>
  <c r="P543" i="3"/>
  <c r="BI542" i="3"/>
  <c r="BH542" i="3"/>
  <c r="BG542" i="3"/>
  <c r="BE542" i="3"/>
  <c r="T542" i="3"/>
  <c r="R542" i="3"/>
  <c r="P542" i="3"/>
  <c r="BI541" i="3"/>
  <c r="BH541" i="3"/>
  <c r="BG541" i="3"/>
  <c r="BE541" i="3"/>
  <c r="T541" i="3"/>
  <c r="R541" i="3"/>
  <c r="P541" i="3"/>
  <c r="BI540" i="3"/>
  <c r="BH540" i="3"/>
  <c r="BG540" i="3"/>
  <c r="BE540" i="3"/>
  <c r="T540" i="3"/>
  <c r="R540" i="3"/>
  <c r="P540" i="3"/>
  <c r="BI539" i="3"/>
  <c r="BH539" i="3"/>
  <c r="BG539" i="3"/>
  <c r="BE539" i="3"/>
  <c r="T539" i="3"/>
  <c r="R539" i="3"/>
  <c r="P539" i="3"/>
  <c r="BI538" i="3"/>
  <c r="BH538" i="3"/>
  <c r="BG538" i="3"/>
  <c r="BE538" i="3"/>
  <c r="T538" i="3"/>
  <c r="R538" i="3"/>
  <c r="P538" i="3"/>
  <c r="BI537" i="3"/>
  <c r="BH537" i="3"/>
  <c r="BG537" i="3"/>
  <c r="BE537" i="3"/>
  <c r="T537" i="3"/>
  <c r="R537" i="3"/>
  <c r="P537" i="3"/>
  <c r="BI536" i="3"/>
  <c r="BH536" i="3"/>
  <c r="BG536" i="3"/>
  <c r="BE536" i="3"/>
  <c r="T536" i="3"/>
  <c r="R536" i="3"/>
  <c r="P536" i="3"/>
  <c r="BI535" i="3"/>
  <c r="BH535" i="3"/>
  <c r="BG535" i="3"/>
  <c r="BE535" i="3"/>
  <c r="T535" i="3"/>
  <c r="R535" i="3"/>
  <c r="P535" i="3"/>
  <c r="BI534" i="3"/>
  <c r="BH534" i="3"/>
  <c r="BG534" i="3"/>
  <c r="BE534" i="3"/>
  <c r="T534" i="3"/>
  <c r="R534" i="3"/>
  <c r="P534" i="3"/>
  <c r="BI533" i="3"/>
  <c r="BH533" i="3"/>
  <c r="BG533" i="3"/>
  <c r="BE533" i="3"/>
  <c r="T533" i="3"/>
  <c r="R533" i="3"/>
  <c r="P533" i="3"/>
  <c r="BI532" i="3"/>
  <c r="BH532" i="3"/>
  <c r="BG532" i="3"/>
  <c r="BE532" i="3"/>
  <c r="T532" i="3"/>
  <c r="R532" i="3"/>
  <c r="P532" i="3"/>
  <c r="BI531" i="3"/>
  <c r="BH531" i="3"/>
  <c r="BG531" i="3"/>
  <c r="BE531" i="3"/>
  <c r="T531" i="3"/>
  <c r="R531" i="3"/>
  <c r="P531" i="3"/>
  <c r="BI530" i="3"/>
  <c r="BH530" i="3"/>
  <c r="BG530" i="3"/>
  <c r="BE530" i="3"/>
  <c r="T530" i="3"/>
  <c r="R530" i="3"/>
  <c r="P530" i="3"/>
  <c r="BI529" i="3"/>
  <c r="BH529" i="3"/>
  <c r="BG529" i="3"/>
  <c r="BE529" i="3"/>
  <c r="T529" i="3"/>
  <c r="R529" i="3"/>
  <c r="P529" i="3"/>
  <c r="BI528" i="3"/>
  <c r="BH528" i="3"/>
  <c r="BG528" i="3"/>
  <c r="BE528" i="3"/>
  <c r="T528" i="3"/>
  <c r="R528" i="3"/>
  <c r="P528" i="3"/>
  <c r="BI527" i="3"/>
  <c r="BH527" i="3"/>
  <c r="BG527" i="3"/>
  <c r="BE527" i="3"/>
  <c r="T527" i="3"/>
  <c r="R527" i="3"/>
  <c r="P527" i="3"/>
  <c r="BI526" i="3"/>
  <c r="BH526" i="3"/>
  <c r="BG526" i="3"/>
  <c r="BE526" i="3"/>
  <c r="T526" i="3"/>
  <c r="R526" i="3"/>
  <c r="P526" i="3"/>
  <c r="BI525" i="3"/>
  <c r="BH525" i="3"/>
  <c r="BG525" i="3"/>
  <c r="BE525" i="3"/>
  <c r="T525" i="3"/>
  <c r="R525" i="3"/>
  <c r="P525" i="3"/>
  <c r="BI524" i="3"/>
  <c r="BH524" i="3"/>
  <c r="BG524" i="3"/>
  <c r="BE524" i="3"/>
  <c r="T524" i="3"/>
  <c r="R524" i="3"/>
  <c r="P524" i="3"/>
  <c r="BI523" i="3"/>
  <c r="BH523" i="3"/>
  <c r="BG523" i="3"/>
  <c r="BE523" i="3"/>
  <c r="T523" i="3"/>
  <c r="R523" i="3"/>
  <c r="P523" i="3"/>
  <c r="BI522" i="3"/>
  <c r="BH522" i="3"/>
  <c r="BG522" i="3"/>
  <c r="BE522" i="3"/>
  <c r="T522" i="3"/>
  <c r="R522" i="3"/>
  <c r="P522" i="3"/>
  <c r="BI521" i="3"/>
  <c r="BH521" i="3"/>
  <c r="BG521" i="3"/>
  <c r="BE521" i="3"/>
  <c r="T521" i="3"/>
  <c r="R521" i="3"/>
  <c r="P521" i="3"/>
  <c r="BI520" i="3"/>
  <c r="BH520" i="3"/>
  <c r="BG520" i="3"/>
  <c r="BE520" i="3"/>
  <c r="T520" i="3"/>
  <c r="R520" i="3"/>
  <c r="P520" i="3"/>
  <c r="BI519" i="3"/>
  <c r="BH519" i="3"/>
  <c r="BG519" i="3"/>
  <c r="BE519" i="3"/>
  <c r="T519" i="3"/>
  <c r="R519" i="3"/>
  <c r="P519" i="3"/>
  <c r="BI518" i="3"/>
  <c r="BH518" i="3"/>
  <c r="BG518" i="3"/>
  <c r="BE518" i="3"/>
  <c r="T518" i="3"/>
  <c r="R518" i="3"/>
  <c r="P518" i="3"/>
  <c r="BI517" i="3"/>
  <c r="BH517" i="3"/>
  <c r="BG517" i="3"/>
  <c r="BE517" i="3"/>
  <c r="T517" i="3"/>
  <c r="R517" i="3"/>
  <c r="P517" i="3"/>
  <c r="BI516" i="3"/>
  <c r="BH516" i="3"/>
  <c r="BG516" i="3"/>
  <c r="BE516" i="3"/>
  <c r="T516" i="3"/>
  <c r="R516" i="3"/>
  <c r="P516" i="3"/>
  <c r="BI515" i="3"/>
  <c r="BH515" i="3"/>
  <c r="BG515" i="3"/>
  <c r="BE515" i="3"/>
  <c r="T515" i="3"/>
  <c r="R515" i="3"/>
  <c r="P515" i="3"/>
  <c r="BI514" i="3"/>
  <c r="BH514" i="3"/>
  <c r="BG514" i="3"/>
  <c r="BE514" i="3"/>
  <c r="T514" i="3"/>
  <c r="R514" i="3"/>
  <c r="P514" i="3"/>
  <c r="BI513" i="3"/>
  <c r="BH513" i="3"/>
  <c r="BG513" i="3"/>
  <c r="BE513" i="3"/>
  <c r="T513" i="3"/>
  <c r="R513" i="3"/>
  <c r="P513" i="3"/>
  <c r="BI512" i="3"/>
  <c r="BH512" i="3"/>
  <c r="BG512" i="3"/>
  <c r="BE512" i="3"/>
  <c r="T512" i="3"/>
  <c r="R512" i="3"/>
  <c r="P512" i="3"/>
  <c r="BI511" i="3"/>
  <c r="BH511" i="3"/>
  <c r="BG511" i="3"/>
  <c r="BE511" i="3"/>
  <c r="T511" i="3"/>
  <c r="R511" i="3"/>
  <c r="P511" i="3"/>
  <c r="BI510" i="3"/>
  <c r="BH510" i="3"/>
  <c r="BG510" i="3"/>
  <c r="BE510" i="3"/>
  <c r="T510" i="3"/>
  <c r="R510" i="3"/>
  <c r="P510" i="3"/>
  <c r="BI509" i="3"/>
  <c r="BH509" i="3"/>
  <c r="BG509" i="3"/>
  <c r="BE509" i="3"/>
  <c r="T509" i="3"/>
  <c r="R509" i="3"/>
  <c r="P509" i="3"/>
  <c r="BI508" i="3"/>
  <c r="BH508" i="3"/>
  <c r="BG508" i="3"/>
  <c r="BE508" i="3"/>
  <c r="T508" i="3"/>
  <c r="R508" i="3"/>
  <c r="P508" i="3"/>
  <c r="BI507" i="3"/>
  <c r="BH507" i="3"/>
  <c r="BG507" i="3"/>
  <c r="BE507" i="3"/>
  <c r="T507" i="3"/>
  <c r="R507" i="3"/>
  <c r="P507" i="3"/>
  <c r="BI506" i="3"/>
  <c r="BH506" i="3"/>
  <c r="BG506" i="3"/>
  <c r="BE506" i="3"/>
  <c r="T506" i="3"/>
  <c r="R506" i="3"/>
  <c r="P506" i="3"/>
  <c r="BI505" i="3"/>
  <c r="BH505" i="3"/>
  <c r="BG505" i="3"/>
  <c r="BE505" i="3"/>
  <c r="T505" i="3"/>
  <c r="R505" i="3"/>
  <c r="P505" i="3"/>
  <c r="BI504" i="3"/>
  <c r="BH504" i="3"/>
  <c r="BG504" i="3"/>
  <c r="BE504" i="3"/>
  <c r="T504" i="3"/>
  <c r="R504" i="3"/>
  <c r="P504" i="3"/>
  <c r="BI503" i="3"/>
  <c r="BH503" i="3"/>
  <c r="BG503" i="3"/>
  <c r="BE503" i="3"/>
  <c r="T503" i="3"/>
  <c r="R503" i="3"/>
  <c r="P503" i="3"/>
  <c r="BI502" i="3"/>
  <c r="BH502" i="3"/>
  <c r="BG502" i="3"/>
  <c r="BE502" i="3"/>
  <c r="T502" i="3"/>
  <c r="R502" i="3"/>
  <c r="P502" i="3"/>
  <c r="BI501" i="3"/>
  <c r="BH501" i="3"/>
  <c r="BG501" i="3"/>
  <c r="BE501" i="3"/>
  <c r="T501" i="3"/>
  <c r="R501" i="3"/>
  <c r="P501" i="3"/>
  <c r="BI500" i="3"/>
  <c r="BH500" i="3"/>
  <c r="BG500" i="3"/>
  <c r="BE500" i="3"/>
  <c r="T500" i="3"/>
  <c r="R500" i="3"/>
  <c r="P500" i="3"/>
  <c r="BI499" i="3"/>
  <c r="BH499" i="3"/>
  <c r="BG499" i="3"/>
  <c r="BE499" i="3"/>
  <c r="T499" i="3"/>
  <c r="R499" i="3"/>
  <c r="P499" i="3"/>
  <c r="BI498" i="3"/>
  <c r="BH498" i="3"/>
  <c r="BG498" i="3"/>
  <c r="BE498" i="3"/>
  <c r="T498" i="3"/>
  <c r="R498" i="3"/>
  <c r="P498" i="3"/>
  <c r="BI497" i="3"/>
  <c r="BH497" i="3"/>
  <c r="BG497" i="3"/>
  <c r="BE497" i="3"/>
  <c r="T497" i="3"/>
  <c r="R497" i="3"/>
  <c r="P497" i="3"/>
  <c r="BI496" i="3"/>
  <c r="BH496" i="3"/>
  <c r="BG496" i="3"/>
  <c r="BE496" i="3"/>
  <c r="T496" i="3"/>
  <c r="R496" i="3"/>
  <c r="P496" i="3"/>
  <c r="BI495" i="3"/>
  <c r="BH495" i="3"/>
  <c r="BG495" i="3"/>
  <c r="BE495" i="3"/>
  <c r="T495" i="3"/>
  <c r="R495" i="3"/>
  <c r="P495" i="3"/>
  <c r="BI494" i="3"/>
  <c r="BH494" i="3"/>
  <c r="BG494" i="3"/>
  <c r="BE494" i="3"/>
  <c r="T494" i="3"/>
  <c r="R494" i="3"/>
  <c r="P494" i="3"/>
  <c r="BI493" i="3"/>
  <c r="BH493" i="3"/>
  <c r="BG493" i="3"/>
  <c r="BE493" i="3"/>
  <c r="T493" i="3"/>
  <c r="R493" i="3"/>
  <c r="P493" i="3"/>
  <c r="BI492" i="3"/>
  <c r="BH492" i="3"/>
  <c r="BG492" i="3"/>
  <c r="BE492" i="3"/>
  <c r="T492" i="3"/>
  <c r="R492" i="3"/>
  <c r="P492" i="3"/>
  <c r="BI491" i="3"/>
  <c r="BH491" i="3"/>
  <c r="BG491" i="3"/>
  <c r="BE491" i="3"/>
  <c r="T491" i="3"/>
  <c r="R491" i="3"/>
  <c r="P491" i="3"/>
  <c r="BI490" i="3"/>
  <c r="BH490" i="3"/>
  <c r="BG490" i="3"/>
  <c r="BE490" i="3"/>
  <c r="T490" i="3"/>
  <c r="R490" i="3"/>
  <c r="P490" i="3"/>
  <c r="BI489" i="3"/>
  <c r="BH489" i="3"/>
  <c r="BG489" i="3"/>
  <c r="BE489" i="3"/>
  <c r="T489" i="3"/>
  <c r="R489" i="3"/>
  <c r="P489" i="3"/>
  <c r="BI488" i="3"/>
  <c r="BH488" i="3"/>
  <c r="BG488" i="3"/>
  <c r="BE488" i="3"/>
  <c r="T488" i="3"/>
  <c r="R488" i="3"/>
  <c r="P488" i="3"/>
  <c r="BI487" i="3"/>
  <c r="BH487" i="3"/>
  <c r="BG487" i="3"/>
  <c r="BE487" i="3"/>
  <c r="T487" i="3"/>
  <c r="R487" i="3"/>
  <c r="P487" i="3"/>
  <c r="BI486" i="3"/>
  <c r="BH486" i="3"/>
  <c r="BG486" i="3"/>
  <c r="BE486" i="3"/>
  <c r="T486" i="3"/>
  <c r="R486" i="3"/>
  <c r="P486" i="3"/>
  <c r="BI485" i="3"/>
  <c r="BH485" i="3"/>
  <c r="BG485" i="3"/>
  <c r="BE485" i="3"/>
  <c r="T485" i="3"/>
  <c r="R485" i="3"/>
  <c r="P485" i="3"/>
  <c r="BI484" i="3"/>
  <c r="BH484" i="3"/>
  <c r="BG484" i="3"/>
  <c r="BE484" i="3"/>
  <c r="T484" i="3"/>
  <c r="R484" i="3"/>
  <c r="P484" i="3"/>
  <c r="BI483" i="3"/>
  <c r="BH483" i="3"/>
  <c r="BG483" i="3"/>
  <c r="BE483" i="3"/>
  <c r="T483" i="3"/>
  <c r="R483" i="3"/>
  <c r="P483" i="3"/>
  <c r="BI480" i="3"/>
  <c r="BH480" i="3"/>
  <c r="BG480" i="3"/>
  <c r="BE480" i="3"/>
  <c r="T480" i="3"/>
  <c r="R480" i="3"/>
  <c r="P480" i="3"/>
  <c r="BI479" i="3"/>
  <c r="BH479" i="3"/>
  <c r="BG479" i="3"/>
  <c r="BE479" i="3"/>
  <c r="T479" i="3"/>
  <c r="R479" i="3"/>
  <c r="P479" i="3"/>
  <c r="BI478" i="3"/>
  <c r="BH478" i="3"/>
  <c r="BG478" i="3"/>
  <c r="BE478" i="3"/>
  <c r="T478" i="3"/>
  <c r="R478" i="3"/>
  <c r="P478" i="3"/>
  <c r="BI477" i="3"/>
  <c r="BH477" i="3"/>
  <c r="BG477" i="3"/>
  <c r="BE477" i="3"/>
  <c r="T477" i="3"/>
  <c r="R477" i="3"/>
  <c r="P477" i="3"/>
  <c r="BI475" i="3"/>
  <c r="BH475" i="3"/>
  <c r="BG475" i="3"/>
  <c r="BE475" i="3"/>
  <c r="T475" i="3"/>
  <c r="R475" i="3"/>
  <c r="P475" i="3"/>
  <c r="BI474" i="3"/>
  <c r="BH474" i="3"/>
  <c r="BG474" i="3"/>
  <c r="BE474" i="3"/>
  <c r="T474" i="3"/>
  <c r="R474" i="3"/>
  <c r="P474" i="3"/>
  <c r="BI473" i="3"/>
  <c r="BH473" i="3"/>
  <c r="BG473" i="3"/>
  <c r="BE473" i="3"/>
  <c r="T473" i="3"/>
  <c r="R473" i="3"/>
  <c r="P473" i="3"/>
  <c r="BI471" i="3"/>
  <c r="BH471" i="3"/>
  <c r="BG471" i="3"/>
  <c r="BE471" i="3"/>
  <c r="T471" i="3"/>
  <c r="R471" i="3"/>
  <c r="P471" i="3"/>
  <c r="BI470" i="3"/>
  <c r="BH470" i="3"/>
  <c r="BG470" i="3"/>
  <c r="BE470" i="3"/>
  <c r="T470" i="3"/>
  <c r="R470" i="3"/>
  <c r="P470" i="3"/>
  <c r="BI469" i="3"/>
  <c r="BH469" i="3"/>
  <c r="BG469" i="3"/>
  <c r="BE469" i="3"/>
  <c r="T469" i="3"/>
  <c r="R469" i="3"/>
  <c r="P469" i="3"/>
  <c r="BI467" i="3"/>
  <c r="BH467" i="3"/>
  <c r="BG467" i="3"/>
  <c r="BE467" i="3"/>
  <c r="T467" i="3"/>
  <c r="R467" i="3"/>
  <c r="P467" i="3"/>
  <c r="BI466" i="3"/>
  <c r="BH466" i="3"/>
  <c r="BG466" i="3"/>
  <c r="BE466" i="3"/>
  <c r="T466" i="3"/>
  <c r="R466" i="3"/>
  <c r="P466" i="3"/>
  <c r="BI465" i="3"/>
  <c r="BH465" i="3"/>
  <c r="BG465" i="3"/>
  <c r="BE465" i="3"/>
  <c r="T465" i="3"/>
  <c r="R465" i="3"/>
  <c r="P465" i="3"/>
  <c r="BI464" i="3"/>
  <c r="BH464" i="3"/>
  <c r="BG464" i="3"/>
  <c r="BE464" i="3"/>
  <c r="T464" i="3"/>
  <c r="R464" i="3"/>
  <c r="P464" i="3"/>
  <c r="BI463" i="3"/>
  <c r="BH463" i="3"/>
  <c r="BG463" i="3"/>
  <c r="BE463" i="3"/>
  <c r="T463" i="3"/>
  <c r="R463" i="3"/>
  <c r="P463" i="3"/>
  <c r="BI462" i="3"/>
  <c r="BH462" i="3"/>
  <c r="BG462" i="3"/>
  <c r="BE462" i="3"/>
  <c r="T462" i="3"/>
  <c r="R462" i="3"/>
  <c r="P462" i="3"/>
  <c r="BI461" i="3"/>
  <c r="BH461" i="3"/>
  <c r="BG461" i="3"/>
  <c r="BE461" i="3"/>
  <c r="T461" i="3"/>
  <c r="R461" i="3"/>
  <c r="P461" i="3"/>
  <c r="BI459" i="3"/>
  <c r="BH459" i="3"/>
  <c r="BG459" i="3"/>
  <c r="BE459" i="3"/>
  <c r="T459" i="3"/>
  <c r="R459" i="3"/>
  <c r="P459" i="3"/>
  <c r="BI458" i="3"/>
  <c r="BH458" i="3"/>
  <c r="BG458" i="3"/>
  <c r="BE458" i="3"/>
  <c r="T458" i="3"/>
  <c r="R458" i="3"/>
  <c r="P458" i="3"/>
  <c r="BI456" i="3"/>
  <c r="BH456" i="3"/>
  <c r="BG456" i="3"/>
  <c r="BE456" i="3"/>
  <c r="T456" i="3"/>
  <c r="R456" i="3"/>
  <c r="P456" i="3"/>
  <c r="BI455" i="3"/>
  <c r="BH455" i="3"/>
  <c r="BG455" i="3"/>
  <c r="BE455" i="3"/>
  <c r="T455" i="3"/>
  <c r="R455" i="3"/>
  <c r="P455" i="3"/>
  <c r="BI454" i="3"/>
  <c r="BH454" i="3"/>
  <c r="BG454" i="3"/>
  <c r="BE454" i="3"/>
  <c r="T454" i="3"/>
  <c r="R454" i="3"/>
  <c r="P454" i="3"/>
  <c r="BI452" i="3"/>
  <c r="BH452" i="3"/>
  <c r="BG452" i="3"/>
  <c r="BE452" i="3"/>
  <c r="T452" i="3"/>
  <c r="R452" i="3"/>
  <c r="P452" i="3"/>
  <c r="BI451" i="3"/>
  <c r="BH451" i="3"/>
  <c r="BG451" i="3"/>
  <c r="BE451" i="3"/>
  <c r="T451" i="3"/>
  <c r="R451" i="3"/>
  <c r="P451" i="3"/>
  <c r="BI450" i="3"/>
  <c r="BH450" i="3"/>
  <c r="BG450" i="3"/>
  <c r="BE450" i="3"/>
  <c r="T450" i="3"/>
  <c r="R450" i="3"/>
  <c r="P450" i="3"/>
  <c r="BI449" i="3"/>
  <c r="BH449" i="3"/>
  <c r="BG449" i="3"/>
  <c r="BE449" i="3"/>
  <c r="T449" i="3"/>
  <c r="R449" i="3"/>
  <c r="P449" i="3"/>
  <c r="BI448" i="3"/>
  <c r="BH448" i="3"/>
  <c r="BG448" i="3"/>
  <c r="BE448" i="3"/>
  <c r="T448" i="3"/>
  <c r="R448" i="3"/>
  <c r="P448" i="3"/>
  <c r="BI447" i="3"/>
  <c r="BH447" i="3"/>
  <c r="BG447" i="3"/>
  <c r="BE447" i="3"/>
  <c r="T447" i="3"/>
  <c r="R447" i="3"/>
  <c r="P447" i="3"/>
  <c r="BI445" i="3"/>
  <c r="BH445" i="3"/>
  <c r="BG445" i="3"/>
  <c r="BE445" i="3"/>
  <c r="T445" i="3"/>
  <c r="R445" i="3"/>
  <c r="P445" i="3"/>
  <c r="BI444" i="3"/>
  <c r="BH444" i="3"/>
  <c r="BG444" i="3"/>
  <c r="BE444" i="3"/>
  <c r="T444" i="3"/>
  <c r="R444" i="3"/>
  <c r="P444" i="3"/>
  <c r="BI443" i="3"/>
  <c r="BH443" i="3"/>
  <c r="BG443" i="3"/>
  <c r="BE443" i="3"/>
  <c r="T443" i="3"/>
  <c r="R443" i="3"/>
  <c r="P443" i="3"/>
  <c r="BI442" i="3"/>
  <c r="BH442" i="3"/>
  <c r="BG442" i="3"/>
  <c r="BE442" i="3"/>
  <c r="T442" i="3"/>
  <c r="R442" i="3"/>
  <c r="P442" i="3"/>
  <c r="BI441" i="3"/>
  <c r="BH441" i="3"/>
  <c r="BG441" i="3"/>
  <c r="BE441" i="3"/>
  <c r="T441" i="3"/>
  <c r="R441" i="3"/>
  <c r="P441" i="3"/>
  <c r="BI440" i="3"/>
  <c r="BH440" i="3"/>
  <c r="BG440" i="3"/>
  <c r="BE440" i="3"/>
  <c r="T440" i="3"/>
  <c r="R440" i="3"/>
  <c r="P440" i="3"/>
  <c r="BI439" i="3"/>
  <c r="BH439" i="3"/>
  <c r="BG439" i="3"/>
  <c r="BE439" i="3"/>
  <c r="T439" i="3"/>
  <c r="R439" i="3"/>
  <c r="P439" i="3"/>
  <c r="BI438" i="3"/>
  <c r="BH438" i="3"/>
  <c r="BG438" i="3"/>
  <c r="BE438" i="3"/>
  <c r="T438" i="3"/>
  <c r="R438" i="3"/>
  <c r="P438" i="3"/>
  <c r="BI437" i="3"/>
  <c r="BH437" i="3"/>
  <c r="BG437" i="3"/>
  <c r="BE437" i="3"/>
  <c r="T437" i="3"/>
  <c r="R437" i="3"/>
  <c r="P437" i="3"/>
  <c r="BI436" i="3"/>
  <c r="BH436" i="3"/>
  <c r="BG436" i="3"/>
  <c r="BE436" i="3"/>
  <c r="T436" i="3"/>
  <c r="R436" i="3"/>
  <c r="P436" i="3"/>
  <c r="BI434" i="3"/>
  <c r="BH434" i="3"/>
  <c r="BG434" i="3"/>
  <c r="BE434" i="3"/>
  <c r="T434" i="3"/>
  <c r="R434" i="3"/>
  <c r="P434" i="3"/>
  <c r="BI433" i="3"/>
  <c r="BH433" i="3"/>
  <c r="BG433" i="3"/>
  <c r="BE433" i="3"/>
  <c r="T433" i="3"/>
  <c r="R433" i="3"/>
  <c r="P433" i="3"/>
  <c r="BI432" i="3"/>
  <c r="BH432" i="3"/>
  <c r="BG432" i="3"/>
  <c r="BE432" i="3"/>
  <c r="T432" i="3"/>
  <c r="R432" i="3"/>
  <c r="P432" i="3"/>
  <c r="BI431" i="3"/>
  <c r="BH431" i="3"/>
  <c r="BG431" i="3"/>
  <c r="BE431" i="3"/>
  <c r="T431" i="3"/>
  <c r="R431" i="3"/>
  <c r="P431" i="3"/>
  <c r="BI430" i="3"/>
  <c r="BH430" i="3"/>
  <c r="BG430" i="3"/>
  <c r="BE430" i="3"/>
  <c r="T430" i="3"/>
  <c r="R430" i="3"/>
  <c r="P430" i="3"/>
  <c r="BI429" i="3"/>
  <c r="BH429" i="3"/>
  <c r="BG429" i="3"/>
  <c r="BE429" i="3"/>
  <c r="T429" i="3"/>
  <c r="R429" i="3"/>
  <c r="P429" i="3"/>
  <c r="BI428" i="3"/>
  <c r="BH428" i="3"/>
  <c r="BG428" i="3"/>
  <c r="BE428" i="3"/>
  <c r="T428" i="3"/>
  <c r="R428" i="3"/>
  <c r="P428" i="3"/>
  <c r="BI427" i="3"/>
  <c r="BH427" i="3"/>
  <c r="BG427" i="3"/>
  <c r="BE427" i="3"/>
  <c r="T427" i="3"/>
  <c r="R427" i="3"/>
  <c r="P427" i="3"/>
  <c r="BI426" i="3"/>
  <c r="BH426" i="3"/>
  <c r="BG426" i="3"/>
  <c r="BE426" i="3"/>
  <c r="T426" i="3"/>
  <c r="R426" i="3"/>
  <c r="P426" i="3"/>
  <c r="BI425" i="3"/>
  <c r="BH425" i="3"/>
  <c r="BG425" i="3"/>
  <c r="BE425" i="3"/>
  <c r="T425" i="3"/>
  <c r="R425" i="3"/>
  <c r="P425" i="3"/>
  <c r="BI424" i="3"/>
  <c r="BH424" i="3"/>
  <c r="BG424" i="3"/>
  <c r="BE424" i="3"/>
  <c r="T424" i="3"/>
  <c r="R424" i="3"/>
  <c r="P424" i="3"/>
  <c r="BI423" i="3"/>
  <c r="BH423" i="3"/>
  <c r="BG423" i="3"/>
  <c r="BE423" i="3"/>
  <c r="T423" i="3"/>
  <c r="R423" i="3"/>
  <c r="P423" i="3"/>
  <c r="BI422" i="3"/>
  <c r="BH422" i="3"/>
  <c r="BG422" i="3"/>
  <c r="BE422" i="3"/>
  <c r="T422" i="3"/>
  <c r="R422" i="3"/>
  <c r="P422" i="3"/>
  <c r="BI421" i="3"/>
  <c r="BH421" i="3"/>
  <c r="BG421" i="3"/>
  <c r="BE421" i="3"/>
  <c r="T421" i="3"/>
  <c r="R421" i="3"/>
  <c r="P421" i="3"/>
  <c r="BI420" i="3"/>
  <c r="BH420" i="3"/>
  <c r="BG420" i="3"/>
  <c r="BE420" i="3"/>
  <c r="T420" i="3"/>
  <c r="R420" i="3"/>
  <c r="P420" i="3"/>
  <c r="BI419" i="3"/>
  <c r="BH419" i="3"/>
  <c r="BG419" i="3"/>
  <c r="BE419" i="3"/>
  <c r="T419" i="3"/>
  <c r="R419" i="3"/>
  <c r="P419" i="3"/>
  <c r="BI418" i="3"/>
  <c r="BH418" i="3"/>
  <c r="BG418" i="3"/>
  <c r="BE418" i="3"/>
  <c r="T418" i="3"/>
  <c r="R418" i="3"/>
  <c r="P418" i="3"/>
  <c r="BI417" i="3"/>
  <c r="BH417" i="3"/>
  <c r="BG417" i="3"/>
  <c r="BE417" i="3"/>
  <c r="T417" i="3"/>
  <c r="R417" i="3"/>
  <c r="P417" i="3"/>
  <c r="BI416" i="3"/>
  <c r="BH416" i="3"/>
  <c r="BG416" i="3"/>
  <c r="BE416" i="3"/>
  <c r="T416" i="3"/>
  <c r="R416" i="3"/>
  <c r="P416" i="3"/>
  <c r="BI415" i="3"/>
  <c r="BH415" i="3"/>
  <c r="BG415" i="3"/>
  <c r="BE415" i="3"/>
  <c r="T415" i="3"/>
  <c r="R415" i="3"/>
  <c r="P415" i="3"/>
  <c r="BI414" i="3"/>
  <c r="BH414" i="3"/>
  <c r="BG414" i="3"/>
  <c r="BE414" i="3"/>
  <c r="T414" i="3"/>
  <c r="R414" i="3"/>
  <c r="P414" i="3"/>
  <c r="BI413" i="3"/>
  <c r="BH413" i="3"/>
  <c r="BG413" i="3"/>
  <c r="BE413" i="3"/>
  <c r="T413" i="3"/>
  <c r="R413" i="3"/>
  <c r="P413" i="3"/>
  <c r="BI412" i="3"/>
  <c r="BH412" i="3"/>
  <c r="BG412" i="3"/>
  <c r="BE412" i="3"/>
  <c r="T412" i="3"/>
  <c r="R412" i="3"/>
  <c r="P412" i="3"/>
  <c r="BI411" i="3"/>
  <c r="BH411" i="3"/>
  <c r="BG411" i="3"/>
  <c r="BE411" i="3"/>
  <c r="T411" i="3"/>
  <c r="R411" i="3"/>
  <c r="P411" i="3"/>
  <c r="BI410" i="3"/>
  <c r="BH410" i="3"/>
  <c r="BG410" i="3"/>
  <c r="BE410" i="3"/>
  <c r="T410" i="3"/>
  <c r="R410" i="3"/>
  <c r="P410" i="3"/>
  <c r="BI409" i="3"/>
  <c r="BH409" i="3"/>
  <c r="BG409" i="3"/>
  <c r="BE409" i="3"/>
  <c r="T409" i="3"/>
  <c r="R409" i="3"/>
  <c r="P409" i="3"/>
  <c r="BI408" i="3"/>
  <c r="BH408" i="3"/>
  <c r="BG408" i="3"/>
  <c r="BE408" i="3"/>
  <c r="T408" i="3"/>
  <c r="R408" i="3"/>
  <c r="P408" i="3"/>
  <c r="BI407" i="3"/>
  <c r="BH407" i="3"/>
  <c r="BG407" i="3"/>
  <c r="BE407" i="3"/>
  <c r="T407" i="3"/>
  <c r="R407" i="3"/>
  <c r="P407" i="3"/>
  <c r="BI406" i="3"/>
  <c r="BH406" i="3"/>
  <c r="BG406" i="3"/>
  <c r="BE406" i="3"/>
  <c r="T406" i="3"/>
  <c r="R406" i="3"/>
  <c r="P406" i="3"/>
  <c r="BI405" i="3"/>
  <c r="BH405" i="3"/>
  <c r="BG405" i="3"/>
  <c r="BE405" i="3"/>
  <c r="T405" i="3"/>
  <c r="R405" i="3"/>
  <c r="P405" i="3"/>
  <c r="BI404" i="3"/>
  <c r="BH404" i="3"/>
  <c r="BG404" i="3"/>
  <c r="BE404" i="3"/>
  <c r="T404" i="3"/>
  <c r="R404" i="3"/>
  <c r="P404" i="3"/>
  <c r="BI403" i="3"/>
  <c r="BH403" i="3"/>
  <c r="BG403" i="3"/>
  <c r="BE403" i="3"/>
  <c r="T403" i="3"/>
  <c r="R403" i="3"/>
  <c r="P403" i="3"/>
  <c r="BI402" i="3"/>
  <c r="BH402" i="3"/>
  <c r="BG402" i="3"/>
  <c r="BE402" i="3"/>
  <c r="T402" i="3"/>
  <c r="R402" i="3"/>
  <c r="P402" i="3"/>
  <c r="BI401" i="3"/>
  <c r="BH401" i="3"/>
  <c r="BG401" i="3"/>
  <c r="BE401" i="3"/>
  <c r="T401" i="3"/>
  <c r="R401" i="3"/>
  <c r="P401" i="3"/>
  <c r="BI400" i="3"/>
  <c r="BH400" i="3"/>
  <c r="BG400" i="3"/>
  <c r="BE400" i="3"/>
  <c r="T400" i="3"/>
  <c r="R400" i="3"/>
  <c r="P400" i="3"/>
  <c r="BI399" i="3"/>
  <c r="BH399" i="3"/>
  <c r="BG399" i="3"/>
  <c r="BE399" i="3"/>
  <c r="T399" i="3"/>
  <c r="R399" i="3"/>
  <c r="P399" i="3"/>
  <c r="BI398" i="3"/>
  <c r="BH398" i="3"/>
  <c r="BG398" i="3"/>
  <c r="BE398" i="3"/>
  <c r="T398" i="3"/>
  <c r="R398" i="3"/>
  <c r="P398" i="3"/>
  <c r="BI397" i="3"/>
  <c r="BH397" i="3"/>
  <c r="BG397" i="3"/>
  <c r="BE397" i="3"/>
  <c r="T397" i="3"/>
  <c r="R397" i="3"/>
  <c r="P397" i="3"/>
  <c r="BI396" i="3"/>
  <c r="BH396" i="3"/>
  <c r="BG396" i="3"/>
  <c r="BE396" i="3"/>
  <c r="T396" i="3"/>
  <c r="R396" i="3"/>
  <c r="P396" i="3"/>
  <c r="BI395" i="3"/>
  <c r="BH395" i="3"/>
  <c r="BG395" i="3"/>
  <c r="BE395" i="3"/>
  <c r="T395" i="3"/>
  <c r="R395" i="3"/>
  <c r="P395" i="3"/>
  <c r="BI393" i="3"/>
  <c r="BH393" i="3"/>
  <c r="BG393" i="3"/>
  <c r="BE393" i="3"/>
  <c r="T393" i="3"/>
  <c r="R393" i="3"/>
  <c r="P393" i="3"/>
  <c r="BI392" i="3"/>
  <c r="BH392" i="3"/>
  <c r="BG392" i="3"/>
  <c r="BE392" i="3"/>
  <c r="T392" i="3"/>
  <c r="R392" i="3"/>
  <c r="P392" i="3"/>
  <c r="BI391" i="3"/>
  <c r="BH391" i="3"/>
  <c r="BG391" i="3"/>
  <c r="BE391" i="3"/>
  <c r="T391" i="3"/>
  <c r="R391" i="3"/>
  <c r="P391" i="3"/>
  <c r="BI390" i="3"/>
  <c r="BH390" i="3"/>
  <c r="BG390" i="3"/>
  <c r="BE390" i="3"/>
  <c r="T390" i="3"/>
  <c r="R390" i="3"/>
  <c r="P390" i="3"/>
  <c r="BI389" i="3"/>
  <c r="BH389" i="3"/>
  <c r="BG389" i="3"/>
  <c r="BE389" i="3"/>
  <c r="T389" i="3"/>
  <c r="R389" i="3"/>
  <c r="P389" i="3"/>
  <c r="BI388" i="3"/>
  <c r="BH388" i="3"/>
  <c r="BG388" i="3"/>
  <c r="BE388" i="3"/>
  <c r="T388" i="3"/>
  <c r="R388" i="3"/>
  <c r="P388" i="3"/>
  <c r="BI387" i="3"/>
  <c r="BH387" i="3"/>
  <c r="BG387" i="3"/>
  <c r="BE387" i="3"/>
  <c r="T387" i="3"/>
  <c r="R387" i="3"/>
  <c r="P387" i="3"/>
  <c r="BI386" i="3"/>
  <c r="BH386" i="3"/>
  <c r="BG386" i="3"/>
  <c r="BE386" i="3"/>
  <c r="T386" i="3"/>
  <c r="R386" i="3"/>
  <c r="P386" i="3"/>
  <c r="BI385" i="3"/>
  <c r="BH385" i="3"/>
  <c r="BG385" i="3"/>
  <c r="BE385" i="3"/>
  <c r="T385" i="3"/>
  <c r="R385" i="3"/>
  <c r="P385" i="3"/>
  <c r="BI384" i="3"/>
  <c r="BH384" i="3"/>
  <c r="BG384" i="3"/>
  <c r="BE384" i="3"/>
  <c r="T384" i="3"/>
  <c r="R384" i="3"/>
  <c r="P384" i="3"/>
  <c r="BI383" i="3"/>
  <c r="BH383" i="3"/>
  <c r="BG383" i="3"/>
  <c r="BE383" i="3"/>
  <c r="T383" i="3"/>
  <c r="R383" i="3"/>
  <c r="P383" i="3"/>
  <c r="BI381" i="3"/>
  <c r="BH381" i="3"/>
  <c r="BG381" i="3"/>
  <c r="BE381" i="3"/>
  <c r="T381" i="3"/>
  <c r="R381" i="3"/>
  <c r="P381" i="3"/>
  <c r="BI380" i="3"/>
  <c r="BH380" i="3"/>
  <c r="BG380" i="3"/>
  <c r="BE380" i="3"/>
  <c r="T380" i="3"/>
  <c r="R380" i="3"/>
  <c r="P380" i="3"/>
  <c r="BI379" i="3"/>
  <c r="BH379" i="3"/>
  <c r="BG379" i="3"/>
  <c r="BE379" i="3"/>
  <c r="T379" i="3"/>
  <c r="R379" i="3"/>
  <c r="P379" i="3"/>
  <c r="BI378" i="3"/>
  <c r="BH378" i="3"/>
  <c r="BG378" i="3"/>
  <c r="BE378" i="3"/>
  <c r="T378" i="3"/>
  <c r="R378" i="3"/>
  <c r="P378" i="3"/>
  <c r="BI377" i="3"/>
  <c r="BH377" i="3"/>
  <c r="BG377" i="3"/>
  <c r="BE377" i="3"/>
  <c r="T377" i="3"/>
  <c r="R377" i="3"/>
  <c r="P377" i="3"/>
  <c r="BI376" i="3"/>
  <c r="BH376" i="3"/>
  <c r="BG376" i="3"/>
  <c r="BE376" i="3"/>
  <c r="T376" i="3"/>
  <c r="R376" i="3"/>
  <c r="P376" i="3"/>
  <c r="BI374" i="3"/>
  <c r="BH374" i="3"/>
  <c r="BG374" i="3"/>
  <c r="BE374" i="3"/>
  <c r="T374" i="3"/>
  <c r="R374" i="3"/>
  <c r="P374" i="3"/>
  <c r="BI373" i="3"/>
  <c r="BH373" i="3"/>
  <c r="BG373" i="3"/>
  <c r="BE373" i="3"/>
  <c r="T373" i="3"/>
  <c r="R373" i="3"/>
  <c r="P373" i="3"/>
  <c r="BI372" i="3"/>
  <c r="BH372" i="3"/>
  <c r="BG372" i="3"/>
  <c r="BE372" i="3"/>
  <c r="T372" i="3"/>
  <c r="R372" i="3"/>
  <c r="P372" i="3"/>
  <c r="BI371" i="3"/>
  <c r="BH371" i="3"/>
  <c r="BG371" i="3"/>
  <c r="BE371" i="3"/>
  <c r="T371" i="3"/>
  <c r="R371" i="3"/>
  <c r="P371" i="3"/>
  <c r="BI370" i="3"/>
  <c r="BH370" i="3"/>
  <c r="BG370" i="3"/>
  <c r="BE370" i="3"/>
  <c r="T370" i="3"/>
  <c r="R370" i="3"/>
  <c r="P370" i="3"/>
  <c r="BI369" i="3"/>
  <c r="BH369" i="3"/>
  <c r="BG369" i="3"/>
  <c r="BE369" i="3"/>
  <c r="T369" i="3"/>
  <c r="R369" i="3"/>
  <c r="P369" i="3"/>
  <c r="BI368" i="3"/>
  <c r="BH368" i="3"/>
  <c r="BG368" i="3"/>
  <c r="BE368" i="3"/>
  <c r="T368" i="3"/>
  <c r="R368" i="3"/>
  <c r="P368" i="3"/>
  <c r="BI366" i="3"/>
  <c r="BH366" i="3"/>
  <c r="BG366" i="3"/>
  <c r="BE366" i="3"/>
  <c r="T366" i="3"/>
  <c r="R366" i="3"/>
  <c r="P366" i="3"/>
  <c r="BI365" i="3"/>
  <c r="BH365" i="3"/>
  <c r="BG365" i="3"/>
  <c r="BE365" i="3"/>
  <c r="T365" i="3"/>
  <c r="R365" i="3"/>
  <c r="P365" i="3"/>
  <c r="BI364" i="3"/>
  <c r="BH364" i="3"/>
  <c r="BG364" i="3"/>
  <c r="BE364" i="3"/>
  <c r="T364" i="3"/>
  <c r="R364" i="3"/>
  <c r="P364" i="3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61" i="3"/>
  <c r="BH361" i="3"/>
  <c r="BG361" i="3"/>
  <c r="BE361" i="3"/>
  <c r="T361" i="3"/>
  <c r="R361" i="3"/>
  <c r="P361" i="3"/>
  <c r="BI360" i="3"/>
  <c r="BH360" i="3"/>
  <c r="BG360" i="3"/>
  <c r="BE360" i="3"/>
  <c r="T360" i="3"/>
  <c r="R360" i="3"/>
  <c r="P360" i="3"/>
  <c r="BI359" i="3"/>
  <c r="BH359" i="3"/>
  <c r="BG359" i="3"/>
  <c r="BE359" i="3"/>
  <c r="T359" i="3"/>
  <c r="R359" i="3"/>
  <c r="P359" i="3"/>
  <c r="BI358" i="3"/>
  <c r="BH358" i="3"/>
  <c r="BG358" i="3"/>
  <c r="BE358" i="3"/>
  <c r="T358" i="3"/>
  <c r="R358" i="3"/>
  <c r="P358" i="3"/>
  <c r="BI357" i="3"/>
  <c r="BH357" i="3"/>
  <c r="BG357" i="3"/>
  <c r="BE357" i="3"/>
  <c r="T357" i="3"/>
  <c r="R357" i="3"/>
  <c r="P357" i="3"/>
  <c r="BI356" i="3"/>
  <c r="BH356" i="3"/>
  <c r="BG356" i="3"/>
  <c r="BE356" i="3"/>
  <c r="T356" i="3"/>
  <c r="R356" i="3"/>
  <c r="P356" i="3"/>
  <c r="BI355" i="3"/>
  <c r="BH355" i="3"/>
  <c r="BG355" i="3"/>
  <c r="BE355" i="3"/>
  <c r="T355" i="3"/>
  <c r="R355" i="3"/>
  <c r="P355" i="3"/>
  <c r="BI354" i="3"/>
  <c r="BH354" i="3"/>
  <c r="BG354" i="3"/>
  <c r="BE354" i="3"/>
  <c r="T354" i="3"/>
  <c r="R354" i="3"/>
  <c r="P354" i="3"/>
  <c r="BI353" i="3"/>
  <c r="BH353" i="3"/>
  <c r="BG353" i="3"/>
  <c r="BE353" i="3"/>
  <c r="T353" i="3"/>
  <c r="R353" i="3"/>
  <c r="P353" i="3"/>
  <c r="BI351" i="3"/>
  <c r="BH351" i="3"/>
  <c r="BG351" i="3"/>
  <c r="BE351" i="3"/>
  <c r="T351" i="3"/>
  <c r="R351" i="3"/>
  <c r="P351" i="3"/>
  <c r="BI350" i="3"/>
  <c r="BH350" i="3"/>
  <c r="BG350" i="3"/>
  <c r="BE350" i="3"/>
  <c r="T350" i="3"/>
  <c r="R350" i="3"/>
  <c r="P350" i="3"/>
  <c r="BI349" i="3"/>
  <c r="BH349" i="3"/>
  <c r="BG349" i="3"/>
  <c r="BE349" i="3"/>
  <c r="T349" i="3"/>
  <c r="R349" i="3"/>
  <c r="P349" i="3"/>
  <c r="BI347" i="3"/>
  <c r="BH347" i="3"/>
  <c r="BG347" i="3"/>
  <c r="BE347" i="3"/>
  <c r="T347" i="3"/>
  <c r="R347" i="3"/>
  <c r="P347" i="3"/>
  <c r="BI346" i="3"/>
  <c r="BH346" i="3"/>
  <c r="BG346" i="3"/>
  <c r="BE346" i="3"/>
  <c r="T346" i="3"/>
  <c r="R346" i="3"/>
  <c r="P346" i="3"/>
  <c r="BI345" i="3"/>
  <c r="BH345" i="3"/>
  <c r="BG345" i="3"/>
  <c r="BE345" i="3"/>
  <c r="T345" i="3"/>
  <c r="R345" i="3"/>
  <c r="P345" i="3"/>
  <c r="BI344" i="3"/>
  <c r="BH344" i="3"/>
  <c r="BG344" i="3"/>
  <c r="BE344" i="3"/>
  <c r="T344" i="3"/>
  <c r="R344" i="3"/>
  <c r="P344" i="3"/>
  <c r="BI343" i="3"/>
  <c r="BH343" i="3"/>
  <c r="BG343" i="3"/>
  <c r="BE343" i="3"/>
  <c r="T343" i="3"/>
  <c r="R343" i="3"/>
  <c r="P343" i="3"/>
  <c r="BI341" i="3"/>
  <c r="BH341" i="3"/>
  <c r="BG341" i="3"/>
  <c r="BE341" i="3"/>
  <c r="T341" i="3"/>
  <c r="R341" i="3"/>
  <c r="P341" i="3"/>
  <c r="BI340" i="3"/>
  <c r="BH340" i="3"/>
  <c r="BG340" i="3"/>
  <c r="BE340" i="3"/>
  <c r="T340" i="3"/>
  <c r="R340" i="3"/>
  <c r="P340" i="3"/>
  <c r="BI339" i="3"/>
  <c r="BH339" i="3"/>
  <c r="BG339" i="3"/>
  <c r="BE339" i="3"/>
  <c r="T339" i="3"/>
  <c r="R339" i="3"/>
  <c r="P339" i="3"/>
  <c r="BI338" i="3"/>
  <c r="BH338" i="3"/>
  <c r="BG338" i="3"/>
  <c r="BE338" i="3"/>
  <c r="T338" i="3"/>
  <c r="R338" i="3"/>
  <c r="P338" i="3"/>
  <c r="BI337" i="3"/>
  <c r="BH337" i="3"/>
  <c r="BG337" i="3"/>
  <c r="BE337" i="3"/>
  <c r="T337" i="3"/>
  <c r="R337" i="3"/>
  <c r="P337" i="3"/>
  <c r="BI336" i="3"/>
  <c r="BH336" i="3"/>
  <c r="BG336" i="3"/>
  <c r="BE336" i="3"/>
  <c r="T336" i="3"/>
  <c r="R336" i="3"/>
  <c r="P336" i="3"/>
  <c r="BI335" i="3"/>
  <c r="BH335" i="3"/>
  <c r="BG335" i="3"/>
  <c r="BE335" i="3"/>
  <c r="T335" i="3"/>
  <c r="R335" i="3"/>
  <c r="P335" i="3"/>
  <c r="BI334" i="3"/>
  <c r="BH334" i="3"/>
  <c r="BG334" i="3"/>
  <c r="BE334" i="3"/>
  <c r="T334" i="3"/>
  <c r="R334" i="3"/>
  <c r="P334" i="3"/>
  <c r="BI333" i="3"/>
  <c r="BH333" i="3"/>
  <c r="BG333" i="3"/>
  <c r="BE333" i="3"/>
  <c r="T333" i="3"/>
  <c r="R333" i="3"/>
  <c r="P333" i="3"/>
  <c r="BI332" i="3"/>
  <c r="BH332" i="3"/>
  <c r="BG332" i="3"/>
  <c r="BE332" i="3"/>
  <c r="T332" i="3"/>
  <c r="R332" i="3"/>
  <c r="P332" i="3"/>
  <c r="BI331" i="3"/>
  <c r="BH331" i="3"/>
  <c r="BG331" i="3"/>
  <c r="BE331" i="3"/>
  <c r="T331" i="3"/>
  <c r="R331" i="3"/>
  <c r="P331" i="3"/>
  <c r="BI330" i="3"/>
  <c r="BH330" i="3"/>
  <c r="BG330" i="3"/>
  <c r="BE330" i="3"/>
  <c r="T330" i="3"/>
  <c r="R330" i="3"/>
  <c r="P330" i="3"/>
  <c r="BI329" i="3"/>
  <c r="BH329" i="3"/>
  <c r="BG329" i="3"/>
  <c r="BE329" i="3"/>
  <c r="T329" i="3"/>
  <c r="R329" i="3"/>
  <c r="P329" i="3"/>
  <c r="BI328" i="3"/>
  <c r="BH328" i="3"/>
  <c r="BG328" i="3"/>
  <c r="BE328" i="3"/>
  <c r="T328" i="3"/>
  <c r="R328" i="3"/>
  <c r="P328" i="3"/>
  <c r="BI327" i="3"/>
  <c r="BH327" i="3"/>
  <c r="BG327" i="3"/>
  <c r="BE327" i="3"/>
  <c r="T327" i="3"/>
  <c r="R327" i="3"/>
  <c r="P327" i="3"/>
  <c r="BI326" i="3"/>
  <c r="BH326" i="3"/>
  <c r="BG326" i="3"/>
  <c r="BE326" i="3"/>
  <c r="T326" i="3"/>
  <c r="R326" i="3"/>
  <c r="P326" i="3"/>
  <c r="BI325" i="3"/>
  <c r="BH325" i="3"/>
  <c r="BG325" i="3"/>
  <c r="BE325" i="3"/>
  <c r="T325" i="3"/>
  <c r="R325" i="3"/>
  <c r="P325" i="3"/>
  <c r="BI324" i="3"/>
  <c r="BH324" i="3"/>
  <c r="BG324" i="3"/>
  <c r="BE324" i="3"/>
  <c r="T324" i="3"/>
  <c r="R324" i="3"/>
  <c r="P324" i="3"/>
  <c r="BI323" i="3"/>
  <c r="BH323" i="3"/>
  <c r="BG323" i="3"/>
  <c r="BE323" i="3"/>
  <c r="T323" i="3"/>
  <c r="R323" i="3"/>
  <c r="P323" i="3"/>
  <c r="BI322" i="3"/>
  <c r="BH322" i="3"/>
  <c r="BG322" i="3"/>
  <c r="BE322" i="3"/>
  <c r="T322" i="3"/>
  <c r="R322" i="3"/>
  <c r="P322" i="3"/>
  <c r="BI321" i="3"/>
  <c r="BH321" i="3"/>
  <c r="BG321" i="3"/>
  <c r="BE321" i="3"/>
  <c r="T321" i="3"/>
  <c r="R321" i="3"/>
  <c r="P321" i="3"/>
  <c r="BI320" i="3"/>
  <c r="BH320" i="3"/>
  <c r="BG320" i="3"/>
  <c r="BE320" i="3"/>
  <c r="T320" i="3"/>
  <c r="R320" i="3"/>
  <c r="P320" i="3"/>
  <c r="BI318" i="3"/>
  <c r="BH318" i="3"/>
  <c r="BG318" i="3"/>
  <c r="BE318" i="3"/>
  <c r="T318" i="3"/>
  <c r="R318" i="3"/>
  <c r="P318" i="3"/>
  <c r="BI317" i="3"/>
  <c r="BH317" i="3"/>
  <c r="BG317" i="3"/>
  <c r="BE317" i="3"/>
  <c r="T317" i="3"/>
  <c r="R317" i="3"/>
  <c r="P317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4" i="3"/>
  <c r="BH314" i="3"/>
  <c r="BG314" i="3"/>
  <c r="BE314" i="3"/>
  <c r="T314" i="3"/>
  <c r="R314" i="3"/>
  <c r="P314" i="3"/>
  <c r="BI313" i="3"/>
  <c r="BH313" i="3"/>
  <c r="BG313" i="3"/>
  <c r="BE313" i="3"/>
  <c r="T313" i="3"/>
  <c r="R313" i="3"/>
  <c r="P313" i="3"/>
  <c r="BI312" i="3"/>
  <c r="BH312" i="3"/>
  <c r="BG312" i="3"/>
  <c r="BE312" i="3"/>
  <c r="T312" i="3"/>
  <c r="R312" i="3"/>
  <c r="P312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5" i="3"/>
  <c r="BH305" i="3"/>
  <c r="BG305" i="3"/>
  <c r="BE305" i="3"/>
  <c r="T305" i="3"/>
  <c r="R305" i="3"/>
  <c r="P305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3" i="3"/>
  <c r="BH283" i="3"/>
  <c r="BG283" i="3"/>
  <c r="BE283" i="3"/>
  <c r="T283" i="3"/>
  <c r="T282" i="3"/>
  <c r="R283" i="3"/>
  <c r="R282" i="3" s="1"/>
  <c r="P283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F149" i="3"/>
  <c r="F147" i="3"/>
  <c r="E145" i="3"/>
  <c r="F93" i="3"/>
  <c r="F91" i="3"/>
  <c r="E89" i="3"/>
  <c r="J26" i="3"/>
  <c r="E26" i="3"/>
  <c r="J150" i="3"/>
  <c r="J25" i="3"/>
  <c r="J23" i="3"/>
  <c r="E23" i="3"/>
  <c r="J93" i="3" s="1"/>
  <c r="J22" i="3"/>
  <c r="J20" i="3"/>
  <c r="E20" i="3"/>
  <c r="F94" i="3"/>
  <c r="J19" i="3"/>
  <c r="J14" i="3"/>
  <c r="J147" i="3"/>
  <c r="E7" i="3"/>
  <c r="E141" i="3" s="1"/>
  <c r="J39" i="2"/>
  <c r="J38" i="2"/>
  <c r="AY96" i="1"/>
  <c r="J37" i="2"/>
  <c r="AX96" i="1"/>
  <c r="BI221" i="2"/>
  <c r="BH221" i="2"/>
  <c r="BG221" i="2"/>
  <c r="BE221" i="2"/>
  <c r="T221" i="2"/>
  <c r="T220" i="2"/>
  <c r="R221" i="2"/>
  <c r="R220" i="2"/>
  <c r="P221" i="2"/>
  <c r="P220" i="2" s="1"/>
  <c r="BI219" i="2"/>
  <c r="BH219" i="2"/>
  <c r="BG219" i="2"/>
  <c r="BE219" i="2"/>
  <c r="T219" i="2"/>
  <c r="T218" i="2"/>
  <c r="R219" i="2"/>
  <c r="R218" i="2" s="1"/>
  <c r="P219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T179" i="2"/>
  <c r="R180" i="2"/>
  <c r="R179" i="2"/>
  <c r="P180" i="2"/>
  <c r="P179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F130" i="2"/>
  <c r="F128" i="2"/>
  <c r="E126" i="2"/>
  <c r="F93" i="2"/>
  <c r="F91" i="2"/>
  <c r="E89" i="2"/>
  <c r="J26" i="2"/>
  <c r="E26" i="2"/>
  <c r="J131" i="2"/>
  <c r="J25" i="2"/>
  <c r="J23" i="2"/>
  <c r="E23" i="2"/>
  <c r="J130" i="2"/>
  <c r="J22" i="2"/>
  <c r="J20" i="2"/>
  <c r="E20" i="2"/>
  <c r="F94" i="2"/>
  <c r="J19" i="2"/>
  <c r="J14" i="2"/>
  <c r="J91" i="2"/>
  <c r="E7" i="2"/>
  <c r="E122" i="2"/>
  <c r="L90" i="1"/>
  <c r="AM90" i="1"/>
  <c r="AM89" i="1"/>
  <c r="L89" i="1"/>
  <c r="AM87" i="1"/>
  <c r="L87" i="1"/>
  <c r="L85" i="1"/>
  <c r="L84" i="1"/>
  <c r="J386" i="3"/>
  <c r="BK374" i="3"/>
  <c r="BK364" i="3"/>
  <c r="J357" i="3"/>
  <c r="BK349" i="3"/>
  <c r="J341" i="3"/>
  <c r="BK337" i="3"/>
  <c r="BK328" i="3"/>
  <c r="BK321" i="3"/>
  <c r="J311" i="3"/>
  <c r="J308" i="3"/>
  <c r="J303" i="3"/>
  <c r="J280" i="3"/>
  <c r="BK277" i="3"/>
  <c r="J270" i="3"/>
  <c r="BK259" i="3"/>
  <c r="J252" i="3"/>
  <c r="J250" i="3"/>
  <c r="J244" i="3"/>
  <c r="BK236" i="3"/>
  <c r="BK223" i="3"/>
  <c r="J218" i="3"/>
  <c r="J212" i="3"/>
  <c r="J203" i="3"/>
  <c r="BK194" i="3"/>
  <c r="BK190" i="3"/>
  <c r="BK184" i="3"/>
  <c r="J172" i="3"/>
  <c r="J164" i="3"/>
  <c r="BK158" i="3"/>
  <c r="J565" i="3"/>
  <c r="J549" i="3"/>
  <c r="J541" i="3"/>
  <c r="J531" i="3"/>
  <c r="J522" i="3"/>
  <c r="BK512" i="3"/>
  <c r="BK506" i="3"/>
  <c r="BK501" i="3"/>
  <c r="J488" i="3"/>
  <c r="J484" i="3"/>
  <c r="BK479" i="3"/>
  <c r="J474" i="3"/>
  <c r="BK466" i="3"/>
  <c r="BK455" i="3"/>
  <c r="BK450" i="3"/>
  <c r="J438" i="3"/>
  <c r="BK434" i="3"/>
  <c r="BK426" i="3"/>
  <c r="J422" i="3"/>
  <c r="BK416" i="3"/>
  <c r="J410" i="3"/>
  <c r="BK406" i="3"/>
  <c r="BK400" i="3"/>
  <c r="J396" i="3"/>
  <c r="BK385" i="3"/>
  <c r="J373" i="3"/>
  <c r="BK365" i="3"/>
  <c r="J351" i="3"/>
  <c r="BK341" i="3"/>
  <c r="BK332" i="3"/>
  <c r="J324" i="3"/>
  <c r="BK316" i="3"/>
  <c r="BK305" i="3"/>
  <c r="BK293" i="3"/>
  <c r="J281" i="3"/>
  <c r="BK262" i="3"/>
  <c r="J255" i="3"/>
  <c r="J238" i="3"/>
  <c r="BK235" i="3"/>
  <c r="BK228" i="3"/>
  <c r="J224" i="3"/>
  <c r="BK220" i="3"/>
  <c r="BK209" i="3"/>
  <c r="BK203" i="3"/>
  <c r="BK197" i="3"/>
  <c r="J185" i="3"/>
  <c r="BK176" i="3"/>
  <c r="J171" i="3"/>
  <c r="BK167" i="3"/>
  <c r="BK575" i="3"/>
  <c r="BK572" i="3"/>
  <c r="BK569" i="3"/>
  <c r="J568" i="3"/>
  <c r="BK565" i="3"/>
  <c r="J555" i="3"/>
  <c r="J547" i="3"/>
  <c r="BK543" i="3"/>
  <c r="J539" i="3"/>
  <c r="J532" i="3"/>
  <c r="BK523" i="3"/>
  <c r="J517" i="3"/>
  <c r="J509" i="3"/>
  <c r="J498" i="3"/>
  <c r="BK485" i="3"/>
  <c r="BK465" i="3"/>
  <c r="BK445" i="3"/>
  <c r="BK439" i="3"/>
  <c r="J429" i="3"/>
  <c r="BK419" i="3"/>
  <c r="BK409" i="3"/>
  <c r="BK398" i="3"/>
  <c r="J389" i="3"/>
  <c r="J381" i="3"/>
  <c r="J377" i="3"/>
  <c r="J368" i="3"/>
  <c r="BK361" i="3"/>
  <c r="BK351" i="3"/>
  <c r="J339" i="3"/>
  <c r="BK323" i="3"/>
  <c r="BK310" i="3"/>
  <c r="BK302" i="3"/>
  <c r="BK296" i="3"/>
  <c r="J287" i="3"/>
  <c r="BK273" i="3"/>
  <c r="BK266" i="3"/>
  <c r="BK258" i="3"/>
  <c r="J245" i="3"/>
  <c r="BK241" i="3"/>
  <c r="J237" i="3"/>
  <c r="J232" i="3"/>
  <c r="BK224" i="3"/>
  <c r="J217" i="3"/>
  <c r="J213" i="3"/>
  <c r="J206" i="3"/>
  <c r="J199" i="3"/>
  <c r="BK195" i="3"/>
  <c r="J190" i="3"/>
  <c r="J183" i="3"/>
  <c r="J176" i="3"/>
  <c r="BK163" i="3"/>
  <c r="BK156" i="3"/>
  <c r="J557" i="3"/>
  <c r="J553" i="3"/>
  <c r="J543" i="3"/>
  <c r="J535" i="3"/>
  <c r="BK524" i="3"/>
  <c r="J514" i="3"/>
  <c r="BK505" i="3"/>
  <c r="BK495" i="3"/>
  <c r="BK483" i="3"/>
  <c r="J475" i="3"/>
  <c r="J471" i="3"/>
  <c r="BK463" i="3"/>
  <c r="J456" i="3"/>
  <c r="J447" i="3"/>
  <c r="J441" i="3"/>
  <c r="J434" i="3"/>
  <c r="J427" i="3"/>
  <c r="J411" i="3"/>
  <c r="BK396" i="3"/>
  <c r="J392" i="3"/>
  <c r="J385" i="3"/>
  <c r="J374" i="3"/>
  <c r="BK366" i="3"/>
  <c r="J354" i="3"/>
  <c r="BK345" i="3"/>
  <c r="BK339" i="3"/>
  <c r="J333" i="3"/>
  <c r="J326" i="3"/>
  <c r="J318" i="3"/>
  <c r="J309" i="3"/>
  <c r="J295" i="3"/>
  <c r="BK287" i="3"/>
  <c r="BK279" i="3"/>
  <c r="J274" i="3"/>
  <c r="J267" i="3"/>
  <c r="J262" i="3"/>
  <c r="BK254" i="3"/>
  <c r="BK181" i="3"/>
  <c r="BK171" i="3"/>
  <c r="J166" i="3"/>
  <c r="BK157" i="3"/>
  <c r="J258" i="4"/>
  <c r="BK250" i="4"/>
  <c r="BK235" i="4"/>
  <c r="BK229" i="4"/>
  <c r="J222" i="4"/>
  <c r="J210" i="4"/>
  <c r="BK201" i="4"/>
  <c r="J190" i="4"/>
  <c r="J184" i="4"/>
  <c r="BK181" i="4"/>
  <c r="J172" i="4"/>
  <c r="BK168" i="4"/>
  <c r="J162" i="4"/>
  <c r="BK157" i="4"/>
  <c r="J144" i="4"/>
  <c r="BK257" i="4"/>
  <c r="BK249" i="4"/>
  <c r="BK242" i="4"/>
  <c r="J236" i="4"/>
  <c r="BK228" i="4"/>
  <c r="BK219" i="4"/>
  <c r="J215" i="4"/>
  <c r="BK210" i="4"/>
  <c r="J196" i="4"/>
  <c r="BK191" i="4"/>
  <c r="J180" i="4"/>
  <c r="BK167" i="4"/>
  <c r="BK160" i="4"/>
  <c r="BK151" i="4"/>
  <c r="BK144" i="4"/>
  <c r="BK139" i="4"/>
  <c r="J255" i="4"/>
  <c r="J242" i="4"/>
  <c r="J228" i="4"/>
  <c r="BK215" i="4"/>
  <c r="J202" i="4"/>
  <c r="BK190" i="4"/>
  <c r="BK186" i="4"/>
  <c r="BK172" i="4"/>
  <c r="BK169" i="4"/>
  <c r="J163" i="4"/>
  <c r="J157" i="4"/>
  <c r="J148" i="4"/>
  <c r="BK142" i="4"/>
  <c r="J259" i="4"/>
  <c r="J251" i="4"/>
  <c r="J240" i="4"/>
  <c r="BK232" i="4"/>
  <c r="BK226" i="4"/>
  <c r="BK217" i="4"/>
  <c r="BK203" i="4"/>
  <c r="J198" i="4"/>
  <c r="J191" i="4"/>
  <c r="J179" i="4"/>
  <c r="J170" i="4"/>
  <c r="J167" i="4"/>
  <c r="J151" i="4"/>
  <c r="BK138" i="4"/>
  <c r="BK273" i="5"/>
  <c r="BK261" i="5"/>
  <c r="BK250" i="5"/>
  <c r="J242" i="5"/>
  <c r="J236" i="5"/>
  <c r="J228" i="5"/>
  <c r="BK222" i="5"/>
  <c r="BK217" i="5"/>
  <c r="J211" i="5"/>
  <c r="J203" i="5"/>
  <c r="BK194" i="5"/>
  <c r="BK189" i="5"/>
  <c r="BK183" i="5"/>
  <c r="J176" i="5"/>
  <c r="J168" i="5"/>
  <c r="J160" i="5"/>
  <c r="BK152" i="5"/>
  <c r="J137" i="5"/>
  <c r="BK269" i="5"/>
  <c r="J260" i="5"/>
  <c r="J250" i="5"/>
  <c r="BK237" i="5"/>
  <c r="BK227" i="5"/>
  <c r="BK218" i="5"/>
  <c r="BK210" i="5"/>
  <c r="J200" i="5"/>
  <c r="J187" i="5"/>
  <c r="BK181" i="5"/>
  <c r="BK175" i="5"/>
  <c r="J246" i="5"/>
  <c r="J233" i="5"/>
  <c r="BK223" i="5"/>
  <c r="BK209" i="5"/>
  <c r="J199" i="5"/>
  <c r="J192" i="5"/>
  <c r="J182" i="5"/>
  <c r="BK171" i="5"/>
  <c r="BK161" i="5"/>
  <c r="J153" i="5"/>
  <c r="J147" i="5"/>
  <c r="J274" i="5"/>
  <c r="J258" i="5"/>
  <c r="BK253" i="5"/>
  <c r="J248" i="5"/>
  <c r="J235" i="5"/>
  <c r="BK231" i="5"/>
  <c r="BK221" i="5"/>
  <c r="J215" i="5"/>
  <c r="BK204" i="5"/>
  <c r="BK200" i="5"/>
  <c r="J195" i="5"/>
  <c r="BK184" i="5"/>
  <c r="BK177" i="5"/>
  <c r="BK168" i="5"/>
  <c r="J159" i="5"/>
  <c r="J151" i="5"/>
  <c r="BK144" i="5"/>
  <c r="BK139" i="5"/>
  <c r="J320" i="6"/>
  <c r="BK305" i="6"/>
  <c r="J293" i="6"/>
  <c r="BK282" i="6"/>
  <c r="J276" i="6"/>
  <c r="J269" i="6"/>
  <c r="BK255" i="6"/>
  <c r="J246" i="6"/>
  <c r="BK231" i="6"/>
  <c r="J217" i="6"/>
  <c r="J212" i="6"/>
  <c r="BK201" i="6"/>
  <c r="J193" i="6"/>
  <c r="BK174" i="6"/>
  <c r="BK168" i="6"/>
  <c r="J220" i="6"/>
  <c r="J216" i="6"/>
  <c r="J203" i="6"/>
  <c r="BK198" i="6"/>
  <c r="J191" i="6"/>
  <c r="J184" i="6"/>
  <c r="J175" i="6"/>
  <c r="BK170" i="6"/>
  <c r="J164" i="6"/>
  <c r="BK159" i="6"/>
  <c r="BK153" i="6"/>
  <c r="BK330" i="6"/>
  <c r="J329" i="6"/>
  <c r="BK322" i="6"/>
  <c r="BK314" i="6"/>
  <c r="BK306" i="6"/>
  <c r="J300" i="6"/>
  <c r="J291" i="6"/>
  <c r="J286" i="6"/>
  <c r="BK271" i="6"/>
  <c r="J266" i="6"/>
  <c r="J259" i="6"/>
  <c r="BK256" i="6"/>
  <c r="J249" i="6"/>
  <c r="J240" i="6"/>
  <c r="BK233" i="6"/>
  <c r="BK228" i="6"/>
  <c r="BK221" i="6"/>
  <c r="BK215" i="6"/>
  <c r="J202" i="6"/>
  <c r="J197" i="6"/>
  <c r="BK190" i="6"/>
  <c r="BK175" i="6"/>
  <c r="BK163" i="6"/>
  <c r="J159" i="6"/>
  <c r="BK151" i="6"/>
  <c r="BK324" i="6"/>
  <c r="J314" i="6"/>
  <c r="J306" i="6"/>
  <c r="BK281" i="6"/>
  <c r="BK272" i="6"/>
  <c r="BK264" i="6"/>
  <c r="BK258" i="6"/>
  <c r="J251" i="6"/>
  <c r="J244" i="6"/>
  <c r="J238" i="6"/>
  <c r="J226" i="6"/>
  <c r="BK212" i="6"/>
  <c r="BK206" i="6"/>
  <c r="BK197" i="6"/>
  <c r="J187" i="6"/>
  <c r="J181" i="6"/>
  <c r="J170" i="6"/>
  <c r="J155" i="6"/>
  <c r="J298" i="7"/>
  <c r="J290" i="7"/>
  <c r="J280" i="7"/>
  <c r="BK276" i="7"/>
  <c r="BK262" i="7"/>
  <c r="BK254" i="7"/>
  <c r="J239" i="7"/>
  <c r="BK230" i="7"/>
  <c r="J226" i="7"/>
  <c r="BK220" i="7"/>
  <c r="BK213" i="7"/>
  <c r="BK203" i="7"/>
  <c r="BK194" i="7"/>
  <c r="J178" i="7"/>
  <c r="J296" i="7"/>
  <c r="J282" i="7"/>
  <c r="J254" i="7"/>
  <c r="BK246" i="7"/>
  <c r="J230" i="7"/>
  <c r="BK226" i="7"/>
  <c r="J196" i="7"/>
  <c r="BK185" i="7"/>
  <c r="J177" i="7"/>
  <c r="J173" i="7"/>
  <c r="J169" i="7"/>
  <c r="J165" i="7"/>
  <c r="J161" i="7"/>
  <c r="J155" i="7"/>
  <c r="J150" i="7"/>
  <c r="BK146" i="7"/>
  <c r="BK302" i="7"/>
  <c r="BK295" i="7"/>
  <c r="BK286" i="7"/>
  <c r="BK280" i="7"/>
  <c r="J276" i="7"/>
  <c r="BK271" i="7"/>
  <c r="BK253" i="7"/>
  <c r="J244" i="7"/>
  <c r="J236" i="7"/>
  <c r="BK218" i="7"/>
  <c r="J211" i="7"/>
  <c r="J190" i="7"/>
  <c r="J186" i="7"/>
  <c r="J170" i="7"/>
  <c r="BK169" i="7"/>
  <c r="J168" i="7"/>
  <c r="BK167" i="7"/>
  <c r="J166" i="7"/>
  <c r="BK165" i="7"/>
  <c r="BK164" i="7"/>
  <c r="BK163" i="7"/>
  <c r="J162" i="7"/>
  <c r="BK161" i="7"/>
  <c r="J159" i="7"/>
  <c r="J158" i="7"/>
  <c r="J157" i="7"/>
  <c r="BK155" i="7"/>
  <c r="J154" i="7"/>
  <c r="J152" i="7"/>
  <c r="J151" i="7"/>
  <c r="BK150" i="7"/>
  <c r="J149" i="7"/>
  <c r="J148" i="7"/>
  <c r="BK147" i="7"/>
  <c r="J146" i="7"/>
  <c r="BK145" i="7"/>
  <c r="BK305" i="7"/>
  <c r="BK304" i="7"/>
  <c r="J302" i="7"/>
  <c r="BK300" i="7"/>
  <c r="BK299" i="7"/>
  <c r="BK297" i="7"/>
  <c r="BK296" i="7"/>
  <c r="J295" i="7"/>
  <c r="J294" i="7"/>
  <c r="BK292" i="7"/>
  <c r="BK290" i="7"/>
  <c r="BK289" i="7"/>
  <c r="BK287" i="7"/>
  <c r="J286" i="7"/>
  <c r="J285" i="7"/>
  <c r="BK284" i="7"/>
  <c r="BK281" i="7"/>
  <c r="J278" i="7"/>
  <c r="BK275" i="7"/>
  <c r="J273" i="7"/>
  <c r="J272" i="7"/>
  <c r="J266" i="7"/>
  <c r="BK265" i="7"/>
  <c r="J263" i="7"/>
  <c r="BK260" i="7"/>
  <c r="BK255" i="7"/>
  <c r="BK249" i="7"/>
  <c r="BK240" i="7"/>
  <c r="BK234" i="7"/>
  <c r="J227" i="7"/>
  <c r="J219" i="7"/>
  <c r="BK209" i="7"/>
  <c r="J204" i="7"/>
  <c r="BK196" i="7"/>
  <c r="BK190" i="7"/>
  <c r="BK187" i="7"/>
  <c r="J182" i="7"/>
  <c r="BK178" i="7"/>
  <c r="J145" i="8"/>
  <c r="BK134" i="8"/>
  <c r="BK146" i="8"/>
  <c r="BK137" i="8"/>
  <c r="J134" i="8"/>
  <c r="BK145" i="8"/>
  <c r="BK133" i="8"/>
  <c r="J136" i="8"/>
  <c r="BK130" i="8"/>
  <c r="BK157" i="9"/>
  <c r="BK148" i="9"/>
  <c r="J142" i="9"/>
  <c r="BK136" i="9"/>
  <c r="J153" i="9"/>
  <c r="J143" i="9"/>
  <c r="J160" i="9"/>
  <c r="J148" i="9"/>
  <c r="BK142" i="9"/>
  <c r="J135" i="9"/>
  <c r="BK153" i="9"/>
  <c r="J139" i="9"/>
  <c r="J160" i="10"/>
  <c r="J144" i="10"/>
  <c r="BK140" i="10"/>
  <c r="BK135" i="10"/>
  <c r="BK156" i="10"/>
  <c r="J143" i="10"/>
  <c r="BK158" i="10"/>
  <c r="BK146" i="10"/>
  <c r="J141" i="10"/>
  <c r="BK133" i="10"/>
  <c r="J153" i="10"/>
  <c r="BK145" i="10"/>
  <c r="J135" i="10"/>
  <c r="J189" i="11"/>
  <c r="J182" i="11"/>
  <c r="BK177" i="11"/>
  <c r="J172" i="11"/>
  <c r="BK161" i="11"/>
  <c r="J155" i="11"/>
  <c r="BK135" i="11"/>
  <c r="BK129" i="11"/>
  <c r="J178" i="11"/>
  <c r="J167" i="11"/>
  <c r="BK160" i="11"/>
  <c r="J149" i="11"/>
  <c r="BK138" i="11"/>
  <c r="BK189" i="11"/>
  <c r="BK179" i="11"/>
  <c r="BK167" i="11"/>
  <c r="J157" i="11"/>
  <c r="J153" i="11"/>
  <c r="J150" i="11"/>
  <c r="J140" i="11"/>
  <c r="BK130" i="11"/>
  <c r="J181" i="11"/>
  <c r="J180" i="11"/>
  <c r="BK175" i="11"/>
  <c r="J169" i="11"/>
  <c r="J166" i="11"/>
  <c r="BK155" i="11"/>
  <c r="J148" i="11"/>
  <c r="J139" i="11"/>
  <c r="J135" i="11"/>
  <c r="J161" i="12"/>
  <c r="BK153" i="12"/>
  <c r="J139" i="12"/>
  <c r="BK159" i="12"/>
  <c r="BK150" i="12"/>
  <c r="BK141" i="12"/>
  <c r="BK132" i="12"/>
  <c r="J159" i="12"/>
  <c r="J150" i="12"/>
  <c r="BK138" i="12"/>
  <c r="J163" i="12"/>
  <c r="BK151" i="12"/>
  <c r="BK139" i="12"/>
  <c r="J221" i="2"/>
  <c r="BK216" i="2"/>
  <c r="BK208" i="2"/>
  <c r="J203" i="2"/>
  <c r="BK200" i="2"/>
  <c r="J196" i="2"/>
  <c r="BK190" i="2"/>
  <c r="J169" i="2"/>
  <c r="J166" i="2"/>
  <c r="J161" i="2"/>
  <c r="J152" i="2"/>
  <c r="J149" i="2"/>
  <c r="BK143" i="2"/>
  <c r="BK139" i="2"/>
  <c r="BK212" i="2"/>
  <c r="J209" i="2"/>
  <c r="J204" i="2"/>
  <c r="BK201" i="2"/>
  <c r="J197" i="2"/>
  <c r="BK191" i="2"/>
  <c r="J186" i="2"/>
  <c r="J182" i="2"/>
  <c r="J177" i="2"/>
  <c r="BK175" i="2"/>
  <c r="BK171" i="2"/>
  <c r="J165" i="2"/>
  <c r="J162" i="2"/>
  <c r="BK157" i="2"/>
  <c r="BK153" i="2"/>
  <c r="J144" i="2"/>
  <c r="BK138" i="2"/>
  <c r="J192" i="2"/>
  <c r="J190" i="2"/>
  <c r="J188" i="2"/>
  <c r="J185" i="2"/>
  <c r="J180" i="2"/>
  <c r="J173" i="2"/>
  <c r="J170" i="2"/>
  <c r="BK166" i="2"/>
  <c r="BK161" i="2"/>
  <c r="BK156" i="2"/>
  <c r="J153" i="2"/>
  <c r="J151" i="2"/>
  <c r="BK147" i="2"/>
  <c r="J142" i="2"/>
  <c r="BK221" i="2"/>
  <c r="J217" i="2"/>
  <c r="BK213" i="2"/>
  <c r="J143" i="2"/>
  <c r="J139" i="2"/>
  <c r="AS101" i="1"/>
  <c r="BK566" i="3"/>
  <c r="J563" i="3"/>
  <c r="J562" i="3"/>
  <c r="J559" i="3"/>
  <c r="BK556" i="3"/>
  <c r="BK550" i="3"/>
  <c r="J545" i="3"/>
  <c r="J544" i="3"/>
  <c r="BK535" i="3"/>
  <c r="BK532" i="3"/>
  <c r="J528" i="3"/>
  <c r="J526" i="3"/>
  <c r="J525" i="3"/>
  <c r="BK522" i="3"/>
  <c r="BK518" i="3"/>
  <c r="J512" i="3"/>
  <c r="BK510" i="3"/>
  <c r="J503" i="3"/>
  <c r="J501" i="3"/>
  <c r="BK499" i="3"/>
  <c r="J495" i="3"/>
  <c r="BK491" i="3"/>
  <c r="BK488" i="3"/>
  <c r="J487" i="3"/>
  <c r="J485" i="3"/>
  <c r="BK475" i="3"/>
  <c r="J473" i="3"/>
  <c r="J464" i="3"/>
  <c r="J461" i="3"/>
  <c r="BK448" i="3"/>
  <c r="J442" i="3"/>
  <c r="J439" i="3"/>
  <c r="BK429" i="3"/>
  <c r="BK423" i="3"/>
  <c r="J417" i="3"/>
  <c r="J406" i="3"/>
  <c r="J400" i="3"/>
  <c r="BK388" i="3"/>
  <c r="BK380" i="3"/>
  <c r="BK371" i="3"/>
  <c r="J363" i="3"/>
  <c r="J358" i="3"/>
  <c r="BK355" i="3"/>
  <c r="BK346" i="3"/>
  <c r="J338" i="3"/>
  <c r="BK334" i="3"/>
  <c r="BK326" i="3"/>
  <c r="BK317" i="3"/>
  <c r="J310" i="3"/>
  <c r="BK304" i="3"/>
  <c r="J296" i="3"/>
  <c r="J279" i="3"/>
  <c r="J272" i="3"/>
  <c r="J269" i="3"/>
  <c r="BK255" i="3"/>
  <c r="BK251" i="3"/>
  <c r="J249" i="3"/>
  <c r="BK246" i="3"/>
  <c r="J242" i="3"/>
  <c r="J226" i="3"/>
  <c r="J220" i="3"/>
  <c r="BK213" i="3"/>
  <c r="BK204" i="3"/>
  <c r="J193" i="3"/>
  <c r="BK189" i="3"/>
  <c r="BK182" i="3"/>
  <c r="BK179" i="3"/>
  <c r="BK170" i="3"/>
  <c r="BK162" i="3"/>
  <c r="J157" i="3"/>
  <c r="BK562" i="3"/>
  <c r="BK547" i="3"/>
  <c r="J537" i="3"/>
  <c r="J524" i="3"/>
  <c r="BK515" i="3"/>
  <c r="J511" i="3"/>
  <c r="BK503" i="3"/>
  <c r="BK496" i="3"/>
  <c r="J492" i="3"/>
  <c r="BK486" i="3"/>
  <c r="J480" i="3"/>
  <c r="BK478" i="3"/>
  <c r="J469" i="3"/>
  <c r="BK458" i="3"/>
  <c r="BK454" i="3"/>
  <c r="J451" i="3"/>
  <c r="BK437" i="3"/>
  <c r="BK431" i="3"/>
  <c r="J425" i="3"/>
  <c r="BK417" i="3"/>
  <c r="BK411" i="3"/>
  <c r="BK407" i="3"/>
  <c r="BK402" i="3"/>
  <c r="J399" i="3"/>
  <c r="J388" i="3"/>
  <c r="BK381" i="3"/>
  <c r="BK370" i="3"/>
  <c r="BK359" i="3"/>
  <c r="J355" i="3"/>
  <c r="J350" i="3"/>
  <c r="J334" i="3"/>
  <c r="BK327" i="3"/>
  <c r="BK318" i="3"/>
  <c r="BK308" i="3"/>
  <c r="BK295" i="3"/>
  <c r="BK286" i="3"/>
  <c r="BK272" i="3"/>
  <c r="J264" i="3"/>
  <c r="J256" i="3"/>
  <c r="J251" i="3"/>
  <c r="J233" i="3"/>
  <c r="J229" i="3"/>
  <c r="BK225" i="3"/>
  <c r="J216" i="3"/>
  <c r="BK210" i="3"/>
  <c r="J204" i="3"/>
  <c r="BK200" i="3"/>
  <c r="J196" i="3"/>
  <c r="J187" i="3"/>
  <c r="BK177" i="3"/>
  <c r="J174" i="3"/>
  <c r="J168" i="3"/>
  <c r="J158" i="3"/>
  <c r="BK574" i="3"/>
  <c r="BK570" i="3"/>
  <c r="BK568" i="3"/>
  <c r="BK558" i="3"/>
  <c r="BK548" i="3"/>
  <c r="BK544" i="3"/>
  <c r="J540" i="3"/>
  <c r="BK534" i="3"/>
  <c r="BK530" i="3"/>
  <c r="J518" i="3"/>
  <c r="BK511" i="3"/>
  <c r="J505" i="3"/>
  <c r="J496" i="3"/>
  <c r="BK471" i="3"/>
  <c r="J455" i="3"/>
  <c r="BK442" i="3"/>
  <c r="J433" i="3"/>
  <c r="J424" i="3"/>
  <c r="J418" i="3"/>
  <c r="BK410" i="3"/>
  <c r="J405" i="3"/>
  <c r="J395" i="3"/>
  <c r="BK379" i="3"/>
  <c r="J371" i="3"/>
  <c r="J364" i="3"/>
  <c r="J360" i="3"/>
  <c r="J347" i="3"/>
  <c r="BK333" i="3"/>
  <c r="J327" i="3"/>
  <c r="BK313" i="3"/>
  <c r="J304" i="3"/>
  <c r="BK299" i="3"/>
  <c r="J293" i="3"/>
  <c r="J286" i="3"/>
  <c r="BK274" i="3"/>
  <c r="J263" i="3"/>
  <c r="BK257" i="3"/>
  <c r="J246" i="3"/>
  <c r="BK242" i="3"/>
  <c r="BK239" i="3"/>
  <c r="BK233" i="3"/>
  <c r="J228" i="3"/>
  <c r="J222" i="3"/>
  <c r="BK218" i="3"/>
  <c r="J214" i="3"/>
  <c r="BK211" i="3"/>
  <c r="J205" i="3"/>
  <c r="BK198" i="3"/>
  <c r="BK193" i="3"/>
  <c r="BK188" i="3"/>
  <c r="J184" i="3"/>
  <c r="J175" i="3"/>
  <c r="J162" i="3"/>
  <c r="BK564" i="3"/>
  <c r="BK555" i="3"/>
  <c r="BK552" i="3"/>
  <c r="J548" i="3"/>
  <c r="BK539" i="3"/>
  <c r="BK528" i="3"/>
  <c r="J519" i="3"/>
  <c r="J510" i="3"/>
  <c r="BK500" i="3"/>
  <c r="BK493" i="3"/>
  <c r="BK490" i="3"/>
  <c r="J478" i="3"/>
  <c r="BK473" i="3"/>
  <c r="BK464" i="3"/>
  <c r="BK462" i="3"/>
  <c r="J454" i="3"/>
  <c r="J445" i="3"/>
  <c r="J437" i="3"/>
  <c r="J416" i="3"/>
  <c r="BK414" i="3"/>
  <c r="BK404" i="3"/>
  <c r="J398" i="3"/>
  <c r="J393" i="3"/>
  <c r="BK389" i="3"/>
  <c r="BK384" i="3"/>
  <c r="BK378" i="3"/>
  <c r="BK373" i="3"/>
  <c r="BK357" i="3"/>
  <c r="J353" i="3"/>
  <c r="BK343" i="3"/>
  <c r="J336" i="3"/>
  <c r="J328" i="3"/>
  <c r="J321" i="3"/>
  <c r="BK315" i="3"/>
  <c r="J305" i="3"/>
  <c r="J300" i="3"/>
  <c r="J290" i="3"/>
  <c r="BK283" i="3"/>
  <c r="J277" i="3"/>
  <c r="BK270" i="3"/>
  <c r="BK264" i="3"/>
  <c r="J257" i="3"/>
  <c r="J182" i="3"/>
  <c r="BK174" i="3"/>
  <c r="BK164" i="3"/>
  <c r="J261" i="4"/>
  <c r="BK256" i="4"/>
  <c r="BK237" i="4"/>
  <c r="BK227" i="4"/>
  <c r="BK211" i="4"/>
  <c r="J204" i="4"/>
  <c r="J188" i="4"/>
  <c r="BK178" i="4"/>
  <c r="J173" i="4"/>
  <c r="BK165" i="4"/>
  <c r="J161" i="4"/>
  <c r="BK148" i="4"/>
  <c r="BK261" i="4"/>
  <c r="J253" i="4"/>
  <c r="BK244" i="4"/>
  <c r="J238" i="4"/>
  <c r="J232" i="4"/>
  <c r="J227" i="4"/>
  <c r="BK222" i="4"/>
  <c r="J217" i="4"/>
  <c r="J213" i="4"/>
  <c r="BK204" i="4"/>
  <c r="J195" i="4"/>
  <c r="J189" i="4"/>
  <c r="BK179" i="4"/>
  <c r="BK173" i="4"/>
  <c r="J155" i="4"/>
  <c r="BK147" i="4"/>
  <c r="J142" i="4"/>
  <c r="J137" i="4"/>
  <c r="BK245" i="4"/>
  <c r="J235" i="4"/>
  <c r="BK224" i="4"/>
  <c r="BK218" i="4"/>
  <c r="BK207" i="4"/>
  <c r="BK198" i="4"/>
  <c r="J187" i="4"/>
  <c r="J183" i="4"/>
  <c r="BK171" i="4"/>
  <c r="J164" i="4"/>
  <c r="J158" i="4"/>
  <c r="J152" i="4"/>
  <c r="J145" i="4"/>
  <c r="J139" i="4"/>
  <c r="BK253" i="4"/>
  <c r="J249" i="4"/>
  <c r="BK238" i="4"/>
  <c r="BK231" i="4"/>
  <c r="BK225" i="4"/>
  <c r="J214" i="4"/>
  <c r="BK202" i="4"/>
  <c r="J194" i="4"/>
  <c r="BK180" i="4"/>
  <c r="BK175" i="4"/>
  <c r="J168" i="4"/>
  <c r="BK149" i="4"/>
  <c r="BK137" i="4"/>
  <c r="J269" i="5"/>
  <c r="BK266" i="5"/>
  <c r="BK256" i="5"/>
  <c r="J249" i="5"/>
  <c r="J241" i="5"/>
  <c r="J234" i="5"/>
  <c r="BK229" i="5"/>
  <c r="J225" i="5"/>
  <c r="J218" i="5"/>
  <c r="BK212" i="5"/>
  <c r="BK205" i="5"/>
  <c r="BK192" i="5"/>
  <c r="BK186" i="5"/>
  <c r="J177" i="5"/>
  <c r="J170" i="5"/>
  <c r="BK166" i="5"/>
  <c r="J157" i="5"/>
  <c r="J139" i="5"/>
  <c r="J275" i="5"/>
  <c r="J261" i="5"/>
  <c r="BK251" i="5"/>
  <c r="BK242" i="5"/>
  <c r="BK228" i="5"/>
  <c r="J222" i="5"/>
  <c r="J212" i="5"/>
  <c r="J204" i="5"/>
  <c r="J189" i="5"/>
  <c r="J180" i="5"/>
  <c r="J174" i="5"/>
  <c r="J171" i="5"/>
  <c r="BK163" i="5"/>
  <c r="BK149" i="5"/>
  <c r="BK142" i="5"/>
  <c r="BK274" i="5"/>
  <c r="BK262" i="5"/>
  <c r="BK252" i="5"/>
  <c r="J239" i="5"/>
  <c r="J231" i="5"/>
  <c r="BK216" i="5"/>
  <c r="BK206" i="5"/>
  <c r="J198" i="5"/>
  <c r="J191" i="5"/>
  <c r="J183" i="5"/>
  <c r="BK173" i="5"/>
  <c r="J164" i="5"/>
  <c r="BK158" i="5"/>
  <c r="BK151" i="5"/>
  <c r="J144" i="5"/>
  <c r="BK270" i="5"/>
  <c r="J256" i="5"/>
  <c r="BK249" i="5"/>
  <c r="BK241" i="5"/>
  <c r="BK234" i="5"/>
  <c r="J229" i="5"/>
  <c r="J220" i="5"/>
  <c r="J210" i="5"/>
  <c r="J202" i="5"/>
  <c r="J196" i="5"/>
  <c r="J186" i="5"/>
  <c r="BK174" i="5"/>
  <c r="J166" i="5"/>
  <c r="BK157" i="5"/>
  <c r="J149" i="5"/>
  <c r="J142" i="5"/>
  <c r="J138" i="5"/>
  <c r="J327" i="6"/>
  <c r="BK318" i="6"/>
  <c r="BK307" i="6"/>
  <c r="BK299" i="6"/>
  <c r="BK284" i="6"/>
  <c r="J277" i="6"/>
  <c r="BK270" i="6"/>
  <c r="J260" i="6"/>
  <c r="BK249" i="6"/>
  <c r="J239" i="6"/>
  <c r="J230" i="6"/>
  <c r="J213" i="6"/>
  <c r="BK207" i="6"/>
  <c r="BK194" i="6"/>
  <c r="BK180" i="6"/>
  <c r="BK171" i="6"/>
  <c r="J221" i="6"/>
  <c r="J218" i="6"/>
  <c r="J206" i="6"/>
  <c r="BK199" i="6"/>
  <c r="J194" i="6"/>
  <c r="J186" i="6"/>
  <c r="BK178" i="6"/>
  <c r="J171" i="6"/>
  <c r="BK167" i="6"/>
  <c r="J160" i="6"/>
  <c r="BK154" i="6"/>
  <c r="J151" i="6"/>
  <c r="J330" i="6"/>
  <c r="BK326" i="6"/>
  <c r="BK320" i="6"/>
  <c r="BK312" i="6"/>
  <c r="BK301" i="6"/>
  <c r="J295" i="6"/>
  <c r="BK289" i="6"/>
  <c r="J284" i="6"/>
  <c r="J270" i="6"/>
  <c r="J261" i="6"/>
  <c r="BK244" i="6"/>
  <c r="BK238" i="6"/>
  <c r="BK234" i="6"/>
  <c r="BK229" i="6"/>
  <c r="J222" i="6"/>
  <c r="BK217" i="6"/>
  <c r="BK204" i="6"/>
  <c r="BK196" i="6"/>
  <c r="BK186" i="6"/>
  <c r="J173" i="6"/>
  <c r="J161" i="6"/>
  <c r="J152" i="6"/>
  <c r="BK327" i="6"/>
  <c r="J319" i="6"/>
  <c r="J309" i="6"/>
  <c r="BK295" i="6"/>
  <c r="BK277" i="6"/>
  <c r="J267" i="6"/>
  <c r="BK260" i="6"/>
  <c r="J248" i="6"/>
  <c r="BK245" i="6"/>
  <c r="BK239" i="6"/>
  <c r="BK227" i="6"/>
  <c r="J215" i="6"/>
  <c r="J211" i="6"/>
  <c r="J204" i="6"/>
  <c r="J198" i="6"/>
  <c r="J188" i="6"/>
  <c r="BK182" i="6"/>
  <c r="BK172" i="6"/>
  <c r="J157" i="6"/>
  <c r="J299" i="7"/>
  <c r="J288" i="7"/>
  <c r="BK279" i="7"/>
  <c r="J271" i="7"/>
  <c r="J259" i="7"/>
  <c r="BK247" i="7"/>
  <c r="J237" i="7"/>
  <c r="BK232" i="7"/>
  <c r="J228" i="7"/>
  <c r="J223" i="7"/>
  <c r="BK214" i="7"/>
  <c r="J208" i="7"/>
  <c r="BK195" i="7"/>
  <c r="BK186" i="7"/>
  <c r="BK294" i="7"/>
  <c r="BK288" i="7"/>
  <c r="J268" i="7"/>
  <c r="BK250" i="7"/>
  <c r="J235" i="7"/>
  <c r="BK228" i="7"/>
  <c r="J209" i="7"/>
  <c r="BK188" i="7"/>
  <c r="BK180" i="7"/>
  <c r="BK172" i="7"/>
  <c r="BK168" i="7"/>
  <c r="J164" i="7"/>
  <c r="BK159" i="7"/>
  <c r="BK154" i="7"/>
  <c r="BK149" i="7"/>
  <c r="J145" i="7"/>
  <c r="BK301" i="7"/>
  <c r="J289" i="7"/>
  <c r="BK285" i="7"/>
  <c r="J281" i="7"/>
  <c r="J277" i="7"/>
  <c r="BK272" i="7"/>
  <c r="J265" i="7"/>
  <c r="J248" i="7"/>
  <c r="J240" i="7"/>
  <c r="BK233" i="7"/>
  <c r="J222" i="7"/>
  <c r="BK216" i="7"/>
  <c r="BK205" i="7"/>
  <c r="BK192" i="7"/>
  <c r="J187" i="7"/>
  <c r="BK183" i="7"/>
  <c r="BK177" i="7"/>
  <c r="BK173" i="7"/>
  <c r="BK171" i="7"/>
  <c r="J246" i="7"/>
  <c r="BK237" i="7"/>
  <c r="J231" i="7"/>
  <c r="BK224" i="7"/>
  <c r="J216" i="7"/>
  <c r="J207" i="7"/>
  <c r="J199" i="7"/>
  <c r="J192" i="7"/>
  <c r="BK189" i="7"/>
  <c r="J184" i="7"/>
  <c r="BK179" i="7"/>
  <c r="J146" i="8"/>
  <c r="J138" i="8"/>
  <c r="J129" i="8"/>
  <c r="BK139" i="8"/>
  <c r="J135" i="8"/>
  <c r="J142" i="8"/>
  <c r="J133" i="8"/>
  <c r="J159" i="9"/>
  <c r="J150" i="9"/>
  <c r="J144" i="9"/>
  <c r="BK132" i="9"/>
  <c r="BK150" i="9"/>
  <c r="BK140" i="9"/>
  <c r="BK135" i="9"/>
  <c r="J157" i="9"/>
  <c r="J145" i="9"/>
  <c r="J141" i="9"/>
  <c r="J162" i="9"/>
  <c r="BK141" i="9"/>
  <c r="J132" i="9"/>
  <c r="J151" i="10"/>
  <c r="BK142" i="10"/>
  <c r="J136" i="10"/>
  <c r="J163" i="10"/>
  <c r="J149" i="10"/>
  <c r="BK138" i="10"/>
  <c r="BK161" i="10"/>
  <c r="J150" i="10"/>
  <c r="BK143" i="10"/>
  <c r="J140" i="10"/>
  <c r="J165" i="10"/>
  <c r="BK151" i="10"/>
  <c r="BK144" i="10"/>
  <c r="BK193" i="11"/>
  <c r="BK183" i="11"/>
  <c r="J179" i="11"/>
  <c r="BK169" i="11"/>
  <c r="J160" i="11"/>
  <c r="BK148" i="11"/>
  <c r="BK134" i="11"/>
  <c r="J190" i="11"/>
  <c r="J183" i="11"/>
  <c r="J173" i="11"/>
  <c r="J161" i="11"/>
  <c r="BK150" i="11"/>
  <c r="BK145" i="11"/>
  <c r="BK132" i="11"/>
  <c r="BK187" i="11"/>
  <c r="BK180" i="11"/>
  <c r="BK168" i="11"/>
  <c r="BK158" i="11"/>
  <c r="BK152" i="11"/>
  <c r="BK149" i="11"/>
  <c r="BK137" i="11"/>
  <c r="BK165" i="11"/>
  <c r="BK154" i="11"/>
  <c r="J147" i="11"/>
  <c r="J138" i="11"/>
  <c r="J134" i="11"/>
  <c r="BK158" i="12"/>
  <c r="J143" i="12"/>
  <c r="J138" i="12"/>
  <c r="BK163" i="12"/>
  <c r="J157" i="12"/>
  <c r="J147" i="12"/>
  <c r="BK135" i="12"/>
  <c r="BK129" i="12"/>
  <c r="J151" i="12"/>
  <c r="J146" i="12"/>
  <c r="J132" i="12"/>
  <c r="BK152" i="12"/>
  <c r="J141" i="12"/>
  <c r="BK134" i="12"/>
  <c r="J219" i="2"/>
  <c r="J214" i="2"/>
  <c r="BK209" i="2"/>
  <c r="J205" i="2"/>
  <c r="BK202" i="2"/>
  <c r="BK199" i="2"/>
  <c r="J194" i="2"/>
  <c r="J172" i="2"/>
  <c r="J167" i="2"/>
  <c r="BK162" i="2"/>
  <c r="BK155" i="2"/>
  <c r="BK151" i="2"/>
  <c r="J147" i="2"/>
  <c r="J138" i="2"/>
  <c r="J212" i="2"/>
  <c r="J208" i="2"/>
  <c r="BK205" i="2"/>
  <c r="J202" i="2"/>
  <c r="J199" i="2"/>
  <c r="BK194" i="2"/>
  <c r="BK188" i="2"/>
  <c r="BK185" i="2"/>
  <c r="BK180" i="2"/>
  <c r="BK176" i="2"/>
  <c r="J174" i="2"/>
  <c r="J168" i="2"/>
  <c r="BK164" i="2"/>
  <c r="J159" i="2"/>
  <c r="J156" i="2"/>
  <c r="BK149" i="2"/>
  <c r="BK142" i="2"/>
  <c r="J137" i="2"/>
  <c r="J191" i="2"/>
  <c r="BK189" i="2"/>
  <c r="BK187" i="2"/>
  <c r="BK183" i="2"/>
  <c r="BK174" i="2"/>
  <c r="J171" i="2"/>
  <c r="BK168" i="2"/>
  <c r="BK165" i="2"/>
  <c r="BK160" i="2"/>
  <c r="J158" i="2"/>
  <c r="J154" i="2"/>
  <c r="BK152" i="2"/>
  <c r="J148" i="2"/>
  <c r="BK144" i="2"/>
  <c r="AS95" i="1"/>
  <c r="J564" i="3"/>
  <c r="J515" i="3"/>
  <c r="J486" i="3"/>
  <c r="BK469" i="3"/>
  <c r="J463" i="3"/>
  <c r="BK459" i="3"/>
  <c r="J449" i="3"/>
  <c r="BK441" i="3"/>
  <c r="J436" i="3"/>
  <c r="J431" i="3"/>
  <c r="BK428" i="3"/>
  <c r="BK422" i="3"/>
  <c r="J415" i="3"/>
  <c r="J404" i="3"/>
  <c r="J402" i="3"/>
  <c r="BK392" i="3"/>
  <c r="J390" i="3"/>
  <c r="J379" i="3"/>
  <c r="J372" i="3"/>
  <c r="J366" i="3"/>
  <c r="J359" i="3"/>
  <c r="BK354" i="3"/>
  <c r="BK347" i="3"/>
  <c r="J340" i="3"/>
  <c r="BK331" i="3"/>
  <c r="BK325" i="3"/>
  <c r="J314" i="3"/>
  <c r="BK309" i="3"/>
  <c r="BK306" i="3"/>
  <c r="J298" i="3"/>
  <c r="BK288" i="3"/>
  <c r="BK276" i="3"/>
  <c r="BK256" i="3"/>
  <c r="BK253" i="3"/>
  <c r="BK249" i="3"/>
  <c r="BK247" i="3"/>
  <c r="BK243" i="3"/>
  <c r="BK229" i="3"/>
  <c r="BK215" i="3"/>
  <c r="J208" i="3"/>
  <c r="J197" i="3"/>
  <c r="J191" i="3"/>
  <c r="J188" i="3"/>
  <c r="BK173" i="3"/>
  <c r="BK166" i="3"/>
  <c r="BK160" i="3"/>
  <c r="BK559" i="3"/>
  <c r="J542" i="3"/>
  <c r="BK533" i="3"/>
  <c r="BK525" i="3"/>
  <c r="BK517" i="3"/>
  <c r="BK504" i="3"/>
  <c r="BK497" i="3"/>
  <c r="BK489" i="3"/>
  <c r="J483" i="3"/>
  <c r="J477" i="3"/>
  <c r="BK461" i="3"/>
  <c r="BK452" i="3"/>
  <c r="J448" i="3"/>
  <c r="BK433" i="3"/>
  <c r="J420" i="3"/>
  <c r="J414" i="3"/>
  <c r="J403" i="3"/>
  <c r="BK397" i="3"/>
  <c r="BK376" i="3"/>
  <c r="BK362" i="3"/>
  <c r="J345" i="3"/>
  <c r="J335" i="3"/>
  <c r="J330" i="3"/>
  <c r="J320" i="3"/>
  <c r="J313" i="3"/>
  <c r="J302" i="3"/>
  <c r="J291" i="3"/>
  <c r="J283" i="3"/>
  <c r="J268" i="3"/>
  <c r="J258" i="3"/>
  <c r="BK252" i="3"/>
  <c r="BK237" i="3"/>
  <c r="J231" i="3"/>
  <c r="BK226" i="3"/>
  <c r="J221" i="3"/>
  <c r="BK214" i="3"/>
  <c r="BK206" i="3"/>
  <c r="J202" i="3"/>
  <c r="BK199" i="3"/>
  <c r="BK191" i="3"/>
  <c r="J179" i="3"/>
  <c r="J173" i="3"/>
  <c r="BK159" i="3"/>
  <c r="J574" i="3"/>
  <c r="J570" i="3"/>
  <c r="J567" i="3"/>
  <c r="BK557" i="3"/>
  <c r="J550" i="3"/>
  <c r="BK542" i="3"/>
  <c r="J538" i="3"/>
  <c r="BK526" i="3"/>
  <c r="BK519" i="3"/>
  <c r="BK514" i="3"/>
  <c r="J504" i="3"/>
  <c r="J490" i="3"/>
  <c r="BK467" i="3"/>
  <c r="J452" i="3"/>
  <c r="BK444" i="3"/>
  <c r="BK430" i="3"/>
  <c r="J421" i="3"/>
  <c r="BK412" i="3"/>
  <c r="J407" i="3"/>
  <c r="BK387" i="3"/>
  <c r="J378" i="3"/>
  <c r="BK369" i="3"/>
  <c r="BK363" i="3"/>
  <c r="J349" i="3"/>
  <c r="BK336" i="3"/>
  <c r="BK329" i="3"/>
  <c r="BK320" i="3"/>
  <c r="J307" i="3"/>
  <c r="BK300" i="3"/>
  <c r="BK290" i="3"/>
  <c r="J278" i="3"/>
  <c r="J271" i="3"/>
  <c r="BK261" i="3"/>
  <c r="BK248" i="3"/>
  <c r="J243" i="3"/>
  <c r="BK240" i="3"/>
  <c r="J236" i="3"/>
  <c r="BK231" i="3"/>
  <c r="J223" i="3"/>
  <c r="J219" i="3"/>
  <c r="J215" i="3"/>
  <c r="BK208" i="3"/>
  <c r="J200" i="3"/>
  <c r="BK196" i="3"/>
  <c r="J192" i="3"/>
  <c r="BK186" i="3"/>
  <c r="BK180" i="3"/>
  <c r="J170" i="3"/>
  <c r="J159" i="3"/>
  <c r="BK561" i="3"/>
  <c r="J554" i="3"/>
  <c r="BK549" i="3"/>
  <c r="BK540" i="3"/>
  <c r="BK529" i="3"/>
  <c r="J521" i="3"/>
  <c r="J513" i="3"/>
  <c r="J507" i="3"/>
  <c r="J497" i="3"/>
  <c r="J491" i="3"/>
  <c r="BK480" i="3"/>
  <c r="BK474" i="3"/>
  <c r="J470" i="3"/>
  <c r="J459" i="3"/>
  <c r="BK449" i="3"/>
  <c r="J440" i="3"/>
  <c r="J432" i="3"/>
  <c r="J426" i="3"/>
  <c r="J423" i="3"/>
  <c r="J419" i="3"/>
  <c r="BK418" i="3"/>
  <c r="BK415" i="3"/>
  <c r="J412" i="3"/>
  <c r="BK405" i="3"/>
  <c r="BK399" i="3"/>
  <c r="BK391" i="3"/>
  <c r="J387" i="3"/>
  <c r="J383" i="3"/>
  <c r="BK377" i="3"/>
  <c r="BK368" i="3"/>
  <c r="BK358" i="3"/>
  <c r="BK350" i="3"/>
  <c r="BK338" i="3"/>
  <c r="J332" i="3"/>
  <c r="J325" i="3"/>
  <c r="J317" i="3"/>
  <c r="BK314" i="3"/>
  <c r="BK303" i="3"/>
  <c r="BK291" i="3"/>
  <c r="J288" i="3"/>
  <c r="BK280" i="3"/>
  <c r="BK275" i="3"/>
  <c r="BK269" i="3"/>
  <c r="J261" i="3"/>
  <c r="J186" i="3"/>
  <c r="J180" i="3"/>
  <c r="J167" i="3"/>
  <c r="J156" i="3"/>
  <c r="J257" i="4"/>
  <c r="J231" i="4"/>
  <c r="J224" i="4"/>
  <c r="J212" i="4"/>
  <c r="BK208" i="4"/>
  <c r="BK197" i="4"/>
  <c r="BK194" i="4"/>
  <c r="BK185" i="4"/>
  <c r="J182" i="4"/>
  <c r="BK174" i="4"/>
  <c r="BK170" i="4"/>
  <c r="BK164" i="4"/>
  <c r="J156" i="4"/>
  <c r="BK258" i="4"/>
  <c r="BK246" i="4"/>
  <c r="J237" i="4"/>
  <c r="BK230" i="4"/>
  <c r="J223" i="4"/>
  <c r="J218" i="4"/>
  <c r="BK212" i="4"/>
  <c r="BK199" i="4"/>
  <c r="J192" i="4"/>
  <c r="BK182" i="4"/>
  <c r="J175" i="4"/>
  <c r="BK162" i="4"/>
  <c r="BK152" i="4"/>
  <c r="BK146" i="4"/>
  <c r="J141" i="4"/>
  <c r="J136" i="4"/>
  <c r="J246" i="4"/>
  <c r="BK239" i="4"/>
  <c r="BK223" i="4"/>
  <c r="BK220" i="4"/>
  <c r="J211" i="4"/>
  <c r="J200" i="4"/>
  <c r="BK188" i="4"/>
  <c r="BK184" i="4"/>
  <c r="BK176" i="4"/>
  <c r="J165" i="4"/>
  <c r="BK159" i="4"/>
  <c r="BK154" i="4"/>
  <c r="J147" i="4"/>
  <c r="BK140" i="4"/>
  <c r="J256" i="4"/>
  <c r="J248" i="4"/>
  <c r="BK236" i="4"/>
  <c r="J230" i="4"/>
  <c r="J220" i="4"/>
  <c r="J208" i="4"/>
  <c r="J201" i="4"/>
  <c r="BK189" i="4"/>
  <c r="BK177" i="4"/>
  <c r="J169" i="4"/>
  <c r="BK158" i="4"/>
  <c r="BK143" i="4"/>
  <c r="BK136" i="4"/>
  <c r="BK267" i="5"/>
  <c r="J259" i="5"/>
  <c r="J252" i="5"/>
  <c r="BK245" i="5"/>
  <c r="BK238" i="5"/>
  <c r="J232" i="5"/>
  <c r="J227" i="5"/>
  <c r="BK220" i="5"/>
  <c r="BK215" i="5"/>
  <c r="J209" i="5"/>
  <c r="BK202" i="5"/>
  <c r="BK193" i="5"/>
  <c r="BK187" i="5"/>
  <c r="BK182" i="5"/>
  <c r="J175" i="5"/>
  <c r="J161" i="5"/>
  <c r="BK153" i="5"/>
  <c r="BK138" i="5"/>
  <c r="J266" i="5"/>
  <c r="J253" i="5"/>
  <c r="J240" i="5"/>
  <c r="BK235" i="5"/>
  <c r="J224" i="5"/>
  <c r="J217" i="5"/>
  <c r="J208" i="5"/>
  <c r="BK196" i="5"/>
  <c r="J185" i="5"/>
  <c r="BK179" i="5"/>
  <c r="BK170" i="5"/>
  <c r="BK165" i="5"/>
  <c r="BK162" i="5"/>
  <c r="J154" i="5"/>
  <c r="BK147" i="5"/>
  <c r="BK276" i="5"/>
  <c r="BK275" i="5"/>
  <c r="BK268" i="5"/>
  <c r="BK259" i="5"/>
  <c r="BK254" i="5"/>
  <c r="BK240" i="5"/>
  <c r="BK226" i="5"/>
  <c r="BK214" i="5"/>
  <c r="J205" i="5"/>
  <c r="BK195" i="5"/>
  <c r="BK190" i="5"/>
  <c r="BK176" i="5"/>
  <c r="J165" i="5"/>
  <c r="BK159" i="5"/>
  <c r="J152" i="5"/>
  <c r="J141" i="5"/>
  <c r="J268" i="5"/>
  <c r="J255" i="5"/>
  <c r="BK243" i="5"/>
  <c r="J238" i="5"/>
  <c r="BK232" i="5"/>
  <c r="J223" i="5"/>
  <c r="BK219" i="5"/>
  <c r="J214" i="5"/>
  <c r="J206" i="5"/>
  <c r="BK199" i="5"/>
  <c r="J188" i="5"/>
  <c r="J178" i="5"/>
  <c r="J169" i="5"/>
  <c r="J162" i="5"/>
  <c r="BK154" i="5"/>
  <c r="J148" i="5"/>
  <c r="J140" i="5"/>
  <c r="J136" i="5"/>
  <c r="BK323" i="6"/>
  <c r="BK309" i="6"/>
  <c r="J302" i="6"/>
  <c r="BK290" i="6"/>
  <c r="J281" i="6"/>
  <c r="J275" i="6"/>
  <c r="BK266" i="6"/>
  <c r="BK253" i="6"/>
  <c r="BK248" i="6"/>
  <c r="BK237" i="6"/>
  <c r="BK225" i="6"/>
  <c r="BK216" i="6"/>
  <c r="BK209" i="6"/>
  <c r="J200" i="6"/>
  <c r="J192" i="6"/>
  <c r="BK164" i="6"/>
  <c r="J163" i="6"/>
  <c r="J162" i="6"/>
  <c r="BK157" i="6"/>
  <c r="J156" i="6"/>
  <c r="BK149" i="6"/>
  <c r="J147" i="6"/>
  <c r="J328" i="6"/>
  <c r="J326" i="6"/>
  <c r="BK325" i="6"/>
  <c r="J323" i="6"/>
  <c r="J321" i="6"/>
  <c r="BK317" i="6"/>
  <c r="BK311" i="6"/>
  <c r="J305" i="6"/>
  <c r="J304" i="6"/>
  <c r="BK302" i="6"/>
  <c r="J301" i="6"/>
  <c r="J298" i="6"/>
  <c r="BK291" i="6"/>
  <c r="BK288" i="6"/>
  <c r="BK287" i="6"/>
  <c r="BK286" i="6"/>
  <c r="J280" i="6"/>
  <c r="J278" i="6"/>
  <c r="BK276" i="6"/>
  <c r="BK275" i="6"/>
  <c r="J274" i="6"/>
  <c r="J272" i="6"/>
  <c r="J271" i="6"/>
  <c r="J268" i="6"/>
  <c r="J265" i="6"/>
  <c r="J264" i="6"/>
  <c r="J263" i="6"/>
  <c r="BK259" i="6"/>
  <c r="J257" i="6"/>
  <c r="J256" i="6"/>
  <c r="J255" i="6"/>
  <c r="J253" i="6"/>
  <c r="BK247" i="6"/>
  <c r="J245" i="6"/>
  <c r="J235" i="6"/>
  <c r="J234" i="6"/>
  <c r="J233" i="6"/>
  <c r="BK232" i="6"/>
  <c r="J229" i="6"/>
  <c r="J228" i="6"/>
  <c r="BK226" i="6"/>
  <c r="J225" i="6"/>
  <c r="J224" i="6"/>
  <c r="BK222" i="6"/>
  <c r="BK219" i="6"/>
  <c r="J214" i="6"/>
  <c r="J205" i="6"/>
  <c r="BK192" i="6"/>
  <c r="BK185" i="6"/>
  <c r="J182" i="6"/>
  <c r="J172" i="6"/>
  <c r="J168" i="6"/>
  <c r="BK161" i="6"/>
  <c r="BK156" i="6"/>
  <c r="BK328" i="6"/>
  <c r="J324" i="6"/>
  <c r="BK319" i="6"/>
  <c r="J307" i="6"/>
  <c r="J299" i="6"/>
  <c r="J290" i="6"/>
  <c r="BK280" i="6"/>
  <c r="BK267" i="6"/>
  <c r="BK262" i="6"/>
  <c r="BK257" i="6"/>
  <c r="BK250" i="6"/>
  <c r="BK242" i="6"/>
  <c r="J237" i="6"/>
  <c r="J232" i="6"/>
  <c r="J227" i="6"/>
  <c r="BK220" i="6"/>
  <c r="BK211" i="6"/>
  <c r="J201" i="6"/>
  <c r="BK193" i="6"/>
  <c r="BK183" i="6"/>
  <c r="BK169" i="6"/>
  <c r="BK162" i="6"/>
  <c r="J154" i="6"/>
  <c r="J149" i="6"/>
  <c r="BK321" i="6"/>
  <c r="J312" i="6"/>
  <c r="BK308" i="6"/>
  <c r="J289" i="6"/>
  <c r="J273" i="6"/>
  <c r="BK268" i="6"/>
  <c r="BK261" i="6"/>
  <c r="J250" i="6"/>
  <c r="BK246" i="6"/>
  <c r="BK243" i="6"/>
  <c r="J231" i="6"/>
  <c r="BK218" i="6"/>
  <c r="J209" i="6"/>
  <c r="BK203" i="6"/>
  <c r="J196" i="6"/>
  <c r="J185" i="6"/>
  <c r="J178" i="6"/>
  <c r="J165" i="6"/>
  <c r="J300" i="7"/>
  <c r="BK291" i="7"/>
  <c r="BK282" i="7"/>
  <c r="BK278" i="7"/>
  <c r="J260" i="7"/>
  <c r="J253" i="7"/>
  <c r="J242" i="7"/>
  <c r="J234" i="7"/>
  <c r="BK229" i="7"/>
  <c r="J224" i="7"/>
  <c r="BK215" i="7"/>
  <c r="BK211" i="7"/>
  <c r="J197" i="7"/>
  <c r="BK191" i="7"/>
  <c r="BK298" i="7"/>
  <c r="J291" i="7"/>
  <c r="BK274" i="7"/>
  <c r="J255" i="7"/>
  <c r="BK252" i="7"/>
  <c r="BK245" i="7"/>
  <c r="J210" i="7"/>
  <c r="J195" i="7"/>
  <c r="J183" i="7"/>
  <c r="J176" i="7"/>
  <c r="J171" i="7"/>
  <c r="BK166" i="7"/>
  <c r="BK162" i="7"/>
  <c r="BK157" i="7"/>
  <c r="BK151" i="7"/>
  <c r="J147" i="7"/>
  <c r="J304" i="7"/>
  <c r="J292" i="7"/>
  <c r="J284" i="7"/>
  <c r="J279" i="7"/>
  <c r="BK273" i="7"/>
  <c r="BK266" i="7"/>
  <c r="J249" i="7"/>
  <c r="BK242" i="7"/>
  <c r="BK219" i="7"/>
  <c r="J214" i="7"/>
  <c r="BK210" i="7"/>
  <c r="J203" i="7"/>
  <c r="J189" i="7"/>
  <c r="BK181" i="7"/>
  <c r="BK176" i="7"/>
  <c r="J172" i="7"/>
  <c r="BK259" i="7"/>
  <c r="J252" i="7"/>
  <c r="J247" i="7"/>
  <c r="BK243" i="7"/>
  <c r="J232" i="7"/>
  <c r="BK223" i="7"/>
  <c r="J215" i="7"/>
  <c r="J205" i="7"/>
  <c r="BK202" i="7"/>
  <c r="J194" i="7"/>
  <c r="J188" i="7"/>
  <c r="J181" i="7"/>
  <c r="J139" i="8"/>
  <c r="BK140" i="8"/>
  <c r="J132" i="8"/>
  <c r="J158" i="9"/>
  <c r="J147" i="9"/>
  <c r="BK139" i="9"/>
  <c r="BK162" i="9"/>
  <c r="BK146" i="9"/>
  <c r="J138" i="9"/>
  <c r="BK159" i="9"/>
  <c r="BK147" i="9"/>
  <c r="BK138" i="9"/>
  <c r="BK160" i="9"/>
  <c r="J140" i="9"/>
  <c r="BK165" i="10"/>
  <c r="BK148" i="10"/>
  <c r="BK137" i="10"/>
  <c r="BK132" i="10"/>
  <c r="J158" i="10"/>
  <c r="BK147" i="10"/>
  <c r="BK162" i="10"/>
  <c r="BK153" i="10"/>
  <c r="J145" i="10"/>
  <c r="BK139" i="10"/>
  <c r="BK163" i="10"/>
  <c r="BK150" i="10"/>
  <c r="J139" i="10"/>
  <c r="J132" i="10"/>
  <c r="BK190" i="11"/>
  <c r="BK181" i="11"/>
  <c r="BK174" i="11"/>
  <c r="BK164" i="11"/>
  <c r="BK156" i="11"/>
  <c r="BK139" i="11"/>
  <c r="J130" i="11"/>
  <c r="J186" i="11"/>
  <c r="J165" i="11"/>
  <c r="J152" i="11"/>
  <c r="J146" i="11"/>
  <c r="J133" i="11"/>
  <c r="J193" i="11"/>
  <c r="BK182" i="11"/>
  <c r="J176" i="11"/>
  <c r="BK163" i="11"/>
  <c r="J154" i="11"/>
  <c r="J151" i="11"/>
  <c r="J143" i="11"/>
  <c r="J136" i="11"/>
  <c r="J187" i="11"/>
  <c r="BK176" i="11"/>
  <c r="BK172" i="11"/>
  <c r="J159" i="11"/>
  <c r="BK151" i="11"/>
  <c r="BK140" i="11"/>
  <c r="BK136" i="11"/>
  <c r="J129" i="11"/>
  <c r="BK146" i="12"/>
  <c r="J133" i="12"/>
  <c r="BK160" i="12"/>
  <c r="BK156" i="12"/>
  <c r="BK143" i="12"/>
  <c r="J134" i="12"/>
  <c r="J160" i="12"/>
  <c r="J152" i="12"/>
  <c r="BK147" i="12"/>
  <c r="BK137" i="12"/>
  <c r="BK161" i="12"/>
  <c r="BK149" i="12"/>
  <c r="BK133" i="12"/>
  <c r="BK217" i="2"/>
  <c r="J211" i="2"/>
  <c r="J206" i="2"/>
  <c r="BK204" i="2"/>
  <c r="J201" i="2"/>
  <c r="BK197" i="2"/>
  <c r="BK192" i="2"/>
  <c r="BK170" i="2"/>
  <c r="BK163" i="2"/>
  <c r="J160" i="2"/>
  <c r="J150" i="2"/>
  <c r="BK148" i="2"/>
  <c r="J140" i="2"/>
  <c r="BK137" i="2"/>
  <c r="BK211" i="2"/>
  <c r="BK206" i="2"/>
  <c r="BK203" i="2"/>
  <c r="J200" i="2"/>
  <c r="BK196" i="2"/>
  <c r="J193" i="2"/>
  <c r="J187" i="2"/>
  <c r="J183" i="2"/>
  <c r="BK177" i="2"/>
  <c r="J176" i="2"/>
  <c r="BK173" i="2"/>
  <c r="BK167" i="2"/>
  <c r="J163" i="2"/>
  <c r="BK158" i="2"/>
  <c r="BK154" i="2"/>
  <c r="J145" i="2"/>
  <c r="BK141" i="2"/>
  <c r="BK193" i="2"/>
  <c r="J189" i="2"/>
  <c r="BK186" i="2"/>
  <c r="BK182" i="2"/>
  <c r="J175" i="2"/>
  <c r="BK172" i="2"/>
  <c r="BK169" i="2"/>
  <c r="J164" i="2"/>
  <c r="BK159" i="2"/>
  <c r="J157" i="2"/>
  <c r="J155" i="2"/>
  <c r="BK150" i="2"/>
  <c r="BK145" i="2"/>
  <c r="BK140" i="2"/>
  <c r="BK219" i="2"/>
  <c r="J216" i="2"/>
  <c r="BK214" i="2"/>
  <c r="J213" i="2"/>
  <c r="J141" i="2"/>
  <c r="AS103" i="1"/>
  <c r="J561" i="3"/>
  <c r="J558" i="3"/>
  <c r="BK554" i="3"/>
  <c r="J551" i="3"/>
  <c r="BK538" i="3"/>
  <c r="J534" i="3"/>
  <c r="J533" i="3"/>
  <c r="J529" i="3"/>
  <c r="J527" i="3"/>
  <c r="J523" i="3"/>
  <c r="BK521" i="3"/>
  <c r="BK513" i="3"/>
  <c r="BK508" i="3"/>
  <c r="J506" i="3"/>
  <c r="BK502" i="3"/>
  <c r="J500" i="3"/>
  <c r="BK498" i="3"/>
  <c r="J494" i="3"/>
  <c r="J489" i="3"/>
  <c r="J479" i="3"/>
  <c r="BK470" i="3"/>
  <c r="J467" i="3"/>
  <c r="J462" i="3"/>
  <c r="BK456" i="3"/>
  <c r="BK447" i="3"/>
  <c r="BK443" i="3"/>
  <c r="BK440" i="3"/>
  <c r="BK432" i="3"/>
  <c r="J430" i="3"/>
  <c r="BK425" i="3"/>
  <c r="BK421" i="3"/>
  <c r="BK420" i="3"/>
  <c r="J409" i="3"/>
  <c r="BK403" i="3"/>
  <c r="BK401" i="3"/>
  <c r="BK393" i="3"/>
  <c r="J391" i="3"/>
  <c r="BK383" i="3"/>
  <c r="J376" i="3"/>
  <c r="J369" i="3"/>
  <c r="BK360" i="3"/>
  <c r="BK356" i="3"/>
  <c r="BK353" i="3"/>
  <c r="J343" i="3"/>
  <c r="BK335" i="3"/>
  <c r="J323" i="3"/>
  <c r="BK311" i="3"/>
  <c r="BK307" i="3"/>
  <c r="J299" i="3"/>
  <c r="BK292" i="3"/>
  <c r="BK278" i="3"/>
  <c r="J275" i="3"/>
  <c r="J266" i="3"/>
  <c r="J254" i="3"/>
  <c r="BK250" i="3"/>
  <c r="J248" i="3"/>
  <c r="BK245" i="3"/>
  <c r="J239" i="3"/>
  <c r="J225" i="3"/>
  <c r="BK217" i="3"/>
  <c r="J209" i="3"/>
  <c r="BK202" i="3"/>
  <c r="BK192" i="3"/>
  <c r="BK187" i="3"/>
  <c r="J181" i="3"/>
  <c r="BK168" i="3"/>
  <c r="BK161" i="3"/>
  <c r="BK567" i="3"/>
  <c r="BK553" i="3"/>
  <c r="BK546" i="3"/>
  <c r="J536" i="3"/>
  <c r="J530" i="3"/>
  <c r="BK520" i="3"/>
  <c r="BK509" i="3"/>
  <c r="J502" i="3"/>
  <c r="BK494" i="3"/>
  <c r="J493" i="3"/>
  <c r="J344" i="3"/>
  <c r="J331" i="3"/>
  <c r="J322" i="3"/>
  <c r="J315" i="3"/>
  <c r="J306" i="3"/>
  <c r="BK298" i="3"/>
  <c r="J294" i="3"/>
  <c r="BK271" i="3"/>
  <c r="BK260" i="3"/>
  <c r="J253" i="3"/>
  <c r="J240" i="3"/>
  <c r="BK232" i="3"/>
  <c r="BK227" i="3"/>
  <c r="BK222" i="3"/>
  <c r="BK219" i="3"/>
  <c r="J211" i="3"/>
  <c r="BK205" i="3"/>
  <c r="BK201" i="3"/>
  <c r="J198" i="3"/>
  <c r="J195" i="3"/>
  <c r="BK175" i="3"/>
  <c r="BK169" i="3"/>
  <c r="J161" i="3"/>
  <c r="J575" i="3"/>
  <c r="J572" i="3"/>
  <c r="J569" i="3"/>
  <c r="BK563" i="3"/>
  <c r="J552" i="3"/>
  <c r="BK545" i="3"/>
  <c r="BK541" i="3"/>
  <c r="BK536" i="3"/>
  <c r="BK531" i="3"/>
  <c r="J520" i="3"/>
  <c r="BK516" i="3"/>
  <c r="BK507" i="3"/>
  <c r="BK487" i="3"/>
  <c r="J466" i="3"/>
  <c r="J450" i="3"/>
  <c r="J443" i="3"/>
  <c r="BK438" i="3"/>
  <c r="BK427" i="3"/>
  <c r="BK413" i="3"/>
  <c r="J408" i="3"/>
  <c r="J397" i="3"/>
  <c r="J384" i="3"/>
  <c r="J370" i="3"/>
  <c r="J365" i="3"/>
  <c r="J362" i="3"/>
  <c r="J356" i="3"/>
  <c r="BK344" i="3"/>
  <c r="BK330" i="3"/>
  <c r="BK322" i="3"/>
  <c r="BK312" i="3"/>
  <c r="J301" i="3"/>
  <c r="BK294" i="3"/>
  <c r="BK289" i="3"/>
  <c r="J276" i="3"/>
  <c r="BK267" i="3"/>
  <c r="J259" i="3"/>
  <c r="J247" i="3"/>
  <c r="BK244" i="3"/>
  <c r="J241" i="3"/>
  <c r="BK238" i="3"/>
  <c r="J235" i="3"/>
  <c r="J227" i="3"/>
  <c r="BK221" i="3"/>
  <c r="BK216" i="3"/>
  <c r="BK212" i="3"/>
  <c r="J210" i="3"/>
  <c r="J201" i="3"/>
  <c r="J194" i="3"/>
  <c r="J189" i="3"/>
  <c r="BK185" i="3"/>
  <c r="J177" i="3"/>
  <c r="BK172" i="3"/>
  <c r="J160" i="3"/>
  <c r="J566" i="3"/>
  <c r="J556" i="3"/>
  <c r="BK551" i="3"/>
  <c r="J546" i="3"/>
  <c r="BK537" i="3"/>
  <c r="BK527" i="3"/>
  <c r="J516" i="3"/>
  <c r="J508" i="3"/>
  <c r="J499" i="3"/>
  <c r="BK492" i="3"/>
  <c r="BK484" i="3"/>
  <c r="BK477" i="3"/>
  <c r="J465" i="3"/>
  <c r="J458" i="3"/>
  <c r="BK451" i="3"/>
  <c r="J444" i="3"/>
  <c r="BK436" i="3"/>
  <c r="J428" i="3"/>
  <c r="BK424" i="3"/>
  <c r="J413" i="3"/>
  <c r="BK408" i="3"/>
  <c r="J401" i="3"/>
  <c r="BK395" i="3"/>
  <c r="BK390" i="3"/>
  <c r="BK386" i="3"/>
  <c r="J380" i="3"/>
  <c r="BK372" i="3"/>
  <c r="J361" i="3"/>
  <c r="J346" i="3"/>
  <c r="BK340" i="3"/>
  <c r="J337" i="3"/>
  <c r="J329" i="3"/>
  <c r="BK324" i="3"/>
  <c r="J316" i="3"/>
  <c r="J312" i="3"/>
  <c r="BK301" i="3"/>
  <c r="J292" i="3"/>
  <c r="J289" i="3"/>
  <c r="BK281" i="3"/>
  <c r="J273" i="3"/>
  <c r="BK268" i="3"/>
  <c r="BK263" i="3"/>
  <c r="J260" i="3"/>
  <c r="BK183" i="3"/>
  <c r="J169" i="3"/>
  <c r="J163" i="3"/>
  <c r="BK259" i="4"/>
  <c r="J245" i="4"/>
  <c r="BK234" i="4"/>
  <c r="J225" i="4"/>
  <c r="J216" i="4"/>
  <c r="J209" i="4"/>
  <c r="BK200" i="4"/>
  <c r="BK195" i="4"/>
  <c r="BK183" i="4"/>
  <c r="J177" i="4"/>
  <c r="J171" i="4"/>
  <c r="J166" i="4"/>
  <c r="J159" i="4"/>
  <c r="BK155" i="4"/>
  <c r="BK141" i="4"/>
  <c r="BK255" i="4"/>
  <c r="BK248" i="4"/>
  <c r="J239" i="4"/>
  <c r="J233" i="4"/>
  <c r="J226" i="4"/>
  <c r="J221" i="4"/>
  <c r="BK216" i="4"/>
  <c r="BK214" i="4"/>
  <c r="BK209" i="4"/>
  <c r="J197" i="4"/>
  <c r="BK187" i="4"/>
  <c r="J178" i="4"/>
  <c r="J174" i="4"/>
  <c r="BK161" i="4"/>
  <c r="J154" i="4"/>
  <c r="BK145" i="4"/>
  <c r="J140" i="4"/>
  <c r="BK251" i="4"/>
  <c r="BK240" i="4"/>
  <c r="BK233" i="4"/>
  <c r="BK221" i="4"/>
  <c r="BK213" i="4"/>
  <c r="J203" i="4"/>
  <c r="BK192" i="4"/>
  <c r="J185" i="4"/>
  <c r="J181" i="4"/>
  <c r="BK166" i="4"/>
  <c r="J160" i="4"/>
  <c r="BK156" i="4"/>
  <c r="J149" i="4"/>
  <c r="J143" i="4"/>
  <c r="J138" i="4"/>
  <c r="J250" i="4"/>
  <c r="J244" i="4"/>
  <c r="J234" i="4"/>
  <c r="J229" i="4"/>
  <c r="J219" i="4"/>
  <c r="J207" i="4"/>
  <c r="J199" i="4"/>
  <c r="BK196" i="4"/>
  <c r="J186" i="4"/>
  <c r="J176" i="4"/>
  <c r="BK163" i="4"/>
  <c r="J146" i="4"/>
  <c r="J270" i="5"/>
  <c r="BK265" i="5"/>
  <c r="J254" i="5"/>
  <c r="BK248" i="5"/>
  <c r="J237" i="5"/>
  <c r="J230" i="5"/>
  <c r="J226" i="5"/>
  <c r="J219" i="5"/>
  <c r="BK213" i="5"/>
  <c r="BK208" i="5"/>
  <c r="BK201" i="5"/>
  <c r="BK191" i="5"/>
  <c r="BK185" i="5"/>
  <c r="BK180" i="5"/>
  <c r="J173" i="5"/>
  <c r="BK167" i="5"/>
  <c r="J158" i="5"/>
  <c r="BK143" i="5"/>
  <c r="BK136" i="5"/>
  <c r="J265" i="5"/>
  <c r="BK255" i="5"/>
  <c r="BK246" i="5"/>
  <c r="BK230" i="5"/>
  <c r="J221" i="5"/>
  <c r="J213" i="5"/>
  <c r="J207" i="5"/>
  <c r="J193" i="5"/>
  <c r="J184" i="5"/>
  <c r="BK178" i="5"/>
  <c r="BK172" i="5"/>
  <c r="J167" i="5"/>
  <c r="BK164" i="5"/>
  <c r="BK156" i="5"/>
  <c r="BK148" i="5"/>
  <c r="J143" i="5"/>
  <c r="J276" i="5"/>
  <c r="J273" i="5"/>
  <c r="J267" i="5"/>
  <c r="BK260" i="5"/>
  <c r="BK258" i="5"/>
  <c r="J243" i="5"/>
  <c r="BK236" i="5"/>
  <c r="BK224" i="5"/>
  <c r="BK211" i="5"/>
  <c r="J201" i="5"/>
  <c r="J194" i="5"/>
  <c r="BK188" i="5"/>
  <c r="J179" i="5"/>
  <c r="BK169" i="5"/>
  <c r="BK160" i="5"/>
  <c r="J156" i="5"/>
  <c r="BK150" i="5"/>
  <c r="BK140" i="5"/>
  <c r="J262" i="5"/>
  <c r="J251" i="5"/>
  <c r="J245" i="5"/>
  <c r="BK239" i="5"/>
  <c r="BK233" i="5"/>
  <c r="BK225" i="5"/>
  <c r="J216" i="5"/>
  <c r="BK207" i="5"/>
  <c r="BK203" i="5"/>
  <c r="BK198" i="5"/>
  <c r="J190" i="5"/>
  <c r="J181" i="5"/>
  <c r="J172" i="5"/>
  <c r="J163" i="5"/>
  <c r="J150" i="5"/>
  <c r="BK141" i="5"/>
  <c r="BK137" i="5"/>
  <c r="J322" i="6"/>
  <c r="J308" i="6"/>
  <c r="BK300" i="6"/>
  <c r="J287" i="6"/>
  <c r="BK278" i="6"/>
  <c r="BK274" i="6"/>
  <c r="BK265" i="6"/>
  <c r="BK251" i="6"/>
  <c r="J242" i="6"/>
  <c r="BK236" i="6"/>
  <c r="BK224" i="6"/>
  <c r="BK214" i="6"/>
  <c r="J208" i="6"/>
  <c r="J195" i="6"/>
  <c r="BK187" i="6"/>
  <c r="BK173" i="6"/>
  <c r="BK165" i="6"/>
  <c r="J207" i="6"/>
  <c r="BK200" i="6"/>
  <c r="BK195" i="6"/>
  <c r="J190" i="6"/>
  <c r="J183" i="6"/>
  <c r="J174" i="6"/>
  <c r="J169" i="6"/>
  <c r="J166" i="6"/>
  <c r="BK155" i="6"/>
  <c r="BK152" i="6"/>
  <c r="BK329" i="6"/>
  <c r="J325" i="6"/>
  <c r="J317" i="6"/>
  <c r="BK304" i="6"/>
  <c r="BK293" i="6"/>
  <c r="J288" i="6"/>
  <c r="J282" i="6"/>
  <c r="BK273" i="6"/>
  <c r="BK263" i="6"/>
  <c r="J258" i="6"/>
  <c r="BK252" i="6"/>
  <c r="J243" i="6"/>
  <c r="J236" i="6"/>
  <c r="BK230" i="6"/>
  <c r="BK223" i="6"/>
  <c r="J219" i="6"/>
  <c r="BK205" i="6"/>
  <c r="J199" i="6"/>
  <c r="BK188" i="6"/>
  <c r="BK181" i="6"/>
  <c r="J167" i="6"/>
  <c r="BK160" i="6"/>
  <c r="BK147" i="6"/>
  <c r="J318" i="6"/>
  <c r="J311" i="6"/>
  <c r="BK298" i="6"/>
  <c r="BK269" i="6"/>
  <c r="J262" i="6"/>
  <c r="J252" i="6"/>
  <c r="J247" i="6"/>
  <c r="BK240" i="6"/>
  <c r="BK235" i="6"/>
  <c r="J223" i="6"/>
  <c r="BK213" i="6"/>
  <c r="BK208" i="6"/>
  <c r="BK202" i="6"/>
  <c r="BK191" i="6"/>
  <c r="BK184" i="6"/>
  <c r="J180" i="6"/>
  <c r="BK166" i="6"/>
  <c r="J153" i="6"/>
  <c r="BK293" i="7"/>
  <c r="J283" i="7"/>
  <c r="BK277" i="7"/>
  <c r="BK263" i="7"/>
  <c r="BK256" i="7"/>
  <c r="J243" i="7"/>
  <c r="BK235" i="7"/>
  <c r="BK231" i="7"/>
  <c r="BK225" i="7"/>
  <c r="J218" i="7"/>
  <c r="J212" i="7"/>
  <c r="J202" i="7"/>
  <c r="BK193" i="7"/>
  <c r="J301" i="7"/>
  <c r="J293" i="7"/>
  <c r="J275" i="7"/>
  <c r="BK258" i="7"/>
  <c r="BK248" i="7"/>
  <c r="J233" i="7"/>
  <c r="BK227" i="7"/>
  <c r="BK199" i="7"/>
  <c r="J193" i="7"/>
  <c r="BK182" i="7"/>
  <c r="BK174" i="7"/>
  <c r="BK170" i="7"/>
  <c r="J167" i="7"/>
  <c r="J163" i="7"/>
  <c r="BK158" i="7"/>
  <c r="BK152" i="7"/>
  <c r="BK148" i="7"/>
  <c r="J305" i="7"/>
  <c r="J297" i="7"/>
  <c r="J287" i="7"/>
  <c r="BK283" i="7"/>
  <c r="J274" i="7"/>
  <c r="BK268" i="7"/>
  <c r="J256" i="7"/>
  <c r="J245" i="7"/>
  <c r="BK239" i="7"/>
  <c r="J225" i="7"/>
  <c r="J220" i="7"/>
  <c r="J213" i="7"/>
  <c r="BK207" i="7"/>
  <c r="BK204" i="7"/>
  <c r="BK184" i="7"/>
  <c r="J179" i="7"/>
  <c r="J174" i="7"/>
  <c r="J262" i="7"/>
  <c r="J258" i="7"/>
  <c r="J250" i="7"/>
  <c r="BK244" i="7"/>
  <c r="BK236" i="7"/>
  <c r="J229" i="7"/>
  <c r="BK222" i="7"/>
  <c r="BK212" i="7"/>
  <c r="BK208" i="7"/>
  <c r="BK197" i="7"/>
  <c r="J191" i="7"/>
  <c r="J185" i="7"/>
  <c r="J180" i="7"/>
  <c r="J147" i="8"/>
  <c r="BK142" i="8"/>
  <c r="J137" i="8"/>
  <c r="BK147" i="8"/>
  <c r="BK138" i="8"/>
  <c r="BK136" i="8"/>
  <c r="BK132" i="8"/>
  <c r="J140" i="8"/>
  <c r="J130" i="8"/>
  <c r="BK135" i="8"/>
  <c r="BK129" i="8"/>
  <c r="J155" i="9"/>
  <c r="J146" i="9"/>
  <c r="BK137" i="9"/>
  <c r="BK158" i="9"/>
  <c r="BK144" i="9"/>
  <c r="J137" i="9"/>
  <c r="J133" i="9"/>
  <c r="BK155" i="9"/>
  <c r="BK143" i="9"/>
  <c r="J136" i="9"/>
  <c r="BK145" i="9"/>
  <c r="BK133" i="9"/>
  <c r="J156" i="10"/>
  <c r="J146" i="10"/>
  <c r="BK141" i="10"/>
  <c r="J133" i="10"/>
  <c r="J162" i="10"/>
  <c r="J148" i="10"/>
  <c r="BK136" i="10"/>
  <c r="BK160" i="10"/>
  <c r="BK149" i="10"/>
  <c r="J142" i="10"/>
  <c r="J138" i="10"/>
  <c r="J161" i="10"/>
  <c r="J147" i="10"/>
  <c r="J137" i="10"/>
  <c r="BK192" i="11"/>
  <c r="J188" i="11"/>
  <c r="J175" i="11"/>
  <c r="BK166" i="11"/>
  <c r="BK157" i="11"/>
  <c r="J145" i="11"/>
  <c r="BK131" i="11"/>
  <c r="BK188" i="11"/>
  <c r="J174" i="11"/>
  <c r="J163" i="11"/>
  <c r="BK159" i="11"/>
  <c r="BK147" i="11"/>
  <c r="BK141" i="11"/>
  <c r="J131" i="11"/>
  <c r="BK186" i="11"/>
  <c r="J177" i="11"/>
  <c r="J164" i="11"/>
  <c r="J156" i="11"/>
  <c r="BK146" i="11"/>
  <c r="J141" i="11"/>
  <c r="BK133" i="11"/>
  <c r="J192" i="11"/>
  <c r="BK178" i="11"/>
  <c r="BK173" i="11"/>
  <c r="J168" i="11"/>
  <c r="J158" i="11"/>
  <c r="BK153" i="11"/>
  <c r="BK143" i="11"/>
  <c r="J137" i="11"/>
  <c r="J132" i="11"/>
  <c r="BK157" i="12"/>
  <c r="J140" i="12"/>
  <c r="J130" i="12"/>
  <c r="J158" i="12"/>
  <c r="J149" i="12"/>
  <c r="J137" i="12"/>
  <c r="BK130" i="12"/>
  <c r="J153" i="12"/>
  <c r="J148" i="12"/>
  <c r="BK140" i="12"/>
  <c r="J129" i="12"/>
  <c r="J156" i="12"/>
  <c r="BK148" i="12"/>
  <c r="J135" i="12"/>
  <c r="R136" i="2" l="1"/>
  <c r="R146" i="2"/>
  <c r="BK181" i="2"/>
  <c r="J181" i="2"/>
  <c r="J104" i="2" s="1"/>
  <c r="BK184" i="2"/>
  <c r="J184" i="2" s="1"/>
  <c r="J105" i="2" s="1"/>
  <c r="P195" i="2"/>
  <c r="R198" i="2"/>
  <c r="R207" i="2"/>
  <c r="T210" i="2"/>
  <c r="R215" i="2"/>
  <c r="R155" i="3"/>
  <c r="R165" i="3"/>
  <c r="R178" i="3"/>
  <c r="R207" i="3"/>
  <c r="BK234" i="3"/>
  <c r="J234" i="3" s="1"/>
  <c r="J105" i="3" s="1"/>
  <c r="R265" i="3"/>
  <c r="T285" i="3"/>
  <c r="P297" i="3"/>
  <c r="P319" i="3"/>
  <c r="R342" i="3"/>
  <c r="R348" i="3"/>
  <c r="P352" i="3"/>
  <c r="BK367" i="3"/>
  <c r="J367" i="3" s="1"/>
  <c r="J115" i="3" s="1"/>
  <c r="R375" i="3"/>
  <c r="BK382" i="3"/>
  <c r="J382" i="3" s="1"/>
  <c r="J117" i="3" s="1"/>
  <c r="BK394" i="3"/>
  <c r="J394" i="3"/>
  <c r="J118" i="3" s="1"/>
  <c r="BK435" i="3"/>
  <c r="J435" i="3" s="1"/>
  <c r="J119" i="3" s="1"/>
  <c r="P446" i="3"/>
  <c r="P453" i="3"/>
  <c r="P457" i="3"/>
  <c r="P460" i="3"/>
  <c r="P468" i="3"/>
  <c r="BK472" i="3"/>
  <c r="J472" i="3" s="1"/>
  <c r="J125" i="3" s="1"/>
  <c r="BK476" i="3"/>
  <c r="J476" i="3"/>
  <c r="J126" i="3"/>
  <c r="P482" i="3"/>
  <c r="R560" i="3"/>
  <c r="T573" i="3"/>
  <c r="R135" i="4"/>
  <c r="T150" i="4"/>
  <c r="R153" i="4"/>
  <c r="BK193" i="4"/>
  <c r="J193" i="4"/>
  <c r="J103" i="4"/>
  <c r="T206" i="4"/>
  <c r="R243" i="4"/>
  <c r="R247" i="4"/>
  <c r="P254" i="4"/>
  <c r="R135" i="5"/>
  <c r="R134" i="5"/>
  <c r="BK146" i="5"/>
  <c r="J146" i="5"/>
  <c r="J102" i="5" s="1"/>
  <c r="R155" i="5"/>
  <c r="T197" i="5"/>
  <c r="T244" i="5"/>
  <c r="P247" i="5"/>
  <c r="BK257" i="5"/>
  <c r="J257" i="5"/>
  <c r="J107" i="5" s="1"/>
  <c r="P264" i="5"/>
  <c r="P263" i="5" s="1"/>
  <c r="BK272" i="5"/>
  <c r="J272" i="5"/>
  <c r="J111" i="5" s="1"/>
  <c r="P150" i="6"/>
  <c r="T158" i="6"/>
  <c r="R179" i="6"/>
  <c r="T189" i="6"/>
  <c r="P210" i="6"/>
  <c r="R241" i="6"/>
  <c r="BK254" i="6"/>
  <c r="J254" i="6"/>
  <c r="J110" i="6" s="1"/>
  <c r="P279" i="6"/>
  <c r="T285" i="6"/>
  <c r="R297" i="6"/>
  <c r="R303" i="6"/>
  <c r="P310" i="6"/>
  <c r="BK316" i="6"/>
  <c r="J316" i="6"/>
  <c r="J122" i="6"/>
  <c r="R144" i="7"/>
  <c r="T153" i="7"/>
  <c r="T156" i="7"/>
  <c r="R160" i="7"/>
  <c r="R175" i="7"/>
  <c r="T201" i="7"/>
  <c r="P206" i="7"/>
  <c r="BK217" i="7"/>
  <c r="J217" i="7" s="1"/>
  <c r="J109" i="7" s="1"/>
  <c r="T221" i="7"/>
  <c r="R238" i="7"/>
  <c r="T241" i="7"/>
  <c r="T251" i="7"/>
  <c r="T257" i="7"/>
  <c r="R261" i="7"/>
  <c r="BK264" i="7"/>
  <c r="J264" i="7"/>
  <c r="J116" i="7" s="1"/>
  <c r="T270" i="7"/>
  <c r="T269" i="7" s="1"/>
  <c r="T303" i="7"/>
  <c r="BK128" i="8"/>
  <c r="J128" i="8" s="1"/>
  <c r="J100" i="8" s="1"/>
  <c r="P131" i="8"/>
  <c r="P144" i="8"/>
  <c r="P143" i="8"/>
  <c r="P131" i="9"/>
  <c r="BK134" i="9"/>
  <c r="J134" i="9"/>
  <c r="J101" i="9" s="1"/>
  <c r="T156" i="9"/>
  <c r="T151" i="9"/>
  <c r="T131" i="10"/>
  <c r="P134" i="10"/>
  <c r="T159" i="10"/>
  <c r="T154" i="10"/>
  <c r="BK128" i="11"/>
  <c r="J128" i="11" s="1"/>
  <c r="J98" i="11" s="1"/>
  <c r="R144" i="11"/>
  <c r="R162" i="11"/>
  <c r="BK171" i="11"/>
  <c r="BK170" i="11" s="1"/>
  <c r="J170" i="11" s="1"/>
  <c r="J102" i="11" s="1"/>
  <c r="BK185" i="11"/>
  <c r="J185" i="11" s="1"/>
  <c r="J105" i="11" s="1"/>
  <c r="BK191" i="11"/>
  <c r="J191" i="11" s="1"/>
  <c r="J106" i="11" s="1"/>
  <c r="R128" i="12"/>
  <c r="T136" i="2"/>
  <c r="BK146" i="2"/>
  <c r="J146" i="2" s="1"/>
  <c r="J101" i="2" s="1"/>
  <c r="P181" i="2"/>
  <c r="P178" i="2"/>
  <c r="T184" i="2"/>
  <c r="T195" i="2"/>
  <c r="T198" i="2"/>
  <c r="T207" i="2"/>
  <c r="BK210" i="2"/>
  <c r="J210" i="2"/>
  <c r="J109" i="2" s="1"/>
  <c r="BK215" i="2"/>
  <c r="J215" i="2" s="1"/>
  <c r="J110" i="2" s="1"/>
  <c r="T155" i="3"/>
  <c r="T165" i="3"/>
  <c r="T178" i="3"/>
  <c r="T207" i="3"/>
  <c r="P234" i="3"/>
  <c r="P265" i="3"/>
  <c r="BK285" i="3"/>
  <c r="J285" i="3"/>
  <c r="J109" i="3"/>
  <c r="BK297" i="3"/>
  <c r="J297" i="3" s="1"/>
  <c r="J110" i="3" s="1"/>
  <c r="BK319" i="3"/>
  <c r="J319" i="3" s="1"/>
  <c r="J111" i="3" s="1"/>
  <c r="BK342" i="3"/>
  <c r="J342" i="3"/>
  <c r="J112" i="3" s="1"/>
  <c r="BK348" i="3"/>
  <c r="J348" i="3"/>
  <c r="J113" i="3" s="1"/>
  <c r="T348" i="3"/>
  <c r="T352" i="3"/>
  <c r="T367" i="3"/>
  <c r="T375" i="3"/>
  <c r="T382" i="3"/>
  <c r="T394" i="3"/>
  <c r="T435" i="3"/>
  <c r="T446" i="3"/>
  <c r="T453" i="3"/>
  <c r="T457" i="3"/>
  <c r="T460" i="3"/>
  <c r="T468" i="3"/>
  <c r="R472" i="3"/>
  <c r="T476" i="3"/>
  <c r="T482" i="3"/>
  <c r="BK560" i="3"/>
  <c r="J560" i="3"/>
  <c r="J129" i="3" s="1"/>
  <c r="P573" i="3"/>
  <c r="BK135" i="4"/>
  <c r="J135" i="4" s="1"/>
  <c r="J100" i="4" s="1"/>
  <c r="BK150" i="4"/>
  <c r="J150" i="4" s="1"/>
  <c r="J101" i="4" s="1"/>
  <c r="P153" i="4"/>
  <c r="R193" i="4"/>
  <c r="P206" i="4"/>
  <c r="BK243" i="4"/>
  <c r="J243" i="4" s="1"/>
  <c r="J107" i="4" s="1"/>
  <c r="P247" i="4"/>
  <c r="R254" i="4"/>
  <c r="R205" i="4" s="1"/>
  <c r="P135" i="5"/>
  <c r="P134" i="5"/>
  <c r="P146" i="5"/>
  <c r="T155" i="5"/>
  <c r="P197" i="5"/>
  <c r="R244" i="5"/>
  <c r="BK247" i="5"/>
  <c r="J247" i="5" s="1"/>
  <c r="J106" i="5" s="1"/>
  <c r="P257" i="5"/>
  <c r="BK264" i="5"/>
  <c r="BK263" i="5" s="1"/>
  <c r="J263" i="5" s="1"/>
  <c r="J108" i="5" s="1"/>
  <c r="P272" i="5"/>
  <c r="T150" i="6"/>
  <c r="T145" i="6" s="1"/>
  <c r="R158" i="6"/>
  <c r="BK179" i="6"/>
  <c r="J179" i="6" s="1"/>
  <c r="J106" i="6" s="1"/>
  <c r="BK189" i="6"/>
  <c r="J189" i="6" s="1"/>
  <c r="J107" i="6" s="1"/>
  <c r="T210" i="6"/>
  <c r="T241" i="6"/>
  <c r="T254" i="6"/>
  <c r="T176" i="6" s="1"/>
  <c r="T279" i="6"/>
  <c r="P285" i="6"/>
  <c r="T297" i="6"/>
  <c r="T303" i="6"/>
  <c r="T310" i="6"/>
  <c r="T316" i="6"/>
  <c r="T144" i="7"/>
  <c r="R153" i="7"/>
  <c r="R156" i="7"/>
  <c r="T160" i="7"/>
  <c r="T175" i="7"/>
  <c r="BK201" i="7"/>
  <c r="J201" i="7" s="1"/>
  <c r="J107" i="7" s="1"/>
  <c r="T206" i="7"/>
  <c r="R217" i="7"/>
  <c r="BK221" i="7"/>
  <c r="J221" i="7" s="1"/>
  <c r="J110" i="7" s="1"/>
  <c r="BK238" i="7"/>
  <c r="J238" i="7"/>
  <c r="J111" i="7" s="1"/>
  <c r="R241" i="7"/>
  <c r="P251" i="7"/>
  <c r="P257" i="7"/>
  <c r="P261" i="7"/>
  <c r="R264" i="7"/>
  <c r="R270" i="7"/>
  <c r="R269" i="7" s="1"/>
  <c r="BK303" i="7"/>
  <c r="J303" i="7"/>
  <c r="J120" i="7"/>
  <c r="T128" i="8"/>
  <c r="R131" i="8"/>
  <c r="T144" i="8"/>
  <c r="T143" i="8" s="1"/>
  <c r="T131" i="9"/>
  <c r="T134" i="9"/>
  <c r="R156" i="9"/>
  <c r="R151" i="9"/>
  <c r="P131" i="10"/>
  <c r="P130" i="10" s="1"/>
  <c r="T134" i="10"/>
  <c r="BK159" i="10"/>
  <c r="J159" i="10" s="1"/>
  <c r="J106" i="10" s="1"/>
  <c r="T128" i="11"/>
  <c r="P144" i="11"/>
  <c r="P127" i="11" s="1"/>
  <c r="P162" i="11"/>
  <c r="R171" i="11"/>
  <c r="R170" i="11"/>
  <c r="T185" i="11"/>
  <c r="R191" i="11"/>
  <c r="P128" i="12"/>
  <c r="P131" i="12"/>
  <c r="BK136" i="2"/>
  <c r="BK135" i="2" s="1"/>
  <c r="J135" i="2" s="1"/>
  <c r="J99" i="2" s="1"/>
  <c r="P146" i="2"/>
  <c r="R181" i="2"/>
  <c r="R184" i="2"/>
  <c r="R178" i="2" s="1"/>
  <c r="R195" i="2"/>
  <c r="P198" i="2"/>
  <c r="P207" i="2"/>
  <c r="P210" i="2"/>
  <c r="T215" i="2"/>
  <c r="P155" i="3"/>
  <c r="P165" i="3"/>
  <c r="P178" i="3"/>
  <c r="P207" i="3"/>
  <c r="BK230" i="3"/>
  <c r="J230" i="3" s="1"/>
  <c r="J104" i="3" s="1"/>
  <c r="R230" i="3"/>
  <c r="R234" i="3"/>
  <c r="BK265" i="3"/>
  <c r="J265" i="3"/>
  <c r="J106" i="3"/>
  <c r="R285" i="3"/>
  <c r="R297" i="3"/>
  <c r="T319" i="3"/>
  <c r="T342" i="3"/>
  <c r="P348" i="3"/>
  <c r="R352" i="3"/>
  <c r="R367" i="3"/>
  <c r="P375" i="3"/>
  <c r="P382" i="3"/>
  <c r="R394" i="3"/>
  <c r="R435" i="3"/>
  <c r="R446" i="3"/>
  <c r="R453" i="3"/>
  <c r="R457" i="3"/>
  <c r="R460" i="3"/>
  <c r="R468" i="3"/>
  <c r="T472" i="3"/>
  <c r="R476" i="3"/>
  <c r="BK482" i="3"/>
  <c r="P560" i="3"/>
  <c r="R573" i="3"/>
  <c r="P135" i="4"/>
  <c r="R150" i="4"/>
  <c r="T153" i="4"/>
  <c r="P193" i="4"/>
  <c r="BK206" i="4"/>
  <c r="J206" i="4"/>
  <c r="J105" i="4" s="1"/>
  <c r="T243" i="4"/>
  <c r="T247" i="4"/>
  <c r="T254" i="4"/>
  <c r="T135" i="5"/>
  <c r="T134" i="5" s="1"/>
  <c r="T146" i="5"/>
  <c r="P155" i="5"/>
  <c r="R197" i="5"/>
  <c r="P244" i="5"/>
  <c r="T247" i="5"/>
  <c r="T257" i="5"/>
  <c r="R264" i="5"/>
  <c r="R263" i="5" s="1"/>
  <c r="R272" i="5"/>
  <c r="BK150" i="6"/>
  <c r="J150" i="6" s="1"/>
  <c r="J102" i="6" s="1"/>
  <c r="BK158" i="6"/>
  <c r="J158" i="6"/>
  <c r="J103" i="6"/>
  <c r="P179" i="6"/>
  <c r="P176" i="6" s="1"/>
  <c r="P189" i="6"/>
  <c r="R210" i="6"/>
  <c r="BK241" i="6"/>
  <c r="J241" i="6" s="1"/>
  <c r="J109" i="6" s="1"/>
  <c r="P254" i="6"/>
  <c r="BK279" i="6"/>
  <c r="J279" i="6" s="1"/>
  <c r="J111" i="6" s="1"/>
  <c r="BK285" i="6"/>
  <c r="J285" i="6" s="1"/>
  <c r="J113" i="6" s="1"/>
  <c r="BK297" i="6"/>
  <c r="J297" i="6"/>
  <c r="J117" i="6" s="1"/>
  <c r="BK303" i="6"/>
  <c r="J303" i="6"/>
  <c r="J118" i="6" s="1"/>
  <c r="R310" i="6"/>
  <c r="R316" i="6"/>
  <c r="P144" i="7"/>
  <c r="BK153" i="7"/>
  <c r="J153" i="7" s="1"/>
  <c r="J101" i="7" s="1"/>
  <c r="BK156" i="7"/>
  <c r="J156" i="7" s="1"/>
  <c r="J102" i="7" s="1"/>
  <c r="BK160" i="7"/>
  <c r="J160" i="7"/>
  <c r="J103" i="7"/>
  <c r="BK175" i="7"/>
  <c r="J175" i="7" s="1"/>
  <c r="J104" i="7" s="1"/>
  <c r="P201" i="7"/>
  <c r="R206" i="7"/>
  <c r="T217" i="7"/>
  <c r="R221" i="7"/>
  <c r="P238" i="7"/>
  <c r="BK241" i="7"/>
  <c r="J241" i="7" s="1"/>
  <c r="J112" i="7" s="1"/>
  <c r="BK251" i="7"/>
  <c r="J251" i="7" s="1"/>
  <c r="J113" i="7" s="1"/>
  <c r="BK257" i="7"/>
  <c r="J257" i="7"/>
  <c r="J114" i="7" s="1"/>
  <c r="BK261" i="7"/>
  <c r="J261" i="7"/>
  <c r="J115" i="7" s="1"/>
  <c r="P264" i="7"/>
  <c r="P270" i="7"/>
  <c r="P269" i="7"/>
  <c r="R303" i="7"/>
  <c r="P128" i="8"/>
  <c r="P127" i="8" s="1"/>
  <c r="P126" i="8" s="1"/>
  <c r="AU104" i="1" s="1"/>
  <c r="BK131" i="8"/>
  <c r="J131" i="8"/>
  <c r="J101" i="8"/>
  <c r="BK144" i="8"/>
  <c r="J144" i="8" s="1"/>
  <c r="J104" i="8" s="1"/>
  <c r="R131" i="9"/>
  <c r="P134" i="9"/>
  <c r="P156" i="9"/>
  <c r="P151" i="9" s="1"/>
  <c r="R131" i="10"/>
  <c r="BK134" i="10"/>
  <c r="J134" i="10" s="1"/>
  <c r="J101" i="10" s="1"/>
  <c r="P159" i="10"/>
  <c r="P154" i="10" s="1"/>
  <c r="P128" i="11"/>
  <c r="T144" i="11"/>
  <c r="T162" i="11"/>
  <c r="T171" i="11"/>
  <c r="T170" i="11" s="1"/>
  <c r="P185" i="11"/>
  <c r="P184" i="11" s="1"/>
  <c r="P191" i="11"/>
  <c r="BK131" i="12"/>
  <c r="J131" i="12"/>
  <c r="J99" i="12"/>
  <c r="T131" i="12"/>
  <c r="T136" i="12"/>
  <c r="P136" i="2"/>
  <c r="P135" i="2" s="1"/>
  <c r="T146" i="2"/>
  <c r="T181" i="2"/>
  <c r="T178" i="2"/>
  <c r="P184" i="2"/>
  <c r="BK195" i="2"/>
  <c r="J195" i="2" s="1"/>
  <c r="J106" i="2" s="1"/>
  <c r="BK198" i="2"/>
  <c r="J198" i="2"/>
  <c r="J107" i="2" s="1"/>
  <c r="BK207" i="2"/>
  <c r="J207" i="2"/>
  <c r="J108" i="2" s="1"/>
  <c r="R210" i="2"/>
  <c r="P215" i="2"/>
  <c r="BK155" i="3"/>
  <c r="J155" i="3" s="1"/>
  <c r="J100" i="3" s="1"/>
  <c r="BK165" i="3"/>
  <c r="J165" i="3"/>
  <c r="J101" i="3" s="1"/>
  <c r="BK178" i="3"/>
  <c r="J178" i="3"/>
  <c r="J102" i="3" s="1"/>
  <c r="BK207" i="3"/>
  <c r="J207" i="3" s="1"/>
  <c r="J103" i="3" s="1"/>
  <c r="P230" i="3"/>
  <c r="T230" i="3"/>
  <c r="T234" i="3"/>
  <c r="T265" i="3"/>
  <c r="P285" i="3"/>
  <c r="T297" i="3"/>
  <c r="R319" i="3"/>
  <c r="P342" i="3"/>
  <c r="BK352" i="3"/>
  <c r="J352" i="3" s="1"/>
  <c r="J114" i="3" s="1"/>
  <c r="P367" i="3"/>
  <c r="BK375" i="3"/>
  <c r="J375" i="3"/>
  <c r="J116" i="3" s="1"/>
  <c r="R382" i="3"/>
  <c r="P394" i="3"/>
  <c r="P435" i="3"/>
  <c r="BK446" i="3"/>
  <c r="J446" i="3"/>
  <c r="J120" i="3" s="1"/>
  <c r="BK453" i="3"/>
  <c r="J453" i="3" s="1"/>
  <c r="J121" i="3" s="1"/>
  <c r="BK457" i="3"/>
  <c r="J457" i="3" s="1"/>
  <c r="J122" i="3" s="1"/>
  <c r="BK460" i="3"/>
  <c r="J460" i="3" s="1"/>
  <c r="J123" i="3" s="1"/>
  <c r="BK468" i="3"/>
  <c r="J468" i="3"/>
  <c r="J124" i="3"/>
  <c r="P472" i="3"/>
  <c r="P476" i="3"/>
  <c r="R482" i="3"/>
  <c r="R481" i="3" s="1"/>
  <c r="T560" i="3"/>
  <c r="BK573" i="3"/>
  <c r="J573" i="3"/>
  <c r="J131" i="3"/>
  <c r="T135" i="4"/>
  <c r="P150" i="4"/>
  <c r="BK153" i="4"/>
  <c r="J153" i="4" s="1"/>
  <c r="J102" i="4" s="1"/>
  <c r="T193" i="4"/>
  <c r="R206" i="4"/>
  <c r="P243" i="4"/>
  <c r="BK247" i="4"/>
  <c r="J247" i="4"/>
  <c r="J108" i="4" s="1"/>
  <c r="BK254" i="4"/>
  <c r="J254" i="4"/>
  <c r="J110" i="4" s="1"/>
  <c r="BK135" i="5"/>
  <c r="BK134" i="5" s="1"/>
  <c r="J134" i="5" s="1"/>
  <c r="J99" i="5" s="1"/>
  <c r="R146" i="5"/>
  <c r="BK155" i="5"/>
  <c r="J155" i="5" s="1"/>
  <c r="J103" i="5" s="1"/>
  <c r="BK197" i="5"/>
  <c r="J197" i="5" s="1"/>
  <c r="J104" i="5" s="1"/>
  <c r="BK244" i="5"/>
  <c r="J244" i="5" s="1"/>
  <c r="J105" i="5" s="1"/>
  <c r="R247" i="5"/>
  <c r="R257" i="5"/>
  <c r="T264" i="5"/>
  <c r="T263" i="5" s="1"/>
  <c r="T272" i="5"/>
  <c r="R150" i="6"/>
  <c r="R145" i="6" s="1"/>
  <c r="P158" i="6"/>
  <c r="P145" i="6" s="1"/>
  <c r="T179" i="6"/>
  <c r="R189" i="6"/>
  <c r="R176" i="6" s="1"/>
  <c r="BK210" i="6"/>
  <c r="J210" i="6" s="1"/>
  <c r="J108" i="6" s="1"/>
  <c r="P241" i="6"/>
  <c r="R254" i="6"/>
  <c r="R279" i="6"/>
  <c r="R285" i="6"/>
  <c r="P297" i="6"/>
  <c r="P303" i="6"/>
  <c r="BK310" i="6"/>
  <c r="J310" i="6"/>
  <c r="J119" i="6" s="1"/>
  <c r="P316" i="6"/>
  <c r="BK144" i="7"/>
  <c r="J144" i="7"/>
  <c r="J100" i="7"/>
  <c r="P153" i="7"/>
  <c r="P156" i="7"/>
  <c r="P160" i="7"/>
  <c r="P175" i="7"/>
  <c r="R201" i="7"/>
  <c r="BK206" i="7"/>
  <c r="J206" i="7" s="1"/>
  <c r="J108" i="7" s="1"/>
  <c r="P217" i="7"/>
  <c r="P221" i="7"/>
  <c r="T238" i="7"/>
  <c r="P241" i="7"/>
  <c r="R251" i="7"/>
  <c r="R257" i="7"/>
  <c r="T261" i="7"/>
  <c r="T264" i="7"/>
  <c r="BK270" i="7"/>
  <c r="J270" i="7" s="1"/>
  <c r="J119" i="7" s="1"/>
  <c r="P303" i="7"/>
  <c r="R128" i="8"/>
  <c r="R127" i="8"/>
  <c r="T131" i="8"/>
  <c r="R144" i="8"/>
  <c r="R143" i="8" s="1"/>
  <c r="BK131" i="9"/>
  <c r="J131" i="9"/>
  <c r="J100" i="9" s="1"/>
  <c r="R134" i="9"/>
  <c r="BK156" i="9"/>
  <c r="J156" i="9"/>
  <c r="J106" i="9"/>
  <c r="BK131" i="10"/>
  <c r="J131" i="10" s="1"/>
  <c r="J100" i="10" s="1"/>
  <c r="R134" i="10"/>
  <c r="R159" i="10"/>
  <c r="R154" i="10"/>
  <c r="R128" i="11"/>
  <c r="R127" i="11"/>
  <c r="BK144" i="11"/>
  <c r="J144" i="11" s="1"/>
  <c r="J100" i="11" s="1"/>
  <c r="BK162" i="11"/>
  <c r="J162" i="11"/>
  <c r="J101" i="11" s="1"/>
  <c r="P171" i="11"/>
  <c r="P170" i="11"/>
  <c r="R185" i="11"/>
  <c r="R184" i="11" s="1"/>
  <c r="T191" i="11"/>
  <c r="BK128" i="12"/>
  <c r="J128" i="12" s="1"/>
  <c r="J98" i="12" s="1"/>
  <c r="T128" i="12"/>
  <c r="T127" i="12"/>
  <c r="R131" i="12"/>
  <c r="BK136" i="12"/>
  <c r="J136" i="12"/>
  <c r="J100" i="12" s="1"/>
  <c r="P136" i="12"/>
  <c r="R136" i="12"/>
  <c r="BK145" i="12"/>
  <c r="BK144" i="12"/>
  <c r="J144" i="12" s="1"/>
  <c r="J102" i="12" s="1"/>
  <c r="P145" i="12"/>
  <c r="P144" i="12" s="1"/>
  <c r="R145" i="12"/>
  <c r="R144" i="12"/>
  <c r="T145" i="12"/>
  <c r="T144" i="12"/>
  <c r="BK155" i="12"/>
  <c r="J155" i="12" s="1"/>
  <c r="J105" i="12" s="1"/>
  <c r="P155" i="12"/>
  <c r="P154" i="12"/>
  <c r="R155" i="12"/>
  <c r="R154" i="12"/>
  <c r="T155" i="12"/>
  <c r="T154" i="12" s="1"/>
  <c r="BK179" i="2"/>
  <c r="J179" i="2"/>
  <c r="J103" i="2" s="1"/>
  <c r="BK252" i="4"/>
  <c r="J252" i="4"/>
  <c r="J109" i="4" s="1"/>
  <c r="BK260" i="4"/>
  <c r="J260" i="4" s="1"/>
  <c r="J111" i="4" s="1"/>
  <c r="BK267" i="7"/>
  <c r="J267" i="7" s="1"/>
  <c r="J117" i="7" s="1"/>
  <c r="BK152" i="10"/>
  <c r="J152" i="10"/>
  <c r="J102" i="10"/>
  <c r="BK155" i="10"/>
  <c r="J155" i="10" s="1"/>
  <c r="J104" i="10" s="1"/>
  <c r="BK218" i="2"/>
  <c r="J218" i="2" s="1"/>
  <c r="J111" i="2" s="1"/>
  <c r="BK220" i="2"/>
  <c r="J220" i="2"/>
  <c r="J112" i="2" s="1"/>
  <c r="BK282" i="3"/>
  <c r="J282" i="3"/>
  <c r="J107" i="3" s="1"/>
  <c r="BK571" i="3"/>
  <c r="J571" i="3" s="1"/>
  <c r="J130" i="3" s="1"/>
  <c r="BK148" i="6"/>
  <c r="J148" i="6" s="1"/>
  <c r="J101" i="6" s="1"/>
  <c r="BK177" i="6"/>
  <c r="J177" i="6" s="1"/>
  <c r="J105" i="6" s="1"/>
  <c r="BK292" i="6"/>
  <c r="J292" i="6" s="1"/>
  <c r="J114" i="6" s="1"/>
  <c r="BK152" i="9"/>
  <c r="J152" i="9" s="1"/>
  <c r="J104" i="9" s="1"/>
  <c r="BK161" i="9"/>
  <c r="J161" i="9"/>
  <c r="J107" i="9" s="1"/>
  <c r="BK157" i="10"/>
  <c r="J157" i="10"/>
  <c r="J105" i="10" s="1"/>
  <c r="BK164" i="10"/>
  <c r="J164" i="10"/>
  <c r="J107" i="10" s="1"/>
  <c r="BK241" i="4"/>
  <c r="J241" i="4"/>
  <c r="J106" i="4" s="1"/>
  <c r="BK283" i="6"/>
  <c r="J283" i="6" s="1"/>
  <c r="J112" i="6" s="1"/>
  <c r="BK141" i="8"/>
  <c r="J141" i="8" s="1"/>
  <c r="J102" i="8" s="1"/>
  <c r="BK142" i="11"/>
  <c r="J142" i="11"/>
  <c r="J99" i="11"/>
  <c r="BK142" i="12"/>
  <c r="J142" i="12" s="1"/>
  <c r="J101" i="12" s="1"/>
  <c r="BK146" i="6"/>
  <c r="J146" i="6" s="1"/>
  <c r="J100" i="6" s="1"/>
  <c r="BK294" i="6"/>
  <c r="J294" i="6"/>
  <c r="J115" i="6" s="1"/>
  <c r="BK313" i="6"/>
  <c r="J313" i="6"/>
  <c r="J120" i="6" s="1"/>
  <c r="BK198" i="7"/>
  <c r="J198" i="7" s="1"/>
  <c r="J105" i="7" s="1"/>
  <c r="BK149" i="9"/>
  <c r="J149" i="9" s="1"/>
  <c r="J102" i="9" s="1"/>
  <c r="BK154" i="9"/>
  <c r="J154" i="9" s="1"/>
  <c r="J105" i="9" s="1"/>
  <c r="BK162" i="12"/>
  <c r="J162" i="12" s="1"/>
  <c r="J106" i="12" s="1"/>
  <c r="J89" i="12"/>
  <c r="J91" i="12"/>
  <c r="J123" i="12"/>
  <c r="BF134" i="12"/>
  <c r="BF140" i="12"/>
  <c r="BF141" i="12"/>
  <c r="BF146" i="12"/>
  <c r="BK184" i="11"/>
  <c r="J184" i="11"/>
  <c r="J104" i="11" s="1"/>
  <c r="E116" i="12"/>
  <c r="BF132" i="12"/>
  <c r="BF133" i="12"/>
  <c r="BF151" i="12"/>
  <c r="BF158" i="12"/>
  <c r="F123" i="12"/>
  <c r="BF135" i="12"/>
  <c r="BF143" i="12"/>
  <c r="BF147" i="12"/>
  <c r="BF148" i="12"/>
  <c r="BF149" i="12"/>
  <c r="BF150" i="12"/>
  <c r="BF152" i="12"/>
  <c r="BF153" i="12"/>
  <c r="BF156" i="12"/>
  <c r="BF159" i="12"/>
  <c r="BF161" i="12"/>
  <c r="BF129" i="12"/>
  <c r="BF130" i="12"/>
  <c r="BF137" i="12"/>
  <c r="BF138" i="12"/>
  <c r="BF139" i="12"/>
  <c r="BF157" i="12"/>
  <c r="BF160" i="12"/>
  <c r="BF163" i="12"/>
  <c r="F123" i="11"/>
  <c r="BF131" i="11"/>
  <c r="BF136" i="11"/>
  <c r="BF137" i="11"/>
  <c r="BF141" i="11"/>
  <c r="BF146" i="11"/>
  <c r="BF147" i="11"/>
  <c r="BF148" i="11"/>
  <c r="BF151" i="11"/>
  <c r="BF158" i="11"/>
  <c r="BF159" i="11"/>
  <c r="BF165" i="11"/>
  <c r="BF168" i="11"/>
  <c r="BF172" i="11"/>
  <c r="BF175" i="11"/>
  <c r="BF179" i="11"/>
  <c r="BF180" i="11"/>
  <c r="BF181" i="11"/>
  <c r="BF183" i="11"/>
  <c r="BF186" i="11"/>
  <c r="BF187" i="11"/>
  <c r="BF192" i="11"/>
  <c r="E85" i="11"/>
  <c r="J120" i="11"/>
  <c r="BF132" i="11"/>
  <c r="BF133" i="11"/>
  <c r="BF135" i="11"/>
  <c r="BF139" i="11"/>
  <c r="BF140" i="11"/>
  <c r="BF143" i="11"/>
  <c r="BF145" i="11"/>
  <c r="BF150" i="11"/>
  <c r="BF155" i="11"/>
  <c r="BF157" i="11"/>
  <c r="BF163" i="11"/>
  <c r="BF176" i="11"/>
  <c r="BF129" i="11"/>
  <c r="BF138" i="11"/>
  <c r="BF152" i="11"/>
  <c r="BF160" i="11"/>
  <c r="BF161" i="11"/>
  <c r="BF164" i="11"/>
  <c r="BF166" i="11"/>
  <c r="BF167" i="11"/>
  <c r="BF177" i="11"/>
  <c r="BF178" i="11"/>
  <c r="BF182" i="11"/>
  <c r="BF189" i="11"/>
  <c r="BF190" i="11"/>
  <c r="BF193" i="11"/>
  <c r="BF130" i="11"/>
  <c r="BF134" i="11"/>
  <c r="BF149" i="11"/>
  <c r="BF153" i="11"/>
  <c r="BF154" i="11"/>
  <c r="BF156" i="11"/>
  <c r="BF169" i="11"/>
  <c r="BF173" i="11"/>
  <c r="BF174" i="11"/>
  <c r="BF188" i="11"/>
  <c r="E85" i="10"/>
  <c r="J94" i="10"/>
  <c r="F126" i="10"/>
  <c r="BF136" i="10"/>
  <c r="BF138" i="10"/>
  <c r="BF139" i="10"/>
  <c r="BF141" i="10"/>
  <c r="BF144" i="10"/>
  <c r="BF151" i="10"/>
  <c r="BF153" i="10"/>
  <c r="BF163" i="10"/>
  <c r="BF165" i="10"/>
  <c r="J91" i="10"/>
  <c r="BF133" i="10"/>
  <c r="BF137" i="10"/>
  <c r="BF140" i="10"/>
  <c r="BF148" i="10"/>
  <c r="BF149" i="10"/>
  <c r="J93" i="10"/>
  <c r="BF132" i="10"/>
  <c r="BF146" i="10"/>
  <c r="BF156" i="10"/>
  <c r="BF160" i="10"/>
  <c r="BF162" i="10"/>
  <c r="BF135" i="10"/>
  <c r="BF142" i="10"/>
  <c r="BF143" i="10"/>
  <c r="BF145" i="10"/>
  <c r="BF147" i="10"/>
  <c r="BF150" i="10"/>
  <c r="BF158" i="10"/>
  <c r="BF161" i="10"/>
  <c r="F94" i="9"/>
  <c r="J123" i="9"/>
  <c r="J126" i="9"/>
  <c r="BF138" i="9"/>
  <c r="BF140" i="9"/>
  <c r="BF159" i="9"/>
  <c r="BF160" i="9"/>
  <c r="BK127" i="8"/>
  <c r="J127" i="8" s="1"/>
  <c r="J99" i="8" s="1"/>
  <c r="E85" i="9"/>
  <c r="J125" i="9"/>
  <c r="BF133" i="9"/>
  <c r="BF135" i="9"/>
  <c r="BF142" i="9"/>
  <c r="BF144" i="9"/>
  <c r="BF150" i="9"/>
  <c r="BF153" i="9"/>
  <c r="BF155" i="9"/>
  <c r="BF132" i="9"/>
  <c r="BF137" i="9"/>
  <c r="BF139" i="9"/>
  <c r="BF145" i="9"/>
  <c r="BF147" i="9"/>
  <c r="BF157" i="9"/>
  <c r="BF162" i="9"/>
  <c r="BF136" i="9"/>
  <c r="BF141" i="9"/>
  <c r="BF143" i="9"/>
  <c r="BF146" i="9"/>
  <c r="BF148" i="9"/>
  <c r="BF158" i="9"/>
  <c r="J94" i="8"/>
  <c r="BF130" i="8"/>
  <c r="BF135" i="8"/>
  <c r="BF140" i="8"/>
  <c r="BF145" i="8"/>
  <c r="BF147" i="8"/>
  <c r="BK269" i="7"/>
  <c r="J269" i="7" s="1"/>
  <c r="J118" i="7" s="1"/>
  <c r="E85" i="8"/>
  <c r="J120" i="8"/>
  <c r="F123" i="8"/>
  <c r="BF129" i="8"/>
  <c r="BF134" i="8"/>
  <c r="BF142" i="8"/>
  <c r="BF133" i="8"/>
  <c r="BF138" i="8"/>
  <c r="J93" i="8"/>
  <c r="BF132" i="8"/>
  <c r="BF136" i="8"/>
  <c r="BF137" i="8"/>
  <c r="BF139" i="8"/>
  <c r="BF146" i="8"/>
  <c r="BF179" i="7"/>
  <c r="BF180" i="7"/>
  <c r="BF181" i="7"/>
  <c r="BF183" i="7"/>
  <c r="BF184" i="7"/>
  <c r="BF191" i="7"/>
  <c r="BF193" i="7"/>
  <c r="BF194" i="7"/>
  <c r="BF199" i="7"/>
  <c r="BF204" i="7"/>
  <c r="BF205" i="7"/>
  <c r="BF207" i="7"/>
  <c r="BF210" i="7"/>
  <c r="BF211" i="7"/>
  <c r="BF214" i="7"/>
  <c r="BF216" i="7"/>
  <c r="BF219" i="7"/>
  <c r="BF226" i="7"/>
  <c r="BF228" i="7"/>
  <c r="BF233" i="7"/>
  <c r="BF239" i="7"/>
  <c r="BF245" i="7"/>
  <c r="BF246" i="7"/>
  <c r="BF248" i="7"/>
  <c r="BF249" i="7"/>
  <c r="BF250" i="7"/>
  <c r="BF258" i="7"/>
  <c r="BF265" i="7"/>
  <c r="BF266" i="7"/>
  <c r="BF275" i="7"/>
  <c r="BF278" i="7"/>
  <c r="BF279" i="7"/>
  <c r="BF280" i="7"/>
  <c r="BF288" i="7"/>
  <c r="BF291" i="7"/>
  <c r="BF293" i="7"/>
  <c r="BF294" i="7"/>
  <c r="BF300" i="7"/>
  <c r="BF304" i="7"/>
  <c r="BF305" i="7"/>
  <c r="E85" i="7"/>
  <c r="J91" i="7"/>
  <c r="J94" i="7"/>
  <c r="J138" i="7"/>
  <c r="BF145" i="7"/>
  <c r="BF147" i="7"/>
  <c r="BF157" i="7"/>
  <c r="BF158" i="7"/>
  <c r="BF159" i="7"/>
  <c r="BF161" i="7"/>
  <c r="BF162" i="7"/>
  <c r="BF164" i="7"/>
  <c r="BF165" i="7"/>
  <c r="BF166" i="7"/>
  <c r="BF167" i="7"/>
  <c r="BF169" i="7"/>
  <c r="BF170" i="7"/>
  <c r="BF171" i="7"/>
  <c r="BF172" i="7"/>
  <c r="BF173" i="7"/>
  <c r="BF174" i="7"/>
  <c r="BF177" i="7"/>
  <c r="BF186" i="7"/>
  <c r="BF188" i="7"/>
  <c r="BF192" i="7"/>
  <c r="BF202" i="7"/>
  <c r="BF222" i="7"/>
  <c r="BF223" i="7"/>
  <c r="BF224" i="7"/>
  <c r="BF230" i="7"/>
  <c r="BF231" i="7"/>
  <c r="BF232" i="7"/>
  <c r="BF235" i="7"/>
  <c r="BF236" i="7"/>
  <c r="BF243" i="7"/>
  <c r="BF244" i="7"/>
  <c r="BF247" i="7"/>
  <c r="BF253" i="7"/>
  <c r="BF255" i="7"/>
  <c r="BF260" i="7"/>
  <c r="BF262" i="7"/>
  <c r="BF272" i="7"/>
  <c r="BF274" i="7"/>
  <c r="BF277" i="7"/>
  <c r="BF285" i="7"/>
  <c r="BF286" i="7"/>
  <c r="BF292" i="7"/>
  <c r="BF295" i="7"/>
  <c r="BF302" i="7"/>
  <c r="F94" i="7"/>
  <c r="BF146" i="7"/>
  <c r="BF148" i="7"/>
  <c r="BF149" i="7"/>
  <c r="BF150" i="7"/>
  <c r="BF151" i="7"/>
  <c r="BF152" i="7"/>
  <c r="BF154" i="7"/>
  <c r="BF155" i="7"/>
  <c r="BF163" i="7"/>
  <c r="BF168" i="7"/>
  <c r="BF176" i="7"/>
  <c r="BF182" i="7"/>
  <c r="BF187" i="7"/>
  <c r="BF189" i="7"/>
  <c r="BF195" i="7"/>
  <c r="BF197" i="7"/>
  <c r="BF203" i="7"/>
  <c r="BF208" i="7"/>
  <c r="BF212" i="7"/>
  <c r="BF254" i="7"/>
  <c r="BF256" i="7"/>
  <c r="BF281" i="7"/>
  <c r="BF284" i="7"/>
  <c r="BF289" i="7"/>
  <c r="BF296" i="7"/>
  <c r="BF178" i="7"/>
  <c r="BF185" i="7"/>
  <c r="BF190" i="7"/>
  <c r="BF196" i="7"/>
  <c r="BF209" i="7"/>
  <c r="BF213" i="7"/>
  <c r="BF215" i="7"/>
  <c r="BF218" i="7"/>
  <c r="BF220" i="7"/>
  <c r="BF225" i="7"/>
  <c r="BF227" i="7"/>
  <c r="BF229" i="7"/>
  <c r="BF234" i="7"/>
  <c r="BF237" i="7"/>
  <c r="BF240" i="7"/>
  <c r="BF242" i="7"/>
  <c r="BF252" i="7"/>
  <c r="BF259" i="7"/>
  <c r="BF263" i="7"/>
  <c r="BF268" i="7"/>
  <c r="BF271" i="7"/>
  <c r="BF273" i="7"/>
  <c r="BF276" i="7"/>
  <c r="BF282" i="7"/>
  <c r="BF283" i="7"/>
  <c r="BF287" i="7"/>
  <c r="BF290" i="7"/>
  <c r="BF297" i="7"/>
  <c r="BF298" i="7"/>
  <c r="BF299" i="7"/>
  <c r="BF301" i="7"/>
  <c r="BF154" i="6"/>
  <c r="BF159" i="6"/>
  <c r="BF164" i="6"/>
  <c r="BF169" i="6"/>
  <c r="BF172" i="6"/>
  <c r="BF178" i="6"/>
  <c r="BF181" i="6"/>
  <c r="BF184" i="6"/>
  <c r="BF186" i="6"/>
  <c r="BF187" i="6"/>
  <c r="BF190" i="6"/>
  <c r="BF195" i="6"/>
  <c r="BF202" i="6"/>
  <c r="BF208" i="6"/>
  <c r="BF209" i="6"/>
  <c r="BF221" i="6"/>
  <c r="BF225" i="6"/>
  <c r="BF227" i="6"/>
  <c r="BF243" i="6"/>
  <c r="BF244" i="6"/>
  <c r="BF255" i="6"/>
  <c r="BF257" i="6"/>
  <c r="BF262" i="6"/>
  <c r="BF265" i="6"/>
  <c r="BF266" i="6"/>
  <c r="BF272" i="6"/>
  <c r="BF273" i="6"/>
  <c r="BF298" i="6"/>
  <c r="BF300" i="6"/>
  <c r="BF305" i="6"/>
  <c r="BF308" i="6"/>
  <c r="BF309" i="6"/>
  <c r="BF311" i="6"/>
  <c r="BF314" i="6"/>
  <c r="BF321" i="6"/>
  <c r="BF325" i="6"/>
  <c r="J135" i="5"/>
  <c r="J100" i="5" s="1"/>
  <c r="J264" i="5"/>
  <c r="J109" i="5"/>
  <c r="E85" i="6"/>
  <c r="J138" i="6"/>
  <c r="F141" i="6"/>
  <c r="BF153" i="6"/>
  <c r="BF155" i="6"/>
  <c r="BF157" i="6"/>
  <c r="BF162" i="6"/>
  <c r="BF168" i="6"/>
  <c r="BF174" i="6"/>
  <c r="BF183" i="6"/>
  <c r="BF188" i="6"/>
  <c r="BF192" i="6"/>
  <c r="BF194" i="6"/>
  <c r="BF196" i="6"/>
  <c r="BF198" i="6"/>
  <c r="BF201" i="6"/>
  <c r="BF203" i="6"/>
  <c r="BF204" i="6"/>
  <c r="BF218" i="6"/>
  <c r="BF226" i="6"/>
  <c r="BF230" i="6"/>
  <c r="BF242" i="6"/>
  <c r="BF248" i="6"/>
  <c r="BF249" i="6"/>
  <c r="BF252" i="6"/>
  <c r="BF258" i="6"/>
  <c r="BF271" i="6"/>
  <c r="BF275" i="6"/>
  <c r="BF277" i="6"/>
  <c r="BF282" i="6"/>
  <c r="BF289" i="6"/>
  <c r="BF299" i="6"/>
  <c r="BF312" i="6"/>
  <c r="BF318" i="6"/>
  <c r="BF319" i="6"/>
  <c r="BF323" i="6"/>
  <c r="BF324" i="6"/>
  <c r="BF329" i="6"/>
  <c r="BF330" i="6"/>
  <c r="BF149" i="6"/>
  <c r="BF156" i="6"/>
  <c r="BF160" i="6"/>
  <c r="BF165" i="6"/>
  <c r="BF166" i="6"/>
  <c r="BF170" i="6"/>
  <c r="BF175" i="6"/>
  <c r="BF180" i="6"/>
  <c r="BF182" i="6"/>
  <c r="BF193" i="6"/>
  <c r="BF206" i="6"/>
  <c r="BF207" i="6"/>
  <c r="BF215" i="6"/>
  <c r="BF217" i="6"/>
  <c r="BF219" i="6"/>
  <c r="BF220" i="6"/>
  <c r="BF222" i="6"/>
  <c r="BF223" i="6"/>
  <c r="BF224" i="6"/>
  <c r="BF228" i="6"/>
  <c r="BF229" i="6"/>
  <c r="BF231" i="6"/>
  <c r="BF232" i="6"/>
  <c r="BF233" i="6"/>
  <c r="BF234" i="6"/>
  <c r="BF237" i="6"/>
  <c r="BF246" i="6"/>
  <c r="BF253" i="6"/>
  <c r="BF256" i="6"/>
  <c r="BF261" i="6"/>
  <c r="BF263" i="6"/>
  <c r="BF264" i="6"/>
  <c r="BF267" i="6"/>
  <c r="BF278" i="6"/>
  <c r="BF286" i="6"/>
  <c r="BF288" i="6"/>
  <c r="BF293" i="6"/>
  <c r="BF295" i="6"/>
  <c r="BF301" i="6"/>
  <c r="BF302" i="6"/>
  <c r="BF304" i="6"/>
  <c r="BF306" i="6"/>
  <c r="BF317" i="6"/>
  <c r="BF320" i="6"/>
  <c r="BF322" i="6"/>
  <c r="BF327" i="6"/>
  <c r="BF147" i="6"/>
  <c r="BF151" i="6"/>
  <c r="BF152" i="6"/>
  <c r="BF161" i="6"/>
  <c r="BF163" i="6"/>
  <c r="BF167" i="6"/>
  <c r="BF171" i="6"/>
  <c r="BF173" i="6"/>
  <c r="BF185" i="6"/>
  <c r="BF191" i="6"/>
  <c r="BF197" i="6"/>
  <c r="BF199" i="6"/>
  <c r="BF200" i="6"/>
  <c r="BF205" i="6"/>
  <c r="BF211" i="6"/>
  <c r="BF212" i="6"/>
  <c r="BF213" i="6"/>
  <c r="BF214" i="6"/>
  <c r="BF216" i="6"/>
  <c r="BF235" i="6"/>
  <c r="BF236" i="6"/>
  <c r="BF238" i="6"/>
  <c r="BF239" i="6"/>
  <c r="BF240" i="6"/>
  <c r="BF245" i="6"/>
  <c r="BF247" i="6"/>
  <c r="BF250" i="6"/>
  <c r="BF251" i="6"/>
  <c r="BF259" i="6"/>
  <c r="BF260" i="6"/>
  <c r="BF268" i="6"/>
  <c r="BF269" i="6"/>
  <c r="BF270" i="6"/>
  <c r="BF274" i="6"/>
  <c r="BF276" i="6"/>
  <c r="BF280" i="6"/>
  <c r="BF281" i="6"/>
  <c r="BF284" i="6"/>
  <c r="BF287" i="6"/>
  <c r="BF290" i="6"/>
  <c r="BF291" i="6"/>
  <c r="BF307" i="6"/>
  <c r="BF326" i="6"/>
  <c r="BF328" i="6"/>
  <c r="BF147" i="5"/>
  <c r="BF150" i="5"/>
  <c r="BF151" i="5"/>
  <c r="BF158" i="5"/>
  <c r="BF161" i="5"/>
  <c r="BF162" i="5"/>
  <c r="BF165" i="5"/>
  <c r="BF173" i="5"/>
  <c r="BF176" i="5"/>
  <c r="BF179" i="5"/>
  <c r="BF184" i="5"/>
  <c r="BF185" i="5"/>
  <c r="BF189" i="5"/>
  <c r="BF192" i="5"/>
  <c r="BF201" i="5"/>
  <c r="BF205" i="5"/>
  <c r="BF214" i="5"/>
  <c r="BF215" i="5"/>
  <c r="BF216" i="5"/>
  <c r="BF218" i="5"/>
  <c r="BF219" i="5"/>
  <c r="BF228" i="5"/>
  <c r="BF234" i="5"/>
  <c r="BF237" i="5"/>
  <c r="BF238" i="5"/>
  <c r="BF242" i="5"/>
  <c r="BF243" i="5"/>
  <c r="BF246" i="5"/>
  <c r="BF256" i="5"/>
  <c r="BF267" i="5"/>
  <c r="BF270" i="5"/>
  <c r="E121" i="5"/>
  <c r="F130" i="5"/>
  <c r="BF136" i="5"/>
  <c r="BF137" i="5"/>
  <c r="BF140" i="5"/>
  <c r="BF143" i="5"/>
  <c r="BF156" i="5"/>
  <c r="BF159" i="5"/>
  <c r="BF166" i="5"/>
  <c r="BF169" i="5"/>
  <c r="BF175" i="5"/>
  <c r="BF181" i="5"/>
  <c r="BF182" i="5"/>
  <c r="BF183" i="5"/>
  <c r="BF191" i="5"/>
  <c r="BF194" i="5"/>
  <c r="BF195" i="5"/>
  <c r="BF196" i="5"/>
  <c r="BF202" i="5"/>
  <c r="BF204" i="5"/>
  <c r="BF208" i="5"/>
  <c r="BF212" i="5"/>
  <c r="BF222" i="5"/>
  <c r="BF225" i="5"/>
  <c r="BF230" i="5"/>
  <c r="BF232" i="5"/>
  <c r="BF245" i="5"/>
  <c r="BF255" i="5"/>
  <c r="BF273" i="5"/>
  <c r="BF275" i="5"/>
  <c r="BF276" i="5"/>
  <c r="BF142" i="5"/>
  <c r="BF148" i="5"/>
  <c r="BF149" i="5"/>
  <c r="BF152" i="5"/>
  <c r="BF153" i="5"/>
  <c r="BF154" i="5"/>
  <c r="BF163" i="5"/>
  <c r="BF164" i="5"/>
  <c r="BF167" i="5"/>
  <c r="BF170" i="5"/>
  <c r="BF174" i="5"/>
  <c r="BF177" i="5"/>
  <c r="BF180" i="5"/>
  <c r="BF186" i="5"/>
  <c r="BF187" i="5"/>
  <c r="BF188" i="5"/>
  <c r="BF198" i="5"/>
  <c r="BF199" i="5"/>
  <c r="BF203" i="5"/>
  <c r="BF206" i="5"/>
  <c r="BF207" i="5"/>
  <c r="BF211" i="5"/>
  <c r="BF220" i="5"/>
  <c r="BF221" i="5"/>
  <c r="BF223" i="5"/>
  <c r="BF231" i="5"/>
  <c r="BF236" i="5"/>
  <c r="BF240" i="5"/>
  <c r="BF249" i="5"/>
  <c r="BF250" i="5"/>
  <c r="BF253" i="5"/>
  <c r="BF254" i="5"/>
  <c r="BF259" i="5"/>
  <c r="BF260" i="5"/>
  <c r="BF261" i="5"/>
  <c r="BF262" i="5"/>
  <c r="BF265" i="5"/>
  <c r="BF274" i="5"/>
  <c r="J91" i="5"/>
  <c r="BF138" i="5"/>
  <c r="BF139" i="5"/>
  <c r="BF141" i="5"/>
  <c r="BF144" i="5"/>
  <c r="BF157" i="5"/>
  <c r="BF160" i="5"/>
  <c r="BF168" i="5"/>
  <c r="BF171" i="5"/>
  <c r="BF172" i="5"/>
  <c r="BF178" i="5"/>
  <c r="BF190" i="5"/>
  <c r="BF193" i="5"/>
  <c r="BF200" i="5"/>
  <c r="BF209" i="5"/>
  <c r="BF210" i="5"/>
  <c r="BF213" i="5"/>
  <c r="BF217" i="5"/>
  <c r="BF224" i="5"/>
  <c r="BF226" i="5"/>
  <c r="BF227" i="5"/>
  <c r="BF229" i="5"/>
  <c r="BF233" i="5"/>
  <c r="BF235" i="5"/>
  <c r="BF239" i="5"/>
  <c r="BF241" i="5"/>
  <c r="BF248" i="5"/>
  <c r="BF251" i="5"/>
  <c r="BF252" i="5"/>
  <c r="BF258" i="5"/>
  <c r="BF266" i="5"/>
  <c r="BF268" i="5"/>
  <c r="BF269" i="5"/>
  <c r="F130" i="4"/>
  <c r="BF149" i="4"/>
  <c r="BF157" i="4"/>
  <c r="BF166" i="4"/>
  <c r="BF168" i="4"/>
  <c r="BF169" i="4"/>
  <c r="BF178" i="4"/>
  <c r="BF179" i="4"/>
  <c r="BF184" i="4"/>
  <c r="BF185" i="4"/>
  <c r="BF188" i="4"/>
  <c r="BF190" i="4"/>
  <c r="BF195" i="4"/>
  <c r="BF197" i="4"/>
  <c r="BF200" i="4"/>
  <c r="BF204" i="4"/>
  <c r="BF210" i="4"/>
  <c r="BF212" i="4"/>
  <c r="BF213" i="4"/>
  <c r="BF224" i="4"/>
  <c r="BF229" i="4"/>
  <c r="BF233" i="4"/>
  <c r="BF234" i="4"/>
  <c r="BF237" i="4"/>
  <c r="BF239" i="4"/>
  <c r="BF242" i="4"/>
  <c r="BF246" i="4"/>
  <c r="BF248" i="4"/>
  <c r="BF251" i="4"/>
  <c r="BF255" i="4"/>
  <c r="J482" i="3"/>
  <c r="J128" i="3"/>
  <c r="BF137" i="4"/>
  <c r="BF138" i="4"/>
  <c r="BF144" i="4"/>
  <c r="BF146" i="4"/>
  <c r="BF151" i="4"/>
  <c r="BF158" i="4"/>
  <c r="BF159" i="4"/>
  <c r="BF162" i="4"/>
  <c r="BF163" i="4"/>
  <c r="BF171" i="4"/>
  <c r="BF175" i="4"/>
  <c r="BF176" i="4"/>
  <c r="BF182" i="4"/>
  <c r="BF186" i="4"/>
  <c r="BF189" i="4"/>
  <c r="BF199" i="4"/>
  <c r="BF202" i="4"/>
  <c r="BF216" i="4"/>
  <c r="BF238" i="4"/>
  <c r="BF240" i="4"/>
  <c r="BF250" i="4"/>
  <c r="BF253" i="4"/>
  <c r="BF259" i="4"/>
  <c r="J127" i="4"/>
  <c r="BF139" i="4"/>
  <c r="BF140" i="4"/>
  <c r="BF141" i="4"/>
  <c r="BF142" i="4"/>
  <c r="BF145" i="4"/>
  <c r="BF147" i="4"/>
  <c r="BF152" i="4"/>
  <c r="BF154" i="4"/>
  <c r="BF156" i="4"/>
  <c r="BF161" i="4"/>
  <c r="BF164" i="4"/>
  <c r="BF167" i="4"/>
  <c r="BF174" i="4"/>
  <c r="BF177" i="4"/>
  <c r="BF180" i="4"/>
  <c r="BF191" i="4"/>
  <c r="BF192" i="4"/>
  <c r="BF194" i="4"/>
  <c r="BF196" i="4"/>
  <c r="BF198" i="4"/>
  <c r="BF214" i="4"/>
  <c r="BF217" i="4"/>
  <c r="BF220" i="4"/>
  <c r="BF222" i="4"/>
  <c r="BF223" i="4"/>
  <c r="BF225" i="4"/>
  <c r="BF226" i="4"/>
  <c r="BF231" i="4"/>
  <c r="BF232" i="4"/>
  <c r="BF249" i="4"/>
  <c r="BF258" i="4"/>
  <c r="BF261" i="4"/>
  <c r="E85" i="4"/>
  <c r="BF136" i="4"/>
  <c r="BF143" i="4"/>
  <c r="BF148" i="4"/>
  <c r="BF155" i="4"/>
  <c r="BF160" i="4"/>
  <c r="BF165" i="4"/>
  <c r="BF170" i="4"/>
  <c r="BF172" i="4"/>
  <c r="BF173" i="4"/>
  <c r="BF181" i="4"/>
  <c r="BF183" i="4"/>
  <c r="BF187" i="4"/>
  <c r="BF201" i="4"/>
  <c r="BF203" i="4"/>
  <c r="BF207" i="4"/>
  <c r="BF208" i="4"/>
  <c r="BF209" i="4"/>
  <c r="BF211" i="4"/>
  <c r="BF215" i="4"/>
  <c r="BF218" i="4"/>
  <c r="BF219" i="4"/>
  <c r="BF221" i="4"/>
  <c r="BF227" i="4"/>
  <c r="BF228" i="4"/>
  <c r="BF230" i="4"/>
  <c r="BF235" i="4"/>
  <c r="BF236" i="4"/>
  <c r="BF244" i="4"/>
  <c r="BF245" i="4"/>
  <c r="BF256" i="4"/>
  <c r="BF257" i="4"/>
  <c r="J136" i="2"/>
  <c r="J100" i="2"/>
  <c r="J91" i="3"/>
  <c r="J94" i="3"/>
  <c r="J149" i="3"/>
  <c r="BF158" i="3"/>
  <c r="BF162" i="3"/>
  <c r="BF163" i="3"/>
  <c r="BF164" i="3"/>
  <c r="BF166" i="3"/>
  <c r="BF168" i="3"/>
  <c r="BF171" i="3"/>
  <c r="BF179" i="3"/>
  <c r="BF182" i="3"/>
  <c r="BF256" i="3"/>
  <c r="BF258" i="3"/>
  <c r="BF260" i="3"/>
  <c r="BF268" i="3"/>
  <c r="BF271" i="3"/>
  <c r="BF272" i="3"/>
  <c r="BF273" i="3"/>
  <c r="BF276" i="3"/>
  <c r="BF287" i="3"/>
  <c r="BF288" i="3"/>
  <c r="BF289" i="3"/>
  <c r="BF291" i="3"/>
  <c r="BF294" i="3"/>
  <c r="BF295" i="3"/>
  <c r="BF299" i="3"/>
  <c r="BF304" i="3"/>
  <c r="BF305" i="3"/>
  <c r="BF308" i="3"/>
  <c r="BF315" i="3"/>
  <c r="BF317" i="3"/>
  <c r="BF318" i="3"/>
  <c r="BF320" i="3"/>
  <c r="BF321" i="3"/>
  <c r="BF324" i="3"/>
  <c r="BF328" i="3"/>
  <c r="BF331" i="3"/>
  <c r="BF332" i="3"/>
  <c r="BF336" i="3"/>
  <c r="BF347" i="3"/>
  <c r="BF350" i="3"/>
  <c r="BF351" i="3"/>
  <c r="BF356" i="3"/>
  <c r="BF365" i="3"/>
  <c r="BF366" i="3"/>
  <c r="BF368" i="3"/>
  <c r="BF369" i="3"/>
  <c r="BF373" i="3"/>
  <c r="BF379" i="3"/>
  <c r="BF381" i="3"/>
  <c r="BF384" i="3"/>
  <c r="BF391" i="3"/>
  <c r="BF393" i="3"/>
  <c r="BF400" i="3"/>
  <c r="BF402" i="3"/>
  <c r="BF410" i="3"/>
  <c r="BF411" i="3"/>
  <c r="BF412" i="3"/>
  <c r="BF422" i="3"/>
  <c r="BF423" i="3"/>
  <c r="BF426" i="3"/>
  <c r="BF427" i="3"/>
  <c r="BF439" i="3"/>
  <c r="BF452" i="3"/>
  <c r="BF458" i="3"/>
  <c r="BF461" i="3"/>
  <c r="BF462" i="3"/>
  <c r="BF464" i="3"/>
  <c r="BF469" i="3"/>
  <c r="BF470" i="3"/>
  <c r="BF490" i="3"/>
  <c r="BF501" i="3"/>
  <c r="BF506" i="3"/>
  <c r="BF507" i="3"/>
  <c r="BF510" i="3"/>
  <c r="BF516" i="3"/>
  <c r="BF518" i="3"/>
  <c r="BF521" i="3"/>
  <c r="BF526" i="3"/>
  <c r="BF530" i="3"/>
  <c r="BF531" i="3"/>
  <c r="BF536" i="3"/>
  <c r="BF542" i="3"/>
  <c r="BF545" i="3"/>
  <c r="BF547" i="3"/>
  <c r="BF553" i="3"/>
  <c r="BF556" i="3"/>
  <c r="BF557" i="3"/>
  <c r="BF562" i="3"/>
  <c r="F150" i="3"/>
  <c r="BF159" i="3"/>
  <c r="BF161" i="3"/>
  <c r="BF174" i="3"/>
  <c r="BF175" i="3"/>
  <c r="BF181" i="3"/>
  <c r="BF190" i="3"/>
  <c r="BF194" i="3"/>
  <c r="BF202" i="3"/>
  <c r="BF206" i="3"/>
  <c r="BF208" i="3"/>
  <c r="BF210" i="3"/>
  <c r="BF219" i="3"/>
  <c r="BF220" i="3"/>
  <c r="BF225" i="3"/>
  <c r="BF240" i="3"/>
  <c r="BF242" i="3"/>
  <c r="BF243" i="3"/>
  <c r="BF244" i="3"/>
  <c r="BF245" i="3"/>
  <c r="BF247" i="3"/>
  <c r="BF254" i="3"/>
  <c r="BF262" i="3"/>
  <c r="BF263" i="3"/>
  <c r="BF269" i="3"/>
  <c r="BF275" i="3"/>
  <c r="BF277" i="3"/>
  <c r="BF292" i="3"/>
  <c r="BF303" i="3"/>
  <c r="BF306" i="3"/>
  <c r="BF309" i="3"/>
  <c r="BF316" i="3"/>
  <c r="BF325" i="3"/>
  <c r="BF326" i="3"/>
  <c r="BF338" i="3"/>
  <c r="BF340" i="3"/>
  <c r="BF345" i="3"/>
  <c r="BF353" i="3"/>
  <c r="BF355" i="3"/>
  <c r="BF359" i="3"/>
  <c r="BF360" i="3"/>
  <c r="BF361" i="3"/>
  <c r="BF363" i="3"/>
  <c r="BF370" i="3"/>
  <c r="BF371" i="3"/>
  <c r="BF376" i="3"/>
  <c r="BF378" i="3"/>
  <c r="BF380" i="3"/>
  <c r="BF383" i="3"/>
  <c r="BF386" i="3"/>
  <c r="BF388" i="3"/>
  <c r="BF396" i="3"/>
  <c r="BF397" i="3"/>
  <c r="BF404" i="3"/>
  <c r="BF406" i="3"/>
  <c r="BF407" i="3"/>
  <c r="BF408" i="3"/>
  <c r="BF409" i="3"/>
  <c r="BF418" i="3"/>
  <c r="BF420" i="3"/>
  <c r="BF425" i="3"/>
  <c r="BF428" i="3"/>
  <c r="BF442" i="3"/>
  <c r="BF443" i="3"/>
  <c r="BF451" i="3"/>
  <c r="BF454" i="3"/>
  <c r="BF465" i="3"/>
  <c r="BF466" i="3"/>
  <c r="BF478" i="3"/>
  <c r="BF480" i="3"/>
  <c r="BF486" i="3"/>
  <c r="BF489" i="3"/>
  <c r="BF497" i="3"/>
  <c r="BF503" i="3"/>
  <c r="BF504" i="3"/>
  <c r="BF508" i="3"/>
  <c r="BF509" i="3"/>
  <c r="BF513" i="3"/>
  <c r="BF515" i="3"/>
  <c r="BF517" i="3"/>
  <c r="BF522" i="3"/>
  <c r="BF525" i="3"/>
  <c r="BF535" i="3"/>
  <c r="BF537" i="3"/>
  <c r="BF546" i="3"/>
  <c r="BF549" i="3"/>
  <c r="BF554" i="3"/>
  <c r="BF565" i="3"/>
  <c r="BF566" i="3"/>
  <c r="BF567" i="3"/>
  <c r="BF568" i="3"/>
  <c r="BF569" i="3"/>
  <c r="BF570" i="3"/>
  <c r="BF572" i="3"/>
  <c r="BF574" i="3"/>
  <c r="BF575" i="3"/>
  <c r="BF160" i="3"/>
  <c r="BF167" i="3"/>
  <c r="BF170" i="3"/>
  <c r="BF173" i="3"/>
  <c r="BF177" i="3"/>
  <c r="BF184" i="3"/>
  <c r="BF187" i="3"/>
  <c r="BF188" i="3"/>
  <c r="BF189" i="3"/>
  <c r="BF191" i="3"/>
  <c r="BF192" i="3"/>
  <c r="BF193" i="3"/>
  <c r="BF198" i="3"/>
  <c r="BF201" i="3"/>
  <c r="BF203" i="3"/>
  <c r="BF211" i="3"/>
  <c r="BF214" i="3"/>
  <c r="BF216" i="3"/>
  <c r="BF217" i="3"/>
  <c r="BF222" i="3"/>
  <c r="BF224" i="3"/>
  <c r="BF231" i="3"/>
  <c r="BF232" i="3"/>
  <c r="BF233" i="3"/>
  <c r="BF235" i="3"/>
  <c r="BF236" i="3"/>
  <c r="BF238" i="3"/>
  <c r="BF251" i="3"/>
  <c r="BF255" i="3"/>
  <c r="BF257" i="3"/>
  <c r="BF261" i="3"/>
  <c r="BF267" i="3"/>
  <c r="BF270" i="3"/>
  <c r="BF280" i="3"/>
  <c r="BF281" i="3"/>
  <c r="BF283" i="3"/>
  <c r="BF290" i="3"/>
  <c r="BF293" i="3"/>
  <c r="BF300" i="3"/>
  <c r="BF301" i="3"/>
  <c r="BF307" i="3"/>
  <c r="BF314" i="3"/>
  <c r="BF323" i="3"/>
  <c r="BF329" i="3"/>
  <c r="BF330" i="3"/>
  <c r="BF333" i="3"/>
  <c r="BF334" i="3"/>
  <c r="BF337" i="3"/>
  <c r="BF343" i="3"/>
  <c r="BF346" i="3"/>
  <c r="BF349" i="3"/>
  <c r="BF354" i="3"/>
  <c r="BF358" i="3"/>
  <c r="BF372" i="3"/>
  <c r="BF387" i="3"/>
  <c r="BF395" i="3"/>
  <c r="BF398" i="3"/>
  <c r="BF403" i="3"/>
  <c r="BF413" i="3"/>
  <c r="BF415" i="3"/>
  <c r="BF419" i="3"/>
  <c r="BF421" i="3"/>
  <c r="BF424" i="3"/>
  <c r="BF432" i="3"/>
  <c r="BF433" i="3"/>
  <c r="BF436" i="3"/>
  <c r="BF437" i="3"/>
  <c r="BF445" i="3"/>
  <c r="BF447" i="3"/>
  <c r="BF448" i="3"/>
  <c r="BF456" i="3"/>
  <c r="BF459" i="3"/>
  <c r="BF467" i="3"/>
  <c r="BF473" i="3"/>
  <c r="BF474" i="3"/>
  <c r="BF477" i="3"/>
  <c r="BF483" i="3"/>
  <c r="BF487" i="3"/>
  <c r="BF488" i="3"/>
  <c r="BF491" i="3"/>
  <c r="BF492" i="3"/>
  <c r="BF493" i="3"/>
  <c r="BF495" i="3"/>
  <c r="BF496" i="3"/>
  <c r="BF511" i="3"/>
  <c r="BF523" i="3"/>
  <c r="BF527" i="3"/>
  <c r="BF529" i="3"/>
  <c r="BF532" i="3"/>
  <c r="BF538" i="3"/>
  <c r="BF540" i="3"/>
  <c r="BF543" i="3"/>
  <c r="BF548" i="3"/>
  <c r="BF551" i="3"/>
  <c r="BF555" i="3"/>
  <c r="BF558" i="3"/>
  <c r="BF564" i="3"/>
  <c r="E85" i="3"/>
  <c r="BF156" i="3"/>
  <c r="BF157" i="3"/>
  <c r="BF169" i="3"/>
  <c r="BF172" i="3"/>
  <c r="BF176" i="3"/>
  <c r="BF180" i="3"/>
  <c r="BF183" i="3"/>
  <c r="BF185" i="3"/>
  <c r="BF186" i="3"/>
  <c r="BF195" i="3"/>
  <c r="BF196" i="3"/>
  <c r="BF197" i="3"/>
  <c r="BF199" i="3"/>
  <c r="BF200" i="3"/>
  <c r="BF204" i="3"/>
  <c r="BF205" i="3"/>
  <c r="BF209" i="3"/>
  <c r="BF212" i="3"/>
  <c r="BF213" i="3"/>
  <c r="BF215" i="3"/>
  <c r="BF218" i="3"/>
  <c r="BF221" i="3"/>
  <c r="BF223" i="3"/>
  <c r="BF226" i="3"/>
  <c r="BF227" i="3"/>
  <c r="BF228" i="3"/>
  <c r="BF229" i="3"/>
  <c r="BF237" i="3"/>
  <c r="BF239" i="3"/>
  <c r="BF241" i="3"/>
  <c r="BF246" i="3"/>
  <c r="BF248" i="3"/>
  <c r="BF249" i="3"/>
  <c r="BF250" i="3"/>
  <c r="BF252" i="3"/>
  <c r="BF253" i="3"/>
  <c r="BF259" i="3"/>
  <c r="BF264" i="3"/>
  <c r="BF266" i="3"/>
  <c r="BF274" i="3"/>
  <c r="BF278" i="3"/>
  <c r="BF279" i="3"/>
  <c r="BF286" i="3"/>
  <c r="BF296" i="3"/>
  <c r="BF298" i="3"/>
  <c r="BF302" i="3"/>
  <c r="BF310" i="3"/>
  <c r="BF311" i="3"/>
  <c r="BF312" i="3"/>
  <c r="BF313" i="3"/>
  <c r="BF322" i="3"/>
  <c r="BF327" i="3"/>
  <c r="BF335" i="3"/>
  <c r="BF339" i="3"/>
  <c r="BF341" i="3"/>
  <c r="BF344" i="3"/>
  <c r="BF357" i="3"/>
  <c r="BF362" i="3"/>
  <c r="BF364" i="3"/>
  <c r="BF374" i="3"/>
  <c r="BF377" i="3"/>
  <c r="BF385" i="3"/>
  <c r="BF389" i="3"/>
  <c r="BF390" i="3"/>
  <c r="BF392" i="3"/>
  <c r="BF399" i="3"/>
  <c r="BF401" i="3"/>
  <c r="BF405" i="3"/>
  <c r="BF414" i="3"/>
  <c r="BF416" i="3"/>
  <c r="BF417" i="3"/>
  <c r="BF429" i="3"/>
  <c r="BF430" i="3"/>
  <c r="BF431" i="3"/>
  <c r="BF434" i="3"/>
  <c r="BF438" i="3"/>
  <c r="BF440" i="3"/>
  <c r="BF441" i="3"/>
  <c r="BF444" i="3"/>
  <c r="BF449" i="3"/>
  <c r="BF450" i="3"/>
  <c r="BF455" i="3"/>
  <c r="BF463" i="3"/>
  <c r="BF471" i="3"/>
  <c r="BF475" i="3"/>
  <c r="BF479" i="3"/>
  <c r="BF484" i="3"/>
  <c r="BF485" i="3"/>
  <c r="BF494" i="3"/>
  <c r="BF498" i="3"/>
  <c r="BF499" i="3"/>
  <c r="BF500" i="3"/>
  <c r="BF502" i="3"/>
  <c r="BF505" i="3"/>
  <c r="BF512" i="3"/>
  <c r="BF514" i="3"/>
  <c r="BF519" i="3"/>
  <c r="BF520" i="3"/>
  <c r="BF524" i="3"/>
  <c r="BF528" i="3"/>
  <c r="BF533" i="3"/>
  <c r="BF534" i="3"/>
  <c r="BF539" i="3"/>
  <c r="BF541" i="3"/>
  <c r="BF544" i="3"/>
  <c r="BF550" i="3"/>
  <c r="BF552" i="3"/>
  <c r="BF559" i="3"/>
  <c r="BF561" i="3"/>
  <c r="BF563" i="3"/>
  <c r="J94" i="2"/>
  <c r="F131" i="2"/>
  <c r="BF138" i="2"/>
  <c r="BF140" i="2"/>
  <c r="BF216" i="2"/>
  <c r="BF217" i="2"/>
  <c r="BF219" i="2"/>
  <c r="J93" i="2"/>
  <c r="J128" i="2"/>
  <c r="BF141" i="2"/>
  <c r="BF143" i="2"/>
  <c r="BF144" i="2"/>
  <c r="BF149" i="2"/>
  <c r="BF150" i="2"/>
  <c r="BF151" i="2"/>
  <c r="BF153" i="2"/>
  <c r="BF155" i="2"/>
  <c r="BF160" i="2"/>
  <c r="BF161" i="2"/>
  <c r="BF164" i="2"/>
  <c r="BF170" i="2"/>
  <c r="BF172" i="2"/>
  <c r="BF174" i="2"/>
  <c r="BF180" i="2"/>
  <c r="BF185" i="2"/>
  <c r="BF186" i="2"/>
  <c r="BF187" i="2"/>
  <c r="BF188" i="2"/>
  <c r="BF189" i="2"/>
  <c r="BF190" i="2"/>
  <c r="BF212" i="2"/>
  <c r="BF221" i="2"/>
  <c r="BF137" i="2"/>
  <c r="BF142" i="2"/>
  <c r="BF145" i="2"/>
  <c r="BF147" i="2"/>
  <c r="BF148" i="2"/>
  <c r="BF158" i="2"/>
  <c r="BF159" i="2"/>
  <c r="BF162" i="2"/>
  <c r="BF165" i="2"/>
  <c r="BF168" i="2"/>
  <c r="BF169" i="2"/>
  <c r="BF171" i="2"/>
  <c r="BF176" i="2"/>
  <c r="BF177" i="2"/>
  <c r="BF182" i="2"/>
  <c r="BF183" i="2"/>
  <c r="BF191" i="2"/>
  <c r="BF193" i="2"/>
  <c r="BF200" i="2"/>
  <c r="BF201" i="2"/>
  <c r="BF203" i="2"/>
  <c r="BF211" i="2"/>
  <c r="E85" i="2"/>
  <c r="BF139" i="2"/>
  <c r="BF152" i="2"/>
  <c r="BF154" i="2"/>
  <c r="BF156" i="2"/>
  <c r="BF157" i="2"/>
  <c r="BF163" i="2"/>
  <c r="BF166" i="2"/>
  <c r="BF167" i="2"/>
  <c r="BF173" i="2"/>
  <c r="BF175" i="2"/>
  <c r="BF192" i="2"/>
  <c r="BF194" i="2"/>
  <c r="BF196" i="2"/>
  <c r="BF197" i="2"/>
  <c r="BF199" i="2"/>
  <c r="BF202" i="2"/>
  <c r="BF204" i="2"/>
  <c r="BF205" i="2"/>
  <c r="BF206" i="2"/>
  <c r="BF208" i="2"/>
  <c r="BF209" i="2"/>
  <c r="BF213" i="2"/>
  <c r="BF214" i="2"/>
  <c r="F38" i="2"/>
  <c r="BC96" i="1" s="1"/>
  <c r="AS94" i="1"/>
  <c r="F38" i="3"/>
  <c r="BC97" i="1" s="1"/>
  <c r="F39" i="3"/>
  <c r="BD97" i="1" s="1"/>
  <c r="J35" i="6"/>
  <c r="AV100" i="1" s="1"/>
  <c r="J35" i="7"/>
  <c r="AV102" i="1"/>
  <c r="F35" i="8"/>
  <c r="AZ104" i="1" s="1"/>
  <c r="F37" i="8"/>
  <c r="BB104" i="1"/>
  <c r="J35" i="9"/>
  <c r="AV105" i="1"/>
  <c r="F35" i="9"/>
  <c r="AZ105" i="1"/>
  <c r="F37" i="10"/>
  <c r="BB106" i="1" s="1"/>
  <c r="F33" i="11"/>
  <c r="AZ107" i="1" s="1"/>
  <c r="F37" i="12"/>
  <c r="BD108" i="1" s="1"/>
  <c r="J35" i="2"/>
  <c r="AV96" i="1"/>
  <c r="F35" i="2"/>
  <c r="AZ96" i="1" s="1"/>
  <c r="J35" i="3"/>
  <c r="AV97" i="1" s="1"/>
  <c r="F37" i="4"/>
  <c r="BB98" i="1"/>
  <c r="F37" i="5"/>
  <c r="BB99" i="1"/>
  <c r="J35" i="5"/>
  <c r="AV99" i="1" s="1"/>
  <c r="F35" i="6"/>
  <c r="AZ100" i="1" s="1"/>
  <c r="F38" i="7"/>
  <c r="BC102" i="1" s="1"/>
  <c r="BC101" i="1" s="1"/>
  <c r="AY101" i="1" s="1"/>
  <c r="F39" i="7"/>
  <c r="BD102" i="1" s="1"/>
  <c r="BD101" i="1" s="1"/>
  <c r="J35" i="10"/>
  <c r="AV106" i="1" s="1"/>
  <c r="F36" i="11"/>
  <c r="BC107" i="1" s="1"/>
  <c r="F33" i="12"/>
  <c r="AZ108" i="1"/>
  <c r="F36" i="12"/>
  <c r="BC108" i="1"/>
  <c r="F39" i="2"/>
  <c r="BD96" i="1"/>
  <c r="F37" i="3"/>
  <c r="BB97" i="1"/>
  <c r="F35" i="4"/>
  <c r="AZ98" i="1" s="1"/>
  <c r="F38" i="4"/>
  <c r="BC98" i="1"/>
  <c r="F35" i="5"/>
  <c r="AZ99" i="1" s="1"/>
  <c r="F37" i="6"/>
  <c r="BB100" i="1" s="1"/>
  <c r="F38" i="6"/>
  <c r="BC100" i="1"/>
  <c r="F35" i="7"/>
  <c r="AZ102" i="1"/>
  <c r="AZ101" i="1" s="1"/>
  <c r="AV101" i="1" s="1"/>
  <c r="F38" i="8"/>
  <c r="BC104" i="1"/>
  <c r="F39" i="8"/>
  <c r="BD104" i="1" s="1"/>
  <c r="F38" i="9"/>
  <c r="BC105" i="1"/>
  <c r="F39" i="10"/>
  <c r="BD106" i="1" s="1"/>
  <c r="F35" i="11"/>
  <c r="BB107" i="1" s="1"/>
  <c r="F35" i="12"/>
  <c r="BB108" i="1"/>
  <c r="F37" i="2"/>
  <c r="BB96" i="1"/>
  <c r="F35" i="3"/>
  <c r="AZ97" i="1"/>
  <c r="J35" i="4"/>
  <c r="AV98" i="1"/>
  <c r="F39" i="4"/>
  <c r="BD98" i="1" s="1"/>
  <c r="F38" i="5"/>
  <c r="BC99" i="1"/>
  <c r="F39" i="5"/>
  <c r="BD99" i="1" s="1"/>
  <c r="F39" i="6"/>
  <c r="BD100" i="1" s="1"/>
  <c r="F37" i="7"/>
  <c r="BB102" i="1"/>
  <c r="BB101" i="1" s="1"/>
  <c r="AX101" i="1" s="1"/>
  <c r="J35" i="8"/>
  <c r="AV104" i="1"/>
  <c r="F37" i="9"/>
  <c r="BB105" i="1"/>
  <c r="F39" i="9"/>
  <c r="BD105" i="1" s="1"/>
  <c r="F38" i="10"/>
  <c r="BC106" i="1"/>
  <c r="F35" i="10"/>
  <c r="AZ106" i="1" s="1"/>
  <c r="F37" i="11"/>
  <c r="BD107" i="1" s="1"/>
  <c r="J33" i="11"/>
  <c r="AV107" i="1"/>
  <c r="J33" i="12"/>
  <c r="AV108" i="1"/>
  <c r="BK145" i="5" l="1"/>
  <c r="J145" i="5" s="1"/>
  <c r="J101" i="5" s="1"/>
  <c r="J171" i="11"/>
  <c r="J103" i="11" s="1"/>
  <c r="R126" i="8"/>
  <c r="R145" i="5"/>
  <c r="R133" i="5"/>
  <c r="P126" i="11"/>
  <c r="AU107" i="1"/>
  <c r="T145" i="5"/>
  <c r="P127" i="12"/>
  <c r="P126" i="12"/>
  <c r="AU108" i="1"/>
  <c r="P129" i="10"/>
  <c r="AU106" i="1" s="1"/>
  <c r="T130" i="9"/>
  <c r="T129" i="9"/>
  <c r="T127" i="8"/>
  <c r="T126" i="8" s="1"/>
  <c r="T154" i="3"/>
  <c r="T200" i="7"/>
  <c r="R143" i="7"/>
  <c r="R154" i="3"/>
  <c r="R200" i="7"/>
  <c r="P284" i="3"/>
  <c r="R130" i="10"/>
  <c r="R129" i="10"/>
  <c r="BK481" i="3"/>
  <c r="J481" i="3"/>
  <c r="J127" i="3"/>
  <c r="T127" i="11"/>
  <c r="P205" i="4"/>
  <c r="R127" i="12"/>
  <c r="R126" i="12" s="1"/>
  <c r="R296" i="6"/>
  <c r="R144" i="6"/>
  <c r="P481" i="3"/>
  <c r="T284" i="3"/>
  <c r="R126" i="11"/>
  <c r="P296" i="6"/>
  <c r="P144" i="6"/>
  <c r="AU100" i="1" s="1"/>
  <c r="T134" i="4"/>
  <c r="P134" i="2"/>
  <c r="AU96" i="1"/>
  <c r="R130" i="9"/>
  <c r="R129" i="9" s="1"/>
  <c r="T133" i="5"/>
  <c r="P134" i="4"/>
  <c r="P133" i="4" s="1"/>
  <c r="AU98" i="1" s="1"/>
  <c r="P154" i="3"/>
  <c r="T296" i="6"/>
  <c r="T144" i="6"/>
  <c r="T481" i="3"/>
  <c r="T205" i="4"/>
  <c r="R134" i="4"/>
  <c r="R133" i="4" s="1"/>
  <c r="R135" i="2"/>
  <c r="R134" i="2"/>
  <c r="T126" i="12"/>
  <c r="P200" i="7"/>
  <c r="P143" i="7"/>
  <c r="P142" i="7" s="1"/>
  <c r="AU102" i="1" s="1"/>
  <c r="AU101" i="1" s="1"/>
  <c r="R284" i="3"/>
  <c r="T184" i="11"/>
  <c r="T143" i="7"/>
  <c r="T142" i="7"/>
  <c r="P145" i="5"/>
  <c r="P133" i="5" s="1"/>
  <c r="AU99" i="1" s="1"/>
  <c r="T135" i="2"/>
  <c r="T134" i="2" s="1"/>
  <c r="T130" i="10"/>
  <c r="T129" i="10"/>
  <c r="P130" i="9"/>
  <c r="P129" i="9"/>
  <c r="AU105" i="1" s="1"/>
  <c r="BK200" i="7"/>
  <c r="J200" i="7"/>
  <c r="J106" i="7" s="1"/>
  <c r="BK130" i="9"/>
  <c r="J130" i="9"/>
  <c r="J99" i="9"/>
  <c r="BK130" i="10"/>
  <c r="J130" i="10" s="1"/>
  <c r="J99" i="10" s="1"/>
  <c r="BK154" i="10"/>
  <c r="J154" i="10" s="1"/>
  <c r="J103" i="10" s="1"/>
  <c r="BK178" i="2"/>
  <c r="J178" i="2" s="1"/>
  <c r="J102" i="2" s="1"/>
  <c r="BK154" i="3"/>
  <c r="J154" i="3"/>
  <c r="J99" i="3"/>
  <c r="BK145" i="6"/>
  <c r="J145" i="6" s="1"/>
  <c r="J99" i="6" s="1"/>
  <c r="BK143" i="7"/>
  <c r="BK142" i="7" s="1"/>
  <c r="J142" i="7" s="1"/>
  <c r="J98" i="7" s="1"/>
  <c r="J143" i="7"/>
  <c r="J99" i="7" s="1"/>
  <c r="BK151" i="9"/>
  <c r="J151" i="9"/>
  <c r="J103" i="9" s="1"/>
  <c r="BK127" i="11"/>
  <c r="J127" i="11"/>
  <c r="J97" i="11" s="1"/>
  <c r="BK205" i="4"/>
  <c r="J205" i="4" s="1"/>
  <c r="J104" i="4" s="1"/>
  <c r="BK143" i="8"/>
  <c r="BK126" i="8" s="1"/>
  <c r="J126" i="8" s="1"/>
  <c r="J32" i="8" s="1"/>
  <c r="AG104" i="1" s="1"/>
  <c r="BK127" i="12"/>
  <c r="J127" i="12"/>
  <c r="J97" i="12"/>
  <c r="J145" i="12"/>
  <c r="J103" i="12"/>
  <c r="BK284" i="3"/>
  <c r="J284" i="3" s="1"/>
  <c r="J108" i="3" s="1"/>
  <c r="BK134" i="4"/>
  <c r="J134" i="4" s="1"/>
  <c r="J99" i="4" s="1"/>
  <c r="BK176" i="6"/>
  <c r="J176" i="6" s="1"/>
  <c r="J104" i="6" s="1"/>
  <c r="BK296" i="6"/>
  <c r="J296" i="6" s="1"/>
  <c r="J116" i="6" s="1"/>
  <c r="BK154" i="12"/>
  <c r="J154" i="12"/>
  <c r="J104" i="12" s="1"/>
  <c r="BK133" i="5"/>
  <c r="J133" i="5"/>
  <c r="J32" i="5" s="1"/>
  <c r="AG99" i="1" s="1"/>
  <c r="J36" i="2"/>
  <c r="AW96" i="1" s="1"/>
  <c r="AT96" i="1" s="1"/>
  <c r="F36" i="4"/>
  <c r="BA98" i="1" s="1"/>
  <c r="J36" i="5"/>
  <c r="AW99" i="1"/>
  <c r="AT99" i="1"/>
  <c r="F36" i="6"/>
  <c r="BA100" i="1"/>
  <c r="F36" i="8"/>
  <c r="BA104" i="1" s="1"/>
  <c r="F36" i="10"/>
  <c r="BA106" i="1"/>
  <c r="F34" i="11"/>
  <c r="BA107" i="1"/>
  <c r="F36" i="3"/>
  <c r="BA97" i="1" s="1"/>
  <c r="AZ95" i="1"/>
  <c r="AV95" i="1" s="1"/>
  <c r="BB95" i="1"/>
  <c r="J36" i="7"/>
  <c r="AW102" i="1"/>
  <c r="AT102" i="1"/>
  <c r="J36" i="9"/>
  <c r="AW105" i="1" s="1"/>
  <c r="AT105" i="1" s="1"/>
  <c r="AZ103" i="1"/>
  <c r="AV103" i="1"/>
  <c r="J34" i="12"/>
  <c r="AW108" i="1" s="1"/>
  <c r="AT108" i="1" s="1"/>
  <c r="F36" i="2"/>
  <c r="BA96" i="1"/>
  <c r="J36" i="4"/>
  <c r="AW98" i="1" s="1"/>
  <c r="AT98" i="1" s="1"/>
  <c r="F36" i="5"/>
  <c r="BA99" i="1" s="1"/>
  <c r="J36" i="6"/>
  <c r="AW100" i="1" s="1"/>
  <c r="AT100" i="1" s="1"/>
  <c r="J36" i="8"/>
  <c r="AW104" i="1" s="1"/>
  <c r="AT104" i="1" s="1"/>
  <c r="BD103" i="1"/>
  <c r="BB103" i="1"/>
  <c r="AX103" i="1" s="1"/>
  <c r="J36" i="10"/>
  <c r="AW106" i="1"/>
  <c r="AT106" i="1"/>
  <c r="J34" i="11"/>
  <c r="AW107" i="1" s="1"/>
  <c r="AT107" i="1" s="1"/>
  <c r="J36" i="3"/>
  <c r="AW97" i="1"/>
  <c r="AT97" i="1"/>
  <c r="BD95" i="1"/>
  <c r="BC95" i="1"/>
  <c r="AY95" i="1"/>
  <c r="F36" i="7"/>
  <c r="BA102" i="1"/>
  <c r="BA101" i="1" s="1"/>
  <c r="AW101" i="1" s="1"/>
  <c r="AT101" i="1" s="1"/>
  <c r="F36" i="9"/>
  <c r="BA105" i="1"/>
  <c r="BC103" i="1"/>
  <c r="AY103" i="1"/>
  <c r="F34" i="12"/>
  <c r="BA108" i="1" s="1"/>
  <c r="J143" i="8" l="1"/>
  <c r="J103" i="8" s="1"/>
  <c r="P153" i="3"/>
  <c r="AU97" i="1"/>
  <c r="T133" i="4"/>
  <c r="T153" i="3"/>
  <c r="T126" i="11"/>
  <c r="R153" i="3"/>
  <c r="R142" i="7"/>
  <c r="BK129" i="10"/>
  <c r="J129" i="10"/>
  <c r="J98" i="10" s="1"/>
  <c r="BK126" i="12"/>
  <c r="J126" i="12"/>
  <c r="J30" i="12" s="1"/>
  <c r="AG108" i="1" s="1"/>
  <c r="BK133" i="4"/>
  <c r="J133" i="4" s="1"/>
  <c r="J32" i="4" s="1"/>
  <c r="AG98" i="1" s="1"/>
  <c r="BK134" i="2"/>
  <c r="J134" i="2" s="1"/>
  <c r="J32" i="2" s="1"/>
  <c r="AG96" i="1" s="1"/>
  <c r="BK129" i="9"/>
  <c r="J129" i="9"/>
  <c r="J98" i="9" s="1"/>
  <c r="BK153" i="3"/>
  <c r="J153" i="3"/>
  <c r="J98" i="3"/>
  <c r="BK144" i="6"/>
  <c r="J144" i="6"/>
  <c r="J98" i="6"/>
  <c r="BK126" i="11"/>
  <c r="J126" i="11"/>
  <c r="J96" i="11"/>
  <c r="AN104" i="1"/>
  <c r="J98" i="8"/>
  <c r="J41" i="8"/>
  <c r="AN99" i="1"/>
  <c r="J98" i="5"/>
  <c r="J41" i="5"/>
  <c r="AU95" i="1"/>
  <c r="BA95" i="1"/>
  <c r="AW95" i="1" s="1"/>
  <c r="AT95" i="1" s="1"/>
  <c r="BD94" i="1"/>
  <c r="W33" i="1"/>
  <c r="AU103" i="1"/>
  <c r="AX95" i="1"/>
  <c r="BA103" i="1"/>
  <c r="AW103" i="1" s="1"/>
  <c r="AT103" i="1" s="1"/>
  <c r="BC94" i="1"/>
  <c r="W32" i="1"/>
  <c r="AZ94" i="1"/>
  <c r="AV94" i="1" s="1"/>
  <c r="AK29" i="1" s="1"/>
  <c r="J32" i="7"/>
  <c r="AG102" i="1"/>
  <c r="AG101" i="1"/>
  <c r="AN101" i="1" s="1"/>
  <c r="BB94" i="1"/>
  <c r="W31" i="1"/>
  <c r="J41" i="4" l="1"/>
  <c r="J39" i="12"/>
  <c r="J41" i="2"/>
  <c r="J96" i="12"/>
  <c r="J98" i="4"/>
  <c r="J98" i="2"/>
  <c r="J41" i="7"/>
  <c r="AN102" i="1"/>
  <c r="AN96" i="1"/>
  <c r="AN108" i="1"/>
  <c r="AN98" i="1"/>
  <c r="AU94" i="1"/>
  <c r="J32" i="3"/>
  <c r="AG97" i="1"/>
  <c r="AN97" i="1"/>
  <c r="J32" i="9"/>
  <c r="AG105" i="1" s="1"/>
  <c r="AY94" i="1"/>
  <c r="J32" i="10"/>
  <c r="AG106" i="1"/>
  <c r="J30" i="11"/>
  <c r="AG107" i="1"/>
  <c r="AN107" i="1"/>
  <c r="J32" i="6"/>
  <c r="AG100" i="1" s="1"/>
  <c r="AX94" i="1"/>
  <c r="W29" i="1"/>
  <c r="BA94" i="1"/>
  <c r="W30" i="1" s="1"/>
  <c r="J41" i="3" l="1"/>
  <c r="J41" i="10"/>
  <c r="J41" i="9"/>
  <c r="J41" i="6"/>
  <c r="J39" i="11"/>
  <c r="AN105" i="1"/>
  <c r="AN100" i="1"/>
  <c r="AN106" i="1"/>
  <c r="AG95" i="1"/>
  <c r="AG103" i="1"/>
  <c r="AW94" i="1"/>
  <c r="AK30" i="1" s="1"/>
  <c r="AN95" i="1" l="1"/>
  <c r="AN103" i="1"/>
  <c r="AG94" i="1"/>
  <c r="AK26" i="1"/>
  <c r="AK35" i="1"/>
  <c r="AT94" i="1"/>
  <c r="AN94" i="1"/>
</calcChain>
</file>

<file path=xl/sharedStrings.xml><?xml version="1.0" encoding="utf-8"?>
<sst xmlns="http://schemas.openxmlformats.org/spreadsheetml/2006/main" count="18980" uniqueCount="3383">
  <si>
    <t>Export Komplet</t>
  </si>
  <si>
    <t/>
  </si>
  <si>
    <t>2.0</t>
  </si>
  <si>
    <t>False</t>
  </si>
  <si>
    <t>{584a0591-084f-48d7-81ca-4c564d12e661}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</si>
  <si>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</si>
  <si>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</si>
  <si>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</si>
  <si>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</si>
  <si>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</si>
  <si>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</si>
  <si>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</si>
  <si>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</si>
  <si>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2023/001-1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</si>
  <si>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</si>
  <si>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</si>
  <si>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FEMINADSS Veľký Blh - prestava a rekonštrukcia rodinného domu pre účely zriadenia podporovaného bývania pre PSS</t>
  </si>
  <si>
    <t>JKSO:</t>
  </si>
  <si>
    <t>KS:</t>
  </si>
  <si>
    <t>Miesto:</t>
  </si>
  <si>
    <t>Jesenské</t>
  </si>
  <si>
    <t>Dátum:</t>
  </si>
  <si>
    <t>22. 6. 2023</t>
  </si>
  <si>
    <t>Objednávateľ:</t>
  </si>
  <si>
    <t>IČO:</t>
  </si>
  <si>
    <t>FEMINA Domov sociálnych služieb, Veľký Blh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</si>
  <si>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</si>
  <si>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</si>
  <si>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</si>
  <si>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</si>
  <si>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</si>
  <si>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</si>
  <si>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</si>
  <si>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</si>
  <si>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</si>
  <si>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</si>
  <si>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</si>
  <si>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</si>
  <si>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</si>
  <si>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</si>
  <si>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</si>
  <si>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</si>
  <si>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</si>
  <si>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</si>
  <si>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</si>
  <si>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</si>
  <si>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</si>
  <si>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</si>
  <si>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</si>
  <si>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</si>
  <si>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</si>
  <si>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</si>
  <si>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</si>
  <si>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</si>
  <si>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</si>
  <si>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</si>
  <si>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</si>
  <si>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</si>
  <si>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</si>
  <si>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</si>
  <si>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</si>
  <si>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</si>
  <si>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</si>
  <si>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</si>
  <si>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</si>
  <si>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</si>
  <si>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</si>
  <si>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</si>
  <si>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</si>
  <si>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</si>
  <si>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</si>
  <si>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</si>
  <si>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</si>
  <si>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</si>
  <si>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</si>
  <si>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</si>
  <si>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</si>
  <si>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</si>
  <si>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01</t>
  </si>
  <si>
    <t>SO 01 Hlavný objekt</t>
  </si>
  <si>
    <t>STA</t>
  </si>
  <si>
    <t>1</t>
  </si>
  <si>
    <t>{1915a132-ab0e-416a-b621-1383c74ca3fa}</t>
  </si>
  <si>
    <t>/</t>
  </si>
  <si>
    <t>01-1</t>
  </si>
  <si>
    <t>Búracie práce</t>
  </si>
  <si>
    <t>Časť</t>
  </si>
  <si>
    <t>2</t>
  </si>
  <si>
    <t>{b47e3b8a-273b-49f3-9e6c-c2d6b823552e}</t>
  </si>
  <si>
    <t>01-2</t>
  </si>
  <si>
    <t>Navrhovaný stav</t>
  </si>
  <si>
    <t>{5f6d9fd9-e166-4ab3-b15f-abc09622a112}</t>
  </si>
  <si>
    <t>01-3</t>
  </si>
  <si>
    <t>Kanalizácia vnútorná splašková a dopojenie na vonkajšiu šachtu</t>
  </si>
  <si>
    <t>{e044ea75-5bbc-4356-8d93-23ade2ce94bc}</t>
  </si>
  <si>
    <t>01-4</t>
  </si>
  <si>
    <t>Vnútorný rozvod vody a zdravotechnika/hadicový naviják a dopojenie/</t>
  </si>
  <si>
    <t>{50a206e9-15e9-4a51-b518-d1b2269f308f}</t>
  </si>
  <si>
    <t>01-5</t>
  </si>
  <si>
    <t>Ústredné vykurovanie podlahové s tepelným čerpadlom</t>
  </si>
  <si>
    <t>{9d622e92-31b2-46c1-a4f7-7d573d1a54eb}</t>
  </si>
  <si>
    <t>SO 02</t>
  </si>
  <si>
    <t>SO 02 Objekt garáže</t>
  </si>
  <si>
    <t>{8493021a-3d38-4735-ae94-3ea48ce931a7}</t>
  </si>
  <si>
    <t>02-1</t>
  </si>
  <si>
    <t>Garáž</t>
  </si>
  <si>
    <t>{40c02ab7-0b27-4b1a-9ca8-b0e70c0b7678}</t>
  </si>
  <si>
    <t>SO 03</t>
  </si>
  <si>
    <t>SO 03 Odstránenie oceľovej garáže a hospodárskych budov</t>
  </si>
  <si>
    <t>{0571cb5c-3a12-4ff4-97c8-a29b2d9e2fc9}</t>
  </si>
  <si>
    <t>03-1</t>
  </si>
  <si>
    <t>Odstránenie oceľovej garáže</t>
  </si>
  <si>
    <t>{7dd7993a-d4ab-420b-be61-b40bb7358118}</t>
  </si>
  <si>
    <t>03-2</t>
  </si>
  <si>
    <t>Odstránenie hospodárskej budovy č.1</t>
  </si>
  <si>
    <t>{3213abc6-0348-4ae1-8428-1ea0936adb0a}</t>
  </si>
  <si>
    <t>03-3</t>
  </si>
  <si>
    <t>Odstránenie hospodárskej budovy č.2</t>
  </si>
  <si>
    <t>{ce9de60c-5177-407d-8224-b3cebf6db867}</t>
  </si>
  <si>
    <t>SO 04</t>
  </si>
  <si>
    <t>Vodovodná prípojka DN 40 z vodomernej šachty</t>
  </si>
  <si>
    <t>{c5694986-5945-4d5b-b49e-376687728c30}</t>
  </si>
  <si>
    <t>SO 05</t>
  </si>
  <si>
    <t>SO 05 Oplotenie</t>
  </si>
  <si>
    <t>{4e34391c-d47d-4f58-a285-6feb21aa887d}</t>
  </si>
  <si>
    <t>KRYCÍ LIST ROZPOČTU</t>
  </si>
  <si>
    <t>Objekt:</t>
  </si>
  <si>
    <t>SO 01 - SO 01 Hlavný objekt</t>
  </si>
  <si>
    <t>Časť:</t>
  </si>
  <si>
    <t>01-1 - Búracie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</si>
  <si>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</si>
  <si>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</si>
  <si>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</si>
  <si>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</si>
  <si>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</si>
  <si>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</si>
  <si>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</si>
  <si>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</si>
  <si>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>PSV - Práce a dodávky PSV</t>
  </si>
  <si>
    <t xml:space="preserve">    712 - Izolácie striech, povlakové krytiny</t>
  </si>
  <si>
    <t xml:space="preserve">    713 - Izolácie tepelné</t>
  </si>
  <si>
    <t xml:space="preserve">    725 - Zdravotechnika - zariaďovacie predmety</t>
  </si>
  <si>
    <t xml:space="preserve">    762 - Konštrukcie tesárske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</si>
  <si>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</si>
  <si>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</si>
  <si>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</si>
  <si>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775 - Podlahy vlysové a parketové</t>
  </si>
  <si>
    <t xml:space="preserve">    776 - Podlahy povlakové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</si>
  <si>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</si>
  <si>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</si>
  <si>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</si>
  <si>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</si>
  <si>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</si>
  <si>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</si>
  <si>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</si>
  <si>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</si>
  <si>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</si>
  <si>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</si>
  <si>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</si>
  <si>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</si>
  <si>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</si>
  <si>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</si>
  <si>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</si>
  <si>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</si>
  <si>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</si>
  <si>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</si>
  <si>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113107112.S</t>
  </si>
  <si>
    <t>Odstránenie krytu v ploche do 200 m2 z kameniva ťaženého, hr.100 do 200 mm,  -0,24000t</t>
  </si>
  <si>
    <t>m2</t>
  </si>
  <si>
    <t>4</t>
  </si>
  <si>
    <t>-1681854046</t>
  </si>
  <si>
    <t>113107131.S</t>
  </si>
  <si>
    <t>Odstránenie krytu v ploche do 200 m2 z betónu prostého, hr. vrstvy do 150 mm,  -0,22500t</t>
  </si>
  <si>
    <t>-765315001</t>
  </si>
  <si>
    <t>3</t>
  </si>
  <si>
    <t>130201001.S</t>
  </si>
  <si>
    <t>Výkop jamy a ryhy v obmedzenom priestore horn. tr.3 ručne</t>
  </si>
  <si>
    <t>m3</t>
  </si>
  <si>
    <t>983552483</t>
  </si>
  <si>
    <t>162201211.S</t>
  </si>
  <si>
    <t>Vodorovné premiestnenie výkopku horniny tr. 1 až 4 stavebným fúrikom do 10 m v rovine alebo vo svahu do 1:5</t>
  </si>
  <si>
    <t>1344302580</t>
  </si>
  <si>
    <t>5</t>
  </si>
  <si>
    <t>162201219.S</t>
  </si>
  <si>
    <t>Príplatok za k.ď. 10m v rovine alebo vo svahu do 1:5 k vodorov. premiestneniu výkopku stavebným fúrikom horn. tr.1 až 4</t>
  </si>
  <si>
    <t>1078363098</t>
  </si>
  <si>
    <t>6</t>
  </si>
  <si>
    <t>162501102.S</t>
  </si>
  <si>
    <t>Vodorovné premiestnenie výkopku po spevnenej ceste z horniny tr.1-4, do 100 m3 na vzdialenosť do 3000 m</t>
  </si>
  <si>
    <t>918819956</t>
  </si>
  <si>
    <t>7</t>
  </si>
  <si>
    <t>162501105.S</t>
  </si>
  <si>
    <t>Vodorovné premiestnenie výkopku po spevnenej ceste z horniny tr.1-4, do 100 m3, príplatok k cene za každých ďalšich a začatých 1000 m</t>
  </si>
  <si>
    <t>-158164918</t>
  </si>
  <si>
    <t>8</t>
  </si>
  <si>
    <t>167101100.S</t>
  </si>
  <si>
    <t>Nakladanie výkopku tr.1-4 ručne</t>
  </si>
  <si>
    <t>811406982</t>
  </si>
  <si>
    <t>9</t>
  </si>
  <si>
    <t>171201101.S</t>
  </si>
  <si>
    <t>Uloženie sypaniny do násypov s rozprestretím sypaniny vo vrstvách a s hrubým urovnaním nezhutnených</t>
  </si>
  <si>
    <t>-893129426</t>
  </si>
  <si>
    <t>Ostatné konštrukcie a práce-búranie</t>
  </si>
  <si>
    <t>10</t>
  </si>
  <si>
    <t>961043111.S</t>
  </si>
  <si>
    <t>Búranie základov alebo vybúranie otvorov plochy nad 4 m2 z betónu prostého alebo preloženého kameňom,  -2,20000t</t>
  </si>
  <si>
    <t>-1260231485</t>
  </si>
  <si>
    <t>11</t>
  </si>
  <si>
    <t>961055111.S</t>
  </si>
  <si>
    <t>Búranie základov alebo vybúranie otvorov plochy nad 4 m2 v základoch železobetónových,  -2,40000t</t>
  </si>
  <si>
    <t>-798149500</t>
  </si>
  <si>
    <t>12</t>
  </si>
  <si>
    <t>962031132.S</t>
  </si>
  <si>
    <t>Búranie priečok alebo vybúranie otvorov plochy nad 4 m2 z tehál pálených, plných alebo dutých hr. do 150 mm,  -0,19600t</t>
  </si>
  <si>
    <t>-2039526001</t>
  </si>
  <si>
    <t>13</t>
  </si>
  <si>
    <t>962032231.S</t>
  </si>
  <si>
    <t>Búranie muriva alebo vybúranie otvorov plochy nad 4 m2 nadzákladového z tehál pálených, vápenopieskových, cementových na maltu,  -1,90500t</t>
  </si>
  <si>
    <t>-1165330980</t>
  </si>
  <si>
    <t>14</t>
  </si>
  <si>
    <t>962032631.S</t>
  </si>
  <si>
    <t>Búranie komínov. muriva z tehál nad strechou na akúkoľvek maltu,  -1,63300t</t>
  </si>
  <si>
    <t>380763933</t>
  </si>
  <si>
    <t>15</t>
  </si>
  <si>
    <t>963051113.S</t>
  </si>
  <si>
    <t>Búranie železobetónových stropov doskových hr.nad 80 mm,  -2,40000t</t>
  </si>
  <si>
    <t>722857155</t>
  </si>
  <si>
    <t>16</t>
  </si>
  <si>
    <t>963053935.S</t>
  </si>
  <si>
    <t>Búranie schodiska s prestrešením,  -0,39200t</t>
  </si>
  <si>
    <t>-1059381426</t>
  </si>
  <si>
    <t>17</t>
  </si>
  <si>
    <t>965043341.S</t>
  </si>
  <si>
    <t>Búranie podkladov pod dlažby, liatych dlažieb a mazanín,betón s poterom,teracom hr.do 100 mm, plochy nad 4 m2  -2,20000t</t>
  </si>
  <si>
    <t>1727655935</t>
  </si>
  <si>
    <t>18</t>
  </si>
  <si>
    <t>965081712.S</t>
  </si>
  <si>
    <t>Búranie dlažieb, bez podklad. lôžka z xylolit., alebo keramických dlaždíc hr. do 10 mm,  -0,02000t</t>
  </si>
  <si>
    <t>868627471</t>
  </si>
  <si>
    <t>19</t>
  </si>
  <si>
    <t>968019541.S</t>
  </si>
  <si>
    <t>Vybúranie prefabrik. betónových okenných rámov, vrátane vyvesenia krídiel, plochy do 2 m2,  -0,05600t</t>
  </si>
  <si>
    <t>-2003600076</t>
  </si>
  <si>
    <t>968061112.S</t>
  </si>
  <si>
    <t>Vyvesenie dreveného okenného krídla do suti plochy do 1,5 m2, -0,01200t</t>
  </si>
  <si>
    <t>ks</t>
  </si>
  <si>
    <t>1972137262</t>
  </si>
  <si>
    <t>21</t>
  </si>
  <si>
    <t>968061125.S</t>
  </si>
  <si>
    <t>Vyvesenie dreveného dverného krídla do suti plochy do 2 m2, -0,02400t</t>
  </si>
  <si>
    <t>2058176896</t>
  </si>
  <si>
    <t>22</t>
  </si>
  <si>
    <t>968062354.S</t>
  </si>
  <si>
    <t>Vybúranie drevených rámov okien dvojitých alebo zdvojených, plochy do 1 m2,  -0,07500t</t>
  </si>
  <si>
    <t>-612412781</t>
  </si>
  <si>
    <t>23</t>
  </si>
  <si>
    <t>968062355.S</t>
  </si>
  <si>
    <t>Vybúranie drevených rámov okien dvojitých alebo zdvojených, plochy do 2 m2,  -0,06200t</t>
  </si>
  <si>
    <t>-1796868738</t>
  </si>
  <si>
    <t>24</t>
  </si>
  <si>
    <t>968062356.S</t>
  </si>
  <si>
    <t>Vybúranie drevených rámov okien dvojitých alebo zdvojených, plochy do 4 m2,  -0,05400t</t>
  </si>
  <si>
    <t>-67542935</t>
  </si>
  <si>
    <t>25</t>
  </si>
  <si>
    <t>968072455.S</t>
  </si>
  <si>
    <t>Vybúranie kovových dverových zárubní plochy do 2 m2,  -0,07600t</t>
  </si>
  <si>
    <t>-1748530174</t>
  </si>
  <si>
    <t>26</t>
  </si>
  <si>
    <t>968072456.S</t>
  </si>
  <si>
    <t>Vybúranie kovových dverových zárubní plochy nad 2 m2,  -0,06300t</t>
  </si>
  <si>
    <t>714146996</t>
  </si>
  <si>
    <t>27</t>
  </si>
  <si>
    <t>971033541.S</t>
  </si>
  <si>
    <t>Vybúranie otvorov v murive tehl. plochy do 1 m2 hr. do 300 mm,  -1,87500t</t>
  </si>
  <si>
    <t>1506311836</t>
  </si>
  <si>
    <t>28</t>
  </si>
  <si>
    <t>971033561.S</t>
  </si>
  <si>
    <t>Vybúranie otvorov v murive tehl. plochy do 1 m2 hr. do 600 mm,  -1,87500t</t>
  </si>
  <si>
    <t>-77532970</t>
  </si>
  <si>
    <t>29</t>
  </si>
  <si>
    <t>976071111.S</t>
  </si>
  <si>
    <t>Vybúranie kovových madiel a zábradlí,  -0,03700t</t>
  </si>
  <si>
    <t>m</t>
  </si>
  <si>
    <t>-1476084384</t>
  </si>
  <si>
    <t>30</t>
  </si>
  <si>
    <t>978011191.S</t>
  </si>
  <si>
    <t>Otlčenie omietok stropov vnútorných vápenných alebo vápennocementových v rozsahu do 100 %,  -0,05000t</t>
  </si>
  <si>
    <t>-917010425</t>
  </si>
  <si>
    <t>31</t>
  </si>
  <si>
    <t>978012191.S</t>
  </si>
  <si>
    <t>Otlčenie omietok stropov vnútorných rákosovaných vápenných alebo vápennocementových v rozsahu do 100 %,  -0,05000t</t>
  </si>
  <si>
    <t>1201901626</t>
  </si>
  <si>
    <t>32</t>
  </si>
  <si>
    <t>978013191.S</t>
  </si>
  <si>
    <t>Otlčenie omietok stien vnútorných vápenných alebo vápennocementových v rozsahu do 100 %,  -0,04600t</t>
  </si>
  <si>
    <t>-97902535</t>
  </si>
  <si>
    <t>33</t>
  </si>
  <si>
    <t>978015291.S</t>
  </si>
  <si>
    <t>Otlčenie omietok vonkajších priečelí jednoduchých, s vyškriabaním škár, očistením muriva, v rozsahu do 100 %,  -0,05900t</t>
  </si>
  <si>
    <t>402657475</t>
  </si>
  <si>
    <t>34</t>
  </si>
  <si>
    <t>978059531.S</t>
  </si>
  <si>
    <t>Odsekanie a odobratie obkladov stien z obkladačiek vnútorných vrátane podkladovej omietky nad 2 m2,  -0,06800t</t>
  </si>
  <si>
    <t>922042891</t>
  </si>
  <si>
    <t>35</t>
  </si>
  <si>
    <t>979011131.S</t>
  </si>
  <si>
    <t>Zvislá doprava sutiny po schodoch ručne do 3,5 m</t>
  </si>
  <si>
    <t>t</t>
  </si>
  <si>
    <t>-1884755931</t>
  </si>
  <si>
    <t>36</t>
  </si>
  <si>
    <t>979081111.S</t>
  </si>
  <si>
    <t>Odvoz sutiny a vybúraných hmôt na skládku do 1 km</t>
  </si>
  <si>
    <t>-617295841</t>
  </si>
  <si>
    <t>37</t>
  </si>
  <si>
    <t>979081121.S</t>
  </si>
  <si>
    <t>Odvoz sutiny a vybúraných hmôt na skládku za každý ďalší 1 km</t>
  </si>
  <si>
    <t>953570007</t>
  </si>
  <si>
    <t>38</t>
  </si>
  <si>
    <t>979082111.S</t>
  </si>
  <si>
    <t>Vnútrostavenisková doprava sutiny a vybúraných hmôt do 10 m</t>
  </si>
  <si>
    <t>262674819</t>
  </si>
  <si>
    <t>39</t>
  </si>
  <si>
    <t>979082121.S</t>
  </si>
  <si>
    <t>Vnútrostavenisková doprava sutiny a vybúraných hmôt za každých ďalších 5 m</t>
  </si>
  <si>
    <t>931066649</t>
  </si>
  <si>
    <t>40</t>
  </si>
  <si>
    <t>979089002.S</t>
  </si>
  <si>
    <t>Poplatok za skladovanie -  ostatné</t>
  </si>
  <si>
    <t>-900899879</t>
  </si>
  <si>
    <t>PSV</t>
  </si>
  <si>
    <t>Práce a dodávky PSV</t>
  </si>
  <si>
    <t>712</t>
  </si>
  <si>
    <t>Izolácie striech, povlakové krytiny</t>
  </si>
  <si>
    <t>41</t>
  </si>
  <si>
    <t>712300831.S</t>
  </si>
  <si>
    <t>Odstránenie povlakovej krytiny na strechách plochých 10° jednovrstvovej,  -0,00600t</t>
  </si>
  <si>
    <t>175014270</t>
  </si>
  <si>
    <t>713</t>
  </si>
  <si>
    <t>Izolácie tepelné</t>
  </si>
  <si>
    <t>42</t>
  </si>
  <si>
    <t>713000025.S</t>
  </si>
  <si>
    <t>Odstránenie tepelnej izolácie podláh lepenej z vláknitých materiálov hr. nad 10 cm -0,018t</t>
  </si>
  <si>
    <t>1858784576</t>
  </si>
  <si>
    <t>43</t>
  </si>
  <si>
    <t>713000049.S</t>
  </si>
  <si>
    <t>Odstránenie nadstresnej tepelnej izolácie striech plochých lepenej z vláknitých materiálov hr. nad 10 cm -0,024t</t>
  </si>
  <si>
    <t>-2050718499</t>
  </si>
  <si>
    <t>725</t>
  </si>
  <si>
    <t>Zdravotechnika - zariaďovacie predmety</t>
  </si>
  <si>
    <t>44</t>
  </si>
  <si>
    <t>725110811.S</t>
  </si>
  <si>
    <t>Demontáž záchoda splachovacieho s nádržou alebo s tlakovým splachovačom,  -0,01933t</t>
  </si>
  <si>
    <t>súb.</t>
  </si>
  <si>
    <t>780073216</t>
  </si>
  <si>
    <t>45</t>
  </si>
  <si>
    <t>725210821.S</t>
  </si>
  <si>
    <t>Demontáž umývadiel alebo umývadielok bez výtokovej armatúry,  -0,01946t</t>
  </si>
  <si>
    <t>2050782683</t>
  </si>
  <si>
    <t>46</t>
  </si>
  <si>
    <t>725220832.S</t>
  </si>
  <si>
    <t>Demontáž vane akrylátovej vane rovnej do sute,  -0.08510t</t>
  </si>
  <si>
    <t>-418190993</t>
  </si>
  <si>
    <t>47</t>
  </si>
  <si>
    <t>725240811.S</t>
  </si>
  <si>
    <t>Demontáž sprchovej kabíny a misy bez výtokových armatúr kabín,  -0,08800t</t>
  </si>
  <si>
    <t>-210871594</t>
  </si>
  <si>
    <t>48</t>
  </si>
  <si>
    <t>725240812.S</t>
  </si>
  <si>
    <t>Demontáž sprchovej kabíny a misy bez výtokových armatúr mís,  -0,02450t</t>
  </si>
  <si>
    <t>40118638</t>
  </si>
  <si>
    <t>49</t>
  </si>
  <si>
    <t>725610810.S</t>
  </si>
  <si>
    <t>Demontáž plynoveho sporáka, variča, infražiariča, bchladničky,  -0,06700t</t>
  </si>
  <si>
    <t>1831316802</t>
  </si>
  <si>
    <t>50</t>
  </si>
  <si>
    <t>725820810.S</t>
  </si>
  <si>
    <t>Demontáž batérie drezovej, umývadlovej nástennej,  -0,0026t</t>
  </si>
  <si>
    <t>74119259</t>
  </si>
  <si>
    <t>51</t>
  </si>
  <si>
    <t>725840870.S</t>
  </si>
  <si>
    <t>Demontáž batérie vaňovej, sprchovej nástennej,  -0,00225t</t>
  </si>
  <si>
    <t>839388723</t>
  </si>
  <si>
    <t>52</t>
  </si>
  <si>
    <t>725860820.S</t>
  </si>
  <si>
    <t>Demontáž jednoduchej zápachovej uzávierky pre zariaďovacie predmety, umývadlá, drezy, práčky  -0,00085t</t>
  </si>
  <si>
    <t>1285392558</t>
  </si>
  <si>
    <t>53</t>
  </si>
  <si>
    <t>725860822.S</t>
  </si>
  <si>
    <t>Demontáž zápachovej uzávierky pre zariaďovacie predmety, vane, sprchy  -0,00122t</t>
  </si>
  <si>
    <t>964073728</t>
  </si>
  <si>
    <t>762</t>
  </si>
  <si>
    <t>Konštrukcie tesárske</t>
  </si>
  <si>
    <t>54</t>
  </si>
  <si>
    <t>762331814.S</t>
  </si>
  <si>
    <t>Demontáž viazaných konštrukcií krovov so sklonom do 60°, prierezovej plochy 288 - 450 cm2, -0,03200 t</t>
  </si>
  <si>
    <t>1654650023</t>
  </si>
  <si>
    <t>55</t>
  </si>
  <si>
    <t>762342811.S</t>
  </si>
  <si>
    <t>Demontáž latovania striech so sklonom do 60° pri osovej vzdialenosti lát do 0,22 m, -0,00700 t</t>
  </si>
  <si>
    <t>-84879070</t>
  </si>
  <si>
    <t>764</t>
  </si>
  <si>
    <t>Konštrukcie klampiarske</t>
  </si>
  <si>
    <t>56</t>
  </si>
  <si>
    <t>764351893.S</t>
  </si>
  <si>
    <t>Demontáž žľabov kotlíka oválneho, príplatok za sklon nad 30° do 45°</t>
  </si>
  <si>
    <t>472690067</t>
  </si>
  <si>
    <t>57</t>
  </si>
  <si>
    <t>764352810.S</t>
  </si>
  <si>
    <t>Demontáž žľabov pododkvapových polkruhových so sklonom do 30st. rš 330 mm,  -0,00330t</t>
  </si>
  <si>
    <t>136942274</t>
  </si>
  <si>
    <t>58</t>
  </si>
  <si>
    <t>764359810.S</t>
  </si>
  <si>
    <t>Demontáž kotlíka kónického, so sklonom žľabu do 30st.,  -0,00110t</t>
  </si>
  <si>
    <t>-296686702</t>
  </si>
  <si>
    <t>59</t>
  </si>
  <si>
    <t>764392840.S</t>
  </si>
  <si>
    <t>Demontáž úžľabia so sklonom do 45st. rš 500 mm,  -0,00307t</t>
  </si>
  <si>
    <t>1137025791</t>
  </si>
  <si>
    <t>60</t>
  </si>
  <si>
    <t>764410880.S</t>
  </si>
  <si>
    <t>Demontáž oplechovania parapetov rš od 400 do 600 mm,  -0,00287t</t>
  </si>
  <si>
    <t>-738115476</t>
  </si>
  <si>
    <t>61</t>
  </si>
  <si>
    <t>764430810.S</t>
  </si>
  <si>
    <t>Demontáž oplechovania múrov a nadmuroviek rš do 250 mm,  -0,00142t</t>
  </si>
  <si>
    <t>-1483219034</t>
  </si>
  <si>
    <t>62</t>
  </si>
  <si>
    <t>764454801.S</t>
  </si>
  <si>
    <t>Demontáž odpadových rúr kruhových, s priemerom 75 a 100 mm,  -0,00226t</t>
  </si>
  <si>
    <t>-749627621</t>
  </si>
  <si>
    <t>63</t>
  </si>
  <si>
    <t>764456852.S</t>
  </si>
  <si>
    <t>Demontáž odpadového kolena výtokového kruhového, s priemerom 75 a 100 mm,  -0,00069t</t>
  </si>
  <si>
    <t>-294780543</t>
  </si>
  <si>
    <t>765</t>
  </si>
  <si>
    <t>Konštrukcie - krytiny tvrdé</t>
  </si>
  <si>
    <t>64</t>
  </si>
  <si>
    <t>765311815.S</t>
  </si>
  <si>
    <t>Demontáž keramickej krytiny pálenej uloženej na sucho do 30 ks/m2, do sutiny, sklon strechy do 45°, -0,05t</t>
  </si>
  <si>
    <t>370211557</t>
  </si>
  <si>
    <t>65</t>
  </si>
  <si>
    <t>765318866.S</t>
  </si>
  <si>
    <t>Demontáž hrebeňa a nárožia z keramickej krytiny pálenej uloženej na sucho, do sutiny, sklon strechy do 45°, -0,02t</t>
  </si>
  <si>
    <t>-891397124</t>
  </si>
  <si>
    <t>766</t>
  </si>
  <si>
    <t>Konštrukcie stolárske</t>
  </si>
  <si>
    <t>66</t>
  </si>
  <si>
    <t>766694980.S</t>
  </si>
  <si>
    <t>Demontáž parapetnej dosky drevenej šírky do 300 mm, dĺžky do 1600 mm, -0,003t</t>
  </si>
  <si>
    <t>-314009245</t>
  </si>
  <si>
    <t>67</t>
  </si>
  <si>
    <t>766694981.S</t>
  </si>
  <si>
    <t>Demontáž parapetnej dosky drevenej šírky do 300 mm, dĺžky nad 1600 mm, -0,006t</t>
  </si>
  <si>
    <t>815590334</t>
  </si>
  <si>
    <t>68</t>
  </si>
  <si>
    <t>766811801.S</t>
  </si>
  <si>
    <t>Demontáž kuchynskej linky drevenej, spodnej skrinky     -0,0130t</t>
  </si>
  <si>
    <t>-52510732</t>
  </si>
  <si>
    <t>69</t>
  </si>
  <si>
    <t>766811803.S</t>
  </si>
  <si>
    <t>Demontáž kuchynskej linky drevenej, pracovnej dosky     -0,02100t</t>
  </si>
  <si>
    <t>284015358</t>
  </si>
  <si>
    <t>775</t>
  </si>
  <si>
    <t>Podlahy vlysové a parketové</t>
  </si>
  <si>
    <t>70</t>
  </si>
  <si>
    <t>775511800.S</t>
  </si>
  <si>
    <t>Demontáž lepených drevených podláh vlysových, mozaikových, parketových, vrátane líšt -0,0150t</t>
  </si>
  <si>
    <t>-1559807452</t>
  </si>
  <si>
    <t>71</t>
  </si>
  <si>
    <t>775521810.S</t>
  </si>
  <si>
    <t>Demontáž podláh drevených, laminátových, parketových položených voľne alebo spoj click, vrátane líšt -0,0150t</t>
  </si>
  <si>
    <t>-1546933568</t>
  </si>
  <si>
    <t>776</t>
  </si>
  <si>
    <t>Podlahy povlakové</t>
  </si>
  <si>
    <t>72</t>
  </si>
  <si>
    <t>776511820.S</t>
  </si>
  <si>
    <t>Odstránenie povlakových podláh z nášľapnej plochy lepených s podložkou,  -0,00100t</t>
  </si>
  <si>
    <t>-1241105041</t>
  </si>
  <si>
    <t>HZS</t>
  </si>
  <si>
    <t>Hodinové zúčtovacie sadzby</t>
  </si>
  <si>
    <t>73</t>
  </si>
  <si>
    <t>HZS000112.S</t>
  </si>
  <si>
    <t>Nešpecifikované búracie práce</t>
  </si>
  <si>
    <t>hod</t>
  </si>
  <si>
    <t>512</t>
  </si>
  <si>
    <t>1334399178</t>
  </si>
  <si>
    <t>01-2 - Navrhovaný stav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</si>
  <si>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</si>
  <si>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</si>
  <si>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</si>
  <si>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</si>
  <si>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</si>
  <si>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99 - Presun hmôt HSV</t>
  </si>
  <si>
    <t xml:space="preserve">    711 - Izolácie proti vode a vlhkosti</t>
  </si>
  <si>
    <t xml:space="preserve">    721 - Zdravotech. vnútorná kanalizácia</t>
  </si>
  <si>
    <t xml:space="preserve">    763 - Konštrukcie - drevostavby</t>
  </si>
  <si>
    <t xml:space="preserve">    767 - Konštrukcie doplnkové kovové</t>
  </si>
  <si>
    <t xml:space="preserve">    771 - Podlahy z dlaždíc</t>
  </si>
  <si>
    <t xml:space="preserve">    777 - Podlahy syntetické</t>
  </si>
  <si>
    <t xml:space="preserve">    781 - Dokončovacie práce a obklady</t>
  </si>
  <si>
    <t xml:space="preserve">    782 - Obklady z prírodného a konglomerovaného kameňa</t>
  </si>
  <si>
    <t xml:space="preserve">    783 - Nátery</t>
  </si>
  <si>
    <t xml:space="preserve">    784 - Dokončovacie práce - maľby</t>
  </si>
  <si>
    <t>M - Práce a dodávky M</t>
  </si>
  <si>
    <t xml:space="preserve">    21-M - Elektromontáže</t>
  </si>
  <si>
    <t xml:space="preserve">    22-M - Montáže oznamovacích a zabezpečovacích zariadení</t>
  </si>
  <si>
    <t xml:space="preserve">    33-M - Montáže dopravných zariadení, skladových zariadení a váh</t>
  </si>
  <si>
    <t>122201101.S</t>
  </si>
  <si>
    <t>Odkopávka a prekopávka nezapažená v hornine 3, do 100 m3</t>
  </si>
  <si>
    <t>-1538642335</t>
  </si>
  <si>
    <t>122201109.S</t>
  </si>
  <si>
    <t>Odkopávky a prekopávky nezapažené. Príplatok k cenám za lepivosť horniny 3</t>
  </si>
  <si>
    <t>-1469218311</t>
  </si>
  <si>
    <t>132201101.S</t>
  </si>
  <si>
    <t>Výkop ryhy do šírky 600 mm v horn.3 do 100 m3</t>
  </si>
  <si>
    <t>411882593</t>
  </si>
  <si>
    <t>132201109.S</t>
  </si>
  <si>
    <t>Príplatok k cene za lepivosť pri hĺbení rýh šírky do 600 mm zapažených i nezapažených s urovnaním dna v hornine 3</t>
  </si>
  <si>
    <t>-1289365820</t>
  </si>
  <si>
    <t>-2039282940</t>
  </si>
  <si>
    <t>488843062</t>
  </si>
  <si>
    <t>171201202.S</t>
  </si>
  <si>
    <t>Uloženie sypaniny na skládky nad 100 do 1000 m3</t>
  </si>
  <si>
    <t>534793634</t>
  </si>
  <si>
    <t>171209002.S</t>
  </si>
  <si>
    <t>Poplatok za skladovanie - zemina a kamenivo (17 05) ostatné</t>
  </si>
  <si>
    <t>-1327990492</t>
  </si>
  <si>
    <t>181101102.S</t>
  </si>
  <si>
    <t>Úprava pláne v zárezoch v hornine 1-4 so zhutnením</t>
  </si>
  <si>
    <t>-1627301383</t>
  </si>
  <si>
    <t>Zakladanie</t>
  </si>
  <si>
    <t>271533001.S</t>
  </si>
  <si>
    <t>Násyp pod základové konštrukcie so zhutnením z  kameniva hrubého drveného fr.32-63 mm</t>
  </si>
  <si>
    <t>417736292</t>
  </si>
  <si>
    <t>273321411.S</t>
  </si>
  <si>
    <t>Betón základových dosiek, železový (bez výstuže), tr. C 25/30</t>
  </si>
  <si>
    <t>-1059365185</t>
  </si>
  <si>
    <t>273351217.S</t>
  </si>
  <si>
    <t>Debnenie stien základových dosiek, zhotovenie-tradičné</t>
  </si>
  <si>
    <t>-1905027383</t>
  </si>
  <si>
    <t>273351218.S</t>
  </si>
  <si>
    <t>Debnenie stien základových dosiek, odstránenie-tradičné</t>
  </si>
  <si>
    <t>-1284319875</t>
  </si>
  <si>
    <t>273362021.S</t>
  </si>
  <si>
    <t>Výstuž základových dosiek zo zvár. sietí KARI</t>
  </si>
  <si>
    <t>915735311</t>
  </si>
  <si>
    <t>274271041.S</t>
  </si>
  <si>
    <t>Murivo základových pásov (m3) z betónových debniacich tvárnic s betónovou výplňou C 16/20 hrúbky 300 mm</t>
  </si>
  <si>
    <t>-232915880</t>
  </si>
  <si>
    <t>274313711.S</t>
  </si>
  <si>
    <t>Betón základových pásov, prostý tr. C 25/30</t>
  </si>
  <si>
    <t>-1864430467</t>
  </si>
  <si>
    <t>274351217.S</t>
  </si>
  <si>
    <t>Debnenie stien základových pásov, zhotovenie-tradičné</t>
  </si>
  <si>
    <t>1349884843</t>
  </si>
  <si>
    <t>274351218.S</t>
  </si>
  <si>
    <t>Debnenie stien základových pásov, odstránenie-tradičné</t>
  </si>
  <si>
    <t>-1471505671</t>
  </si>
  <si>
    <t>274361825.S</t>
  </si>
  <si>
    <t>Výstuž pre murivo základových pásov z betónových debniacich tvárnic s betónovou výplňou z ocele B500 (10505)</t>
  </si>
  <si>
    <t>-628011925</t>
  </si>
  <si>
    <t>279100105.S</t>
  </si>
  <si>
    <t>Prestup v základoch z vláknocem. rúr, DN 80, potrubie vonk.pr. 20-40 mm - pozinkovaná tesniaca sada - jednoduchá (bez rúrky)</t>
  </si>
  <si>
    <t>1505883050</t>
  </si>
  <si>
    <t>279100213.S</t>
  </si>
  <si>
    <t>Prestup v základoch z vláknocem. rúr, DN 250, potrubie vonk.pr. 157-170 mm - pozinkovaná tesniaca sada - jednoduchá (bez rúrky)</t>
  </si>
  <si>
    <t>-656406696</t>
  </si>
  <si>
    <t>Zvislé a kompletné konštrukcie</t>
  </si>
  <si>
    <t>311208156.S</t>
  </si>
  <si>
    <t>Podrezávanie tehlového muriva diamantovým lanom hr. do 500 mm s vložením vodorovnej izolácie</t>
  </si>
  <si>
    <t>-557941960</t>
  </si>
  <si>
    <t>311272021.S</t>
  </si>
  <si>
    <t>Murivo nosné (m3) z betónových debniacich tvárnic s betónovou výplňou C 16/20 hrúbky 200 mm</t>
  </si>
  <si>
    <t>821184646</t>
  </si>
  <si>
    <t>312275121.S</t>
  </si>
  <si>
    <t>Murivo výplňové (m3) z pórobetónových tvárnic PD pevnosti P2 až P4, nad 400 do 600 kg/m3 hrúbky 250 mm</t>
  </si>
  <si>
    <t>1883285096</t>
  </si>
  <si>
    <t>317161123.S</t>
  </si>
  <si>
    <t>Pórobetónový preklad nenosný šírky 100 mm, výšky 250 mm, dĺžky 1500 mm</t>
  </si>
  <si>
    <t>-335381220</t>
  </si>
  <si>
    <t>317161143.S</t>
  </si>
  <si>
    <t>Pórobetónový preklad nenosný šírky 150 mm, výšky 250 mm, dĺžky 1500 mm</t>
  </si>
  <si>
    <t>-1766260043</t>
  </si>
  <si>
    <t>317161314.S</t>
  </si>
  <si>
    <t>Pórobetónový preklad nenosný šírky 150 mm, výšky 249 mm, dĺžky 1250 mm</t>
  </si>
  <si>
    <t>-1363137549</t>
  </si>
  <si>
    <t>317161531.S</t>
  </si>
  <si>
    <t>Pórobetónový preklad nosný šírky 250 mm, výšky 249 mm, dĺžky 1250 mm</t>
  </si>
  <si>
    <t>385933505</t>
  </si>
  <si>
    <t>317161532.S</t>
  </si>
  <si>
    <t>Pórobetónový preklad nosný šírky 250 mm, výšky 249 mm, dĺžky 1500 mm</t>
  </si>
  <si>
    <t>1780233758</t>
  </si>
  <si>
    <t>317161533.S</t>
  </si>
  <si>
    <t>Pórobetónový preklad nosný šírky 250 mm, výšky 249 mm, dĺžky 1750 mm</t>
  </si>
  <si>
    <t>-915715725</t>
  </si>
  <si>
    <t>317161534.S</t>
  </si>
  <si>
    <t>Pórobetónový preklad nosný šírky 250 mm, výšky 249 mm, dĺžky 2000 mm</t>
  </si>
  <si>
    <t>834160801</t>
  </si>
  <si>
    <t>317161535.S</t>
  </si>
  <si>
    <t>Pórobetónový preklad nosný šírky 250 mm, výšky 249 mm, dĺžky 2250 mm</t>
  </si>
  <si>
    <t>753991157</t>
  </si>
  <si>
    <t>317321411.S</t>
  </si>
  <si>
    <t>Betón prekladov železový (bez výstuže) tr. C 25/30</t>
  </si>
  <si>
    <t>-614068645</t>
  </si>
  <si>
    <t>317351107.S</t>
  </si>
  <si>
    <t>Debnenie prekladu  vrátane podpornej konštrukcie výšky do 4 m zhotovenie</t>
  </si>
  <si>
    <t>-1012831753</t>
  </si>
  <si>
    <t>317351108.S</t>
  </si>
  <si>
    <t>Debnenie prekladu  vrátane podpornej konštrukcie výšky do 4 m odstránenie</t>
  </si>
  <si>
    <t>580754959</t>
  </si>
  <si>
    <t>317941121.S</t>
  </si>
  <si>
    <t>Osadenie oceľových valcovaných nosníkov (na murive) I, IE,U,UE,L do č.12 alebo výšky do 120 mm</t>
  </si>
  <si>
    <t>-1052652396</t>
  </si>
  <si>
    <t>M</t>
  </si>
  <si>
    <t>133880001110.S</t>
  </si>
  <si>
    <t>Oceľový nosník HEA 120, z valcovanej ocele S235JR</t>
  </si>
  <si>
    <t>-276426317</t>
  </si>
  <si>
    <t>317941123.S</t>
  </si>
  <si>
    <t>Osadenie oceľových valcovaných nosníkov (na murive) I, IE,U,UE,L č.14-22 alebo výšky do 220 mm</t>
  </si>
  <si>
    <t>1294894554</t>
  </si>
  <si>
    <t>133880001120.S</t>
  </si>
  <si>
    <t>Oceľový nosník HEA 140, z valcovanej ocele S235JR</t>
  </si>
  <si>
    <t>-131528454</t>
  </si>
  <si>
    <t>133880001130.S</t>
  </si>
  <si>
    <t>Oceľový nosník HEA 160, z valcovanej ocele S235JR</t>
  </si>
  <si>
    <t>1723197767</t>
  </si>
  <si>
    <t>340239240.S</t>
  </si>
  <si>
    <t>Zamurovanie otvorov plochy nad 1 do 4 m2 z pórobetónových tvárnic hladkých hrúbky 450 mm</t>
  </si>
  <si>
    <t>-265108518</t>
  </si>
  <si>
    <t>340239267.S</t>
  </si>
  <si>
    <t>Zamurovanie otvorov plochy nad 1 do 4 m2 z pórobetónových tvárnic hladkých hrúbky 300 mm</t>
  </si>
  <si>
    <t>-566619312</t>
  </si>
  <si>
    <t>341321410.S</t>
  </si>
  <si>
    <t>Betón stien a priečok, železový (bez výstuže) tr. C 25/30</t>
  </si>
  <si>
    <t>309790250</t>
  </si>
  <si>
    <t>341351105.S</t>
  </si>
  <si>
    <t>Debnenie stien a priečok obojstranné zhotovenie-dielce</t>
  </si>
  <si>
    <t>1613250902</t>
  </si>
  <si>
    <t>341351106.S</t>
  </si>
  <si>
    <t>Debnenie stien a priečok obojstranné odstránenie-dielce</t>
  </si>
  <si>
    <t>1896254665</t>
  </si>
  <si>
    <t>341352004.S</t>
  </si>
  <si>
    <t>Denný prenájom lešenia pre steny</t>
  </si>
  <si>
    <t>-386673642</t>
  </si>
  <si>
    <t>341361821.S</t>
  </si>
  <si>
    <t>Výstuž stien a priečok B500 (10505) - výťahová šachta</t>
  </si>
  <si>
    <t>-1600078506</t>
  </si>
  <si>
    <t>342272031.S</t>
  </si>
  <si>
    <t>Priečky z pórobetónových tvárnic hladkých s objemovou hmotnosťou do 600 kg/m3 hrúbky 100 mm</t>
  </si>
  <si>
    <t>1036339184</t>
  </si>
  <si>
    <t>342272051.S</t>
  </si>
  <si>
    <t>Priečky z pórobetónových tvárnic hladkých s objemovou hmotnosťou do 600 kg/m3 hrúbky 150 mm</t>
  </si>
  <si>
    <t>-1755603404</t>
  </si>
  <si>
    <t>Vodorovné konštrukcie</t>
  </si>
  <si>
    <t>411321414.S</t>
  </si>
  <si>
    <t>Betón stropov doskových a trámových,  železový tr. C 25/30</t>
  </si>
  <si>
    <t>-1720514786</t>
  </si>
  <si>
    <t>411351101.S</t>
  </si>
  <si>
    <t>Debnenie stropov doskových zhotovenie-dielce</t>
  </si>
  <si>
    <t>-1071552982</t>
  </si>
  <si>
    <t>411351102.S</t>
  </si>
  <si>
    <t>Debnenie stropov doskových odstránenie-dielce</t>
  </si>
  <si>
    <t>1909338744</t>
  </si>
  <si>
    <t>411351107.S</t>
  </si>
  <si>
    <t>Debnenie stropov doskových zhotovenie-tradičné</t>
  </si>
  <si>
    <t>1944005066</t>
  </si>
  <si>
    <t>411351108.S</t>
  </si>
  <si>
    <t>Debnenie stropov doskových odstránenie-tradičné</t>
  </si>
  <si>
    <t>1378469401</t>
  </si>
  <si>
    <t>411354173.S</t>
  </si>
  <si>
    <t>Podporná konštrukcia stropov výšky do 4 m pre zaťaženie do 12 kPa zhotovenie</t>
  </si>
  <si>
    <t>1997366849</t>
  </si>
  <si>
    <t>411354174.S</t>
  </si>
  <si>
    <t>Podporná konštrukcia stropov výšky do 4 m pre zaťaženie do 12 kPa odstránenie</t>
  </si>
  <si>
    <t>-881694706</t>
  </si>
  <si>
    <t>411355002.S</t>
  </si>
  <si>
    <t>Denný prenájom ručného flexibilného systému debnenia jednoduchých stropov hr. do 250 mm, svetlej v. miestnosti do 3000 mm</t>
  </si>
  <si>
    <t>267102813</t>
  </si>
  <si>
    <t>411361821.S</t>
  </si>
  <si>
    <t>Výstuž stropov doskových, trámových, vložkových,konzolových alebo balkónových, B500 (10505)</t>
  </si>
  <si>
    <t>-1307872672</t>
  </si>
  <si>
    <t>417321515.S</t>
  </si>
  <si>
    <t>Betón stužujúcich, pásov a vencov železový tr. C 25/30</t>
  </si>
  <si>
    <t>1217898911</t>
  </si>
  <si>
    <t>417351115.S</t>
  </si>
  <si>
    <t>Debnenie bočníc stužujúcich pásov a vencov vrátane vzpier zhotovenie</t>
  </si>
  <si>
    <t>987409870</t>
  </si>
  <si>
    <t>417351116.S</t>
  </si>
  <si>
    <t>Debnenie bočníc stužujúcich pásov a vencov vrátane vzpier odstránenie</t>
  </si>
  <si>
    <t>501033404</t>
  </si>
  <si>
    <t>417361821.S</t>
  </si>
  <si>
    <t>Výstuž stužujúcich prekladov, pásov a vencov z betonárskej ocele B500 (10505)</t>
  </si>
  <si>
    <t>-1209069021</t>
  </si>
  <si>
    <t>417391151.S</t>
  </si>
  <si>
    <t>Montáž obkladu betónových konštrukcií vykonaný súčasne s betónovaním extrudovaným polystyrénom</t>
  </si>
  <si>
    <t>1351435781</t>
  </si>
  <si>
    <t>283750000700.S</t>
  </si>
  <si>
    <t>Doska XPS hr. 50 mm, zateplenie soklov, suterénov, podláh</t>
  </si>
  <si>
    <t>2062744865</t>
  </si>
  <si>
    <t>430321414.S</t>
  </si>
  <si>
    <t>Schodiskové konštrukcie, betón železový tr. C 25/30</t>
  </si>
  <si>
    <t>-688737163</t>
  </si>
  <si>
    <t>430361821.S</t>
  </si>
  <si>
    <t>Výstuž schodiskových konštrukcií z betonárskej ocele B500 (10505)</t>
  </si>
  <si>
    <t>-42170293</t>
  </si>
  <si>
    <t>431351121.S</t>
  </si>
  <si>
    <t>Debnenie do 4 m výšky - podest a podstupňových dosiek pôdorysne priamočiarych zhotovenie</t>
  </si>
  <si>
    <t>1354210099</t>
  </si>
  <si>
    <t>431351122.S</t>
  </si>
  <si>
    <t>Debnenie do 4 m výšky - podest a podstupňových dosiek pôdorysne priamočiarych odstránenie</t>
  </si>
  <si>
    <t>381889098</t>
  </si>
  <si>
    <t>434311116.S</t>
  </si>
  <si>
    <t>Stupne dusané na terén alebo dosku z betónu bez poteru, so zahladením povrchu tr. C 20/25</t>
  </si>
  <si>
    <t>1221100305</t>
  </si>
  <si>
    <t>434351141.S</t>
  </si>
  <si>
    <t>Debnenie stupňov na podstupňovej doske alebo na teréne pôdorysne priamočiarych zhotovenie</t>
  </si>
  <si>
    <t>-2073119191</t>
  </si>
  <si>
    <t>434351142.S</t>
  </si>
  <si>
    <t>Debnenie stupňov na podstupňovej doske alebo na teréne pôdorysne priamočiarych odstránenie</t>
  </si>
  <si>
    <t>-508918145</t>
  </si>
  <si>
    <t>Komunikácie</t>
  </si>
  <si>
    <t>564791111.S</t>
  </si>
  <si>
    <t>Podklad spevnenej plochy z kameniva drveného so zhutnením frakcie 16-32 mm</t>
  </si>
  <si>
    <t>-1711897979</t>
  </si>
  <si>
    <t>596911223.S</t>
  </si>
  <si>
    <t>Kladenie betónovej zámkovej dlažby pozemných komunikácií hr. 80 mm pre peších nad 100 do 300 m2 so zriadením lôžka z kameniva hr. 50 mm</t>
  </si>
  <si>
    <t>-1827570401</t>
  </si>
  <si>
    <t>74</t>
  </si>
  <si>
    <t>592460008500.S</t>
  </si>
  <si>
    <t>Dlažba betónová hr. 80 mm, prírodná</t>
  </si>
  <si>
    <t>-1871420306</t>
  </si>
  <si>
    <t>Úpravy povrchov, podlahy, osadenie</t>
  </si>
  <si>
    <t>75</t>
  </si>
  <si>
    <t>610991111.S</t>
  </si>
  <si>
    <t>Zakrývanie výplní vnútorných okenných otvorov, predmetov a konštrukcií</t>
  </si>
  <si>
    <t>-709878108</t>
  </si>
  <si>
    <t>76</t>
  </si>
  <si>
    <t>611460112.S</t>
  </si>
  <si>
    <t>Príprava vnútorného podkladu stropov na betónové podklady kontaktným mostíkom</t>
  </si>
  <si>
    <t>624227943</t>
  </si>
  <si>
    <t>77</t>
  </si>
  <si>
    <t>611460273.S</t>
  </si>
  <si>
    <t>Vnútorná omietka stropov sadrová, hr. 10-20 mm</t>
  </si>
  <si>
    <t>1488376149</t>
  </si>
  <si>
    <t>78</t>
  </si>
  <si>
    <t>611460303.S</t>
  </si>
  <si>
    <t>Vnútorná stierka stropov sadrová, hr. 3 mm</t>
  </si>
  <si>
    <t>-674637789</t>
  </si>
  <si>
    <t>79</t>
  </si>
  <si>
    <t>612403399</t>
  </si>
  <si>
    <t>Hrubá výplň rýh na stenách akoukoľvek maltou, akejkoľvek šírky ryhy</t>
  </si>
  <si>
    <t>911015529</t>
  </si>
  <si>
    <t>80</t>
  </si>
  <si>
    <t>612460112.S</t>
  </si>
  <si>
    <t>Príprava vnútorného podkladu stien na betónové podklady kontaktným mostíkom</t>
  </si>
  <si>
    <t>933341683</t>
  </si>
  <si>
    <t>81</t>
  </si>
  <si>
    <t>612460121.S</t>
  </si>
  <si>
    <t>Príprava vnútorného podkladu stien penetráciou základnou</t>
  </si>
  <si>
    <t>1802345434</t>
  </si>
  <si>
    <t>82</t>
  </si>
  <si>
    <t>612460123.S</t>
  </si>
  <si>
    <t>Príprava vnútorného podkladu stien penetráciou hĺbkovou na staré a nesúdržné podklady</t>
  </si>
  <si>
    <t>-2147339152</t>
  </si>
  <si>
    <t>83</t>
  </si>
  <si>
    <t>612460124.S</t>
  </si>
  <si>
    <t>Príprava vnútorného podkladu stien penetráciou pod omietky a nátery</t>
  </si>
  <si>
    <t>1937939629</t>
  </si>
  <si>
    <t>84</t>
  </si>
  <si>
    <t>612460271.S</t>
  </si>
  <si>
    <t>Vnútorná omietka stien sadrová, hr. 3-6 mm</t>
  </si>
  <si>
    <t>-1142873228</t>
  </si>
  <si>
    <t>85</t>
  </si>
  <si>
    <t>612460273.S</t>
  </si>
  <si>
    <t>Vnútorná omietka stien sádrova, hr. 10-20 mm</t>
  </si>
  <si>
    <t>-842223010</t>
  </si>
  <si>
    <t>86</t>
  </si>
  <si>
    <t>612481119.S</t>
  </si>
  <si>
    <t>Potiahnutie vnútorných stien sklotextilnou mriežkou s celoplošným prilepením</t>
  </si>
  <si>
    <t>-338458770</t>
  </si>
  <si>
    <t>87</t>
  </si>
  <si>
    <t>620991121.S</t>
  </si>
  <si>
    <t>Zakrývanie výplní vonkajších otvorov s rámami a zárubňami, zábradlí, oplechovania, atď. zhotovené z lešenia akýmkoľvek spôsobom</t>
  </si>
  <si>
    <t>1499450019</t>
  </si>
  <si>
    <t>88</t>
  </si>
  <si>
    <t>621460114.S</t>
  </si>
  <si>
    <t>Príprava vonkajšieho podkladu podhľadov na hladké nenasiakavé podklady adhéznym mostíkom</t>
  </si>
  <si>
    <t>-652254849</t>
  </si>
  <si>
    <t>89</t>
  </si>
  <si>
    <t>621460121.S</t>
  </si>
  <si>
    <t>Príprava vonkajšieho podkladu podhľadov penetráciou základnou</t>
  </si>
  <si>
    <t>1051844003</t>
  </si>
  <si>
    <t>90</t>
  </si>
  <si>
    <t>621460124.S</t>
  </si>
  <si>
    <t>Príprava vonkajšieho podkladu podhľadov penetráciou pod omietky a nátery</t>
  </si>
  <si>
    <t>-318844495</t>
  </si>
  <si>
    <t>91</t>
  </si>
  <si>
    <t>621461035.S</t>
  </si>
  <si>
    <t>Vonkajšia omietka podhľadov pastovitá silikátová roztieraná, hr. 3 mm</t>
  </si>
  <si>
    <t>-1976391233</t>
  </si>
  <si>
    <t>92</t>
  </si>
  <si>
    <t>621481119.S</t>
  </si>
  <si>
    <t>Potiahnutie vonkajších podhľadov sklotextílnou mriežkou s celoplošným prilepením</t>
  </si>
  <si>
    <t>668076576</t>
  </si>
  <si>
    <t>93</t>
  </si>
  <si>
    <t>622460121.S</t>
  </si>
  <si>
    <t>Príprava vonkajšieho podkladu stien penetráciou základnou</t>
  </si>
  <si>
    <t>-2145475444</t>
  </si>
  <si>
    <t>94</t>
  </si>
  <si>
    <t>622461035.S</t>
  </si>
  <si>
    <t>Vonkajšia omietka stien pastovitá silikátová roztieraná, hr. 3 mm</t>
  </si>
  <si>
    <t>-225406821</t>
  </si>
  <si>
    <t>95</t>
  </si>
  <si>
    <t>622481119.S</t>
  </si>
  <si>
    <t>Potiahnutie vonkajších stien sklotextilnou mriežkou s celoplošným prilepením</t>
  </si>
  <si>
    <t>-2040196014</t>
  </si>
  <si>
    <t>96</t>
  </si>
  <si>
    <t>625250598.S</t>
  </si>
  <si>
    <t>Kontaktný zatepľovací systém soklovej alebo vodou namáhanej časti hr. 200 mm, zatĺkacie kotvy</t>
  </si>
  <si>
    <t>-1664691286</t>
  </si>
  <si>
    <t>97</t>
  </si>
  <si>
    <t>625250743.S</t>
  </si>
  <si>
    <t>Kontaktný zatepľovací systém z minerálnej vlny hr. 200 mm, zatĺkacie kotvy</t>
  </si>
  <si>
    <t>1419642864</t>
  </si>
  <si>
    <t>98</t>
  </si>
  <si>
    <t>625250762.S</t>
  </si>
  <si>
    <t>Kontaktný zatepľovací systém ostenia z minerálnej vlny hr. 30 mm</t>
  </si>
  <si>
    <t>-264464746</t>
  </si>
  <si>
    <t>99</t>
  </si>
  <si>
    <t>632001021.S</t>
  </si>
  <si>
    <t>Zhotovenie okrajovej dilatačnej pásky z PE</t>
  </si>
  <si>
    <t>-1619267005</t>
  </si>
  <si>
    <t>100</t>
  </si>
  <si>
    <t>283320004800.S</t>
  </si>
  <si>
    <t>Okrajová dilatačná páska z PE 100/5 mm bez fólie na oddilatovanie poterov od stenových konštrukcií</t>
  </si>
  <si>
    <t>1346143633</t>
  </si>
  <si>
    <t>101</t>
  </si>
  <si>
    <t>632452219.S</t>
  </si>
  <si>
    <t>Cementový poter, pevnosti v tlaku 20 MPa, hr. 50 mm</t>
  </si>
  <si>
    <t>-372317280</t>
  </si>
  <si>
    <t>102</t>
  </si>
  <si>
    <t>632452223.S</t>
  </si>
  <si>
    <t>Cementový poter, pevnosti v tlaku 20 MPa, hr. 70 mm</t>
  </si>
  <si>
    <t>1457185994</t>
  </si>
  <si>
    <t>103</t>
  </si>
  <si>
    <t>648991113.S</t>
  </si>
  <si>
    <t>Osadenie parapetných dosiek z plastických a poloplast., hmôt, š. nad 200 mm</t>
  </si>
  <si>
    <t>-1748876152</t>
  </si>
  <si>
    <t>104</t>
  </si>
  <si>
    <t>611560000600.S</t>
  </si>
  <si>
    <t>Parapetná doska plastová, šírka 400 mm, komôrková vnútorná, zlatý dub, mramor, mahagon, svetlý buk, orech</t>
  </si>
  <si>
    <t>1682412717</t>
  </si>
  <si>
    <t>105</t>
  </si>
  <si>
    <t>916561111.S</t>
  </si>
  <si>
    <t>Osadenie záhonového alebo parkového obrubníka betón., do lôžka z bet. pros. tr. C 12/15 s bočnou oporou</t>
  </si>
  <si>
    <t>-124149298</t>
  </si>
  <si>
    <t>106</t>
  </si>
  <si>
    <t>592170001500.S</t>
  </si>
  <si>
    <t>Obrubník parkový, lxšxv 1000x50x200 mm, farebný</t>
  </si>
  <si>
    <t>52882302</t>
  </si>
  <si>
    <t>107</t>
  </si>
  <si>
    <t>941941041.S</t>
  </si>
  <si>
    <t>Montáž lešenia ľahkého pracovného radového s podlahami šírky nad 1,00 do 1,20 m, výšky do 10 m</t>
  </si>
  <si>
    <t>1415838717</t>
  </si>
  <si>
    <t>108</t>
  </si>
  <si>
    <t>941941291.S</t>
  </si>
  <si>
    <t>Príplatok za prvý a každý ďalší i začatý mesiac použitia lešenia ľahkého pracovného radového s podlahami šírky nad 1,00 do 1,20 m, výšky do 10 m</t>
  </si>
  <si>
    <t>615155790</t>
  </si>
  <si>
    <t>109</t>
  </si>
  <si>
    <t>941941841.S</t>
  </si>
  <si>
    <t>Demontáž lešenia ľahkého pracovného radového s podlahami šírky nad 1,00 do 1,20 m, výšky do 10 m</t>
  </si>
  <si>
    <t>1442299609</t>
  </si>
  <si>
    <t>110</t>
  </si>
  <si>
    <t>941955001.S</t>
  </si>
  <si>
    <t>Lešenie ľahké pracovné pomocné, s výškou lešeňovej podlahy do 1,20 m</t>
  </si>
  <si>
    <t>-1612871639</t>
  </si>
  <si>
    <t>111</t>
  </si>
  <si>
    <t>952901111.S</t>
  </si>
  <si>
    <t>Vyčistenie budov pri výške podlaží do 4 m</t>
  </si>
  <si>
    <t>740866861</t>
  </si>
  <si>
    <t>112</t>
  </si>
  <si>
    <t>953945351.S</t>
  </si>
  <si>
    <t>Hliníkový rohový ochranný profil s integrovanou mriežkou</t>
  </si>
  <si>
    <t>414263885</t>
  </si>
  <si>
    <t>113</t>
  </si>
  <si>
    <t>953996121</t>
  </si>
  <si>
    <t>PCI okenný APU profil s integrovanou tkaninou</t>
  </si>
  <si>
    <t>-1987963132</t>
  </si>
  <si>
    <t>114</t>
  </si>
  <si>
    <t>973031336.S</t>
  </si>
  <si>
    <t>Vysekanie kapsy z tehál plochy do 0,25 m2, hl. do 450 mm,  -0,12600t</t>
  </si>
  <si>
    <t>705089793</t>
  </si>
  <si>
    <t>115</t>
  </si>
  <si>
    <t>974029121</t>
  </si>
  <si>
    <t>Vysekanie rýh v murive do hĺbky 30 mm a š. do 30 mm,  -0,00200t</t>
  </si>
  <si>
    <t>-1337179916</t>
  </si>
  <si>
    <t>116</t>
  </si>
  <si>
    <t>1892150268</t>
  </si>
  <si>
    <t>117</t>
  </si>
  <si>
    <t>890166096</t>
  </si>
  <si>
    <t>118</t>
  </si>
  <si>
    <t>399057156</t>
  </si>
  <si>
    <t>119</t>
  </si>
  <si>
    <t>1225590936</t>
  </si>
  <si>
    <t>120</t>
  </si>
  <si>
    <t>Poplatok za skladovanie - ostatné</t>
  </si>
  <si>
    <t>-112351647</t>
  </si>
  <si>
    <t>Presun hmôt HSV</t>
  </si>
  <si>
    <t>121</t>
  </si>
  <si>
    <t>999281111.S</t>
  </si>
  <si>
    <t>Presun hmôt pre opravy a údržbu objektov vrátane vonkajších plášťov výšky do 25 m</t>
  </si>
  <si>
    <t>1898646247</t>
  </si>
  <si>
    <t>711</t>
  </si>
  <si>
    <t>Izolácie proti vode a vlhkosti</t>
  </si>
  <si>
    <t>122</t>
  </si>
  <si>
    <t>711111001.S</t>
  </si>
  <si>
    <t>Zhotovenie izolácie proti zemnej vlhkosti vodorovná náterom penetračným za studena</t>
  </si>
  <si>
    <t>-1838687306</t>
  </si>
  <si>
    <t>123</t>
  </si>
  <si>
    <t>246170000900.S</t>
  </si>
  <si>
    <t>Lak asfaltový penetračný</t>
  </si>
  <si>
    <t>99382319</t>
  </si>
  <si>
    <t>124</t>
  </si>
  <si>
    <t>711112001.S</t>
  </si>
  <si>
    <t>Zhotovenie  izolácie proti zemnej vlhkosti zvislá penetračným náterom za studena</t>
  </si>
  <si>
    <t>282249082</t>
  </si>
  <si>
    <t>125</t>
  </si>
  <si>
    <t>53824602</t>
  </si>
  <si>
    <t>126</t>
  </si>
  <si>
    <t>711141559.S</t>
  </si>
  <si>
    <t>Zhotovenie  izolácie proti zemnej vlhkosti a tlakovej vode vodorovná NAIP pritavením</t>
  </si>
  <si>
    <t>87754833</t>
  </si>
  <si>
    <t>127</t>
  </si>
  <si>
    <t>628310001000.S</t>
  </si>
  <si>
    <t>Pás asfaltový s posypom hr. 3,5 mm vystužený sklenenou rohožou</t>
  </si>
  <si>
    <t>685390955</t>
  </si>
  <si>
    <t>128</t>
  </si>
  <si>
    <t>711142559.S</t>
  </si>
  <si>
    <t>Zhotovenie  izolácie proti zemnej vlhkosti a tlakovej vode zvislá NAIP pritavením</t>
  </si>
  <si>
    <t>-1195324960</t>
  </si>
  <si>
    <t>129</t>
  </si>
  <si>
    <t>1671729720</t>
  </si>
  <si>
    <t>130</t>
  </si>
  <si>
    <t>711211001.S</t>
  </si>
  <si>
    <t>Jednozlož. hydroizolačná hmota disperzná, náter na vnútorne použitie vodorovná</t>
  </si>
  <si>
    <t>434579808</t>
  </si>
  <si>
    <t>131</t>
  </si>
  <si>
    <t>711212001.S</t>
  </si>
  <si>
    <t>Jednozlož. hydroizolačná hmota disperzná, náter na vnútorne použitie zvislá</t>
  </si>
  <si>
    <t>-1877497646</t>
  </si>
  <si>
    <t>132</t>
  </si>
  <si>
    <t>998711202.S</t>
  </si>
  <si>
    <t>Presun hmôt pre izoláciu proti vode v objektoch výšky nad 6 do 12 m</t>
  </si>
  <si>
    <t>%</t>
  </si>
  <si>
    <t>-1840715345</t>
  </si>
  <si>
    <t>133</t>
  </si>
  <si>
    <t>712290010.S</t>
  </si>
  <si>
    <t>Zhotovenie parozábrany</t>
  </si>
  <si>
    <t>2059986131</t>
  </si>
  <si>
    <t>134</t>
  </si>
  <si>
    <t>283230007300.S</t>
  </si>
  <si>
    <t>Parozábrana hr. 0,15 mm, š. 2 m, materiál na báze PO - modifikovaný PE</t>
  </si>
  <si>
    <t>640070300</t>
  </si>
  <si>
    <t>135</t>
  </si>
  <si>
    <t>712341759.S</t>
  </si>
  <si>
    <t>Zhotovenie povlakovej krytiny striech plochých do 10° pásmi pritavením NAIP na celej ploche, modifikované pásy v dvoch vrstvách</t>
  </si>
  <si>
    <t>-879091674</t>
  </si>
  <si>
    <t>136</t>
  </si>
  <si>
    <t>628310000700.S</t>
  </si>
  <si>
    <t>Pás asfaltový s jemným posypom hr. 3,6 mm vystužený sklenenou rohožou</t>
  </si>
  <si>
    <t>-400656404</t>
  </si>
  <si>
    <t>137</t>
  </si>
  <si>
    <t>628310000900.S</t>
  </si>
  <si>
    <t>Pás asfaltový s jemným posypom hr. 4,0 mm vystužený vložkou z umelohmotnej rohože</t>
  </si>
  <si>
    <t>-852113580</t>
  </si>
  <si>
    <t>138</t>
  </si>
  <si>
    <t>712370360.S</t>
  </si>
  <si>
    <t>Zhotovenie povlakovej krytiny striech plochých do 10° fóliou EPDM celoplošne kotvenou</t>
  </si>
  <si>
    <t>-77769502</t>
  </si>
  <si>
    <t>139</t>
  </si>
  <si>
    <t>628510001000.S</t>
  </si>
  <si>
    <t>Fólia strešná hydroizolačná EPDM hr. 1 - 1,6 mm</t>
  </si>
  <si>
    <t>1630825346</t>
  </si>
  <si>
    <t>140</t>
  </si>
  <si>
    <t>712873360.S</t>
  </si>
  <si>
    <t>Zhotovenie povlakovej krytiny striech vytiahnutím izol. povlaku EPDM fóliou prilepenou a prikotvenou na atiku</t>
  </si>
  <si>
    <t>-992428536</t>
  </si>
  <si>
    <t>141</t>
  </si>
  <si>
    <t>1061429569</t>
  </si>
  <si>
    <t>142</t>
  </si>
  <si>
    <t>712973310.S</t>
  </si>
  <si>
    <t>Povlaková krytina - detaily k EPDM fóliam kotvenie po obvode upevňovacím pásom</t>
  </si>
  <si>
    <t>-1673179406</t>
  </si>
  <si>
    <t>143</t>
  </si>
  <si>
    <t>628510000200.S</t>
  </si>
  <si>
    <t>Špeciálny pás EPDM určený na lemovanie profilov okrajov strechy a iných detailov</t>
  </si>
  <si>
    <t>27900546</t>
  </si>
  <si>
    <t>144</t>
  </si>
  <si>
    <t>712973320.S</t>
  </si>
  <si>
    <t>Povlaková krytina - detaily k EPDM fóliam osadenie odkvapovej lišty</t>
  </si>
  <si>
    <t>432149066</t>
  </si>
  <si>
    <t>145</t>
  </si>
  <si>
    <t>138810000300.S</t>
  </si>
  <si>
    <t>Plech poplastovaný pre detaily z TPO fólií, rozmer 1x2 m</t>
  </si>
  <si>
    <t>-392865667</t>
  </si>
  <si>
    <t>146</t>
  </si>
  <si>
    <t>712973730.S</t>
  </si>
  <si>
    <t>Detaily k termoplastom všeobecne, ukončujúci profil na stene tvaru "C" pre zateplovanie z hrubopoplast. plechu RŠ 200 mm</t>
  </si>
  <si>
    <t>-1649615977</t>
  </si>
  <si>
    <t>147</t>
  </si>
  <si>
    <t>311690001000.S</t>
  </si>
  <si>
    <t>Rozperný nit 6x30 mm do betónu, hliníkový</t>
  </si>
  <si>
    <t>396299560</t>
  </si>
  <si>
    <t>148</t>
  </si>
  <si>
    <t>712990040.S</t>
  </si>
  <si>
    <t>Položenie geotextílie vodorovne alebo zvislo na strechy ploché do 10°</t>
  </si>
  <si>
    <t>-1440841815</t>
  </si>
  <si>
    <t>149</t>
  </si>
  <si>
    <t>693110004710.S</t>
  </si>
  <si>
    <t>Geotextília polypropylénová netkaná 400 g/m2</t>
  </si>
  <si>
    <t>-2066877791</t>
  </si>
  <si>
    <t>150</t>
  </si>
  <si>
    <t>712991040.S</t>
  </si>
  <si>
    <t>Montáž podkladnej konštrukcie z OSB dosiek na atike šírky 411 - 620 mm pod klampiarske konštrukcie</t>
  </si>
  <si>
    <t>703185643</t>
  </si>
  <si>
    <t>151</t>
  </si>
  <si>
    <t>1295851210</t>
  </si>
  <si>
    <t>152</t>
  </si>
  <si>
    <t>607260000300.S</t>
  </si>
  <si>
    <t>Doska OSB nebrúsená hr. 18 mm</t>
  </si>
  <si>
    <t>-1825256549</t>
  </si>
  <si>
    <t>153</t>
  </si>
  <si>
    <t>998712202.S</t>
  </si>
  <si>
    <t>Presun hmôt pre izoláciu povlakovej krytiny v objektoch výšky nad 6 do 12 m</t>
  </si>
  <si>
    <t>934629433</t>
  </si>
  <si>
    <t>154</t>
  </si>
  <si>
    <t>713111111.S</t>
  </si>
  <si>
    <t>Montáž tepelnej izolácie stropov minerálnou vlnou, vrchom kladenou voľne</t>
  </si>
  <si>
    <t>-707461006</t>
  </si>
  <si>
    <t>155</t>
  </si>
  <si>
    <t>631640001500.S</t>
  </si>
  <si>
    <t>Pás zo sklenej vlny hr. 200 mm, pre šikmé strechy, podkrovia, stropy a ľahké podlahy</t>
  </si>
  <si>
    <t>1713954741</t>
  </si>
  <si>
    <t>156</t>
  </si>
  <si>
    <t>713112125.S</t>
  </si>
  <si>
    <t>Montáž tepelnej izolácie stropov rovných polystyrénom, spodkom prilepením</t>
  </si>
  <si>
    <t>2062789219</t>
  </si>
  <si>
    <t>157</t>
  </si>
  <si>
    <t>283750000700.S.1</t>
  </si>
  <si>
    <t>-1749415804</t>
  </si>
  <si>
    <t>158</t>
  </si>
  <si>
    <t>713120010.S</t>
  </si>
  <si>
    <t>Zakrývanie tepelnej izolácie podláh fóliou</t>
  </si>
  <si>
    <t>-1094082706</t>
  </si>
  <si>
    <t>159</t>
  </si>
  <si>
    <t>283230011400.S</t>
  </si>
  <si>
    <t>Krycia PE fólia hr. 0,12 mm, pre podlahové vykurovanie</t>
  </si>
  <si>
    <t>-2061137844</t>
  </si>
  <si>
    <t>160</t>
  </si>
  <si>
    <t>713122111.S</t>
  </si>
  <si>
    <t>Montáž tepelnej izolácie podláh polystyrénom, kladeným voľne v jednej vrstve</t>
  </si>
  <si>
    <t>1880170196</t>
  </si>
  <si>
    <t>161</t>
  </si>
  <si>
    <t>283720000900.S</t>
  </si>
  <si>
    <t>Doska EPS hr. 50 mm, pevnosť v tlaku 150 kPa, na zateplenie podláh a plochých striech</t>
  </si>
  <si>
    <t>2023151542</t>
  </si>
  <si>
    <t>162</t>
  </si>
  <si>
    <t>713122121.S</t>
  </si>
  <si>
    <t>Montáž tepelnej izolácie podláh polystyrénom, kladeným voľne v dvoch vrstvách</t>
  </si>
  <si>
    <t>-1262169482</t>
  </si>
  <si>
    <t>163</t>
  </si>
  <si>
    <t>283720009000.S</t>
  </si>
  <si>
    <t>Doska EPS hr. 100 mm, pevnosť v tlaku 150 kPa, na zateplenie podláh a plochých striech</t>
  </si>
  <si>
    <t>660591444</t>
  </si>
  <si>
    <t>164</t>
  </si>
  <si>
    <t>713122131.S</t>
  </si>
  <si>
    <t>Montáž tepelnej izolácie podláh polystyrénom, kladeným do lepidla</t>
  </si>
  <si>
    <t>-1925187517</t>
  </si>
  <si>
    <t>165</t>
  </si>
  <si>
    <t>822418933</t>
  </si>
  <si>
    <t>166</t>
  </si>
  <si>
    <t>713132134.S</t>
  </si>
  <si>
    <t>Montáž tepelnej izolácie stien polystyrénom, vložením voľne v jednej vrstve - dilatácia</t>
  </si>
  <si>
    <t>-901016031</t>
  </si>
  <si>
    <t>167</t>
  </si>
  <si>
    <t>283750001800.S</t>
  </si>
  <si>
    <t>Doska XPS 300 hr. 50 mm, zakladanie stavieb, podlahy, obrátené ploché strechy</t>
  </si>
  <si>
    <t>-1326217037</t>
  </si>
  <si>
    <t>168</t>
  </si>
  <si>
    <t>713142160.S</t>
  </si>
  <si>
    <t>Montáž tepelnej izolácie striech plochých do 10° spádovými doskami z polystyrénu v jednej vrstve</t>
  </si>
  <si>
    <t>2080863102</t>
  </si>
  <si>
    <t>169</t>
  </si>
  <si>
    <t>283760007500.S</t>
  </si>
  <si>
    <t>Doska spádová EPS, pevnosť v tlaku 150 kPa, šedý polystyrén pre vyspádovanie plochých striech</t>
  </si>
  <si>
    <t>-1565228150</t>
  </si>
  <si>
    <t>170</t>
  </si>
  <si>
    <t>713142255.S</t>
  </si>
  <si>
    <t>Montáž tepelnej izolácie striech plochých do 10° polystyrénom, rozloženej v dvoch vrstvách, prikotvením</t>
  </si>
  <si>
    <t>1989626024</t>
  </si>
  <si>
    <t>171</t>
  </si>
  <si>
    <t>283720009500.S</t>
  </si>
  <si>
    <t>Doska EPS hr. 200 mm, pevnosť v tlaku 150 kPa, na zateplenie podláh a plochých striech</t>
  </si>
  <si>
    <t>-1800199409</t>
  </si>
  <si>
    <t>172</t>
  </si>
  <si>
    <t>713144080.S</t>
  </si>
  <si>
    <t>Montáž tepelnej izolácie na atiku z XPS do lepidla</t>
  </si>
  <si>
    <t>1554584518</t>
  </si>
  <si>
    <t>173</t>
  </si>
  <si>
    <t>283750002600.S</t>
  </si>
  <si>
    <t>Doska XPS 300 hr. 200 mm, zakladanie stavieb, podlahy, obrátené ploché strechy</t>
  </si>
  <si>
    <t>-1831594948</t>
  </si>
  <si>
    <t>174</t>
  </si>
  <si>
    <t>713191122.S</t>
  </si>
  <si>
    <t>Izolácie tepelné, doplnky, podláh, stropov zvrchu,striech prekrytím pásom do výšky 100mm A500/H</t>
  </si>
  <si>
    <t>1256027232</t>
  </si>
  <si>
    <t>175</t>
  </si>
  <si>
    <t>998713202.S</t>
  </si>
  <si>
    <t>Presun hmôt pre izolácie tepelné v objektoch výšky nad 6 m do 12 m</t>
  </si>
  <si>
    <t>2025933580</t>
  </si>
  <si>
    <t>721</t>
  </si>
  <si>
    <t>Zdravotech. vnútorná kanalizácia</t>
  </si>
  <si>
    <t>511</t>
  </si>
  <si>
    <t>721213003.S</t>
  </si>
  <si>
    <t>Montáž podlahového vpustu s vodorovným odtokom a integrovaným vztlakovým uzáverom DN 50</t>
  </si>
  <si>
    <t>-512400557</t>
  </si>
  <si>
    <t>286630024100.S</t>
  </si>
  <si>
    <t>Podlahový vpust horizontálny odtok DN 50, bočný prítok DN 40/50, vztlakový uzáver, mriežka nerez</t>
  </si>
  <si>
    <t>659448623</t>
  </si>
  <si>
    <t>197</t>
  </si>
  <si>
    <t>721242120.S</t>
  </si>
  <si>
    <t>Lapač strešných splavenín plastový univerzálny priamy DN 110</t>
  </si>
  <si>
    <t>-1013554342</t>
  </si>
  <si>
    <t>198</t>
  </si>
  <si>
    <t>721274103</t>
  </si>
  <si>
    <t>Ventilačné hlavice strešná - plastové DN 100</t>
  </si>
  <si>
    <t>967548506</t>
  </si>
  <si>
    <t>203</t>
  </si>
  <si>
    <t>998721202.S</t>
  </si>
  <si>
    <t>Presun hmôt pre vnútornú kanalizáciu v objektoch výšky nad 6 do 12 m</t>
  </si>
  <si>
    <t>670349246</t>
  </si>
  <si>
    <t>236</t>
  </si>
  <si>
    <t>725291115.S</t>
  </si>
  <si>
    <t>Montáž doplnkov zariadení kúpeľní a záchodov, sedačka do sprchy alebo vane</t>
  </si>
  <si>
    <t>1498594163</t>
  </si>
  <si>
    <t>237</t>
  </si>
  <si>
    <t>552260002600.S</t>
  </si>
  <si>
    <t>Sprchová sedačka nástenná sklápacia, nerez/plast</t>
  </si>
  <si>
    <t>1327932998</t>
  </si>
  <si>
    <t>253</t>
  </si>
  <si>
    <t>998725201</t>
  </si>
  <si>
    <t>Presun hmôt pre zariaďovacie predmety v objektoch výšky do 6 m</t>
  </si>
  <si>
    <t>-1401247326</t>
  </si>
  <si>
    <t>298</t>
  </si>
  <si>
    <t>762311103.S</t>
  </si>
  <si>
    <t>Montáž kotevných želiez, príložiek, pätiek, ťahadiel, s pripojením k drevenej konštrukcii</t>
  </si>
  <si>
    <t>-916170220</t>
  </si>
  <si>
    <t>299</t>
  </si>
  <si>
    <t>000000021500101952</t>
  </si>
  <si>
    <t>Kotviaca pätka pre stĺp</t>
  </si>
  <si>
    <t>761694337</t>
  </si>
  <si>
    <t>300</t>
  </si>
  <si>
    <t>762332110.S</t>
  </si>
  <si>
    <t>Montáž viazaných konštrukcií krovov striech z reziva priemernej plochy do 120 cm2</t>
  </si>
  <si>
    <t>1232062584</t>
  </si>
  <si>
    <t>301</t>
  </si>
  <si>
    <t>605120006901.S</t>
  </si>
  <si>
    <t>Pomocne rezivo krov</t>
  </si>
  <si>
    <t>-1323804464</t>
  </si>
  <si>
    <t>302</t>
  </si>
  <si>
    <t>762332140.S</t>
  </si>
  <si>
    <t>Montáž viazaných konštrukcií krovov striech z reziva priemernej plochy 288 - 450 cm2</t>
  </si>
  <si>
    <t>1274553596</t>
  </si>
  <si>
    <t>303</t>
  </si>
  <si>
    <t>605120007000.S</t>
  </si>
  <si>
    <t>Rezivo prístrešok</t>
  </si>
  <si>
    <t>952071855</t>
  </si>
  <si>
    <t>304</t>
  </si>
  <si>
    <t>762341001.S</t>
  </si>
  <si>
    <t>Montáž debnenia jednoduchých striech, na kontralaty drevotrieskovými OSB doskami na zráz</t>
  </si>
  <si>
    <t>80670041</t>
  </si>
  <si>
    <t>305</t>
  </si>
  <si>
    <t>607260000450.S</t>
  </si>
  <si>
    <t>Doska OSB nebrúsená hr. 25 mm</t>
  </si>
  <si>
    <t>-1920651291</t>
  </si>
  <si>
    <t>306</t>
  </si>
  <si>
    <t>762341099.S</t>
  </si>
  <si>
    <t>Pomocná drevená konštrukcia na záklop</t>
  </si>
  <si>
    <t>-893335984</t>
  </si>
  <si>
    <t>307</t>
  </si>
  <si>
    <t>762341251.S</t>
  </si>
  <si>
    <t>Montáž lát a kontralát pre sklon do 22°</t>
  </si>
  <si>
    <t>-831688633</t>
  </si>
  <si>
    <t>308</t>
  </si>
  <si>
    <t>605120002800.S</t>
  </si>
  <si>
    <t>Hranoly z mäkkého reziva neopracované nehranené akosť II, prierez 25-100 cm2</t>
  </si>
  <si>
    <t>1095891930</t>
  </si>
  <si>
    <t>309</t>
  </si>
  <si>
    <t>762395000.S</t>
  </si>
  <si>
    <t>Spojovacie prostriedky pre viazané konštrukcie krovov, debnenie a laťovanie, nadstrešné konštr., spádové kliny - svorky, dosky, klince, pásová oceľ, vruty</t>
  </si>
  <si>
    <t>-292018966</t>
  </si>
  <si>
    <t>310</t>
  </si>
  <si>
    <t>762810036.S</t>
  </si>
  <si>
    <t>Záklop stropov z dosiek OSB skrutkovaných na rošt na zraz hr. dosky 22 mm</t>
  </si>
  <si>
    <t>-1489634890</t>
  </si>
  <si>
    <t>311</t>
  </si>
  <si>
    <t>998762202.S</t>
  </si>
  <si>
    <t>Presun hmôt pre konštrukcie tesárske v objektoch výšky do 12 m</t>
  </si>
  <si>
    <t>-2094045363</t>
  </si>
  <si>
    <t>763</t>
  </si>
  <si>
    <t>Konštrukcie - drevostavby</t>
  </si>
  <si>
    <t>312</t>
  </si>
  <si>
    <t>763120010.S</t>
  </si>
  <si>
    <t>Sadrokartónová inštalačná predstena pre sanitárne zariadenia, kca CD+UD, jednoducho opláštená doskou impregnovanou H2 12,5 mm</t>
  </si>
  <si>
    <t>1939484577</t>
  </si>
  <si>
    <t>313</t>
  </si>
  <si>
    <t>763138220.S</t>
  </si>
  <si>
    <t>Podhľad SDK závesný na dvojúrovňovej oceľovej podkonštrukcií CD+UD, doska štandardná A 12.5 mm</t>
  </si>
  <si>
    <t>-2088579825</t>
  </si>
  <si>
    <t>314</t>
  </si>
  <si>
    <t>763712212.S</t>
  </si>
  <si>
    <t>Montáž zvislej konštrukcie plnostenné stĺpy prierezovej plochy nad 150 do 500 cm2</t>
  </si>
  <si>
    <t>1615519072</t>
  </si>
  <si>
    <t>315</t>
  </si>
  <si>
    <t>605120006900.S</t>
  </si>
  <si>
    <t>Rezivo stlp 180x180mm</t>
  </si>
  <si>
    <t>-478725234</t>
  </si>
  <si>
    <t>316</t>
  </si>
  <si>
    <t>763732112.S</t>
  </si>
  <si>
    <t>Montáž strešnej konštrukcie z väzníkov priehradových</t>
  </si>
  <si>
    <t>1822995154</t>
  </si>
  <si>
    <t>317</t>
  </si>
  <si>
    <t>612220000200.S</t>
  </si>
  <si>
    <t>Väzník strešný drevený priehradový pre valbové strechy</t>
  </si>
  <si>
    <t>1154837483</t>
  </si>
  <si>
    <t>318</t>
  </si>
  <si>
    <t>998763201.S</t>
  </si>
  <si>
    <t>Presun hmôt pre drevostavby v objektoch výšky do 12 m</t>
  </si>
  <si>
    <t>495989352</t>
  </si>
  <si>
    <t>319</t>
  </si>
  <si>
    <t>764352427.S</t>
  </si>
  <si>
    <t>Žľaby z pozinkovaného farbeného PZf plechu, pododkvapové polkruhové r.š. 330 mm</t>
  </si>
  <si>
    <t>-1740719731</t>
  </si>
  <si>
    <t>320</t>
  </si>
  <si>
    <t>764359411.S</t>
  </si>
  <si>
    <t>Kotlík kónický z pozinkovaného farbeného PZf plechu, pre rúry s priemerom do 100 mm</t>
  </si>
  <si>
    <t>-97740613</t>
  </si>
  <si>
    <t>321</t>
  </si>
  <si>
    <t>764410450.S</t>
  </si>
  <si>
    <t>Oplechovanie parapetov z pozinkovaného farbeného PZf plechu, vrátane rohov r.š. 330 mm</t>
  </si>
  <si>
    <t>-591650126</t>
  </si>
  <si>
    <t>322</t>
  </si>
  <si>
    <t>764430250.S</t>
  </si>
  <si>
    <t>Oplechovanie muriva a atík z pozinkovaného PZ plechu, vrátane rohov r.š. 600 mm</t>
  </si>
  <si>
    <t>160930521</t>
  </si>
  <si>
    <t>323</t>
  </si>
  <si>
    <t>764454453.S</t>
  </si>
  <si>
    <t>Zvodové rúry z pozinkovaného farbeného PZf plechu, kruhové priemer 100 mm</t>
  </si>
  <si>
    <t>302790243</t>
  </si>
  <si>
    <t>324</t>
  </si>
  <si>
    <t>998764202.S</t>
  </si>
  <si>
    <t>Presun hmôt pre konštrukcie klampiarske v objektoch výšky nad 6 do 12 m</t>
  </si>
  <si>
    <t>1836234408</t>
  </si>
  <si>
    <t>325</t>
  </si>
  <si>
    <t>765331111.S</t>
  </si>
  <si>
    <t>Betónová krytina zaoblená, jednoduchých striech, sklon do 35°</t>
  </si>
  <si>
    <t>-2069388413</t>
  </si>
  <si>
    <t>326</t>
  </si>
  <si>
    <t>765331621.S</t>
  </si>
  <si>
    <t>Prirezanie a uchytenie rezaných škridiel betónových, sklon do 35°</t>
  </si>
  <si>
    <t>881622407</t>
  </si>
  <si>
    <t>327</t>
  </si>
  <si>
    <t>765331743.S</t>
  </si>
  <si>
    <t>Odkvapová hrana pre profilovanú krytinu</t>
  </si>
  <si>
    <t>668571972</t>
  </si>
  <si>
    <t>328</t>
  </si>
  <si>
    <t>765331823.S</t>
  </si>
  <si>
    <t>Protisnehový komplet pre krytinu betónovú, dĺžka 3 m</t>
  </si>
  <si>
    <t>-308419733</t>
  </si>
  <si>
    <t>329</t>
  </si>
  <si>
    <t>765332001.S</t>
  </si>
  <si>
    <t>Betónová krytina drážková, jednoduchých striech, sklon do 35°</t>
  </si>
  <si>
    <t>-394573442</t>
  </si>
  <si>
    <t>330</t>
  </si>
  <si>
    <t>765334501.S</t>
  </si>
  <si>
    <t>Hrebeň s použitím vetracieho pásu so samolepiacim okrajom pre betónovú krytinu, sklon do 35°</t>
  </si>
  <si>
    <t>599797328</t>
  </si>
  <si>
    <t>331</t>
  </si>
  <si>
    <t>765334541.S</t>
  </si>
  <si>
    <t>Nárožie s použitím vetracieho pásu so samolepiacim okrajom pre betónovú krytinu, sklon do 35°</t>
  </si>
  <si>
    <t>-380071012</t>
  </si>
  <si>
    <t>332</t>
  </si>
  <si>
    <t>765334565.S</t>
  </si>
  <si>
    <t>Štítová hrana z okrajových škridiel pre betónovú krytinu zaoblenú</t>
  </si>
  <si>
    <t>1938867551</t>
  </si>
  <si>
    <t>333</t>
  </si>
  <si>
    <t>765334575.S</t>
  </si>
  <si>
    <t>Horná hrana pultových striech pre krytinu zaoblenú</t>
  </si>
  <si>
    <t>-1414470707</t>
  </si>
  <si>
    <t>334</t>
  </si>
  <si>
    <t>765901343.S</t>
  </si>
  <si>
    <t>Strešná fólia paropriepustná, na krokvy, sklon od 22° do 35°, plošná hmotnosť 140 g/m2</t>
  </si>
  <si>
    <t>588425573</t>
  </si>
  <si>
    <t>335</t>
  </si>
  <si>
    <t>998765202.S</t>
  </si>
  <si>
    <t>Presun hmôt pre tvrdé krytiny v objektoch výšky nad 6 do 12 m</t>
  </si>
  <si>
    <t>672686978</t>
  </si>
  <si>
    <t>336</t>
  </si>
  <si>
    <t>766231001.S</t>
  </si>
  <si>
    <t>Montáž stropných sklápacích schodov do vopred pripraveného otvoru</t>
  </si>
  <si>
    <t>1782970600</t>
  </si>
  <si>
    <t>337</t>
  </si>
  <si>
    <t>846</t>
  </si>
  <si>
    <t>Schody výsuvné protipožiarné podkrovné so zateplením 60x120 cm</t>
  </si>
  <si>
    <t>1032787216</t>
  </si>
  <si>
    <t>338</t>
  </si>
  <si>
    <t>766621400.S</t>
  </si>
  <si>
    <t>Montáž okien plastových s hydroizolačnými ISO páskami (exteriérová a interiérová)</t>
  </si>
  <si>
    <t>159169415</t>
  </si>
  <si>
    <t>339</t>
  </si>
  <si>
    <t>283290006100.S</t>
  </si>
  <si>
    <t>Tesniaca paropriepustná fólia polymér-flísová, š. 290 mm, dĺ. 30 m, pre tesnenie pripájacej škáry okenného rámu a muriva z exteriéru</t>
  </si>
  <si>
    <t>373008848</t>
  </si>
  <si>
    <t>340</t>
  </si>
  <si>
    <t>283290006200.S</t>
  </si>
  <si>
    <t>Tesniaca paronepriepustná fólia polymér-flísová, š. 70 mm, dĺ. 30 m, pre tesnenie pripájacej škáry okenného rámu a muriva z interiéru</t>
  </si>
  <si>
    <t>-771043503</t>
  </si>
  <si>
    <t>341</t>
  </si>
  <si>
    <t>766001</t>
  </si>
  <si>
    <t>Plastové okno 2100x1570mm - O1</t>
  </si>
  <si>
    <t>-270106423</t>
  </si>
  <si>
    <t>342</t>
  </si>
  <si>
    <t>766002</t>
  </si>
  <si>
    <t>Plastové okno 750x830mm - O2</t>
  </si>
  <si>
    <t>-1930113000</t>
  </si>
  <si>
    <t>343</t>
  </si>
  <si>
    <t>766003</t>
  </si>
  <si>
    <t>Plastové okno 1750x1770mm - O3</t>
  </si>
  <si>
    <t>1239311336</t>
  </si>
  <si>
    <t>344</t>
  </si>
  <si>
    <t>766004</t>
  </si>
  <si>
    <t>Plastové okno 750x750mm - O4</t>
  </si>
  <si>
    <t>-595559774</t>
  </si>
  <si>
    <t>345</t>
  </si>
  <si>
    <t>766005</t>
  </si>
  <si>
    <t>Plastové okno 2000x1250mm - O5</t>
  </si>
  <si>
    <t>-155095149</t>
  </si>
  <si>
    <t>346</t>
  </si>
  <si>
    <t>766006</t>
  </si>
  <si>
    <t>Plastové okno 750x1250mm - O6</t>
  </si>
  <si>
    <t>1057917130</t>
  </si>
  <si>
    <t>347</t>
  </si>
  <si>
    <t>766007</t>
  </si>
  <si>
    <t>Plastové okno 1500x1700mm - O7</t>
  </si>
  <si>
    <t>-331321301</t>
  </si>
  <si>
    <t>348</t>
  </si>
  <si>
    <t>766008</t>
  </si>
  <si>
    <t>Plastové okno 1750x1500mm - O8</t>
  </si>
  <si>
    <t>-1469120312</t>
  </si>
  <si>
    <t>349</t>
  </si>
  <si>
    <t>766009</t>
  </si>
  <si>
    <t>Plastové okno 2100x1740mm - O9</t>
  </si>
  <si>
    <t>-1953958561</t>
  </si>
  <si>
    <t>350</t>
  </si>
  <si>
    <t>7660010</t>
  </si>
  <si>
    <t>Plastové okno 750x820mm - O10</t>
  </si>
  <si>
    <t>-588616048</t>
  </si>
  <si>
    <t>351</t>
  </si>
  <si>
    <t>7660011</t>
  </si>
  <si>
    <t>Plastové okno 1750x1740mm - O11</t>
  </si>
  <si>
    <t>1409677219</t>
  </si>
  <si>
    <t>352</t>
  </si>
  <si>
    <t>7660012</t>
  </si>
  <si>
    <t>Plastové okno 1000x1500mm - O12</t>
  </si>
  <si>
    <t>1576234733</t>
  </si>
  <si>
    <t>353</t>
  </si>
  <si>
    <t>7660013</t>
  </si>
  <si>
    <t>Plastové okno 500x750mm - O13</t>
  </si>
  <si>
    <t>895188678</t>
  </si>
  <si>
    <t>354</t>
  </si>
  <si>
    <t>766621405.S</t>
  </si>
  <si>
    <t>Montáž plastových dverí s hydroizolačnými ISO páskami (exteriérová a interiérová)</t>
  </si>
  <si>
    <t>-425092549</t>
  </si>
  <si>
    <t>355</t>
  </si>
  <si>
    <t>-478967719</t>
  </si>
  <si>
    <t>356</t>
  </si>
  <si>
    <t>1919574876</t>
  </si>
  <si>
    <t>357</t>
  </si>
  <si>
    <t>766101.1</t>
  </si>
  <si>
    <t>Plastové vchodové dvere 1750x2220mm - DV1</t>
  </si>
  <si>
    <t>-1625147126</t>
  </si>
  <si>
    <t>358</t>
  </si>
  <si>
    <t>766102</t>
  </si>
  <si>
    <t>Plastové vchodové dvere 1100x2220mm - DV2</t>
  </si>
  <si>
    <t>2103939469</t>
  </si>
  <si>
    <t>359</t>
  </si>
  <si>
    <t>766103</t>
  </si>
  <si>
    <t>Plastové vchodové dvere 1715x2470mm - DV3</t>
  </si>
  <si>
    <t>-1555643189</t>
  </si>
  <si>
    <t>360</t>
  </si>
  <si>
    <t>766104</t>
  </si>
  <si>
    <t>Plastové vchodové dvere 1100x2220mm - DV4</t>
  </si>
  <si>
    <t>1790839489</t>
  </si>
  <si>
    <t>361</t>
  </si>
  <si>
    <t>766662112</t>
  </si>
  <si>
    <t>Montáž dverového krídla otočného poldrážkového, do existujúcej zárubne, vrátane kovania</t>
  </si>
  <si>
    <t>-1879558005</t>
  </si>
  <si>
    <t>362</t>
  </si>
  <si>
    <t>549150000600.S</t>
  </si>
  <si>
    <t>Kľučka dverová 2x</t>
  </si>
  <si>
    <t>1244096982</t>
  </si>
  <si>
    <t>363</t>
  </si>
  <si>
    <t>611610000400</t>
  </si>
  <si>
    <t>Dvere vnútorné jednokrídlové,s magnetickým prahom, šírka podľa výpisu dverí</t>
  </si>
  <si>
    <t>-365211728</t>
  </si>
  <si>
    <t>364</t>
  </si>
  <si>
    <t>766662112.S</t>
  </si>
  <si>
    <t>Montáž dverového krídla otočného jednokrídlového poldrážkového, do existujúcej zárubne, vrátane kovania</t>
  </si>
  <si>
    <t>-648106748</t>
  </si>
  <si>
    <t>365</t>
  </si>
  <si>
    <t>-1107442502</t>
  </si>
  <si>
    <t>366</t>
  </si>
  <si>
    <t>611610000400.S</t>
  </si>
  <si>
    <t>Dvere vnútorné jednokrídlové, šírka 600-900 mm, povrch fólia, plné</t>
  </si>
  <si>
    <t>1254301185</t>
  </si>
  <si>
    <t>367</t>
  </si>
  <si>
    <t>766662132.S</t>
  </si>
  <si>
    <t>Montáž dverového krídla otočného dvojkrídlového poldrážkového, do existujúcej zárubne, vrátane kovania</t>
  </si>
  <si>
    <t>327135302</t>
  </si>
  <si>
    <t>368</t>
  </si>
  <si>
    <t>341038541</t>
  </si>
  <si>
    <t>369</t>
  </si>
  <si>
    <t>611610000400.S.1</t>
  </si>
  <si>
    <t>1331009141</t>
  </si>
  <si>
    <t>370</t>
  </si>
  <si>
    <t>766702111.S</t>
  </si>
  <si>
    <t>Montáž zárubní obložkových pre dvere jednokrídlové</t>
  </si>
  <si>
    <t>-851389740</t>
  </si>
  <si>
    <t>371</t>
  </si>
  <si>
    <t>611810002700.S</t>
  </si>
  <si>
    <t>Zárubňa vnútorná obložková, šírka 600-900 mm, výška 1970 mm, DTD doska, povrch CPL laminát, pre stenu hrúbky 60-170 mm, pre jednokrídlové dvere</t>
  </si>
  <si>
    <t>-1320988230</t>
  </si>
  <si>
    <t>372</t>
  </si>
  <si>
    <t>611810002800.S</t>
  </si>
  <si>
    <t>Zárubňa vnútorná obložková, šírka 600-900 mm, výška 1970 mm, DTD doska, povrch CPL laminát, pre stenu hrúbky 180-250 mm, pre jednokrídlové dvere</t>
  </si>
  <si>
    <t>-1570505921</t>
  </si>
  <si>
    <t>373</t>
  </si>
  <si>
    <t>766702121.S</t>
  </si>
  <si>
    <t>Montáž zárubní obložkových pre dvere dvojkrídlové</t>
  </si>
  <si>
    <t>-1635104678</t>
  </si>
  <si>
    <t>374</t>
  </si>
  <si>
    <t>611810007300.S</t>
  </si>
  <si>
    <t>Zárubňa vnútorná obložková, šírka 1250-1850 mm, výška 1970 mm, DTD doska, povrch CPL laminát, pre stenu hrúbky 180-250 mm, pre dvojkrídlové dvere</t>
  </si>
  <si>
    <t>-38299645</t>
  </si>
  <si>
    <t>375</t>
  </si>
  <si>
    <t>998766202.S</t>
  </si>
  <si>
    <t>Presun hmot pre konštrukcie stolárske v objektoch výšky nad 6 do 12 m</t>
  </si>
  <si>
    <t>1973580274</t>
  </si>
  <si>
    <t>767</t>
  </si>
  <si>
    <t>Konštrukcie doplnkové kovové</t>
  </si>
  <si>
    <t>376</t>
  </si>
  <si>
    <t>767163060.S</t>
  </si>
  <si>
    <t>Montáž zábradlia hliníkového na francúzske okná, výplň rebrovanie, kotvenie do fasády</t>
  </si>
  <si>
    <t>-2107110411</t>
  </si>
  <si>
    <t>377</t>
  </si>
  <si>
    <t>553520003300.S</t>
  </si>
  <si>
    <t>Zábradlie na francúzske okná, vertikálna výplň rebrovanie, výška do 1200 mm, kotvenie do fasády, madlo hliníkové eloxované, exteriérové</t>
  </si>
  <si>
    <t>2033097414</t>
  </si>
  <si>
    <t>378</t>
  </si>
  <si>
    <t>767230000.S</t>
  </si>
  <si>
    <t>Montáž zábradlia hliníkového na rampy</t>
  </si>
  <si>
    <t>93954303</t>
  </si>
  <si>
    <t>379</t>
  </si>
  <si>
    <t>553520001400.S</t>
  </si>
  <si>
    <t>Zábradlie na rampy, výška do 1200 mm, kotvenie do podlahy, vhodné do interiéru aj exteriéru</t>
  </si>
  <si>
    <t>1030949621</t>
  </si>
  <si>
    <t>380</t>
  </si>
  <si>
    <t>767230030.S</t>
  </si>
  <si>
    <t>Montáž zábradlia nerezové na schody, výplň rebrovanie, kotvenie do podlahy</t>
  </si>
  <si>
    <t>1525462737</t>
  </si>
  <si>
    <t>381</t>
  </si>
  <si>
    <t>553520000400.S</t>
  </si>
  <si>
    <t>Zábradlie nerezové pre schody, horizontálna výplň nerez, výška 900 mm, dĺžka 3000 mm, kotvenie do podlahy</t>
  </si>
  <si>
    <t>-87737255</t>
  </si>
  <si>
    <t>382</t>
  </si>
  <si>
    <t>767230060.S</t>
  </si>
  <si>
    <t>Montáž zábradlia dreveného na schody, výplň rebrovanie nerez, kotvenie do podlahy</t>
  </si>
  <si>
    <t>-1523997162</t>
  </si>
  <si>
    <t>383</t>
  </si>
  <si>
    <t>553520000200.S</t>
  </si>
  <si>
    <t>Zábradlie drevené vr. náteru</t>
  </si>
  <si>
    <t>-677165218</t>
  </si>
  <si>
    <t>384</t>
  </si>
  <si>
    <t>767995101.S</t>
  </si>
  <si>
    <t>Montáž a dodávka ostatných atypických kovových stavebných doplnkových konštrukcií do 5 kg - príložky PL1</t>
  </si>
  <si>
    <t>kg</t>
  </si>
  <si>
    <t>-1952864424</t>
  </si>
  <si>
    <t>385</t>
  </si>
  <si>
    <t>998767202.S</t>
  </si>
  <si>
    <t>Presun hmôt pre kovové stavebné doplnkové konštrukcie v objektoch výšky nad 6 do 12 m</t>
  </si>
  <si>
    <t>379567040</t>
  </si>
  <si>
    <t>771</t>
  </si>
  <si>
    <t>Podlahy z dlaždíc</t>
  </si>
  <si>
    <t>386</t>
  </si>
  <si>
    <t>771275107.S</t>
  </si>
  <si>
    <t>Montáž obkladov schodiskových stupňov dlaždicami do tmelu veľ. 300 x 300 mm</t>
  </si>
  <si>
    <t>-1815055770</t>
  </si>
  <si>
    <t>387</t>
  </si>
  <si>
    <t>771575109</t>
  </si>
  <si>
    <t>Montáž podláh z dlaždíc keramických do tmelu vr. soklíkov</t>
  </si>
  <si>
    <t>1417085539</t>
  </si>
  <si>
    <t>388</t>
  </si>
  <si>
    <t>5976455002</t>
  </si>
  <si>
    <t xml:space="preserve">Dlaždice keramické s protišmykovým povrchom líca úprava </t>
  </si>
  <si>
    <t>1282521492</t>
  </si>
  <si>
    <t>389</t>
  </si>
  <si>
    <t>5856111950</t>
  </si>
  <si>
    <t>Škárovacia hmota</t>
  </si>
  <si>
    <t>-816963362</t>
  </si>
  <si>
    <t>390</t>
  </si>
  <si>
    <t>5859482693</t>
  </si>
  <si>
    <t xml:space="preserve">Lepidlo na obklady a dlažby </t>
  </si>
  <si>
    <t>493460595</t>
  </si>
  <si>
    <t>391</t>
  </si>
  <si>
    <t>998771202.S</t>
  </si>
  <si>
    <t>Presun hmôt pre podlahy z dlaždíc v objektoch výšky nad 6 do 12 m</t>
  </si>
  <si>
    <t>-114085470</t>
  </si>
  <si>
    <t>392</t>
  </si>
  <si>
    <t>776990105.S</t>
  </si>
  <si>
    <t>Vysávanie podkladu pred kladením podláh</t>
  </si>
  <si>
    <t>-1136622083</t>
  </si>
  <si>
    <t>393</t>
  </si>
  <si>
    <t>776992200.S</t>
  </si>
  <si>
    <t>Príprava podkladu prebrúsením strojne brúskou na betón</t>
  </si>
  <si>
    <t>-790404525</t>
  </si>
  <si>
    <t>394</t>
  </si>
  <si>
    <t>998776202.S</t>
  </si>
  <si>
    <t>Presun hmôt pre podlahy povlakové v objektoch výšky nad 6 do 12 m</t>
  </si>
  <si>
    <t>-1211386639</t>
  </si>
  <si>
    <t>777</t>
  </si>
  <si>
    <t>Podlahy syntetické</t>
  </si>
  <si>
    <t>395</t>
  </si>
  <si>
    <t>777610020.S</t>
  </si>
  <si>
    <t>Epoxidový štrukturovaný valčekovaný náter s protišmykovou odolnosťou, penetračný náter, vrchný náter, kremičitý piesok</t>
  </si>
  <si>
    <t>-143280127</t>
  </si>
  <si>
    <t>396</t>
  </si>
  <si>
    <t>998777202.S</t>
  </si>
  <si>
    <t>Presun hmôt pre podlahy syntetické v objektoch výšky nad 6 do 12 m</t>
  </si>
  <si>
    <t>1201550820</t>
  </si>
  <si>
    <t>781</t>
  </si>
  <si>
    <t>Dokončovacie práce a obklady</t>
  </si>
  <si>
    <t>397</t>
  </si>
  <si>
    <t>781445062</t>
  </si>
  <si>
    <t>Montáž obkladov stien z obkladačiek hutných, keramických do tmelu</t>
  </si>
  <si>
    <t>469072331</t>
  </si>
  <si>
    <t>398</t>
  </si>
  <si>
    <t>5976559000</t>
  </si>
  <si>
    <t>Obkladačky keramické glazované hladké</t>
  </si>
  <si>
    <t>-1793937533</t>
  </si>
  <si>
    <t>399</t>
  </si>
  <si>
    <t>5856111950.1</t>
  </si>
  <si>
    <t>-1639295228</t>
  </si>
  <si>
    <t>400</t>
  </si>
  <si>
    <t>5858400020</t>
  </si>
  <si>
    <t>Lepidlo na obklady a dlažby</t>
  </si>
  <si>
    <t>-742975813</t>
  </si>
  <si>
    <t>401</t>
  </si>
  <si>
    <t>781545210.S</t>
  </si>
  <si>
    <t xml:space="preserve">Montáž obkladov ostenia a parapetov z obkladačiek </t>
  </si>
  <si>
    <t>1197084928</t>
  </si>
  <si>
    <t>402</t>
  </si>
  <si>
    <t>597640001200.S</t>
  </si>
  <si>
    <t>-2085052991</t>
  </si>
  <si>
    <t>403</t>
  </si>
  <si>
    <t>998781202.S</t>
  </si>
  <si>
    <t>Presun hmôt pre obklady keramické v objektoch výšky nad 6 do 12 m</t>
  </si>
  <si>
    <t>-1737384822</t>
  </si>
  <si>
    <t>782</t>
  </si>
  <si>
    <t>Obklady z prírodného a konglomerovaného kameňa</t>
  </si>
  <si>
    <t>404</t>
  </si>
  <si>
    <t>782111160</t>
  </si>
  <si>
    <t>Montáž obkladov stien kamenným obkladom</t>
  </si>
  <si>
    <t>949133443</t>
  </si>
  <si>
    <t>405</t>
  </si>
  <si>
    <t>583840000800.S</t>
  </si>
  <si>
    <t>Kamenný obklad</t>
  </si>
  <si>
    <t>1139735781</t>
  </si>
  <si>
    <t>406</t>
  </si>
  <si>
    <t>998782202.S</t>
  </si>
  <si>
    <t>Presun hmôt pre kamenné obklady v objektoch výšky nad 6 do 12 m</t>
  </si>
  <si>
    <t>2069080005</t>
  </si>
  <si>
    <t>783</t>
  </si>
  <si>
    <t>Nátery</t>
  </si>
  <si>
    <t>407</t>
  </si>
  <si>
    <t>783726200.S</t>
  </si>
  <si>
    <t>Nátery tesárskych konštrukcií syntetické na vzduchu schnúce lazurovacím lakom 2x lakovaním</t>
  </si>
  <si>
    <t>792902842</t>
  </si>
  <si>
    <t>408</t>
  </si>
  <si>
    <t>783782404.S</t>
  </si>
  <si>
    <t>Nátery tesárskych konštrukcií, povrchová impregnácia proti drevokaznému hmyzu, hubám a plesniam, jednonásobná</t>
  </si>
  <si>
    <t>107218355</t>
  </si>
  <si>
    <t>409</t>
  </si>
  <si>
    <t>783894612.S</t>
  </si>
  <si>
    <t>Náter farbami akrylátovými ekologickými riediteľnými vodou, biely náter sadrokartónových stropov 2x</t>
  </si>
  <si>
    <t>-2076993400</t>
  </si>
  <si>
    <t>784</t>
  </si>
  <si>
    <t>Dokončovacie práce - maľby</t>
  </si>
  <si>
    <t>410</t>
  </si>
  <si>
    <t>784410100</t>
  </si>
  <si>
    <t>Penetrovanie jednonásobné jemnozrnných podkladov výšky do 3, 80 m</t>
  </si>
  <si>
    <t>-425122605</t>
  </si>
  <si>
    <t>411</t>
  </si>
  <si>
    <t>784418011.S</t>
  </si>
  <si>
    <t>Zakrývanie otvorov, podláh a zariadení fóliou v miestnostiach alebo na schodisku</t>
  </si>
  <si>
    <t>1711727633</t>
  </si>
  <si>
    <t>412</t>
  </si>
  <si>
    <t>784418012.S</t>
  </si>
  <si>
    <t>Zakrývanie podláh a zariadení papierom v miestnostiach alebo na schodisku</t>
  </si>
  <si>
    <t>-1872579596</t>
  </si>
  <si>
    <t>413</t>
  </si>
  <si>
    <t>784452472</t>
  </si>
  <si>
    <t xml:space="preserve">Maľby z maliarskych zmesí Primalex, Farmal, ručne nanášané tónované s bielym stropom dvojnásobné na jemnozrnný podklad výšky do 3, 80 m   </t>
  </si>
  <si>
    <t>-1335246820</t>
  </si>
  <si>
    <t>Práce a dodávky M</t>
  </si>
  <si>
    <t>21-M</t>
  </si>
  <si>
    <t>Elektromontáže</t>
  </si>
  <si>
    <t>414</t>
  </si>
  <si>
    <t>210010027.S</t>
  </si>
  <si>
    <t>Rúrka ohybná elektroinštalačná z PVC typ FXP 32, uložená pevne</t>
  </si>
  <si>
    <t>-1091517307</t>
  </si>
  <si>
    <t>415</t>
  </si>
  <si>
    <t>345710009300.S</t>
  </si>
  <si>
    <t>Rúrka ohybná vlnitá pancierová so strednou mechanickou odolnosťou z PVC-U, D 32</t>
  </si>
  <si>
    <t>319677254</t>
  </si>
  <si>
    <t>416</t>
  </si>
  <si>
    <t>345710018000.S</t>
  </si>
  <si>
    <t>Spojka nasúvacia z PVC pre elektroinštal. rúrky, D 32 mm</t>
  </si>
  <si>
    <t>-105920120</t>
  </si>
  <si>
    <t>417</t>
  </si>
  <si>
    <t>210010313.S</t>
  </si>
  <si>
    <t>Krabica (KU 125) odbočná s viečkom, bez zapojenia, štvorcová</t>
  </si>
  <si>
    <t>-101555798</t>
  </si>
  <si>
    <t>418</t>
  </si>
  <si>
    <t>345410000500.S</t>
  </si>
  <si>
    <t>Krabica odbočná z PVC s viečkom pod omietku KU 125</t>
  </si>
  <si>
    <t>1573219108</t>
  </si>
  <si>
    <t>419</t>
  </si>
  <si>
    <t>210010321</t>
  </si>
  <si>
    <t>Krabica (1903, KR 68) odbočná s viečkom, svorkovnicou vrátane zapojenia, kruhová</t>
  </si>
  <si>
    <t>-2056534977</t>
  </si>
  <si>
    <t>420</t>
  </si>
  <si>
    <t>345410002600</t>
  </si>
  <si>
    <t>Krabica univerzálna z PVC s viečkom a svorkovnicou pod omietku KU 68-1903, Dxh 73x42 mm</t>
  </si>
  <si>
    <t>974490634</t>
  </si>
  <si>
    <t>421</t>
  </si>
  <si>
    <t>210110041</t>
  </si>
  <si>
    <t>Spínač polozapustený a zapustený vrátane zapojenia jednopólový - radenie 1</t>
  </si>
  <si>
    <t>691490139</t>
  </si>
  <si>
    <t>422</t>
  </si>
  <si>
    <t>345340004500</t>
  </si>
  <si>
    <t xml:space="preserve">Prístroj spínača </t>
  </si>
  <si>
    <t>-979213432</t>
  </si>
  <si>
    <t>423</t>
  </si>
  <si>
    <t>345350001500</t>
  </si>
  <si>
    <t xml:space="preserve">Kryt spínača tlačidlový </t>
  </si>
  <si>
    <t>-114835753</t>
  </si>
  <si>
    <t>424</t>
  </si>
  <si>
    <t>345350002300</t>
  </si>
  <si>
    <t xml:space="preserve">Rámček  1-násobný </t>
  </si>
  <si>
    <t>-1535373814</t>
  </si>
  <si>
    <t>425</t>
  </si>
  <si>
    <t>210110043</t>
  </si>
  <si>
    <t xml:space="preserve">Spínač polozapustený a zapustený vrátane zapojenia sériový prep.stried. - radenie 5 </t>
  </si>
  <si>
    <t>-531518503</t>
  </si>
  <si>
    <t>426</t>
  </si>
  <si>
    <t>345330003300</t>
  </si>
  <si>
    <t>Prístroj prepínača  radenie 5</t>
  </si>
  <si>
    <t>-1590471433</t>
  </si>
  <si>
    <t>427</t>
  </si>
  <si>
    <t>345350001800</t>
  </si>
  <si>
    <t xml:space="preserve">Kryt spínača delený </t>
  </si>
  <si>
    <t>1934211296</t>
  </si>
  <si>
    <t>428</t>
  </si>
  <si>
    <t>-390545970</t>
  </si>
  <si>
    <t>429</t>
  </si>
  <si>
    <t>210110045</t>
  </si>
  <si>
    <t>Spínač polozapustený a zapustený vrátane zapojenia stried.prep.- radenie 6</t>
  </si>
  <si>
    <t>1548652051</t>
  </si>
  <si>
    <t>430</t>
  </si>
  <si>
    <t>345330003000</t>
  </si>
  <si>
    <t>Prístroj prepínača radenie 6</t>
  </si>
  <si>
    <t>170149820</t>
  </si>
  <si>
    <t>431</t>
  </si>
  <si>
    <t>345350001700</t>
  </si>
  <si>
    <t>Kryt spínača</t>
  </si>
  <si>
    <t>-538660289</t>
  </si>
  <si>
    <t>432</t>
  </si>
  <si>
    <t>368674277</t>
  </si>
  <si>
    <t>433</t>
  </si>
  <si>
    <t>210110046</t>
  </si>
  <si>
    <t>Spínač polozapustený a zapustený vrátane zapojenia krížový prep.- radenie 7</t>
  </si>
  <si>
    <t>-2031996607</t>
  </si>
  <si>
    <t>434</t>
  </si>
  <si>
    <t>345330003100</t>
  </si>
  <si>
    <t>Prístroj prepínača radenie 7</t>
  </si>
  <si>
    <t>-1984935926</t>
  </si>
  <si>
    <t>435</t>
  </si>
  <si>
    <t>-1184716834</t>
  </si>
  <si>
    <t>436</t>
  </si>
  <si>
    <t>1558811997</t>
  </si>
  <si>
    <t>437</t>
  </si>
  <si>
    <t>210111004.S</t>
  </si>
  <si>
    <t>Zásuvka vstavaná 230 V / 16A vrátane zapojenia, vyhotovenie 3P</t>
  </si>
  <si>
    <t>1139719288</t>
  </si>
  <si>
    <t>438</t>
  </si>
  <si>
    <t>345540004300.S</t>
  </si>
  <si>
    <t>Zásuvka  230 V,16 A,IP 54</t>
  </si>
  <si>
    <t>-1033852282</t>
  </si>
  <si>
    <t>439</t>
  </si>
  <si>
    <t>210111031</t>
  </si>
  <si>
    <t>Domová zásuvka v krabici pre vonkajšie prostredie 10/16 A 250 V 2P + Z</t>
  </si>
  <si>
    <t>-1638994998</t>
  </si>
  <si>
    <t>440</t>
  </si>
  <si>
    <t>345510005600</t>
  </si>
  <si>
    <t>Zásuvka 16A,230V,IP20</t>
  </si>
  <si>
    <t>-1143273976</t>
  </si>
  <si>
    <t>441</t>
  </si>
  <si>
    <t>210111032</t>
  </si>
  <si>
    <t>Domová zásuvka v krabici pre vonkajšie prostredie 10/16 A 250 V 2P + Z 2 x zapojenie</t>
  </si>
  <si>
    <t>-1490927395</t>
  </si>
  <si>
    <t>442</t>
  </si>
  <si>
    <t>345510005601</t>
  </si>
  <si>
    <t>Zásuvka dvojita 16A,230V, IP20</t>
  </si>
  <si>
    <t>1915376278</t>
  </si>
  <si>
    <t>443</t>
  </si>
  <si>
    <t>210111042</t>
  </si>
  <si>
    <t>Zásuvka s plochými kontaktmi v krabici pre prostredie obyč., 48 V, 250 V, 400 V, 10 A 2P + Z</t>
  </si>
  <si>
    <t>-1781118816</t>
  </si>
  <si>
    <t>444</t>
  </si>
  <si>
    <t>345540009100</t>
  </si>
  <si>
    <t>Zásuvka 400V,16A,IP54</t>
  </si>
  <si>
    <t>-679458964</t>
  </si>
  <si>
    <t>445</t>
  </si>
  <si>
    <t>210160293</t>
  </si>
  <si>
    <t>Montáž a dodávka rozvádzača RH s prístrojmi - podľa PD</t>
  </si>
  <si>
    <t>-1132337936</t>
  </si>
  <si>
    <t>446</t>
  </si>
  <si>
    <t>210160294</t>
  </si>
  <si>
    <t>Montáž a dodávka rozvádzača RE s prístrojmi - podľa PD</t>
  </si>
  <si>
    <t>1214600722</t>
  </si>
  <si>
    <t>447</t>
  </si>
  <si>
    <t>210201011</t>
  </si>
  <si>
    <t>Montáž a zapojenie svietidla nástenného</t>
  </si>
  <si>
    <t>1403586356</t>
  </si>
  <si>
    <t>448</t>
  </si>
  <si>
    <t>348120001201</t>
  </si>
  <si>
    <t>Svietidlo nastené LED 25W,230V,IP43</t>
  </si>
  <si>
    <t>256</t>
  </si>
  <si>
    <t>1100926946</t>
  </si>
  <si>
    <t>449</t>
  </si>
  <si>
    <t>210201510.S</t>
  </si>
  <si>
    <t>Montáž a zapojenie svietidla 1x svetelný zdroj, núdzového, LED - núdzový režim</t>
  </si>
  <si>
    <t>-1501801293</t>
  </si>
  <si>
    <t>450</t>
  </si>
  <si>
    <t>348150000600.S</t>
  </si>
  <si>
    <t xml:space="preserve">LED svietidlo núdzové </t>
  </si>
  <si>
    <t>1483995579</t>
  </si>
  <si>
    <t>451</t>
  </si>
  <si>
    <t>210203051</t>
  </si>
  <si>
    <t>Montáž a zapojenie svietidla stropného</t>
  </si>
  <si>
    <t>412730986</t>
  </si>
  <si>
    <t>452</t>
  </si>
  <si>
    <t>348130002400</t>
  </si>
  <si>
    <t>Svietidlo stropné LED 25W,230V,IP43</t>
  </si>
  <si>
    <t>-1370980796</t>
  </si>
  <si>
    <t>453</t>
  </si>
  <si>
    <t>348130002401</t>
  </si>
  <si>
    <t>Svietidlo stropné LED 25W,230V,IP20</t>
  </si>
  <si>
    <t>-1282664295</t>
  </si>
  <si>
    <t>454</t>
  </si>
  <si>
    <t>348130002402</t>
  </si>
  <si>
    <t>Svietidlo stropné LED 10W,230V,IP20</t>
  </si>
  <si>
    <t>1374679934</t>
  </si>
  <si>
    <t>455</t>
  </si>
  <si>
    <t>210220800.S</t>
  </si>
  <si>
    <t>Uzemňovacie vedenie na povrchu AlMgSi drôt zvodový Ø 8-10 mm</t>
  </si>
  <si>
    <t>1405014033</t>
  </si>
  <si>
    <t>456</t>
  </si>
  <si>
    <t>354410064200.S</t>
  </si>
  <si>
    <t>Drôt bleskozvodový zliatina AlMgSi, d 8 mm, Al</t>
  </si>
  <si>
    <t>1096728706</t>
  </si>
  <si>
    <t>457</t>
  </si>
  <si>
    <t>210222001.S</t>
  </si>
  <si>
    <t>Uzemňovacie vedenie na povrchu FeZn, pre vonkajšie práce</t>
  </si>
  <si>
    <t>1700659726</t>
  </si>
  <si>
    <t>458</t>
  </si>
  <si>
    <t>354410054800.S</t>
  </si>
  <si>
    <t>Drôt bleskozvodový FeZn, d 10 mm</t>
  </si>
  <si>
    <t>-141033162</t>
  </si>
  <si>
    <t>459</t>
  </si>
  <si>
    <t>210222102</t>
  </si>
  <si>
    <t>Podpery vedenia FeZn na vrchol krovu PV15 A-F +UNI, pre vonkajšie práce</t>
  </si>
  <si>
    <t>812885979</t>
  </si>
  <si>
    <t>460</t>
  </si>
  <si>
    <t>354410033000</t>
  </si>
  <si>
    <t>Podpera vedenia FeZn na vrchol krovu označenie PV 15 A</t>
  </si>
  <si>
    <t>870504190</t>
  </si>
  <si>
    <t>461</t>
  </si>
  <si>
    <t>210222110</t>
  </si>
  <si>
    <t>Podpery vedenia FeZn pod krytinu na svahu PV12-13, pre vonkajšie práce</t>
  </si>
  <si>
    <t>726383138</t>
  </si>
  <si>
    <t>462</t>
  </si>
  <si>
    <t>354410032700</t>
  </si>
  <si>
    <t>Podpera vedenia FeZn pod škridľovú strechu označenie PV 12</t>
  </si>
  <si>
    <t>-788253220</t>
  </si>
  <si>
    <t>463</t>
  </si>
  <si>
    <t>210222204</t>
  </si>
  <si>
    <t>Zachytávacia tyč FeZn bez osadenia a s osadením JP10-30, pre vonkajšie práce</t>
  </si>
  <si>
    <t>-188576776</t>
  </si>
  <si>
    <t>464</t>
  </si>
  <si>
    <t>354410023100</t>
  </si>
  <si>
    <t>Tyč zachytávacia FeZn na upevnenie do muriva označenie JP 15</t>
  </si>
  <si>
    <t>1185593440</t>
  </si>
  <si>
    <t>465</t>
  </si>
  <si>
    <t>210222243</t>
  </si>
  <si>
    <t>Svorka FeZn spojovacia SS, pre vonkajšie práce</t>
  </si>
  <si>
    <t>-328304694</t>
  </si>
  <si>
    <t>466</t>
  </si>
  <si>
    <t>354410003400</t>
  </si>
  <si>
    <t>Svorka FeZn spojovacia označenie SS 2 skrutky s príložkou</t>
  </si>
  <si>
    <t>-1178592307</t>
  </si>
  <si>
    <t>467</t>
  </si>
  <si>
    <t>210222246</t>
  </si>
  <si>
    <t>Svorka FeZn na odkvapový žľab SO, pre vonkajšie práce</t>
  </si>
  <si>
    <t>1934979410</t>
  </si>
  <si>
    <t>468</t>
  </si>
  <si>
    <t>354410004200</t>
  </si>
  <si>
    <t>Svorka FeZn odkvapová označenie SO</t>
  </si>
  <si>
    <t>-73577547</t>
  </si>
  <si>
    <t>469</t>
  </si>
  <si>
    <t>210222247</t>
  </si>
  <si>
    <t>Svorka FeZn skúšobná SZ, pre vonkajšie práce</t>
  </si>
  <si>
    <t>2008697067</t>
  </si>
  <si>
    <t>470</t>
  </si>
  <si>
    <t>354410004300</t>
  </si>
  <si>
    <t>Svorka FeZn skúšobná označenie SZ</t>
  </si>
  <si>
    <t>-763828956</t>
  </si>
  <si>
    <t>471</t>
  </si>
  <si>
    <t>210222280</t>
  </si>
  <si>
    <t>Uzemňovacia tyč FeZn ZT, pre vonkajšie práce</t>
  </si>
  <si>
    <t>-649058718</t>
  </si>
  <si>
    <t>472</t>
  </si>
  <si>
    <t>354410055700</t>
  </si>
  <si>
    <t>Tyč uzemňovacia FeZn označenie ZT 2 m</t>
  </si>
  <si>
    <t>1763549852</t>
  </si>
  <si>
    <t>473</t>
  </si>
  <si>
    <t>210800107</t>
  </si>
  <si>
    <t>Kábel medený uložený voľne CYKY 450/750 V 3x1,5</t>
  </si>
  <si>
    <t>922780378</t>
  </si>
  <si>
    <t>474</t>
  </si>
  <si>
    <t>KPE000000672</t>
  </si>
  <si>
    <t xml:space="preserve">Kábel pevný CHKE-R 3x1,5 </t>
  </si>
  <si>
    <t>-512691424</t>
  </si>
  <si>
    <t>475</t>
  </si>
  <si>
    <t>KPE000000493</t>
  </si>
  <si>
    <t>Kábel pevný CHKE-R 3Ax1,5</t>
  </si>
  <si>
    <t>338861562</t>
  </si>
  <si>
    <t>476</t>
  </si>
  <si>
    <t>210800108</t>
  </si>
  <si>
    <t>Kábel medený uložený voľne CYKY 450/750 V 3x2,5</t>
  </si>
  <si>
    <t>-1391756920</t>
  </si>
  <si>
    <t>477</t>
  </si>
  <si>
    <t>341110000801</t>
  </si>
  <si>
    <t>Kábel medený CHKE-R 3x2,5</t>
  </si>
  <si>
    <t>-1801164625</t>
  </si>
  <si>
    <t>478</t>
  </si>
  <si>
    <t>210800122</t>
  </si>
  <si>
    <t>Kábel medený uložený voľne 5x6</t>
  </si>
  <si>
    <t>-1070515070</t>
  </si>
  <si>
    <t>479</t>
  </si>
  <si>
    <t>341110002200</t>
  </si>
  <si>
    <t>Kábel medený CHKE-R 5x6 mm2</t>
  </si>
  <si>
    <t>1186403099</t>
  </si>
  <si>
    <t>480</t>
  </si>
  <si>
    <t>210800203.S</t>
  </si>
  <si>
    <t>Kábel medený uložený v rúrke CYKY 450/750 V 5x16</t>
  </si>
  <si>
    <t>-1577024562</t>
  </si>
  <si>
    <t>481</t>
  </si>
  <si>
    <t>341110002400.S</t>
  </si>
  <si>
    <t>Kábel medený CYKY 5x16 mm2</t>
  </si>
  <si>
    <t>96364225</t>
  </si>
  <si>
    <t>482</t>
  </si>
  <si>
    <t>210800613</t>
  </si>
  <si>
    <t>Vodič medený uložený voľne H07V-K (CYA)  450/750 V 6</t>
  </si>
  <si>
    <t>-261644631</t>
  </si>
  <si>
    <t>483</t>
  </si>
  <si>
    <t>341310009100</t>
  </si>
  <si>
    <t>Vodič medený flexibilný H07V-K 6 mm2</t>
  </si>
  <si>
    <t>-567563045</t>
  </si>
  <si>
    <t>484</t>
  </si>
  <si>
    <t>210800614.S</t>
  </si>
  <si>
    <t>Vodič medený uložený voľne H07V-K (CYA)  450/750 V 10</t>
  </si>
  <si>
    <t>-1522937055</t>
  </si>
  <si>
    <t>485</t>
  </si>
  <si>
    <t>341310009200.S</t>
  </si>
  <si>
    <t>Vodič medený flexibilný H07V-K 10 mm2</t>
  </si>
  <si>
    <t>-1762526720</t>
  </si>
  <si>
    <t>486</t>
  </si>
  <si>
    <t>210800615</t>
  </si>
  <si>
    <t>Vodič medený uložený voľne H07V-K (CYA)  450/750 V 16</t>
  </si>
  <si>
    <t>1759092288</t>
  </si>
  <si>
    <t>487</t>
  </si>
  <si>
    <t>341310009300</t>
  </si>
  <si>
    <t>Vodič medený flexibilný H07V-K 16 mm2</t>
  </si>
  <si>
    <t>926991507</t>
  </si>
  <si>
    <t>488</t>
  </si>
  <si>
    <t>210902381.S</t>
  </si>
  <si>
    <t>Kábel hliníkový silový, uložený v rúrke NAYY 0,6/1 kV 4x25</t>
  </si>
  <si>
    <t>-855285236</t>
  </si>
  <si>
    <t>489</t>
  </si>
  <si>
    <t>341110034000.S</t>
  </si>
  <si>
    <t>Kábel hliníkový NAYY 4x25 mm2</t>
  </si>
  <si>
    <t>980952683</t>
  </si>
  <si>
    <t>490</t>
  </si>
  <si>
    <t>PPV000116</t>
  </si>
  <si>
    <t>Drobný inštalačný materiál a práca</t>
  </si>
  <si>
    <t>1649167068</t>
  </si>
  <si>
    <t>22-M</t>
  </si>
  <si>
    <t>Montáže oznamovacích a zabezpečovacích zariadení</t>
  </si>
  <si>
    <t>491</t>
  </si>
  <si>
    <t>220080121.S</t>
  </si>
  <si>
    <t>DEVI vykurovanie rampy</t>
  </si>
  <si>
    <t>1369906879</t>
  </si>
  <si>
    <t>492</t>
  </si>
  <si>
    <t>220490043.S</t>
  </si>
  <si>
    <t>Montáž a dodávka telefónneho bytového zariadenia-hlasitá, zapojenie,vyskúš.a vysvetlenie manipuláci</t>
  </si>
  <si>
    <t>2050519447</t>
  </si>
  <si>
    <t>493</t>
  </si>
  <si>
    <t>220511001.S</t>
  </si>
  <si>
    <t>Montáž zásuvky 1xRJ45 pod omietku</t>
  </si>
  <si>
    <t>828662029</t>
  </si>
  <si>
    <t>494</t>
  </si>
  <si>
    <t>383150000100.S</t>
  </si>
  <si>
    <t>Zásuvka dátová RJ45 Cat 5e FTP</t>
  </si>
  <si>
    <t>63643002</t>
  </si>
  <si>
    <t>495</t>
  </si>
  <si>
    <t>220511020.S</t>
  </si>
  <si>
    <t>Zapojenie zásuvky 1xRJ45</t>
  </si>
  <si>
    <t>-2049554922</t>
  </si>
  <si>
    <t>496</t>
  </si>
  <si>
    <t>220511031.S</t>
  </si>
  <si>
    <t>Kábel v rúrkach - internet +TV</t>
  </si>
  <si>
    <t>1920094957</t>
  </si>
  <si>
    <t>497</t>
  </si>
  <si>
    <t>341230000800.S</t>
  </si>
  <si>
    <t>Kábel medený dátový UTP 4x2x0,5 mm2</t>
  </si>
  <si>
    <t>-1049581573</t>
  </si>
  <si>
    <t>498</t>
  </si>
  <si>
    <t>KPS000001355</t>
  </si>
  <si>
    <t>Kábel prepojovací SB0103 HDMI 3m PVC čierny</t>
  </si>
  <si>
    <t>1164579130</t>
  </si>
  <si>
    <t>499</t>
  </si>
  <si>
    <t>220512130.S</t>
  </si>
  <si>
    <t>Značenie zásuviek</t>
  </si>
  <si>
    <t>612220719</t>
  </si>
  <si>
    <t>500</t>
  </si>
  <si>
    <t>220512199.S</t>
  </si>
  <si>
    <t>RACK skriňa s príslušenstvom a internetovým pripojením</t>
  </si>
  <si>
    <t>292127693</t>
  </si>
  <si>
    <t>33-M</t>
  </si>
  <si>
    <t>Montáže dopravných zariadení, skladových zariadení a váh</t>
  </si>
  <si>
    <t>501</t>
  </si>
  <si>
    <t>330030044.S</t>
  </si>
  <si>
    <t>Osobný výťah</t>
  </si>
  <si>
    <t>2053786070</t>
  </si>
  <si>
    <t>503</t>
  </si>
  <si>
    <t>HZS000114</t>
  </si>
  <si>
    <t>Revízna správa</t>
  </si>
  <si>
    <t>31931747</t>
  </si>
  <si>
    <t>506</t>
  </si>
  <si>
    <t>HZS000119.S</t>
  </si>
  <si>
    <t>Nepredvídané práce</t>
  </si>
  <si>
    <t>721046601</t>
  </si>
  <si>
    <t>01-3 - Kanalizácia vnútorná splašková a dopojenie na vonkajšiu šachtu</t>
  </si>
  <si>
    <t>D1 - PRÁCE A DODÁVKY HSV</t>
  </si>
  <si>
    <t xml:space="preserve">    1 - ZEMNE PRÁCE</t>
  </si>
  <si>
    <t xml:space="preserve">    6 - ÚPRAVY POVRCHOV, PODLAHY, VÝPLNE</t>
  </si>
  <si>
    <t xml:space="preserve">    8 - RÚROVÉ VEDENIA</t>
  </si>
  <si>
    <t xml:space="preserve">    9 - OSTATNÉ KONŠTRUKCIE A PRÁCE</t>
  </si>
  <si>
    <t>D2 - PRÁCE A DODÁVKY PSV</t>
  </si>
  <si>
    <t xml:space="preserve">    721 - Vnútorná kanalizácia</t>
  </si>
  <si>
    <t xml:space="preserve">    722 - Vnútorný vodovod</t>
  </si>
  <si>
    <t xml:space="preserve">    765 - Krytiny tvrdé</t>
  </si>
  <si>
    <t xml:space="preserve">    767 - Konštrukcie doplnk. kovové stavebné</t>
  </si>
  <si>
    <t xml:space="preserve">    999 - PSV ostatné</t>
  </si>
  <si>
    <t>D1</t>
  </si>
  <si>
    <t>PRÁCE A DODÁVKY HSV</t>
  </si>
  <si>
    <t>ZEMNE PRÁCE</t>
  </si>
  <si>
    <t>132201101</t>
  </si>
  <si>
    <t>Hĺbenie rýh šírka do 60 cm v horn. tr. 3 do 100 m3</t>
  </si>
  <si>
    <t>132201209</t>
  </si>
  <si>
    <t>Príplatok za lepivosť horniny tr.3 v rýhach š. do 200 cm</t>
  </si>
  <si>
    <t>162401102</t>
  </si>
  <si>
    <t>Vodorovné premiestnenie výkopu do 2000 m horn. tr. 1-4</t>
  </si>
  <si>
    <t>583311110</t>
  </si>
  <si>
    <t>Piesok pre lôžko a obsyp potrubia 0-4</t>
  </si>
  <si>
    <t>167101100</t>
  </si>
  <si>
    <t>174201101</t>
  </si>
  <si>
    <t>Zásyp nezhutnený jám, rýh, šachiet alebo okolo objektu</t>
  </si>
  <si>
    <t>215901101</t>
  </si>
  <si>
    <t>Zhutnenie podložia z hor. súdr. do 92%PS a nesúdr. Id do 0,8</t>
  </si>
  <si>
    <t>175101101</t>
  </si>
  <si>
    <t>Obsyp potrubia bez prehodenia sypaniny -</t>
  </si>
  <si>
    <t>175301109</t>
  </si>
  <si>
    <t>Príplatok za prehodenie zeminy</t>
  </si>
  <si>
    <t>998271101</t>
  </si>
  <si>
    <t>Presun hmôt pre lôžko a obsyp vonkajšieho vodovodného a kanalizačného potrubia</t>
  </si>
  <si>
    <t>583313460</t>
  </si>
  <si>
    <t>Kamenivo na lôžko a obsyp potrubia 0-4</t>
  </si>
  <si>
    <t>182001111</t>
  </si>
  <si>
    <t>Plošná úprava terénu, nerovnosti do +-100 mm v rovine</t>
  </si>
  <si>
    <t>451572111</t>
  </si>
  <si>
    <t>Lôžko pod potrubie, stoky v otvorenom výkope z kameniva drobného ťaženého</t>
  </si>
  <si>
    <t>998271115</t>
  </si>
  <si>
    <t>Príplatok za zväčšený presun do 1000 m pre lôžko a obsyp vodovodného a kanalizačného potrubia</t>
  </si>
  <si>
    <t>ÚPRAVY POVRCHOV, PODLAHY, VÝPLNE</t>
  </si>
  <si>
    <t>611423112</t>
  </si>
  <si>
    <t>Vnút. omietka vápcem. strop. hladké -opravy omietky</t>
  </si>
  <si>
    <t>998011002</t>
  </si>
  <si>
    <t>Presun hmôt pre budovy murované výšky do 12 m</t>
  </si>
  <si>
    <t>RÚROVÉ VEDENIA</t>
  </si>
  <si>
    <t>871231121-R</t>
  </si>
  <si>
    <t>Montáž potrubia z tlakových rúrok polyetylénových d 50</t>
  </si>
  <si>
    <t>871241111</t>
  </si>
  <si>
    <t>Montáž potrubia z tlakových rúrok z tvrdého PVC d 63, tesnených gumovým krúžkom</t>
  </si>
  <si>
    <t>871251111</t>
  </si>
  <si>
    <t>Montáž potrubia z tlakových rúrok z tvrdého PVC d 110, tesnených gumovým krúžkom</t>
  </si>
  <si>
    <t>871311111-R</t>
  </si>
  <si>
    <t>Montáž potrubia z tlakových rúrok z tvrdého PVC d 125, tesnených gumovým krúžkom</t>
  </si>
  <si>
    <t>871313121</t>
  </si>
  <si>
    <t>Montáž potrubia z kanalizačných rúr z PVC v otvorenom výkope do 20% DN 150, tesnenie gum. krúžkami</t>
  </si>
  <si>
    <t>2865A0101</t>
  </si>
  <si>
    <t>Rúra kanalizačná hladká PVC d 110x3,0x1000</t>
  </si>
  <si>
    <t>kus</t>
  </si>
  <si>
    <t>2865A0102</t>
  </si>
  <si>
    <t>Rúra kanalizačná hladká PVC d 110x3,0x2000</t>
  </si>
  <si>
    <t>2865A0103</t>
  </si>
  <si>
    <t>Rúra kanalizačná hladká PVC d 110x3,0x3000</t>
  </si>
  <si>
    <t>2865A0302</t>
  </si>
  <si>
    <t>Rúra kanalizačná hladká PVC d 160x4,7x2000</t>
  </si>
  <si>
    <t>2865A0303</t>
  </si>
  <si>
    <t>Rúra kanalizačná hladká PVC d 160x4,7x3000</t>
  </si>
  <si>
    <t>2865A0304</t>
  </si>
  <si>
    <t>Rúra kanalizačná hladká PVC d 160x4,7x5000</t>
  </si>
  <si>
    <t>2865A0652</t>
  </si>
  <si>
    <t>Zátka kanalizačná vonkajšia PVC d 125</t>
  </si>
  <si>
    <t>2865C0108</t>
  </si>
  <si>
    <t>Rúra kanalizačná PVC-U hladká s hrdlom 125x3,2x2000 - 113889</t>
  </si>
  <si>
    <t>2865C0109</t>
  </si>
  <si>
    <t>Rúra kanalizačná PVC-U hladká s hrdlom 125x3,2x3000 - 113888</t>
  </si>
  <si>
    <t>2865C0110</t>
  </si>
  <si>
    <t>Rúra kanalizačná PVC-U hladká s hrdlom 125x3,2x5000 - 113863</t>
  </si>
  <si>
    <t>2865C0881</t>
  </si>
  <si>
    <t>Redukcia kanalizačná PVC-U 110/125 - 120424</t>
  </si>
  <si>
    <t>2865F1143</t>
  </si>
  <si>
    <t>Rúra odpadová PVC - 50x1,8x4000 - 161232</t>
  </si>
  <si>
    <t>2865F1144</t>
  </si>
  <si>
    <t>Rúra odpadová PVC - 63x1,8x4000 - 161238</t>
  </si>
  <si>
    <t>2865D1001</t>
  </si>
  <si>
    <t>Koleno kanalizačné PVC-U 50/ 45°</t>
  </si>
  <si>
    <t>2865D1002</t>
  </si>
  <si>
    <t>Koleno kanalizačné PVC-U 125/ 15°</t>
  </si>
  <si>
    <t>2865D1042</t>
  </si>
  <si>
    <t>Koleno kanalizačné PVC-U 125/ 45°</t>
  </si>
  <si>
    <t>2865D1081</t>
  </si>
  <si>
    <t>Koleno kanalizačné PVC-U 110/ 87°</t>
  </si>
  <si>
    <t>2865P0661</t>
  </si>
  <si>
    <t>Redukcia kanalizačná PVC DN 125/100</t>
  </si>
  <si>
    <t>871999999-R</t>
  </si>
  <si>
    <t>Ostatné konštrukcie - montáž protipož.pásky na potrubie z plastických hmôt</t>
  </si>
  <si>
    <t>246335310-01</t>
  </si>
  <si>
    <t>Páska protipožiarna utesňujúca páska potrub.rozvodov</t>
  </si>
  <si>
    <t>bal</t>
  </si>
  <si>
    <t>872311111</t>
  </si>
  <si>
    <t>Montáž tvaroviek z tlakového PVC d 120 v otvorenom výkope</t>
  </si>
  <si>
    <t>872999999</t>
  </si>
  <si>
    <t>Ostatné konštrukcie - tvarovky potrubia plastového</t>
  </si>
  <si>
    <t>877313122</t>
  </si>
  <si>
    <t>Montáž presuviek na potrubie z kanalizačných rúr z PVC v otvorenom výkope DN 160</t>
  </si>
  <si>
    <t>2865P7369</t>
  </si>
  <si>
    <t>Chránička PE pre rúru d 220x3,0 mm, čierna</t>
  </si>
  <si>
    <t>721100911</t>
  </si>
  <si>
    <t>Opr.zazátkovanie hrdla kanalizačného potrubia</t>
  </si>
  <si>
    <t>286508430</t>
  </si>
  <si>
    <t>Presuvka kanalizačná PVC - šachtová d 160mm</t>
  </si>
  <si>
    <t>879451191.1</t>
  </si>
  <si>
    <t>Montáž chráničky vodovodn. PE potrubia v základoch</t>
  </si>
  <si>
    <t>286138950</t>
  </si>
  <si>
    <t>Chránička potrubia d 200x5,0x1000</t>
  </si>
  <si>
    <t>892101111</t>
  </si>
  <si>
    <t>Skúška tesnosti kanalizačného potrubia DN do 200 vodou</t>
  </si>
  <si>
    <t>892241111</t>
  </si>
  <si>
    <t>Tlaková skúška vodovodného/kanalizačného potrubia DN do 80</t>
  </si>
  <si>
    <t>899739105</t>
  </si>
  <si>
    <t>Montáž výstražnej PVC fólie-hnedá kanalizácia hr.0,4-0,6 mm, š. nad 300 do 500 mm na obsyp</t>
  </si>
  <si>
    <t>920AM00717</t>
  </si>
  <si>
    <t>Folia výstražná  PVC hnedá na kanalizačné potr.</t>
  </si>
  <si>
    <t>891525211r</t>
  </si>
  <si>
    <t>Prefúknutie kanalizačného tlakovým vzduchom potrubia pred montážou</t>
  </si>
  <si>
    <t>OSTATNÉ KONŠTRUKCIE A PRÁCE</t>
  </si>
  <si>
    <t>941955002</t>
  </si>
  <si>
    <t>Lešenie ľahké prac. pomocné výš. podlahy do 1,9 m</t>
  </si>
  <si>
    <t>952901111</t>
  </si>
  <si>
    <t>Vyčistenie budov byt. alebo občian. výstavby pri výške podlažia do 4 m</t>
  </si>
  <si>
    <t>963051110-R</t>
  </si>
  <si>
    <t>Búranie železobet. stropov doskových hr. do 18 cm</t>
  </si>
  <si>
    <t>972011311.</t>
  </si>
  <si>
    <t>Vybúranie otvorov v prefa stenách hr. do 12 cm do 0,25 m2</t>
  </si>
  <si>
    <t>974036121</t>
  </si>
  <si>
    <t>Vysekanie rýh mur. TH HL 5cm š. 15cm</t>
  </si>
  <si>
    <t>974036141-R</t>
  </si>
  <si>
    <t>Vysekanie rýh mur. TH HL 20cm š. 15cm /pre potrubie odvetranie WC/</t>
  </si>
  <si>
    <t>035978111.1</t>
  </si>
  <si>
    <t>Odvoz sute na skládku do 1 km</t>
  </si>
  <si>
    <t>035978121</t>
  </si>
  <si>
    <t>Odvoz sute na skládku za každý ďalší 1 km</t>
  </si>
  <si>
    <t>979094111</t>
  </si>
  <si>
    <t>Nakladanie alebo prekladanie vybúraných hmôt alebo konštrukcií</t>
  </si>
  <si>
    <t>979131409</t>
  </si>
  <si>
    <t>Poplatok za ulož.a znešk.staveb.sute na vymedzených skládkach "O"-ostatný odpad</t>
  </si>
  <si>
    <t>D2</t>
  </si>
  <si>
    <t>PRÁCE A DODÁVKY PSV</t>
  </si>
  <si>
    <t>Vnútorná kanalizácia</t>
  </si>
  <si>
    <t>721170939</t>
  </si>
  <si>
    <t>Opr. PVC potrubia, zhotovenie lemu na potrubí D do 125</t>
  </si>
  <si>
    <t>721170952</t>
  </si>
  <si>
    <t>Opr. PVC potrubia, vsadenie odbočky do potrubia hrdl. D 63</t>
  </si>
  <si>
    <t>721170955</t>
  </si>
  <si>
    <t>Opr. PVC potrubia, vsadenie odbočky do potrubia hrdl. D 110</t>
  </si>
  <si>
    <t>721170975</t>
  </si>
  <si>
    <t>Pripojenie hlavice. PVC odvetrania,</t>
  </si>
  <si>
    <t>721273167</t>
  </si>
  <si>
    <t>Ventilačné hlavice strešné plastové DN 70 HUL 807</t>
  </si>
  <si>
    <t>721170976</t>
  </si>
  <si>
    <t>Opr. PVC potrubia, krátenie rúr D 125</t>
  </si>
  <si>
    <t>721172109-R</t>
  </si>
  <si>
    <t>Potrubie kanal. z PVC rúr hrdl. odvetr. D 110x2,3</t>
  </si>
  <si>
    <t>286115020</t>
  </si>
  <si>
    <t>Redukcia kanalizačná plastová KGR 125/110</t>
  </si>
  <si>
    <t>286502740</t>
  </si>
  <si>
    <t>Oblúk tlakový PVC 1H d160 45st.</t>
  </si>
  <si>
    <t>286504540</t>
  </si>
  <si>
    <t>Odbočka odpadová PVC d 63/ 50 mm</t>
  </si>
  <si>
    <t>286504550</t>
  </si>
  <si>
    <t>286504590</t>
  </si>
  <si>
    <t>Odbočka odpadová PVC d110/ 63 mm</t>
  </si>
  <si>
    <t>286504610</t>
  </si>
  <si>
    <t>Odbočka odpadová PVC d110/110 mm</t>
  </si>
  <si>
    <t>286504620</t>
  </si>
  <si>
    <t>Odbočka odpadová PVC d 125/110mm</t>
  </si>
  <si>
    <t>286504700</t>
  </si>
  <si>
    <t>Odbočka odpadová PVC d150/63 60st.</t>
  </si>
  <si>
    <t>286505200</t>
  </si>
  <si>
    <t>Dvojodbočka odpadová PVC d110/110/50-75L</t>
  </si>
  <si>
    <t>286505320</t>
  </si>
  <si>
    <t>Prechod hrdlový PVC d63/110mm</t>
  </si>
  <si>
    <t>286505660</t>
  </si>
  <si>
    <t>Tvarovka T odpadová PVC čistiaca 110</t>
  </si>
  <si>
    <t>286505670</t>
  </si>
  <si>
    <t>Tvarovka T odpadová PVC čistiaca 125</t>
  </si>
  <si>
    <t>286506340</t>
  </si>
  <si>
    <t>Koleno kanalizačné PVC d 125/87°</t>
  </si>
  <si>
    <t>286506510</t>
  </si>
  <si>
    <t>Koleno kanalizačné PVC d110/45°</t>
  </si>
  <si>
    <t>176</t>
  </si>
  <si>
    <t>286506530</t>
  </si>
  <si>
    <t>Koleno kanalizačné PVC d 110/87°</t>
  </si>
  <si>
    <t>178</t>
  </si>
  <si>
    <t>2865A0451</t>
  </si>
  <si>
    <t>Presuvka kanalizačná PVC d 110</t>
  </si>
  <si>
    <t>180</t>
  </si>
  <si>
    <t>2865A0452</t>
  </si>
  <si>
    <t>Presuvka kanalizačná PVC d 125</t>
  </si>
  <si>
    <t>182</t>
  </si>
  <si>
    <t>2865A0701</t>
  </si>
  <si>
    <t>Odbočka kanalizačná PVC 45° d 110/110</t>
  </si>
  <si>
    <t>184</t>
  </si>
  <si>
    <t>721194105</t>
  </si>
  <si>
    <t>Vyvedenie a upevnenie kanal. výpustiek D 50x1.8</t>
  </si>
  <si>
    <t>186</t>
  </si>
  <si>
    <t>721194106</t>
  </si>
  <si>
    <t>Vyvedenie a upevnenie kanal. výpustiek D 63x1.8</t>
  </si>
  <si>
    <t>188</t>
  </si>
  <si>
    <t>721194109</t>
  </si>
  <si>
    <t>Vyvedenie a upevnenie kanal. výpustiek D 110x2.3</t>
  </si>
  <si>
    <t>190</t>
  </si>
  <si>
    <t>345659D042</t>
  </si>
  <si>
    <t>Príchytka plastová kanaliz.potrubia PVC DN 63x1,8</t>
  </si>
  <si>
    <t>192</t>
  </si>
  <si>
    <t>721273210-R</t>
  </si>
  <si>
    <t>Montáž  potrubia -odsávacieho.flexibilného,  DN 110</t>
  </si>
  <si>
    <t>194</t>
  </si>
  <si>
    <t>5535G1963-01</t>
  </si>
  <si>
    <t>Hadica Flexi priemer 110mm dĺ.3000</t>
  </si>
  <si>
    <t>196</t>
  </si>
  <si>
    <t>999999005</t>
  </si>
  <si>
    <t>Konštrukcie a práce montážne, HZS T5  -kompletáž odvetráv.potrubia pre vnútorné WC ,úprava krytiny strechy</t>
  </si>
  <si>
    <t>998721102</t>
  </si>
  <si>
    <t>Presun hmôt pre vnút. kanalizáciu v objektoch výšky do 12 m</t>
  </si>
  <si>
    <t>200</t>
  </si>
  <si>
    <t>722</t>
  </si>
  <si>
    <t>Vnútorný vodovod</t>
  </si>
  <si>
    <t>73319021711</t>
  </si>
  <si>
    <t>Funkčná hlavná skúška potrubia a vyhotovenie revíznej správy</t>
  </si>
  <si>
    <t>202</t>
  </si>
  <si>
    <t>762811913</t>
  </si>
  <si>
    <t>Vyrezanie časti záklopu hr. do 32 mm, plocha 1-2 m2</t>
  </si>
  <si>
    <t>204</t>
  </si>
  <si>
    <t>762841210</t>
  </si>
  <si>
    <t>Montáž podbíjania stropov a striech rovných z dosiek hobľovaných na zraz</t>
  </si>
  <si>
    <t>206</t>
  </si>
  <si>
    <t>762841812</t>
  </si>
  <si>
    <t>Demontáž podbíjania z dosiek hrubých s omietkou</t>
  </si>
  <si>
    <t>208</t>
  </si>
  <si>
    <t>764315991-R</t>
  </si>
  <si>
    <t>Klamp. opr. PZ pl. prekážka v kryt. -do 1 m2, do 30° -úprava krytiny  streš,plášta</t>
  </si>
  <si>
    <t>210</t>
  </si>
  <si>
    <t>764841291-R</t>
  </si>
  <si>
    <t>Klamp. PZ pl. pre kanalizácie, ukotvenie objímky odvetrávacej hlavice d do 150 mm</t>
  </si>
  <si>
    <t>212</t>
  </si>
  <si>
    <t>998764101</t>
  </si>
  <si>
    <t>Presun hmôt pre klampiarske konštr. v objektoch výšky do 6 m</t>
  </si>
  <si>
    <t>214</t>
  </si>
  <si>
    <t>5927A9519-01</t>
  </si>
  <si>
    <t>Materiál spojovací ./potrubia ,nástenky/</t>
  </si>
  <si>
    <t>kpl</t>
  </si>
  <si>
    <t>216</t>
  </si>
  <si>
    <t>Krytiny tvrdé</t>
  </si>
  <si>
    <t>765312813</t>
  </si>
  <si>
    <t>Demontáž k ďalšiemu použitiu jednodr. škridl. na sucho</t>
  </si>
  <si>
    <t>218</t>
  </si>
  <si>
    <t>Konštrukcie doplnk. kovové stavebné</t>
  </si>
  <si>
    <t>3191A0203</t>
  </si>
  <si>
    <t>Objímka pre 3 skrutky, DN 105</t>
  </si>
  <si>
    <t>220</t>
  </si>
  <si>
    <t>553000111</t>
  </si>
  <si>
    <t>Závesná kov. konštr.-hlavný profil</t>
  </si>
  <si>
    <t>222</t>
  </si>
  <si>
    <t>247431110</t>
  </si>
  <si>
    <t>Lepidlo na novodur L -20 tuba 80 gr</t>
  </si>
  <si>
    <t>224</t>
  </si>
  <si>
    <t>3191A0402</t>
  </si>
  <si>
    <t>Rozpierka 3/4", DN 100-150</t>
  </si>
  <si>
    <t>226</t>
  </si>
  <si>
    <t>998767102</t>
  </si>
  <si>
    <t>Presun hmôt pre kovové stav. doplnk. konštr. v objektoch výšky do 12 m</t>
  </si>
  <si>
    <t>228</t>
  </si>
  <si>
    <t>999</t>
  </si>
  <si>
    <t>PSV ostatné</t>
  </si>
  <si>
    <t>2463J0102</t>
  </si>
  <si>
    <t>Pena Den Braven polyuretánová Den Braven Mega 70 obsah  870ml,/pre dotesnenie potrubia s prefabr.žumpou aRŚ/</t>
  </si>
  <si>
    <t>230</t>
  </si>
  <si>
    <t>01-4 - Vnútorný rozvod vody a zdravotechnika/hadicový naviják a dopojenie/</t>
  </si>
  <si>
    <t xml:space="preserve">    725 - Zariaďovacie predmety</t>
  </si>
  <si>
    <t xml:space="preserve">    733 - Rozvod potrubia</t>
  </si>
  <si>
    <t xml:space="preserve">    734 - Armatúry</t>
  </si>
  <si>
    <t>D3 - PRÁCE A DODÁVKY M</t>
  </si>
  <si>
    <t xml:space="preserve">    M21 - 155 Elektromontáže</t>
  </si>
  <si>
    <t>D4 - OSTATNÉ</t>
  </si>
  <si>
    <t>963011514-R</t>
  </si>
  <si>
    <t>Búranie stropov z železobet v. do 30 cm</t>
  </si>
  <si>
    <t>Odvoz sute na skládku do 1 km/muriva,/</t>
  </si>
  <si>
    <t>971042441</t>
  </si>
  <si>
    <t>Vybúr. otvorov do 0,25 m2 v betón. strope alebo murive hr. do 30 cm</t>
  </si>
  <si>
    <t>979011111</t>
  </si>
  <si>
    <t>Zvislá doprava sute a vybúr. hmôt za prvé podlažie</t>
  </si>
  <si>
    <t>979131413</t>
  </si>
  <si>
    <t>Poplatok za ulož.a znešk.stav.odp na urč.sklád.-hlušina a kamenivo "O"-ost.odpad</t>
  </si>
  <si>
    <t>5481321111</t>
  </si>
  <si>
    <t>Vyvŕtanie otvoru v murive pre konzolu potrubia priemer 20-40 mm</t>
  </si>
  <si>
    <t>722182112</t>
  </si>
  <si>
    <t>Ochrana potrubia izoláciou DN 20</t>
  </si>
  <si>
    <t>722182113</t>
  </si>
  <si>
    <t>Ochrana potrubia izoláciou DN 25</t>
  </si>
  <si>
    <t>283774200</t>
  </si>
  <si>
    <t>Skruž na tepel. izoláciu potrubia PPS d22x 40x1020 mm</t>
  </si>
  <si>
    <t>283774220</t>
  </si>
  <si>
    <t>Skruž na tepel. izoláciu potrubia PPS d25x 50x1020 mm</t>
  </si>
  <si>
    <t>283774300</t>
  </si>
  <si>
    <t>Skruž na tepel. izoláciu potrubia PPS d32x 50x1020 mm</t>
  </si>
  <si>
    <t>283776000</t>
  </si>
  <si>
    <t>Tvarovka kútová pre skruž..tepelnej izolácie potrubia</t>
  </si>
  <si>
    <t>283776380</t>
  </si>
  <si>
    <t>Páska tesniaca samolepiaca 50mm 50m</t>
  </si>
  <si>
    <t>998713101</t>
  </si>
  <si>
    <t>Presun hmôt pre izolácie tepelné v objektoch výšky do 6 m</t>
  </si>
  <si>
    <t>3193C2380</t>
  </si>
  <si>
    <t>Kolená prechodové 90° s vonkajším závitom  - nerezová oceľ AISI 316L</t>
  </si>
  <si>
    <t>3193C2387</t>
  </si>
  <si>
    <t>Koleno prechodové 90° s vonkajším závitom N - 35mm-R5/4"</t>
  </si>
  <si>
    <t>722140105</t>
  </si>
  <si>
    <t>Potrubie vod. z ocel. rúr z ušlacht. ocele spojované lisovaním DN 32</t>
  </si>
  <si>
    <t>286543560</t>
  </si>
  <si>
    <t>Tvarovka T tlaková PP d 20 mm rozvod teplej užitk. vody</t>
  </si>
  <si>
    <t>286547310</t>
  </si>
  <si>
    <t>Plastová nástenka na vodu 1/2x20</t>
  </si>
  <si>
    <t>286622505</t>
  </si>
  <si>
    <t>Spojka mepla d 20- plastová</t>
  </si>
  <si>
    <t>286623505</t>
  </si>
  <si>
    <t>Spojka mepla d 26- plastová</t>
  </si>
  <si>
    <t>722174002</t>
  </si>
  <si>
    <t>Potrubie vodovodné plastové PPR zvar polyfúzia PN 16 D 20 x 2,8 mm -prípadne ekvivalent</t>
  </si>
  <si>
    <t>722174003</t>
  </si>
  <si>
    <t>Potrubie vodovodné plastové PPR zvar polyfúzia PN 16 D 25 x 3,5 mm -prípadne ekvivalent</t>
  </si>
  <si>
    <t>722174004</t>
  </si>
  <si>
    <t>Potrubie vodovodné plastové PPR zvar polyfúzia PN 16 D 32 x 4,4 mm-prípadne ekvivalent</t>
  </si>
  <si>
    <t>722182114</t>
  </si>
  <si>
    <t>Ochrana potrubia izoláciou  DN 32</t>
  </si>
  <si>
    <t>2861F2522</t>
  </si>
  <si>
    <t>Príchytka rúr PP-R d 20 mm -  25 02 05</t>
  </si>
  <si>
    <t>2861F2523</t>
  </si>
  <si>
    <t>Príchytka rúr PP-R  d 25 mm - 25 02 06</t>
  </si>
  <si>
    <t>2861F2524</t>
  </si>
  <si>
    <t>Príchytka rúr PP-R d 32 mm - PPR 24 00 12</t>
  </si>
  <si>
    <t>722220152</t>
  </si>
  <si>
    <t>Nástenka závitová plastová PPR PN 20 DN 20 x G 1/2</t>
  </si>
  <si>
    <t>722220231</t>
  </si>
  <si>
    <t>Prechodka dGK PPR PN 20 D 20 x G 1/2 s kovovým vnútorným závitom</t>
  </si>
  <si>
    <t>722220232</t>
  </si>
  <si>
    <t>Prechodka dGK PPR PN 20 D 25 x G 3/4 s kovovým vnútorným závitom</t>
  </si>
  <si>
    <t>2863C2402</t>
  </si>
  <si>
    <t>Prechod nalisovací s vonkajším závitom 20 x 3/4"- KL 24 33 21 00</t>
  </si>
  <si>
    <t>2863C2503</t>
  </si>
  <si>
    <t>Prechod nalisovací s vnútorným závitom 25 x 1"- KL 24 44 11 00</t>
  </si>
  <si>
    <t>2863C2602</t>
  </si>
  <si>
    <t>Predĺženie obojstranné nalisovacie 20 x 20 - KL 24 03 41 30</t>
  </si>
  <si>
    <t>2863C2603</t>
  </si>
  <si>
    <t>Predĺženie obojstranné nalisovacie 25 x 25 - KL 24 04 41 40</t>
  </si>
  <si>
    <t>2863C2802</t>
  </si>
  <si>
    <t>Koleno nalisovacie 20 x 20 - KL 30 03 41 30</t>
  </si>
  <si>
    <t>2863C2803</t>
  </si>
  <si>
    <t>Koleno nalisovacie 25 x 25 - KL 30 04 41 40</t>
  </si>
  <si>
    <t>2863C2804</t>
  </si>
  <si>
    <t>Koleno nalisovacie 32 x 32 - KL 30 05 41 50</t>
  </si>
  <si>
    <t>2863C3102</t>
  </si>
  <si>
    <t>T-kus nalisovací 20 x 20 x 20 - KL 32 03 51 33</t>
  </si>
  <si>
    <t>2863C3103</t>
  </si>
  <si>
    <t>T-kus nalisovací 25 x 25 x 25 - KL 32 04 51 44</t>
  </si>
  <si>
    <t>2863C3104</t>
  </si>
  <si>
    <t>T-kus nalisovací 32 x 32 x 32 - KL 32 05 51 55</t>
  </si>
  <si>
    <t>2863C3504</t>
  </si>
  <si>
    <t>T-kus nalisovací - redukovaný 25 x 20 x 20 - KL 32 04 52 33</t>
  </si>
  <si>
    <t>2863F6744</t>
  </si>
  <si>
    <t>Záslepka lisovaná 20x2 - P702010</t>
  </si>
  <si>
    <t>2863F6745</t>
  </si>
  <si>
    <t>Záslepka lisovaná 26x3 - P702610</t>
  </si>
  <si>
    <t>2865P6762</t>
  </si>
  <si>
    <t>Spoj rozoberateľný PPR d 20 mm</t>
  </si>
  <si>
    <t>2865P6763</t>
  </si>
  <si>
    <t>Spoj rozoberateľný PPR d 25 mm</t>
  </si>
  <si>
    <t>722254233</t>
  </si>
  <si>
    <t>Požiarne prísl.,hadic.navij. NOHA typ A25/30 na stenu 800x800x200mm -prípadne ekvivalent</t>
  </si>
  <si>
    <t>súbor</t>
  </si>
  <si>
    <t>722509901</t>
  </si>
  <si>
    <t>Uzatvorenie-otvorenie vodovodného potrubia</t>
  </si>
  <si>
    <t>892273111</t>
  </si>
  <si>
    <t>Preplachovanie a dezinfekcia vodovodného potrubia DN 80-125</t>
  </si>
  <si>
    <t>722999904</t>
  </si>
  <si>
    <t>Vnútorný vodovod HZS T4-nešpecifikované práce</t>
  </si>
  <si>
    <t>733391102</t>
  </si>
  <si>
    <t>Tlaková skúška potrubia plastového do d 50</t>
  </si>
  <si>
    <t>733999906</t>
  </si>
  <si>
    <t>Rozvod potrubia, HZS T6 montážne práce spojovacieho materiálu</t>
  </si>
  <si>
    <t>286102093.</t>
  </si>
  <si>
    <t>Spojovací materiál-tvarovky,pásky</t>
  </si>
  <si>
    <t>722999905</t>
  </si>
  <si>
    <t>Vnútorný vodovod HZS T5</t>
  </si>
  <si>
    <t>998722101</t>
  </si>
  <si>
    <t>Presun hmôt pre vnút. vodovod v objektoch výšky do 6 m</t>
  </si>
  <si>
    <t>Zariaďovacie predmety</t>
  </si>
  <si>
    <t>725116241</t>
  </si>
  <si>
    <t>Montáž predstenového systému záchodov do ľahkých stien s kovovou konštrukciou</t>
  </si>
  <si>
    <t>725119205</t>
  </si>
  <si>
    <t>Montáž záchodových mís z keramiky(diturvit) bez nádrže so sed. normálnym  rovným odpadom</t>
  </si>
  <si>
    <t>642388140-01</t>
  </si>
  <si>
    <t>Misa záchodová závesná keramická  biela so splachov.okruhom</t>
  </si>
  <si>
    <t>725119213-R</t>
  </si>
  <si>
    <t>Montáž záchodových mís závesných bezbarierových</t>
  </si>
  <si>
    <t>6423A1202-01</t>
  </si>
  <si>
    <t>Misa závesná závesná bezbarierová bez splach.okruhu-</t>
  </si>
  <si>
    <t>6425D9001-01</t>
  </si>
  <si>
    <t>Predstenový systém závesný WC so splachovacou podomietkovou nádržou do lahkých konštrukcií</t>
  </si>
  <si>
    <t>725119309</t>
  </si>
  <si>
    <t>Príplatok za použitie silikónového tmelu 0,30 kg/kus</t>
  </si>
  <si>
    <t>725211623</t>
  </si>
  <si>
    <t>Umývadlo keram pripev.na stenu skrutk. biele so stĺpom na sifón 600 mm</t>
  </si>
  <si>
    <t>725219403</t>
  </si>
  <si>
    <t>Montáž sedátka na misu závesnú  WC</t>
  </si>
  <si>
    <t>725241513-R</t>
  </si>
  <si>
    <t>Vanička sprchová z liateho materiálu s okrúhlym rohom štvorcová 950x950 mmx60 mm</t>
  </si>
  <si>
    <t>725244112</t>
  </si>
  <si>
    <t>Montáž zásteny sprchovej jednokrídlovej do výšky 2000 mm a šírky 750 mm</t>
  </si>
  <si>
    <t>725249104</t>
  </si>
  <si>
    <t>Montáž sprchovej vaničky</t>
  </si>
  <si>
    <t>725291111-R</t>
  </si>
  <si>
    <t>Montáž ostat. prísl. sedacej. dosky do vaničky,madiel k umývadlam a sprchám,držadla</t>
  </si>
  <si>
    <t>5491A0101-01</t>
  </si>
  <si>
    <t>Madlo pevné  nerezové k WC alebo k umývadlu</t>
  </si>
  <si>
    <t>5491A0104-01</t>
  </si>
  <si>
    <t>Držadlo ns stenu v sprchovej vaničke nerezové 300</t>
  </si>
  <si>
    <t>725319201</t>
  </si>
  <si>
    <t>Montáž  drezov  nerez, polypropylén. jednod .so zápach uzávier</t>
  </si>
  <si>
    <t>552313700</t>
  </si>
  <si>
    <t>Drez nerez 1400x600x2P</t>
  </si>
  <si>
    <t>725810201</t>
  </si>
  <si>
    <t>Ventil nástenný G 1/2 štandardná kvalita pre WC</t>
  </si>
  <si>
    <t>4223K2521</t>
  </si>
  <si>
    <t>Hadica flexibilná nerez - 1/2"FF; 1,75mł/h; 750mm</t>
  </si>
  <si>
    <t>5535A0706</t>
  </si>
  <si>
    <t>Flexibilné napojenie WC na misu predlžitelné,dlžka 230 -470mm z PVC, priemer 112 mm</t>
  </si>
  <si>
    <t>920AN01370</t>
  </si>
  <si>
    <t>Manžeta PVC pripojovacia harmonika DN 125</t>
  </si>
  <si>
    <t>725819202</t>
  </si>
  <si>
    <t>Montáž ventilov nástenných G 3/4</t>
  </si>
  <si>
    <t>725820600</t>
  </si>
  <si>
    <t>Batéria drezová 1-páková nástenná G 1/2 x 100 štandardná kvalita</t>
  </si>
  <si>
    <t>725821400</t>
  </si>
  <si>
    <t>Batéria umývadlová jednopáková do 1 otvoru štandardná kvalita</t>
  </si>
  <si>
    <t>725829801</t>
  </si>
  <si>
    <t>Montáž batérie drezovej 1-pákovej nástennej</t>
  </si>
  <si>
    <t>551K00723</t>
  </si>
  <si>
    <t>Batéria sprchová nástenná bez prísl. EF.3520/I-150</t>
  </si>
  <si>
    <t>725841115</t>
  </si>
  <si>
    <t>Montáž batérie sprchovej, rozteč 150 mm</t>
  </si>
  <si>
    <t>3584421R31</t>
  </si>
  <si>
    <t>Tlačidlo ovládacie pre splachovanie Geberit WC</t>
  </si>
  <si>
    <t>6429A1151-01</t>
  </si>
  <si>
    <t>Sedadlo výklopné WC s  poklopom a automtic.pozvolným dosadaním ,rozmer 374x436  mm INDA - A4360 WW biele</t>
  </si>
  <si>
    <t>551B73110</t>
  </si>
  <si>
    <t>Držiak sprchy typ XT 1181 pre dvojité využitie kovový - chróm</t>
  </si>
  <si>
    <t>551H05220</t>
  </si>
  <si>
    <t>Hlavica sprchová - 7680400-00</t>
  </si>
  <si>
    <t>725849206</t>
  </si>
  <si>
    <t>Montáž nastaviteľného držiaka sprchy</t>
  </si>
  <si>
    <t>725860010</t>
  </si>
  <si>
    <t>Zápachová uzávierka ,umývadlo D 40 štandardná kvalita</t>
  </si>
  <si>
    <t>551612010-01</t>
  </si>
  <si>
    <t>Uzávierka zápachová drezová HL100G.50 DN 50</t>
  </si>
  <si>
    <t>725869101</t>
  </si>
  <si>
    <t>Montáž zápach. uzávierok umývadlových D 40</t>
  </si>
  <si>
    <t>725869203</t>
  </si>
  <si>
    <t>Montáž zápach. uzávierok drez. jednod. D 40</t>
  </si>
  <si>
    <t>551612110</t>
  </si>
  <si>
    <t>Uzávierka zápachová umyvadl.s krycou ružicou odtoku HL132/40 DN 40</t>
  </si>
  <si>
    <t>5521C7003-01</t>
  </si>
  <si>
    <t>Sedačka nástenná sklopná 347x 438  nerez//plast</t>
  </si>
  <si>
    <t>552437460</t>
  </si>
  <si>
    <t>Vpust podlahový DN 80</t>
  </si>
  <si>
    <t>725869204</t>
  </si>
  <si>
    <t>Montáž zápach. uzávierok drez. jednod. D 50</t>
  </si>
  <si>
    <t>725869210</t>
  </si>
  <si>
    <t>Montáž zápachových uzávierok sprchových DN 40/50</t>
  </si>
  <si>
    <t>551614600</t>
  </si>
  <si>
    <t>Uzávierka zápachová umývadlová TE 1013A 5/4</t>
  </si>
  <si>
    <t>551618230</t>
  </si>
  <si>
    <t>Uzávierka zápach sprch samoč HL 514</t>
  </si>
  <si>
    <t>725319202</t>
  </si>
  <si>
    <t>Príplatok za použitie silikónového tmelu 0,2 kg/kus</t>
  </si>
  <si>
    <t>725869212</t>
  </si>
  <si>
    <t>Montáž zápachových uzávierok podlah. nad DN 50/70</t>
  </si>
  <si>
    <t>998725101</t>
  </si>
  <si>
    <t>Presun hmôt pre zariaď. predmety v objektoch výšky do 6 m</t>
  </si>
  <si>
    <t>733</t>
  </si>
  <si>
    <t>Rozvod potrubia</t>
  </si>
  <si>
    <t>733122206-R</t>
  </si>
  <si>
    <t>Potrubie z uhlíkovej ocele hladké spojované lisovaním DN 32</t>
  </si>
  <si>
    <t>733124115</t>
  </si>
  <si>
    <t>Zhotovenie rúrk. prechodov z rúrok hladkých kovaním 32/25</t>
  </si>
  <si>
    <t>734</t>
  </si>
  <si>
    <t>Armatúry</t>
  </si>
  <si>
    <t>725810405</t>
  </si>
  <si>
    <t>Ventil rohový s pripojovacou rúrkou TE 67 G 1/2</t>
  </si>
  <si>
    <t>725819201</t>
  </si>
  <si>
    <t>Montáž ventilov nástenných G 1/2</t>
  </si>
  <si>
    <t>422104560</t>
  </si>
  <si>
    <t>Ventil uzatvárací V10-131-606 DN 20</t>
  </si>
  <si>
    <t>734209104</t>
  </si>
  <si>
    <t>Montáž armatúr s jedným závitom G 3/4</t>
  </si>
  <si>
    <t>4223K0131</t>
  </si>
  <si>
    <t>Uzáver guľový voda , MF páčka 1/2"</t>
  </si>
  <si>
    <t>4223K0133</t>
  </si>
  <si>
    <t>Uzáver guľový voda , MF páčka 1"</t>
  </si>
  <si>
    <t>4223K0134-01</t>
  </si>
  <si>
    <t>Uzáver guľový voda PERFECTA, MF páčka 5/4"</t>
  </si>
  <si>
    <t>734209116</t>
  </si>
  <si>
    <t>Montáž armatúr s dvoma závitmi G 5/4</t>
  </si>
  <si>
    <t>998734101</t>
  </si>
  <si>
    <t>Presun hmôt pre armatúry UK v objektoch výšky do 6 m</t>
  </si>
  <si>
    <t>3191A0101</t>
  </si>
  <si>
    <t>Objímka pre 2 skrutky, DN 25</t>
  </si>
  <si>
    <t>232</t>
  </si>
  <si>
    <t>3191A0401</t>
  </si>
  <si>
    <t>Rozpierka DN 20-80</t>
  </si>
  <si>
    <t>234</t>
  </si>
  <si>
    <t>3191A0804</t>
  </si>
  <si>
    <t>Strmeň z kruh.oceli, DN 15</t>
  </si>
  <si>
    <t>7671122521</t>
  </si>
  <si>
    <t>Montáž pomocnej kotviacej konštrukcie pre stúpacie  potrubia//</t>
  </si>
  <si>
    <t>238</t>
  </si>
  <si>
    <t>998767101</t>
  </si>
  <si>
    <t>Presun hmôt pre kovové stav. doplnk. konštr. v objektoch výšky do 6 m</t>
  </si>
  <si>
    <t>240</t>
  </si>
  <si>
    <t>D3</t>
  </si>
  <si>
    <t>PRÁCE A DODÁVKY M</t>
  </si>
  <si>
    <t>M21</t>
  </si>
  <si>
    <t>155 Elektromontáže</t>
  </si>
  <si>
    <t>920AN00596</t>
  </si>
  <si>
    <t>Elektromateriál ,pásky ,káble.svorky</t>
  </si>
  <si>
    <t>242</t>
  </si>
  <si>
    <t>244</t>
  </si>
  <si>
    <t>210010010</t>
  </si>
  <si>
    <t>Montáž  pospojovania kovových zariadovacích predmetov/ ocelová,vanič sprcha,drezy</t>
  </si>
  <si>
    <t>246</t>
  </si>
  <si>
    <t>248</t>
  </si>
  <si>
    <t>2834A0202</t>
  </si>
  <si>
    <t>Spojka zemniaca  pre pásik  11 mm,</t>
  </si>
  <si>
    <t>250</t>
  </si>
  <si>
    <t>341010M446</t>
  </si>
  <si>
    <t>Kábel -pás Cu (CYA) : 2,4/15 uzemňovací  zel/žltý</t>
  </si>
  <si>
    <t>252</t>
  </si>
  <si>
    <t>D4</t>
  </si>
  <si>
    <t>OSTATNÉ</t>
  </si>
  <si>
    <t>999999904-R</t>
  </si>
  <si>
    <t>Ostatné konštrukcie a práce, HZS T4    montáž chráničiek potrubia v strope</t>
  </si>
  <si>
    <t>254</t>
  </si>
  <si>
    <t>2861G0702</t>
  </si>
  <si>
    <t>Chránička d 24.2 pre rúrku 20x2 mm - EUG400200025</t>
  </si>
  <si>
    <t>2861G0703</t>
  </si>
  <si>
    <t>Chránička d 32.0 pre rúrku 26x3 mm - EUG400250025</t>
  </si>
  <si>
    <t>258</t>
  </si>
  <si>
    <t>KP45451-R</t>
  </si>
  <si>
    <t>Ostatné stavebné dokončovacie práce -kompletáže</t>
  </si>
  <si>
    <t>.hod</t>
  </si>
  <si>
    <t>260</t>
  </si>
  <si>
    <t>01-5 - Ústredné vykurovanie podlahové s tepelným čerpadlom</t>
  </si>
  <si>
    <t xml:space="preserve">    3 - ZVISLÉ A KOMPLETNÉ KONŠTRUKCIE</t>
  </si>
  <si>
    <t xml:space="preserve">    712 - Povlakové krytiny</t>
  </si>
  <si>
    <t xml:space="preserve">    732 - Strojovne</t>
  </si>
  <si>
    <t xml:space="preserve">    735 - Vykurovacie telesá</t>
  </si>
  <si>
    <t xml:space="preserve">    784 - Maľby</t>
  </si>
  <si>
    <t xml:space="preserve">    M22 - 156 Montáž oznam. signal. a zab. zariadení</t>
  </si>
  <si>
    <t xml:space="preserve">    M35 - 164 Montáž čerp., kompres. a vodohosp. zar.</t>
  </si>
  <si>
    <t xml:space="preserve">    270 - Montáž potrubia ( M23 okrem plynovodov )</t>
  </si>
  <si>
    <t>131201101</t>
  </si>
  <si>
    <t>Hĺbenie jám nezapaž. v horn. tr. 3 do 100 m3</t>
  </si>
  <si>
    <t>ZVISLÉ A KOMPLETNÉ KONŠTRUKCIE</t>
  </si>
  <si>
    <t>312272204</t>
  </si>
  <si>
    <t>Murivo výplňové z betónových tvárnic  DT 40 hr. 400mm s výplňou C16/20</t>
  </si>
  <si>
    <t>611422133</t>
  </si>
  <si>
    <t>Omietka vnút. váp. klenieb alebo škrupín štuková</t>
  </si>
  <si>
    <t>278311032,1</t>
  </si>
  <si>
    <t>Zálievka  otvorov z betónu tr. C 12/15 obj. 0,02-0,10 m3 -</t>
  </si>
  <si>
    <t>612451721-R</t>
  </si>
  <si>
    <t>Omietka vnút. stien cem. na pletive hladká</t>
  </si>
  <si>
    <t>6299940031</t>
  </si>
  <si>
    <t>Dilatačná škára prestupu stien s potrubím rozvodomi kúrenia</t>
  </si>
  <si>
    <t>273362025</t>
  </si>
  <si>
    <t>Výstuž základových dosiek zo zvarovaných sietí KARI d 5/5 mm, oko 100x100 mm</t>
  </si>
  <si>
    <t>631312511</t>
  </si>
  <si>
    <t>Mazanina z betónu prostého tr. C12/15 hr. 5-8 cm</t>
  </si>
  <si>
    <t>831B00113</t>
  </si>
  <si>
    <t>Plastifikátor   pre podlah.vykurovanie</t>
  </si>
  <si>
    <t>941211111</t>
  </si>
  <si>
    <t>Montáž lešenia radového rámového ľahkého, zaťaženie do 200 kg/m2 š do 0,9 m v do 10 m</t>
  </si>
  <si>
    <t>941211211</t>
  </si>
  <si>
    <t>Príplatok k lešeniu radovému rámovému ľahkému š 0,9 m v do 25 m za prvý a ZKD deň použitia</t>
  </si>
  <si>
    <t>941211811</t>
  </si>
  <si>
    <t>Demontáž lešenia radového rámového ľahkého, zaťaženie do 200 kg/m2 š do 0,9 m v do 10 m</t>
  </si>
  <si>
    <t>961043111-R</t>
  </si>
  <si>
    <t>Búranie základov z betónu prel. kam. alebo otvorov do 4 m2</t>
  </si>
  <si>
    <t>035979111</t>
  </si>
  <si>
    <t>Vnútrostavenisková doprava sute do 10 m</t>
  </si>
  <si>
    <t>035979121</t>
  </si>
  <si>
    <t>Vnútrostavenisková doprava sute za každých ďalších 5 m</t>
  </si>
  <si>
    <t>972033171</t>
  </si>
  <si>
    <t>Vybúr. otvorov do 0,0225 m2 v stenách z tehál hr. do 45 cm</t>
  </si>
  <si>
    <t>974029142-R</t>
  </si>
  <si>
    <t>Vysekanie rýh v kamennom murive hl. do 7 cm š. do 7 cm</t>
  </si>
  <si>
    <t>Vyvŕtanie otvoru v murive pre konzolu  priemer 20-40 mm</t>
  </si>
  <si>
    <t>979087212</t>
  </si>
  <si>
    <t>Nakladanie sute na dopravný prostriedok</t>
  </si>
  <si>
    <t>998011001</t>
  </si>
  <si>
    <t>Presun hmôt pre budovy murované výšky do 6 m</t>
  </si>
  <si>
    <t>999990004-R</t>
  </si>
  <si>
    <t>Konštrukcie a práce HSV, HZS T4 práce spojené s uvedením solár.systému</t>
  </si>
  <si>
    <t>999990006-R</t>
  </si>
  <si>
    <t>Konštrukcie a práce HSV, HZS T6 -protipožiarne pásky</t>
  </si>
  <si>
    <t>Povlakové krytiny</t>
  </si>
  <si>
    <t>712363001</t>
  </si>
  <si>
    <t>Rozvinutie a natiahnutie fólie z mäkč. PE v ploche s vytiahnutím na stenu 10 cm</t>
  </si>
  <si>
    <t>713121111</t>
  </si>
  <si>
    <t>Montáž tep. izolácie podláh 1 x položenie</t>
  </si>
  <si>
    <t>713121211</t>
  </si>
  <si>
    <t>Montáž tepelnej izolácie podláh volne kladenými okrajovými páskami</t>
  </si>
  <si>
    <t>831A00400</t>
  </si>
  <si>
    <t>Dosky systémové  30-2 s výstupkami, mat. polystyrénová pena bez PCB   rozm1400x800 x30</t>
  </si>
  <si>
    <t>831A01301</t>
  </si>
  <si>
    <t>Pás izolačný okrajový s profilom, hr.10 mm , výš.180 mm - 264411-002</t>
  </si>
  <si>
    <t>713462131</t>
  </si>
  <si>
    <t>Montáž tep. izolácie potrubia skružami kaučukovými prilepené na potr. DN 16</t>
  </si>
  <si>
    <t>283774200-01</t>
  </si>
  <si>
    <t>Skruž na tepel. izoláciu potrubia kaučokovými skružami d18  hr.13 mm</t>
  </si>
  <si>
    <t>713462133</t>
  </si>
  <si>
    <t>Montáž tep. izolácie potrubia skružami PE prilepené na potr. DN 25</t>
  </si>
  <si>
    <t>Ochrana potrubia izoláciou Mirelon DN 25 prípadne ekvivalent</t>
  </si>
  <si>
    <t>998713102</t>
  </si>
  <si>
    <t>Presun hmôt pre izolácie tepelné v objektoch výšky do 12 m</t>
  </si>
  <si>
    <t>732</t>
  </si>
  <si>
    <t>Strojovne</t>
  </si>
  <si>
    <t>732199100</t>
  </si>
  <si>
    <t>Montáž orientačných štítkov</t>
  </si>
  <si>
    <t>3589D0017</t>
  </si>
  <si>
    <t>Štítok označovací</t>
  </si>
  <si>
    <t>732219345</t>
  </si>
  <si>
    <t>Montáž ohrievačov vody stojatých PN 1,6/1,0 MPa 500 l</t>
  </si>
  <si>
    <t>732330713</t>
  </si>
  <si>
    <t>Zmäkčovacie zariadenie doplňovanej vody fillsoft I, do 10 bar/30° C</t>
  </si>
  <si>
    <t>484A04201</t>
  </si>
  <si>
    <t>Zásobník akumulačný   300/3-5 objem 300 L</t>
  </si>
  <si>
    <t>732331515</t>
  </si>
  <si>
    <t>Nádoby expanzné tlakové s membránou Expanzomat I 80 l</t>
  </si>
  <si>
    <t>732331620</t>
  </si>
  <si>
    <t>Nádoby tlakové expanzné s membránou typ Expanzomat M PN 0,6 o obsahu 180 l</t>
  </si>
  <si>
    <t>732421100</t>
  </si>
  <si>
    <t>Čerpadlá teplovodné obehové špirálne, štandardná kvalita</t>
  </si>
  <si>
    <t>484F08213</t>
  </si>
  <si>
    <t>Čerpadlo obehové UPS 32-55 - 7719002363</t>
  </si>
  <si>
    <t>725529301</t>
  </si>
  <si>
    <t>Montáž filtra čistiaceho do DN 50</t>
  </si>
  <si>
    <t>4223K0524</t>
  </si>
  <si>
    <t>Filter závitový nerez BRA.10.000 3/4"</t>
  </si>
  <si>
    <t>732482811</t>
  </si>
  <si>
    <t>Montáž rozdelovacej sústavy  s modulom RS</t>
  </si>
  <si>
    <t>3749445G22</t>
  </si>
  <si>
    <t>Zálohovaný zdroj 230/12V DC, 2+1A, kovový box, pre 7Ah akumulátor a trafom</t>
  </si>
  <si>
    <t>484J08161.1</t>
  </si>
  <si>
    <t>Univerzálna rozdelovacia sústava  s doplnkovým modulom RS</t>
  </si>
  <si>
    <t>732451207</t>
  </si>
  <si>
    <t>Montáž tepelného čerpadla monoblok vzduch/voda 7 kW bez funkcie chladenia</t>
  </si>
  <si>
    <t>484A06230-01</t>
  </si>
  <si>
    <t>Podstavce gumené malé na rovnú podlahu</t>
  </si>
  <si>
    <t>sada</t>
  </si>
  <si>
    <t>484K00102-01</t>
  </si>
  <si>
    <t>Čerpadlo tepelné vzduch voda 55/6A 400 V, vonkajš. jednotka - monoblok, jednofázové výkon 5,4 kW</t>
  </si>
  <si>
    <t>484K00105-01</t>
  </si>
  <si>
    <t>Pripojovacia sada  pre vonkajšiu jedntoku  čerpadla  -inštalácia cez stenu bez krytu</t>
  </si>
  <si>
    <t>998732101</t>
  </si>
  <si>
    <t>Presun hmôt pre strojovne umiestnené vo výške do 6 m</t>
  </si>
  <si>
    <t>734209113</t>
  </si>
  <si>
    <t>Montáž armatúr s dvoma závitmi G 1/2</t>
  </si>
  <si>
    <t>734209114</t>
  </si>
  <si>
    <t>Montáž armatúr s dvoma závitmi G 3/4</t>
  </si>
  <si>
    <t>422104530</t>
  </si>
  <si>
    <t>Ventil uzatvárací V10-131-606 DN 15</t>
  </si>
  <si>
    <t>484910000-01</t>
  </si>
  <si>
    <t>Konzola pre vonkajšiu jednotku tepelného.čerpadla</t>
  </si>
  <si>
    <t>831B00275</t>
  </si>
  <si>
    <t>Inhibítor Topekor - do vykurovacej sústavy - 300 120</t>
  </si>
  <si>
    <t>733221204</t>
  </si>
  <si>
    <t>Potrubie Cu mäkké-tvrdé pájkovanie d 22</t>
  </si>
  <si>
    <t>733224204</t>
  </si>
  <si>
    <t>Príplatok na potrubie Cu v kotolni d 22</t>
  </si>
  <si>
    <t>2863C1702</t>
  </si>
  <si>
    <t>Vsuvka redukovaná 3/4 x 1" - KZ 00 36 70 22</t>
  </si>
  <si>
    <t>2863C2601</t>
  </si>
  <si>
    <t>Predĺženie obojstranné nalisovacie 16 x 16 - KL 24 02 41 20</t>
  </si>
  <si>
    <t>733322102</t>
  </si>
  <si>
    <t>Potrubie plastové ALPE-X spojené plastovou objímkou priem. 16 /prípadne ekvivalent /</t>
  </si>
  <si>
    <t>733322104</t>
  </si>
  <si>
    <t>Potrubie plastové ALPE-X spojené plastovou objímkou priem. 25 /prípadne ekvivalenbt/</t>
  </si>
  <si>
    <t>733324304</t>
  </si>
  <si>
    <t>Prípl. za potrubie plastové spoj plast objím. v kotol. d25</t>
  </si>
  <si>
    <t>733391922</t>
  </si>
  <si>
    <t>Zostavenie potrubia plast. spoj plast objímkou priem. 16mm</t>
  </si>
  <si>
    <t>311852900</t>
  </si>
  <si>
    <t>Kotva stenovej konzoly 348825 40x8</t>
  </si>
  <si>
    <t>4225C0900</t>
  </si>
  <si>
    <t>Skupiny poistné bezpečnostné ku expanzným nádobam - konzoly</t>
  </si>
  <si>
    <t>5512H1974</t>
  </si>
  <si>
    <t>Skupina bezpečnostná poistná  302 - 1"</t>
  </si>
  <si>
    <t>733391924</t>
  </si>
  <si>
    <t>Zostavenie potrubia plast. spoj plast objímkou priem. 25mm</t>
  </si>
  <si>
    <t>2863F6203-01</t>
  </si>
  <si>
    <t>Spojka lisovaná 16x2 - 16x2 - P701600 pre potrubie viacvrstv AL PEX</t>
  </si>
  <si>
    <t>2863F6206-01</t>
  </si>
  <si>
    <t>Spojka lisovaná 26x3 - 26x3 - P702600 pre potrubie viacvrstv. AL PEX</t>
  </si>
  <si>
    <t>4841D0511-01</t>
  </si>
  <si>
    <t>Jednotka solárna  hydraulická, typ KOMBI - KJ-001</t>
  </si>
  <si>
    <t>484N01106</t>
  </si>
  <si>
    <t>Spojka zverná - AL-PEX, pre RA - URX, RLV - X, VHS-F/R, VHX, prípoj na ventil 1/2" AG, DN16x2</t>
  </si>
  <si>
    <t>Preplachovanie  potrubia pred napustením vykurovacej vody do DN 40</t>
  </si>
  <si>
    <t>733999905</t>
  </si>
  <si>
    <t>Rozvod potrubia, HZS T5-prefúknutie potrubia</t>
  </si>
  <si>
    <t>998733103</t>
  </si>
  <si>
    <t>Presun hmôt pre potrubie UK v objektoch výšky do 24 m</t>
  </si>
  <si>
    <t>721100917,</t>
  </si>
  <si>
    <t>Montáž guĺového kohúta do DN 25</t>
  </si>
  <si>
    <t>734209101</t>
  </si>
  <si>
    <t>Montáž armatúr s jedným závitom G 1/4</t>
  </si>
  <si>
    <t>422305030</t>
  </si>
  <si>
    <t>Kohútik plniaci a vypúšťací K310 DN 15</t>
  </si>
  <si>
    <t>4223K0163</t>
  </si>
  <si>
    <t>Uzáver guľový voda s odvodnením 1"- 8011100</t>
  </si>
  <si>
    <t>6423E9040</t>
  </si>
  <si>
    <t>Ventil napúšťací   04 / 170 -250 KPa</t>
  </si>
  <si>
    <t>734209123</t>
  </si>
  <si>
    <t>Montáž armatúr s troma závitmi G 1/2 -vypúštaci kohút</t>
  </si>
  <si>
    <t>551666200</t>
  </si>
  <si>
    <t>Ventil poistný PV 2525 1" do 250 Kp</t>
  </si>
  <si>
    <t>734221683</t>
  </si>
  <si>
    <t>Termostatická hlavica kvapalinová PN 10 do 110°C so zabudovaným čidlom</t>
  </si>
  <si>
    <t>5512H0311</t>
  </si>
  <si>
    <t>Hlavica termostatická kvapalinová IVAR.T 3000 - biela</t>
  </si>
  <si>
    <t>998734203</t>
  </si>
  <si>
    <t>Presun hmôt pre armatúry UK v objektoch  výšky do 24 m</t>
  </si>
  <si>
    <t>735</t>
  </si>
  <si>
    <t>Vykurovacie telesá</t>
  </si>
  <si>
    <t>735000912</t>
  </si>
  <si>
    <t>Vyregulovanie ventilov a kohútov s termost. ovlád. pri oprav</t>
  </si>
  <si>
    <t>735158110</t>
  </si>
  <si>
    <t>Vykur. telesá panel. 1 radové, tlak. skúšky telies vodou</t>
  </si>
  <si>
    <t>732111314</t>
  </si>
  <si>
    <t>Rozdelovače a zberače, rúrkové hrdlá bez prírub DN 25</t>
  </si>
  <si>
    <t>735159130</t>
  </si>
  <si>
    <t>Montáž skrinky rozdelovača pod omietku  2-4 okruhy</t>
  </si>
  <si>
    <t>735159210</t>
  </si>
  <si>
    <t>Montáž skrinky rozdelovača pod omietku 9-12 okruhov</t>
  </si>
  <si>
    <t>735299111-R</t>
  </si>
  <si>
    <t>Montáž zostavy rozdelovač - zberač na stenu typ 3 cestný</t>
  </si>
  <si>
    <t>831A01802-01</t>
  </si>
  <si>
    <t>Skrinka rozdeľovača  UP 630x 605-715x110 -150 3 okruhy</t>
  </si>
  <si>
    <t>831A01804-01</t>
  </si>
  <si>
    <t>Skrinka rozdeľovača UP 950x715 -895x110-150  11 okruhov pre montáž pod omietku  ocelový plech  biely</t>
  </si>
  <si>
    <t>831F01302</t>
  </si>
  <si>
    <t>Zostava rozdeľovač/zberač  DRS 1"xEK; 3cestný</t>
  </si>
  <si>
    <t>831F01310</t>
  </si>
  <si>
    <t>Zostava rozdeľovač/zberač  DRS 1"xEK; 11cestný</t>
  </si>
  <si>
    <t>831F01311</t>
  </si>
  <si>
    <t>Držiak k rozdelovaču  hr.250 mm</t>
  </si>
  <si>
    <t>920AN04035</t>
  </si>
  <si>
    <t>Spinac pre 2 okruhy</t>
  </si>
  <si>
    <t>735169111</t>
  </si>
  <si>
    <t>Montáž vyk. telies rúrk. s hlin. lamel. do 1800mm</t>
  </si>
  <si>
    <t>484851100-01</t>
  </si>
  <si>
    <t>Držiak doskový radiátorový závesný 15/120</t>
  </si>
  <si>
    <t>484P55043</t>
  </si>
  <si>
    <t>Radiátor rúrkový s hlinik.lamiel  1420/600 mm</t>
  </si>
  <si>
    <t>5512C1402-01</t>
  </si>
  <si>
    <t>Ventil termostatický TRV-1 rohový D 1/2"-  2 regulačný 50183115 k</t>
  </si>
  <si>
    <t>735191910</t>
  </si>
  <si>
    <t>Opr. vykur. telies, napustenie vody do vykur. telies</t>
  </si>
  <si>
    <t>735311103</t>
  </si>
  <si>
    <t>Podlahové kúrenie  so syst.doskou  potr S 17/2mm rozt. 150mm</t>
  </si>
  <si>
    <t>733191113.</t>
  </si>
  <si>
    <t>Osadenie skrinky rozdelovača podlahového vykurovania do otvoru v murive hr.250mm</t>
  </si>
  <si>
    <t>2863F1501</t>
  </si>
  <si>
    <t>Kus dištančný - rozpierka 1"- 1841453</t>
  </si>
  <si>
    <t>2863F1801</t>
  </si>
  <si>
    <t>Úchytka pre montáž rozdeľovačov 1"- 1842200</t>
  </si>
  <si>
    <t>2 ks</t>
  </si>
  <si>
    <t>2863F2004</t>
  </si>
  <si>
    <t>Prietokomer regulačný 0-6 l/min - 3F90002 pre podlahové vykurovanie</t>
  </si>
  <si>
    <t>2863F2101</t>
  </si>
  <si>
    <t>Zvršok termostatický zberača - 1637202</t>
  </si>
  <si>
    <t>súprava</t>
  </si>
  <si>
    <t>998735201</t>
  </si>
  <si>
    <t>Presun hmôt pre vykur. telesá UK v objektoch výšky do 6 m</t>
  </si>
  <si>
    <t>767111110-R</t>
  </si>
  <si>
    <t>Montáž nosnej konštrukcie  pre 2 solárne panely. z ocel. profilov do 50 kg  n  ašikmú strechu</t>
  </si>
  <si>
    <t>4841K0101</t>
  </si>
  <si>
    <t>Kolektor solárny BSD 4E PRO - vstavaný kolektor 4m2 s integrov.oplechovaním</t>
  </si>
  <si>
    <t>831027VS05-01</t>
  </si>
  <si>
    <t>Snímač teplotný káblový, vonkajší 2916 : ST 1111-10 [-20...+70°C] prívod 10m, IP67</t>
  </si>
  <si>
    <t>767995101</t>
  </si>
  <si>
    <t>Montáž atypických stavebných doplnk. konštrukcií do 5 kg</t>
  </si>
  <si>
    <t>484665120</t>
  </si>
  <si>
    <t>Konzola nastavitelná NK</t>
  </si>
  <si>
    <t>262</t>
  </si>
  <si>
    <t>264</t>
  </si>
  <si>
    <t>783222100</t>
  </si>
  <si>
    <t>Nátery kov. stav. doplnk. konštr. syntet. dvojnásobné /závesných konzol/</t>
  </si>
  <si>
    <t>266</t>
  </si>
  <si>
    <t>Maľby</t>
  </si>
  <si>
    <t>784452271</t>
  </si>
  <si>
    <t>Maľba zo zmesí tekut. 1 far. dvojnás. v miest. do 3,8m</t>
  </si>
  <si>
    <t>268</t>
  </si>
  <si>
    <t>210010003</t>
  </si>
  <si>
    <t>Vypracovanie revíznej správy k zariadeniam /včetne meraní/</t>
  </si>
  <si>
    <t>270</t>
  </si>
  <si>
    <t>210010004</t>
  </si>
  <si>
    <t>Montáž pospojovania zariadení na hlavnú pospojovaciu svorku/kotol,zásobník/</t>
  </si>
  <si>
    <t>272</t>
  </si>
  <si>
    <t>4054D0221</t>
  </si>
  <si>
    <t>Servopohon EMO 3 na prevádzkové napätie 24V - 1880-00.500</t>
  </si>
  <si>
    <t>274</t>
  </si>
  <si>
    <t>Elektromateriál ,pásky ,káble.svorky,napájacie káble</t>
  </si>
  <si>
    <t>276</t>
  </si>
  <si>
    <t>999990300</t>
  </si>
  <si>
    <t>Podružný materiál  pre hrubú montáž,pomocný materiál pre kompletáž</t>
  </si>
  <si>
    <t>278</t>
  </si>
  <si>
    <t>M22</t>
  </si>
  <si>
    <t>156 Montáž oznam. signal. a zab. zariadení</t>
  </si>
  <si>
    <t>731132173r</t>
  </si>
  <si>
    <t>Montáž riadiacej jednotky  mikroprocesorovej MTS 2P</t>
  </si>
  <si>
    <t>280</t>
  </si>
  <si>
    <t>731139005</t>
  </si>
  <si>
    <t>Montáž ekvitermickej regulácie pre činnost čerpadla</t>
  </si>
  <si>
    <t>282</t>
  </si>
  <si>
    <t>M22 - 156 Montáž oznamovacích, signalizačných a zabezpečovacích zariadení</t>
  </si>
  <si>
    <t>284</t>
  </si>
  <si>
    <t>374965A052-01</t>
  </si>
  <si>
    <t>Senzor   internetová komunikácia mobil na 10 okruhov  OS android</t>
  </si>
  <si>
    <t>286</t>
  </si>
  <si>
    <t>4054C0103.</t>
  </si>
  <si>
    <t>Regulácia ekvitermická Multi matic 700  /prípadne  ekvivalent/</t>
  </si>
  <si>
    <t>288</t>
  </si>
  <si>
    <t>405S014140-01</t>
  </si>
  <si>
    <t>Riadiaca jednotka mikroprocesorová MTS 2P /prípadne ekvivalent/</t>
  </si>
  <si>
    <t>290</t>
  </si>
  <si>
    <t>M35</t>
  </si>
  <si>
    <t>164 Montáž čerp., kompres. a vodohosp. zar.</t>
  </si>
  <si>
    <t>359990005-R</t>
  </si>
  <si>
    <t>Montáž úpravovne vody a vodohosp. zariadení, HZS T5</t>
  </si>
  <si>
    <t>292</t>
  </si>
  <si>
    <t>4361M0103</t>
  </si>
  <si>
    <t>Úpravňa vody el.mag.EZV 25D 1"- 754</t>
  </si>
  <si>
    <t>294</t>
  </si>
  <si>
    <t>Montáž potrubia ( M23 okrem plynovodov )</t>
  </si>
  <si>
    <t>733191112</t>
  </si>
  <si>
    <t>Manžety prestupové pre rúrky do DN 32 /ochrana AL potrubia z rúrok sietovaných v podlahe pod dverami/</t>
  </si>
  <si>
    <t>296</t>
  </si>
  <si>
    <t>734419111</t>
  </si>
  <si>
    <t>Montáž teplomerov techn. s ochranným púzdrom alebo pevným stonk. -vonkajšej teploty</t>
  </si>
  <si>
    <t>734420811</t>
  </si>
  <si>
    <t>Montáž tlakomerov so spodným pripojením</t>
  </si>
  <si>
    <t>734420821</t>
  </si>
  <si>
    <t>Montáž spínačov</t>
  </si>
  <si>
    <t>210010006-R</t>
  </si>
  <si>
    <t>Montáž rozširovacieho modulu multi</t>
  </si>
  <si>
    <t>388413050</t>
  </si>
  <si>
    <t>Tlakomer  membrán. 03376 d 160 mm    0,6 Mpa</t>
  </si>
  <si>
    <t>405C000070</t>
  </si>
  <si>
    <t>Teplotný snímač NS 101 - priestorový</t>
  </si>
  <si>
    <t>405C000075</t>
  </si>
  <si>
    <t>Teplotný snímač NS 111.65 - vonkajší</t>
  </si>
  <si>
    <t>405S015592-01</t>
  </si>
  <si>
    <t>Snímač teploty TV pre zásobníky s plastovou koncovkou</t>
  </si>
  <si>
    <t>731999905</t>
  </si>
  <si>
    <t>Kotolne, HZS T5-nábehové/tlakové/ skúšky kotla komplexné skúšky</t>
  </si>
  <si>
    <t>999999904.</t>
  </si>
  <si>
    <t>Ostatné konštrukcie a práce -montáž a ochrana zariadení</t>
  </si>
  <si>
    <t>999999005-R</t>
  </si>
  <si>
    <t>Konštrukcie a práce montážne, HZS T5 vyregulovanie celej vykurovacej sústavy</t>
  </si>
  <si>
    <t>Ostatné konštrukcie a práce, HZS T4 -skúšanie chodu čerpadla a prídavných zariadení spolu s podlahovým vykurovaním</t>
  </si>
  <si>
    <t>999999905</t>
  </si>
  <si>
    <t>Ostatné konštrukcie a práce, HZS T5 -kompletáž ,napustenie sústavy</t>
  </si>
  <si>
    <t>SO 02 - SO 02 Objekt garáže</t>
  </si>
  <si>
    <t>02-1 - Garáž</t>
  </si>
  <si>
    <t xml:space="preserve">    787 - Zasklievanie</t>
  </si>
  <si>
    <t>122201102.S</t>
  </si>
  <si>
    <t>Odkopávka a prekopávka nezapažená v hornine 3, nad 100 do 1000 m3</t>
  </si>
  <si>
    <t>-897876362</t>
  </si>
  <si>
    <t>-190111202</t>
  </si>
  <si>
    <t>131201101.S</t>
  </si>
  <si>
    <t>Výkop nezapaženej jamy v hornine 3, do 100 m3</t>
  </si>
  <si>
    <t>-1724034596</t>
  </si>
  <si>
    <t>131201109.S</t>
  </si>
  <si>
    <t>Hĺbenie nezapažených jám a zárezov. Príplatok za lepivosť horniny 3</t>
  </si>
  <si>
    <t>-1040602495</t>
  </si>
  <si>
    <t>277306223</t>
  </si>
  <si>
    <t>1387604083</t>
  </si>
  <si>
    <t>1438156133</t>
  </si>
  <si>
    <t>-1900955986</t>
  </si>
  <si>
    <t>-998453094</t>
  </si>
  <si>
    <t>275313612.S</t>
  </si>
  <si>
    <t>Betón základových pätiek, prostý tr. C 20/25</t>
  </si>
  <si>
    <t>1090848862</t>
  </si>
  <si>
    <t>-174647603</t>
  </si>
  <si>
    <t>596911161.S</t>
  </si>
  <si>
    <t>Kladenie betónovej zámkovej dlažby komunikácií pre peších hr. 80 mm pre peších do 50 m2 so zriadením lôžka z kameniva hr. 50 mm</t>
  </si>
  <si>
    <t>1370838614</t>
  </si>
  <si>
    <t>277870096</t>
  </si>
  <si>
    <t>1361549504</t>
  </si>
  <si>
    <t>611460364.S</t>
  </si>
  <si>
    <t>Vnútorná omietka stropov vápennocementová jednovrstvová, hr. 10-20 mm</t>
  </si>
  <si>
    <t>-827623394</t>
  </si>
  <si>
    <t>-252244501</t>
  </si>
  <si>
    <t>236086389</t>
  </si>
  <si>
    <t>612460364.S</t>
  </si>
  <si>
    <t>Vnútorná omietka stien vápennocementová jednovrstvová, hr. 10-20 mm</t>
  </si>
  <si>
    <t>2080574453</t>
  </si>
  <si>
    <t>622460123.S</t>
  </si>
  <si>
    <t>Príprava vonkajšieho podkladu stien penetráciou hĺbkovou na staré a nesúdržné podklady</t>
  </si>
  <si>
    <t>-928529970</t>
  </si>
  <si>
    <t>622460125.S</t>
  </si>
  <si>
    <t>Príprava vonkajšieho podkladu stien penetráciou pod nátery a maľby</t>
  </si>
  <si>
    <t>-433087762</t>
  </si>
  <si>
    <t>622460365.S</t>
  </si>
  <si>
    <t>Vonkajšia omietka stien vápennocementová jednovrstvová, hr. 10-25 mm</t>
  </si>
  <si>
    <t>-1305880379</t>
  </si>
  <si>
    <t>622491320.S</t>
  </si>
  <si>
    <t>Fasádny náter dvojnásobný</t>
  </si>
  <si>
    <t>1805417252</t>
  </si>
  <si>
    <t>632001051.S</t>
  </si>
  <si>
    <t>Zhotovenie jednonásobného penetračného náteru pre potery a stierky</t>
  </si>
  <si>
    <t>2030207028</t>
  </si>
  <si>
    <t>585520008700.S</t>
  </si>
  <si>
    <t>Penetračný náter na nasiakavé podklady pod potery, samonivelizačné hmoty a stavebné lepidlá</t>
  </si>
  <si>
    <t>1372434142</t>
  </si>
  <si>
    <t>632452618.S</t>
  </si>
  <si>
    <t>Cementová samonivelizačná stierka, pevnosti v tlaku 20 MPa, hr. 10 mm</t>
  </si>
  <si>
    <t>-612327503</t>
  </si>
  <si>
    <t>648991111.S</t>
  </si>
  <si>
    <t>Osadenie parapetných dosiek z plastických a poloplast., hmôt, š. do 200 mm</t>
  </si>
  <si>
    <t>-1716185847</t>
  </si>
  <si>
    <t>611560000200.S</t>
  </si>
  <si>
    <t>Parapetná doska plastová, šírka 200 mm, komôrková vnútorná, zlatý dub, mramor, mahagon, svetlý buk, orech</t>
  </si>
  <si>
    <t>1375469677</t>
  </si>
  <si>
    <t>2135574859</t>
  </si>
  <si>
    <t>1266930482</t>
  </si>
  <si>
    <t>-1890754810</t>
  </si>
  <si>
    <t>-1233968430</t>
  </si>
  <si>
    <t>-696230197</t>
  </si>
  <si>
    <t>-986744703</t>
  </si>
  <si>
    <t>968062244.S</t>
  </si>
  <si>
    <t>Vybúranie drevených rámov okien jednod. plochy do 1 m2,  -0,04100t</t>
  </si>
  <si>
    <t>445546633</t>
  </si>
  <si>
    <t>968071136.S</t>
  </si>
  <si>
    <t>Vyvesenie kovového krídla vrát do suti plochy do 4 m2</t>
  </si>
  <si>
    <t>-478936592</t>
  </si>
  <si>
    <t>1295499343</t>
  </si>
  <si>
    <t>968072559.S</t>
  </si>
  <si>
    <t>Vybúranie kovových vrát plochy nad 5 m2,  -0,06600t</t>
  </si>
  <si>
    <t>-1182042499</t>
  </si>
  <si>
    <t>-1752428229</t>
  </si>
  <si>
    <t>1147256826</t>
  </si>
  <si>
    <t>-91002467</t>
  </si>
  <si>
    <t>-1928105602</t>
  </si>
  <si>
    <t>-902472293</t>
  </si>
  <si>
    <t>2107556211</t>
  </si>
  <si>
    <t>1460943151</t>
  </si>
  <si>
    <t>116089528</t>
  </si>
  <si>
    <t>979087017.S</t>
  </si>
  <si>
    <t>Odvoz na skládku, demontovaných konštrukcií azbestocementových do 5000m</t>
  </si>
  <si>
    <t>-779595192</t>
  </si>
  <si>
    <t>979087018.S</t>
  </si>
  <si>
    <t>Príplatok za každých ďalších aj začatých 5000 m pre odvoz na skládku demontovaných konštrukcií azbestocementových</t>
  </si>
  <si>
    <t>1187425931</t>
  </si>
  <si>
    <t>-1484809354</t>
  </si>
  <si>
    <t>979089412.S</t>
  </si>
  <si>
    <t>Poplatok za skladovanie - izolačné materiály a materiály obsahujúce azbest (17 06), ostatné</t>
  </si>
  <si>
    <t>-268911380</t>
  </si>
  <si>
    <t>586784887</t>
  </si>
  <si>
    <t>712991010.S</t>
  </si>
  <si>
    <t>Montáž podkladnej konštrukcie z OSB dosiek na atike šírky 200 - 250 mm pod klampiarske konštrukcie</t>
  </si>
  <si>
    <t>323740711</t>
  </si>
  <si>
    <t>-1457796000</t>
  </si>
  <si>
    <t>-1879500290</t>
  </si>
  <si>
    <t>998712201.S</t>
  </si>
  <si>
    <t>Presun hmôt pre izoláciu povlakovej krytiny v objektoch výšky do 6 m</t>
  </si>
  <si>
    <t>1032228666</t>
  </si>
  <si>
    <t>1879531108</t>
  </si>
  <si>
    <t>Kotviaca pätka na stĺp</t>
  </si>
  <si>
    <t>1286969296</t>
  </si>
  <si>
    <t>508867599</t>
  </si>
  <si>
    <t>Rezivo krov</t>
  </si>
  <si>
    <t>-1432890404</t>
  </si>
  <si>
    <t>Montáž debnenia jednoduchých striech, na krokvy drevotrieskovými OSB doskami na zráz</t>
  </si>
  <si>
    <t>-1636343029</t>
  </si>
  <si>
    <t>2068702465</t>
  </si>
  <si>
    <t>Montáž kontralát pre sklon do 22°</t>
  </si>
  <si>
    <t>522667499</t>
  </si>
  <si>
    <t>1880467030</t>
  </si>
  <si>
    <t>910940257</t>
  </si>
  <si>
    <t>92109409</t>
  </si>
  <si>
    <t>718718581</t>
  </si>
  <si>
    <t>605120000500.S</t>
  </si>
  <si>
    <t>Drevený stĺp 200x200mm</t>
  </si>
  <si>
    <t>-1420778248</t>
  </si>
  <si>
    <t>1277084337</t>
  </si>
  <si>
    <t>764171301.S</t>
  </si>
  <si>
    <t>Krytina falcovaná pozink farebný, sklon strechy do 30°</t>
  </si>
  <si>
    <t>-286940001</t>
  </si>
  <si>
    <t>764171800.S</t>
  </si>
  <si>
    <t>Krytina škridloplech pozink farebný maloformátová, sklon strechy do 30°</t>
  </si>
  <si>
    <t>-376476295</t>
  </si>
  <si>
    <t>764313001.S</t>
  </si>
  <si>
    <t>Oddeľovacia štruktúrovaná rohož s integrovanou poistnou hydroizoláciou pre krytiny z pozinkovaného farbeného plechu</t>
  </si>
  <si>
    <t>-1630269327</t>
  </si>
  <si>
    <t>764333420.S</t>
  </si>
  <si>
    <t>Lemovanie z pozinkovaného farbeného PZf plechu, múrov na plochých strechách r.š. 250 mm - zaveterné lišty</t>
  </si>
  <si>
    <t>1047119270</t>
  </si>
  <si>
    <t>-1015573260</t>
  </si>
  <si>
    <t>-1322169546</t>
  </si>
  <si>
    <t>532599826</t>
  </si>
  <si>
    <t>-1801470568</t>
  </si>
  <si>
    <t>764410430.S</t>
  </si>
  <si>
    <t>Oplechovanie parapetov z pozinkovaného farbeného PZf plechu, vrátane rohov r.š. 200 mm</t>
  </si>
  <si>
    <t>-581996744</t>
  </si>
  <si>
    <t>764410850.S</t>
  </si>
  <si>
    <t>Demontáž oplechovania parapetov rš od 100 do 330 mm,  -0,00135t</t>
  </si>
  <si>
    <t>1330837289</t>
  </si>
  <si>
    <t>764430410.S</t>
  </si>
  <si>
    <t>Oplechovanie muriva a atík z pozinkovaného farbeného PZf plechu, vrátane rohov r.š. 250 mm</t>
  </si>
  <si>
    <t>975382427</t>
  </si>
  <si>
    <t>184682885</t>
  </si>
  <si>
    <t>-591835158</t>
  </si>
  <si>
    <t>929785274</t>
  </si>
  <si>
    <t>-381072249</t>
  </si>
  <si>
    <t>998764201.S</t>
  </si>
  <si>
    <t>Presun hmôt pre konštrukcie klampiarske v objektoch výšky do 6 m</t>
  </si>
  <si>
    <t>2105472367</t>
  </si>
  <si>
    <t>765323810.S</t>
  </si>
  <si>
    <t>Demontáž krytiny z azbestocementu do sute, sklon do 45°, -0,02200 t</t>
  </si>
  <si>
    <t>1381422348</t>
  </si>
  <si>
    <t>998765201.S</t>
  </si>
  <si>
    <t>Presun hmôt pre tvrdé krytiny v objektoch výšky do 6 m</t>
  </si>
  <si>
    <t>496650839</t>
  </si>
  <si>
    <t>-1045470132</t>
  </si>
  <si>
    <t>-948466616</t>
  </si>
  <si>
    <t>1935665176</t>
  </si>
  <si>
    <t>766101</t>
  </si>
  <si>
    <t>Plastové okno 1250x800mm - O1</t>
  </si>
  <si>
    <t>-2009885223</t>
  </si>
  <si>
    <t>766641161.S</t>
  </si>
  <si>
    <t>Montáž dverí plastových, vchodových, 1 m obvodu dverí</t>
  </si>
  <si>
    <t>-2124444208</t>
  </si>
  <si>
    <t>766201</t>
  </si>
  <si>
    <t>Plastové vchodové dvere 900x2020mm vr. zárubne</t>
  </si>
  <si>
    <t>-1956624878</t>
  </si>
  <si>
    <t>766202</t>
  </si>
  <si>
    <t>Plastové vchodové dvere 2700x1950mm vr. zárubne</t>
  </si>
  <si>
    <t>-1068910776</t>
  </si>
  <si>
    <t>-778736053</t>
  </si>
  <si>
    <t>998766201.S</t>
  </si>
  <si>
    <t>Presun hmot pre konštrukcie stolárske v objektoch výšky do 6 m</t>
  </si>
  <si>
    <t>1060452473</t>
  </si>
  <si>
    <t>1443549931</t>
  </si>
  <si>
    <t>175601076</t>
  </si>
  <si>
    <t>Škárovacia hmota CERESIT CE 33</t>
  </si>
  <si>
    <t>-1379934573</t>
  </si>
  <si>
    <t>-1866708815</t>
  </si>
  <si>
    <t>998771201</t>
  </si>
  <si>
    <t>Presun hmôt pre podlahy z dlaždíc v objektoch výšky do 6m</t>
  </si>
  <si>
    <t>-1868084257</t>
  </si>
  <si>
    <t>-144234129</t>
  </si>
  <si>
    <t>-1882987272</t>
  </si>
  <si>
    <t>998776201.S</t>
  </si>
  <si>
    <t>Presun hmôt pre podlahy povlakové v objektoch výšky do 6 m</t>
  </si>
  <si>
    <t>1932906389</t>
  </si>
  <si>
    <t>-1421233481</t>
  </si>
  <si>
    <t>570676326</t>
  </si>
  <si>
    <t>121136050</t>
  </si>
  <si>
    <t>496426077</t>
  </si>
  <si>
    <t>787</t>
  </si>
  <si>
    <t>Zasklievanie</t>
  </si>
  <si>
    <t>787300803.S</t>
  </si>
  <si>
    <t>Vysklievanie strešných konštrukcií,  -0,01800t</t>
  </si>
  <si>
    <t>-100859851</t>
  </si>
  <si>
    <t>478881214</t>
  </si>
  <si>
    <t>-1164905015</t>
  </si>
  <si>
    <t>1946128746</t>
  </si>
  <si>
    <t>333204532</t>
  </si>
  <si>
    <t>2139674189</t>
  </si>
  <si>
    <t>-1787074475</t>
  </si>
  <si>
    <t>1185742240</t>
  </si>
  <si>
    <t>-457020111</t>
  </si>
  <si>
    <t>-1902314528</t>
  </si>
  <si>
    <t>366755197</t>
  </si>
  <si>
    <t>2026785052</t>
  </si>
  <si>
    <t>509948621</t>
  </si>
  <si>
    <t>860954815</t>
  </si>
  <si>
    <t>344795342</t>
  </si>
  <si>
    <t>-290168103</t>
  </si>
  <si>
    <t>755213515</t>
  </si>
  <si>
    <t>227049688</t>
  </si>
  <si>
    <t>210160298</t>
  </si>
  <si>
    <t>Montáž a dodávka rozvádzača RG s prístrojmi - podľa PD</t>
  </si>
  <si>
    <t>-437657967</t>
  </si>
  <si>
    <t>586581629</t>
  </si>
  <si>
    <t>-480087811</t>
  </si>
  <si>
    <t>425686558</t>
  </si>
  <si>
    <t>348130002405</t>
  </si>
  <si>
    <t>Svietidlo stropné LED 36W,230V,IP20</t>
  </si>
  <si>
    <t>1583471648</t>
  </si>
  <si>
    <t>210800186.S</t>
  </si>
  <si>
    <t>Kábel medený uložený v rúrke CYKY 450/750 V 3x1,5</t>
  </si>
  <si>
    <t>2082653693</t>
  </si>
  <si>
    <t>341110000700.S</t>
  </si>
  <si>
    <t>Kábel medený CYKY 3x1,5 mm2</t>
  </si>
  <si>
    <t>-828241694</t>
  </si>
  <si>
    <t>210800187.S</t>
  </si>
  <si>
    <t>Kábel medený uložený v rúrke CYKY 450/750 V 3x2,5</t>
  </si>
  <si>
    <t>653679626</t>
  </si>
  <si>
    <t>341110000800.S</t>
  </si>
  <si>
    <t>Kábel medený CYKY 3x2,5 mm2</t>
  </si>
  <si>
    <t>-1508284826</t>
  </si>
  <si>
    <t>210800199.S</t>
  </si>
  <si>
    <t>Kábel medený uložený v rúrke CYKY 450/750 V 5x2,5</t>
  </si>
  <si>
    <t>925592942</t>
  </si>
  <si>
    <t>341110002000.S</t>
  </si>
  <si>
    <t>Kábel medený CYKY 5x2,5 mm2</t>
  </si>
  <si>
    <t>-839543893</t>
  </si>
  <si>
    <t>210800200.S</t>
  </si>
  <si>
    <t>Kábel medený uložený v rúrke CYKY 450/750 V 5x4</t>
  </si>
  <si>
    <t>2023301837</t>
  </si>
  <si>
    <t>341110002100.S</t>
  </si>
  <si>
    <t>Kábel medený CYKY 5x4 mm2</t>
  </si>
  <si>
    <t>-1768028810</t>
  </si>
  <si>
    <t>1169911718</t>
  </si>
  <si>
    <t>-1096964132</t>
  </si>
  <si>
    <t>HZS000113.S</t>
  </si>
  <si>
    <t>Nešpecifikované práce</t>
  </si>
  <si>
    <t>1472383039</t>
  </si>
  <si>
    <t>-259133827</t>
  </si>
  <si>
    <t>SO 03 - SO 03 Odstránenie oceľovej garáže a hospodárskych budov</t>
  </si>
  <si>
    <t>03-1 - Odstránenie oceľovej garáže</t>
  </si>
  <si>
    <t>174201101.S</t>
  </si>
  <si>
    <t>Zásyp sypaninou bez zhutnenia jám, šachiet, rýh, zárezov alebo okolo objektov do 100 m3</t>
  </si>
  <si>
    <t>-1796384394</t>
  </si>
  <si>
    <t>583310003400.S</t>
  </si>
  <si>
    <t>Štrkopiesok frakcia 0-63 mm</t>
  </si>
  <si>
    <t>-419544973</t>
  </si>
  <si>
    <t>-358244368</t>
  </si>
  <si>
    <t>968062246.S</t>
  </si>
  <si>
    <t>Vybúranie drevených rámov okien jednoduchých plochy do 4 m2,  -0,02700t</t>
  </si>
  <si>
    <t>1013933929</t>
  </si>
  <si>
    <t>968071125.S</t>
  </si>
  <si>
    <t>Vyvesenie kovového dverného krídla do suti plochy do 2 m2</t>
  </si>
  <si>
    <t>-882595937</t>
  </si>
  <si>
    <t>-832813837</t>
  </si>
  <si>
    <t>-1700493563</t>
  </si>
  <si>
    <t>494486764</t>
  </si>
  <si>
    <t>2138472486</t>
  </si>
  <si>
    <t>1997967134</t>
  </si>
  <si>
    <t>-309562855</t>
  </si>
  <si>
    <t>-132455203</t>
  </si>
  <si>
    <t>767134802.S</t>
  </si>
  <si>
    <t>Demontáž oplechovania stien plechmi skrutkovanými,  -0,00900 t</t>
  </si>
  <si>
    <t>1334121350</t>
  </si>
  <si>
    <t>767392802.S</t>
  </si>
  <si>
    <t>Demontáž krytín striech z plechov skrutkovaných,  -0,00700t</t>
  </si>
  <si>
    <t>-1505105014</t>
  </si>
  <si>
    <t>767996801.S</t>
  </si>
  <si>
    <t>Demontáž ostatných doplnkov stavieb s hmotnosťou jednotlivých dielov konštrukcií do 50 kg,  -0,00100t - odhad</t>
  </si>
  <si>
    <t>429144082</t>
  </si>
  <si>
    <t>03-2 - Odstránenie hospodárskej budovy č.1</t>
  </si>
  <si>
    <t>-596224183</t>
  </si>
  <si>
    <t>1482375707</t>
  </si>
  <si>
    <t>1580866390</t>
  </si>
  <si>
    <t>-1151318770</t>
  </si>
  <si>
    <t>965043441.S</t>
  </si>
  <si>
    <t>Búranie podkladov pod dlažby, liatych dlažieb a mazanín,betón s poterom,teracom hr.do 150 mm,  plochy nad 4 m2 -2,20000t</t>
  </si>
  <si>
    <t>-803300937</t>
  </si>
  <si>
    <t>968071112.S</t>
  </si>
  <si>
    <t>Vyvesenie kovového okenného krídla do suti plochy do 1, 5 m2</t>
  </si>
  <si>
    <t>-2106315550</t>
  </si>
  <si>
    <t>792969254</t>
  </si>
  <si>
    <t>968072244.S</t>
  </si>
  <si>
    <t>Vybúranie kovových rámov okien jednoduchých plochy do 1 m2,  -0,06500t</t>
  </si>
  <si>
    <t>421032375</t>
  </si>
  <si>
    <t>968072245.S</t>
  </si>
  <si>
    <t>Vybúranie kovových rámov okien jednoduchých plochy do 2 m2,  -0,04100t</t>
  </si>
  <si>
    <t>716841528</t>
  </si>
  <si>
    <t>1538022545</t>
  </si>
  <si>
    <t>567183086</t>
  </si>
  <si>
    <t>-837112945</t>
  </si>
  <si>
    <t>-1249706336</t>
  </si>
  <si>
    <t>-312073069</t>
  </si>
  <si>
    <t>423529765</t>
  </si>
  <si>
    <t>-1445042735</t>
  </si>
  <si>
    <t>1262521430</t>
  </si>
  <si>
    <t>762341811.S</t>
  </si>
  <si>
    <t>Demontáž debnenia striech rovných, oblúkových do 60° z dosiek hrubých, hobľovaných, -0,01600 t</t>
  </si>
  <si>
    <t>-637075384</t>
  </si>
  <si>
    <t>763787213.S</t>
  </si>
  <si>
    <t>Demontáž stropnej konštr. z nosníkov plnostenných konštr.dĺžky do 15 m, prierez.plochy 150-500 cm2</t>
  </si>
  <si>
    <t>-2062862249</t>
  </si>
  <si>
    <t>-582275499</t>
  </si>
  <si>
    <t>883747280</t>
  </si>
  <si>
    <t>18143346</t>
  </si>
  <si>
    <t>1281536898</t>
  </si>
  <si>
    <t>30139076</t>
  </si>
  <si>
    <t>03-3 - Odstránenie hospodárskej budovy č.2</t>
  </si>
  <si>
    <t>1321331823</t>
  </si>
  <si>
    <t>-832103644</t>
  </si>
  <si>
    <t>1736617127</t>
  </si>
  <si>
    <t>1989533271</t>
  </si>
  <si>
    <t>1671689789</t>
  </si>
  <si>
    <t>-2101024191</t>
  </si>
  <si>
    <t>-812904288</t>
  </si>
  <si>
    <t>379158264</t>
  </si>
  <si>
    <t>968062558.S</t>
  </si>
  <si>
    <t>Vybúranie drevených vrát plochy do 5 m2,  -0,06000t</t>
  </si>
  <si>
    <t>1964718212</t>
  </si>
  <si>
    <t>-2024030196</t>
  </si>
  <si>
    <t>-479580573</t>
  </si>
  <si>
    <t>-2064944917</t>
  </si>
  <si>
    <t>831683712</t>
  </si>
  <si>
    <t>-1198472256</t>
  </si>
  <si>
    <t>1791522038</t>
  </si>
  <si>
    <t>-65096601</t>
  </si>
  <si>
    <t>968641822</t>
  </si>
  <si>
    <t>1879500069</t>
  </si>
  <si>
    <t>1117552796</t>
  </si>
  <si>
    <t>-1191133147</t>
  </si>
  <si>
    <t>937885013</t>
  </si>
  <si>
    <t>-349078372</t>
  </si>
  <si>
    <t>565785137</t>
  </si>
  <si>
    <t>-930556489</t>
  </si>
  <si>
    <t>1670913111</t>
  </si>
  <si>
    <t>-2043711151</t>
  </si>
  <si>
    <t>765323830.S</t>
  </si>
  <si>
    <t>Demontáž vlnoviek z azbestocementu do sute na drevenej alebo oceľovej konštrukcii, sklon do 45°,-0,02200 t</t>
  </si>
  <si>
    <t>-719218530</t>
  </si>
  <si>
    <t>SO 04 - Vodovodná prípojka DN 40 z vodomernej šachty</t>
  </si>
  <si>
    <t xml:space="preserve">    2 - ZÁKLADY</t>
  </si>
  <si>
    <t xml:space="preserve">    999 - MCE ostatné</t>
  </si>
  <si>
    <t>132020000</t>
  </si>
  <si>
    <t>Hĺbenie rýh ručne</t>
  </si>
  <si>
    <t>271511121</t>
  </si>
  <si>
    <t>Zásyp  z so zhutnením zo štrkopiesku fr.0-32 mm</t>
  </si>
  <si>
    <t>271511111</t>
  </si>
  <si>
    <t>Násyp podkladových konštrukcií pre ložko so zhutnením piesok</t>
  </si>
  <si>
    <t>2832F0508</t>
  </si>
  <si>
    <t>Fólia výstražná Biela, šír.300, hr.0,075 mm - 84 30 65</t>
  </si>
  <si>
    <t>175301101-R</t>
  </si>
  <si>
    <t>Lôžko a obsyp  potrubia pieskom</t>
  </si>
  <si>
    <t>ZÁKLADY</t>
  </si>
  <si>
    <t>272313701-R</t>
  </si>
  <si>
    <t>Základové klenby z betónu prostého tr. C20/25-podkladný beton pre Vodomernú šachtu</t>
  </si>
  <si>
    <t>871161121</t>
  </si>
  <si>
    <t>Montáž potrubia z tlakových rúrok polyetylénových d 32</t>
  </si>
  <si>
    <t>2863R5003</t>
  </si>
  <si>
    <t>Potrubie pre rozvody vody z PE 100, d32x2,0 mm</t>
  </si>
  <si>
    <t>2863Z2061</t>
  </si>
  <si>
    <t>Koleno 90° HDPE100 na tupo d32 SDR11</t>
  </si>
  <si>
    <t>898171831</t>
  </si>
  <si>
    <t>Osadenie prechodky do potrubia pripojovacieho k šachte</t>
  </si>
  <si>
    <t>722239106-R</t>
  </si>
  <si>
    <t>Montáž vodomernej zostavy .</t>
  </si>
  <si>
    <t>7222634041</t>
  </si>
  <si>
    <t>Osadenie  šachty do jamy</t>
  </si>
  <si>
    <t>803233010</t>
  </si>
  <si>
    <t>Montáž liatinového poklopu s obetónovaním</t>
  </si>
  <si>
    <t>2863A0303</t>
  </si>
  <si>
    <t>Objímka so zarážkou MB - 612 682 d 32</t>
  </si>
  <si>
    <t>2863A3403</t>
  </si>
  <si>
    <t>Prechodka PE/oceľ USTRS 616 634 d/DN 32/25</t>
  </si>
  <si>
    <t>2863K8133</t>
  </si>
  <si>
    <t>Poklop uzavretý a liatinový rám tr.B 125, DN 300</t>
  </si>
  <si>
    <t>4222I1004</t>
  </si>
  <si>
    <t>Zostava vodomerná - typ VVS KE výstup PE 95"</t>
  </si>
  <si>
    <t>436100202</t>
  </si>
  <si>
    <t>Šachta vodomerná betonová typ  hr.steny 120 mm hranatá</t>
  </si>
  <si>
    <t>898171831-R</t>
  </si>
  <si>
    <t>Osadenie prechodky do existujúcej šachty pre potr -PE/PC 32/25</t>
  </si>
  <si>
    <t>Prefúknutie vodovod.potr tlakovým vzduchom potrubia pred montážou</t>
  </si>
  <si>
    <t>722260924</t>
  </si>
  <si>
    <t>Montáž závitových vodomerov G 5/4</t>
  </si>
  <si>
    <t>3882A0552</t>
  </si>
  <si>
    <t>Vodomer domový M-N XNP QN 2,5 - 88102502</t>
  </si>
  <si>
    <t>961021311-R</t>
  </si>
  <si>
    <t>Búranie základov kamenných alebo otvorov nad 4 m2-.</t>
  </si>
  <si>
    <t>722231023</t>
  </si>
  <si>
    <t>Armat. vodov. s 2 závitmi, ventil priamy KE 125 T G 1</t>
  </si>
  <si>
    <t>722231063</t>
  </si>
  <si>
    <t>Armat. vodov. s 2 závitmi, ventil spätný VE 3030 G 1</t>
  </si>
  <si>
    <t>722260923</t>
  </si>
  <si>
    <t>Opr. spätná montáž závitových vodomerov G 1</t>
  </si>
  <si>
    <t>4228C0203</t>
  </si>
  <si>
    <t>Klapka spätná vodorovná PN 16  DN 25 1</t>
  </si>
  <si>
    <t>4223A0603</t>
  </si>
  <si>
    <t>Kohút guľový s prechodom na PE - GK.PE.552.025 - 1"</t>
  </si>
  <si>
    <t>892271111</t>
  </si>
  <si>
    <t>Tlaková skúška vodovodného potrubia DN 100 alebo 125</t>
  </si>
  <si>
    <t>892999999-R</t>
  </si>
  <si>
    <t>Ostatné konštrukcie - skúšky kvality vody</t>
  </si>
  <si>
    <t>Vonkajší vodovod HZS T5 -napojenie nového potrubia na povodný vodovod 2x</t>
  </si>
  <si>
    <t>998722202</t>
  </si>
  <si>
    <t>Presun hmôt pre vnút. vodovod v objektoch výšky do 12 m</t>
  </si>
  <si>
    <t>210010001</t>
  </si>
  <si>
    <t>Montáž vyhladávacieho vodiča na potrubie</t>
  </si>
  <si>
    <t>803222000</t>
  </si>
  <si>
    <t>Montáž  vývodu signalizačného vodiča na armatúru</t>
  </si>
  <si>
    <t>99021</t>
  </si>
  <si>
    <t>Presun hmôt pre M 21</t>
  </si>
  <si>
    <t>286951430</t>
  </si>
  <si>
    <t>Káblová spojka lisovacia KU-L 10/pre vyhĺadávací vodič/</t>
  </si>
  <si>
    <t>341000E004</t>
  </si>
  <si>
    <t>Vodič Cu (CY) : H05V-U 0,5 zeleno-žltý vyhladávací vodič na potrubie</t>
  </si>
  <si>
    <t>MCE ostatné</t>
  </si>
  <si>
    <t>807010259</t>
  </si>
  <si>
    <t>Montáž potrubia z rúr oceľových závitových 2"</t>
  </si>
  <si>
    <t>2861A1006</t>
  </si>
  <si>
    <t>Rúrka čierna - 106 - 2"</t>
  </si>
  <si>
    <t>SO 05 - SO 05 Oplotenie</t>
  </si>
  <si>
    <t>OST - Ostatné</t>
  </si>
  <si>
    <t>162201102.S</t>
  </si>
  <si>
    <t>Vodorovné premiestnenie výkopku z horniny 1-4 nad 20-50m</t>
  </si>
  <si>
    <t>-1372567849</t>
  </si>
  <si>
    <t>183101115.S</t>
  </si>
  <si>
    <t>Hĺbenie jamky v rovine alebo na svahu do 1:5, objem nad 0,125 do 0,40 m3</t>
  </si>
  <si>
    <t>528502488</t>
  </si>
  <si>
    <t>338131155.S</t>
  </si>
  <si>
    <t>Osadzovanie stĺpikov plotových železobetónových výšky 2,75 m so zabetónovaním</t>
  </si>
  <si>
    <t>2131192212</t>
  </si>
  <si>
    <t>592310001300.S</t>
  </si>
  <si>
    <t>Stĺpik betónový plotový priebežný hladký, pre plot výšky 2000 mm, šxvxl 120x115x2750 mm, sivý</t>
  </si>
  <si>
    <t>-1495827909</t>
  </si>
  <si>
    <t>348941112.S</t>
  </si>
  <si>
    <t>Osadzovanie rámového oplotenia, výška rámu 1500-2500 mm</t>
  </si>
  <si>
    <t>1698440147</t>
  </si>
  <si>
    <t>553510025000.S</t>
  </si>
  <si>
    <t>Panel pre panelový plotový systém, vxl 1,8x2,48 m, poplastovaný na pozinkovanej oceli</t>
  </si>
  <si>
    <t>1243040925</t>
  </si>
  <si>
    <t>1859413393</t>
  </si>
  <si>
    <t>805117965</t>
  </si>
  <si>
    <t>-536461870</t>
  </si>
  <si>
    <t>1359047925</t>
  </si>
  <si>
    <t>979089012.S</t>
  </si>
  <si>
    <t>Poplatok za skladovanie - betón, tehly, dlaždice (17 01) ostatné</t>
  </si>
  <si>
    <t>1955644537</t>
  </si>
  <si>
    <t>998151111.S</t>
  </si>
  <si>
    <t>Presun hmôt pre obj.8152, 8153,8159,zvislá nosná konštr.z tehál,tvárnic,blokov výšky do 10 m</t>
  </si>
  <si>
    <t>894261160</t>
  </si>
  <si>
    <t>767914830.S</t>
  </si>
  <si>
    <t>Demontáž oplotenia rámového na oceľové stĺpiky, výšky nad 1 do 2 m,  -0,00900t</t>
  </si>
  <si>
    <t>-1713514945</t>
  </si>
  <si>
    <t>767920110.S</t>
  </si>
  <si>
    <t>Montáž vrát a vrátok k oploteniu osadzovaných na stĺpiky murované alebo betónované, do 2 m2</t>
  </si>
  <si>
    <t>-1481678800</t>
  </si>
  <si>
    <t>767111001</t>
  </si>
  <si>
    <t>Bránička pre peších</t>
  </si>
  <si>
    <t>-1091857190</t>
  </si>
  <si>
    <t>767920130.S</t>
  </si>
  <si>
    <t>Montáž vrát a vrátok k oploteniu osadzovaných na stĺpiky murované alebo betónované, 4-6 m2</t>
  </si>
  <si>
    <t>1609272105</t>
  </si>
  <si>
    <t>553410061300.R</t>
  </si>
  <si>
    <t>Brána pre autá</t>
  </si>
  <si>
    <t>-1770736569</t>
  </si>
  <si>
    <t>767920810.S</t>
  </si>
  <si>
    <t>Demontáž vrát a vrátok na oplotenie s plochou jednotlivo do 2m2,  -0,19200t</t>
  </si>
  <si>
    <t>-1836958583</t>
  </si>
  <si>
    <t>767920820.S</t>
  </si>
  <si>
    <t>Demontáž vrát a vrátok na oplotenie s plochou jednotlivo nad 2 do 6 m2,  -0,21000t</t>
  </si>
  <si>
    <t>402530379</t>
  </si>
  <si>
    <t>998767201.S</t>
  </si>
  <si>
    <t>Presun hmôt pre kovové stavebné doplnkové konštrukcie v objektoch výšky do 6 m</t>
  </si>
  <si>
    <t>-672376784</t>
  </si>
  <si>
    <t>210140651.S</t>
  </si>
  <si>
    <t>Elektrický zvonček vodotesný</t>
  </si>
  <si>
    <t>2003830418</t>
  </si>
  <si>
    <t>404840000100.S</t>
  </si>
  <si>
    <t xml:space="preserve">Zvonček vodotesný </t>
  </si>
  <si>
    <t>-1477090002</t>
  </si>
  <si>
    <t>210290782.S</t>
  </si>
  <si>
    <t xml:space="preserve">Montáž automatického pohonu na bránu </t>
  </si>
  <si>
    <t>1632673743</t>
  </si>
  <si>
    <t>359210002600.S</t>
  </si>
  <si>
    <t>Elektrický pohon na dvojkrídlovú bránu</t>
  </si>
  <si>
    <t>1141426119</t>
  </si>
  <si>
    <t>359210003400.S</t>
  </si>
  <si>
    <t>Stĺpik na fotobunku pre elektrické brány</t>
  </si>
  <si>
    <t>-491236417</t>
  </si>
  <si>
    <t>210800112.R</t>
  </si>
  <si>
    <t>Elektromontážne práce a materiál k bráne a zvončeku</t>
  </si>
  <si>
    <t>1051905855</t>
  </si>
  <si>
    <t>OST</t>
  </si>
  <si>
    <t>Ostatné</t>
  </si>
  <si>
    <t>OST001</t>
  </si>
  <si>
    <t>Nádoby na odpad, plastové 120l - dodávka a osadenie</t>
  </si>
  <si>
    <t>252149262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</si>
</sst>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34" fillId="3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>
      <alignment horizontal="center" vertical="center"/>
    </xf>
    <xf numFmtId="167" fontId="34" fillId="3" borderId="22" xfId="0" applyNumberFormat="1" applyFont="1" applyFill="1" applyBorder="1" applyAlignment="1" applyProtection="1">
      <alignment vertical="center"/>
      <protection locked="0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1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0" fontId="21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21" fillId="5" borderId="8" xfId="0" applyFont="1" applyFill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0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17" t="s">
        <v>5</v>
      </c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198" t="s">
        <v>13</v>
      </c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R5" s="17"/>
      <c r="BE5" s="195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200" t="s">
        <v>16</v>
      </c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R6" s="17"/>
      <c r="BE6" s="196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196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196"/>
      <c r="BS8" s="14" t="s">
        <v>6</v>
      </c>
    </row>
    <row r="9" spans="1:74" s="1" customFormat="1" ht="14.45" customHeight="1">
      <c r="B9" s="17"/>
      <c r="AR9" s="17"/>
      <c r="BE9" s="196"/>
      <c r="BS9" s="14" t="s">
        <v>6</v>
      </c>
    </row>
    <row r="10" spans="1:74" s="1" customFormat="1" ht="12" customHeight="1">
      <c r="B10" s="17"/>
      <c r="D10" s="24" t="s">
        <v>23</v>
      </c>
      <c r="AK10" s="24" t="s">
        <v>24</v>
      </c>
      <c r="AN10" s="22" t="s">
        <v>1</v>
      </c>
      <c r="AR10" s="17"/>
      <c r="BE10" s="196"/>
      <c r="BS10" s="14" t="s">
        <v>6</v>
      </c>
    </row>
    <row r="11" spans="1:74" s="1" customFormat="1" ht="18.399999999999999" customHeight="1">
      <c r="B11" s="17"/>
      <c r="E11" s="22" t="s">
        <v>25</v>
      </c>
      <c r="AK11" s="24" t="s">
        <v>26</v>
      </c>
      <c r="AN11" s="22" t="s">
        <v>1</v>
      </c>
      <c r="AR11" s="17"/>
      <c r="BE11" s="196"/>
      <c r="BS11" s="14" t="s">
        <v>6</v>
      </c>
    </row>
    <row r="12" spans="1:74" s="1" customFormat="1" ht="6.95" customHeight="1">
      <c r="B12" s="17"/>
      <c r="AR12" s="17"/>
      <c r="BE12" s="196"/>
      <c r="BS12" s="14" t="s">
        <v>6</v>
      </c>
    </row>
    <row r="13" spans="1:74" s="1" customFormat="1" ht="12" customHeight="1">
      <c r="B13" s="17"/>
      <c r="D13" s="24" t="s">
        <v>27</v>
      </c>
      <c r="AK13" s="24" t="s">
        <v>24</v>
      </c>
      <c r="AN13" s="26" t="s">
        <v>28</v>
      </c>
      <c r="AR13" s="17"/>
      <c r="BE13" s="196"/>
      <c r="BS13" s="14" t="s">
        <v>6</v>
      </c>
    </row>
    <row r="14" spans="1:74" ht="12.75">
      <c r="B14" s="17"/>
      <c r="E14" s="201" t="s">
        <v>28</v>
      </c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4" t="s">
        <v>26</v>
      </c>
      <c r="AN14" s="26" t="s">
        <v>28</v>
      </c>
      <c r="AR14" s="17"/>
      <c r="BE14" s="196"/>
      <c r="BS14" s="14" t="s">
        <v>6</v>
      </c>
    </row>
    <row r="15" spans="1:74" s="1" customFormat="1" ht="6.95" customHeight="1">
      <c r="B15" s="17"/>
      <c r="AR15" s="17"/>
      <c r="BE15" s="196"/>
      <c r="BS15" s="14" t="s">
        <v>3</v>
      </c>
    </row>
    <row r="16" spans="1:74" s="1" customFormat="1" ht="12" customHeight="1">
      <c r="B16" s="17"/>
      <c r="D16" s="24" t="s">
        <v>29</v>
      </c>
      <c r="AK16" s="24" t="s">
        <v>24</v>
      </c>
      <c r="AN16" s="22" t="s">
        <v>1</v>
      </c>
      <c r="AR16" s="17"/>
      <c r="BE16" s="196"/>
      <c r="BS16" s="14" t="s">
        <v>3</v>
      </c>
    </row>
    <row r="17" spans="1:71" s="1" customFormat="1" ht="18.399999999999999" customHeight="1">
      <c r="B17" s="17"/>
      <c r="E17" s="22" t="s">
        <v>30</v>
      </c>
      <c r="AK17" s="24" t="s">
        <v>26</v>
      </c>
      <c r="AN17" s="22" t="s">
        <v>1</v>
      </c>
      <c r="AR17" s="17"/>
      <c r="BE17" s="196"/>
      <c r="BS17" s="14" t="s">
        <v>31</v>
      </c>
    </row>
    <row r="18" spans="1:71" s="1" customFormat="1" ht="6.95" customHeight="1">
      <c r="B18" s="17"/>
      <c r="AR18" s="17"/>
      <c r="BE18" s="196"/>
      <c r="BS18" s="14" t="s">
        <v>6</v>
      </c>
    </row>
    <row r="19" spans="1:71" s="1" customFormat="1" ht="12" customHeight="1">
      <c r="B19" s="17"/>
      <c r="D19" s="24" t="s">
        <v>32</v>
      </c>
      <c r="AK19" s="24" t="s">
        <v>24</v>
      </c>
      <c r="AN19" s="22" t="s">
        <v>1</v>
      </c>
      <c r="AR19" s="17"/>
      <c r="BE19" s="196"/>
      <c r="BS19" s="14" t="s">
        <v>6</v>
      </c>
    </row>
    <row r="20" spans="1:71" s="1" customFormat="1" ht="18.399999999999999" customHeight="1">
      <c r="B20" s="17"/>
      <c r="E20" s="22" t="s">
        <v>30</v>
      </c>
      <c r="AK20" s="24" t="s">
        <v>26</v>
      </c>
      <c r="AN20" s="22" t="s">
        <v>1</v>
      </c>
      <c r="AR20" s="17"/>
      <c r="BE20" s="196"/>
      <c r="BS20" s="14" t="s">
        <v>31</v>
      </c>
    </row>
    <row r="21" spans="1:71" s="1" customFormat="1" ht="6.95" customHeight="1">
      <c r="B21" s="17"/>
      <c r="AR21" s="17"/>
      <c r="BE21" s="196"/>
    </row>
    <row r="22" spans="1:71" s="1" customFormat="1" ht="12" customHeight="1">
      <c r="B22" s="17"/>
      <c r="D22" s="24" t="s">
        <v>33</v>
      </c>
      <c r="AR22" s="17"/>
      <c r="BE22" s="196"/>
    </row>
    <row r="23" spans="1:71" s="1" customFormat="1" ht="16.5" customHeight="1">
      <c r="B23" s="17"/>
      <c r="E23" s="203" t="s">
        <v>1</v>
      </c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R23" s="17"/>
      <c r="BE23" s="196"/>
    </row>
    <row r="24" spans="1:71" s="1" customFormat="1" ht="6.95" customHeight="1">
      <c r="B24" s="17"/>
      <c r="AR24" s="17"/>
      <c r="BE24" s="196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96"/>
    </row>
    <row r="26" spans="1:71" s="2" customFormat="1" ht="25.9" customHeight="1">
      <c r="A26" s="29"/>
      <c r="B26" s="30"/>
      <c r="C26" s="29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04">
        <f>ROUND(AG94,2)</f>
        <v>0</v>
      </c>
      <c r="AL26" s="205"/>
      <c r="AM26" s="205"/>
      <c r="AN26" s="205"/>
      <c r="AO26" s="205"/>
      <c r="AP26" s="29"/>
      <c r="AQ26" s="29"/>
      <c r="AR26" s="30"/>
      <c r="BE26" s="196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96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06" t="s">
        <v>35</v>
      </c>
      <c r="M28" s="206"/>
      <c r="N28" s="206"/>
      <c r="O28" s="206"/>
      <c r="P28" s="206"/>
      <c r="Q28" s="29"/>
      <c r="R28" s="29"/>
      <c r="S28" s="29"/>
      <c r="T28" s="29"/>
      <c r="U28" s="29"/>
      <c r="V28" s="29"/>
      <c r="W28" s="206" t="s">
        <v>36</v>
      </c>
      <c r="X28" s="206"/>
      <c r="Y28" s="206"/>
      <c r="Z28" s="206"/>
      <c r="AA28" s="206"/>
      <c r="AB28" s="206"/>
      <c r="AC28" s="206"/>
      <c r="AD28" s="206"/>
      <c r="AE28" s="206"/>
      <c r="AF28" s="29"/>
      <c r="AG28" s="29"/>
      <c r="AH28" s="29"/>
      <c r="AI28" s="29"/>
      <c r="AJ28" s="29"/>
      <c r="AK28" s="206" t="s">
        <v>37</v>
      </c>
      <c r="AL28" s="206"/>
      <c r="AM28" s="206"/>
      <c r="AN28" s="206"/>
      <c r="AO28" s="206"/>
      <c r="AP28" s="29"/>
      <c r="AQ28" s="29"/>
      <c r="AR28" s="30"/>
      <c r="BE28" s="196"/>
    </row>
    <row r="29" spans="1:71" s="3" customFormat="1" ht="14.45" customHeight="1">
      <c r="B29" s="34"/>
      <c r="D29" s="24" t="s">
        <v>38</v>
      </c>
      <c r="F29" s="35" t="s">
        <v>39</v>
      </c>
      <c r="L29" s="209">
        <v>0.2</v>
      </c>
      <c r="M29" s="208"/>
      <c r="N29" s="208"/>
      <c r="O29" s="208"/>
      <c r="P29" s="208"/>
      <c r="Q29" s="36"/>
      <c r="R29" s="36"/>
      <c r="S29" s="36"/>
      <c r="T29" s="36"/>
      <c r="U29" s="36"/>
      <c r="V29" s="36"/>
      <c r="W29" s="207">
        <f>ROUND(AZ94, 2)</f>
        <v>0</v>
      </c>
      <c r="X29" s="208"/>
      <c r="Y29" s="208"/>
      <c r="Z29" s="208"/>
      <c r="AA29" s="208"/>
      <c r="AB29" s="208"/>
      <c r="AC29" s="208"/>
      <c r="AD29" s="208"/>
      <c r="AE29" s="208"/>
      <c r="AF29" s="36"/>
      <c r="AG29" s="36"/>
      <c r="AH29" s="36"/>
      <c r="AI29" s="36"/>
      <c r="AJ29" s="36"/>
      <c r="AK29" s="207">
        <f>ROUND(AV94, 2)</f>
        <v>0</v>
      </c>
      <c r="AL29" s="208"/>
      <c r="AM29" s="208"/>
      <c r="AN29" s="208"/>
      <c r="AO29" s="208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197"/>
    </row>
    <row r="30" spans="1:71" s="3" customFormat="1" ht="14.45" customHeight="1">
      <c r="B30" s="34"/>
      <c r="F30" s="35" t="s">
        <v>40</v>
      </c>
      <c r="L30" s="209">
        <v>0.2</v>
      </c>
      <c r="M30" s="208"/>
      <c r="N30" s="208"/>
      <c r="O30" s="208"/>
      <c r="P30" s="208"/>
      <c r="Q30" s="36"/>
      <c r="R30" s="36"/>
      <c r="S30" s="36"/>
      <c r="T30" s="36"/>
      <c r="U30" s="36"/>
      <c r="V30" s="36"/>
      <c r="W30" s="207">
        <f>ROUND(BA94, 2)</f>
        <v>0</v>
      </c>
      <c r="X30" s="208"/>
      <c r="Y30" s="208"/>
      <c r="Z30" s="208"/>
      <c r="AA30" s="208"/>
      <c r="AB30" s="208"/>
      <c r="AC30" s="208"/>
      <c r="AD30" s="208"/>
      <c r="AE30" s="208"/>
      <c r="AF30" s="36"/>
      <c r="AG30" s="36"/>
      <c r="AH30" s="36"/>
      <c r="AI30" s="36"/>
      <c r="AJ30" s="36"/>
      <c r="AK30" s="207">
        <f>ROUND(AW94, 2)</f>
        <v>0</v>
      </c>
      <c r="AL30" s="208"/>
      <c r="AM30" s="208"/>
      <c r="AN30" s="208"/>
      <c r="AO30" s="208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197"/>
    </row>
    <row r="31" spans="1:71" s="3" customFormat="1" ht="14.45" hidden="1" customHeight="1">
      <c r="B31" s="34"/>
      <c r="F31" s="24" t="s">
        <v>41</v>
      </c>
      <c r="L31" s="212">
        <v>0.2</v>
      </c>
      <c r="M31" s="211"/>
      <c r="N31" s="211"/>
      <c r="O31" s="211"/>
      <c r="P31" s="211"/>
      <c r="W31" s="210">
        <f>ROUND(BB94, 2)</f>
        <v>0</v>
      </c>
      <c r="X31" s="211"/>
      <c r="Y31" s="211"/>
      <c r="Z31" s="211"/>
      <c r="AA31" s="211"/>
      <c r="AB31" s="211"/>
      <c r="AC31" s="211"/>
      <c r="AD31" s="211"/>
      <c r="AE31" s="211"/>
      <c r="AK31" s="210">
        <v>0</v>
      </c>
      <c r="AL31" s="211"/>
      <c r="AM31" s="211"/>
      <c r="AN31" s="211"/>
      <c r="AO31" s="211"/>
      <c r="AR31" s="34"/>
      <c r="BE31" s="197"/>
    </row>
    <row r="32" spans="1:71" s="3" customFormat="1" ht="14.45" hidden="1" customHeight="1">
      <c r="B32" s="34"/>
      <c r="F32" s="24" t="s">
        <v>42</v>
      </c>
      <c r="L32" s="212">
        <v>0.2</v>
      </c>
      <c r="M32" s="211"/>
      <c r="N32" s="211"/>
      <c r="O32" s="211"/>
      <c r="P32" s="211"/>
      <c r="W32" s="210">
        <f>ROUND(BC94, 2)</f>
        <v>0</v>
      </c>
      <c r="X32" s="211"/>
      <c r="Y32" s="211"/>
      <c r="Z32" s="211"/>
      <c r="AA32" s="211"/>
      <c r="AB32" s="211"/>
      <c r="AC32" s="211"/>
      <c r="AD32" s="211"/>
      <c r="AE32" s="211"/>
      <c r="AK32" s="210">
        <v>0</v>
      </c>
      <c r="AL32" s="211"/>
      <c r="AM32" s="211"/>
      <c r="AN32" s="211"/>
      <c r="AO32" s="211"/>
      <c r="AR32" s="34"/>
      <c r="BE32" s="197"/>
    </row>
    <row r="33" spans="1:57" s="3" customFormat="1" ht="14.45" hidden="1" customHeight="1">
      <c r="B33" s="34"/>
      <c r="F33" s="35" t="s">
        <v>43</v>
      </c>
      <c r="L33" s="209">
        <v>0</v>
      </c>
      <c r="M33" s="208"/>
      <c r="N33" s="208"/>
      <c r="O33" s="208"/>
      <c r="P33" s="208"/>
      <c r="Q33" s="36"/>
      <c r="R33" s="36"/>
      <c r="S33" s="36"/>
      <c r="T33" s="36"/>
      <c r="U33" s="36"/>
      <c r="V33" s="36"/>
      <c r="W33" s="207">
        <f>ROUND(BD94, 2)</f>
        <v>0</v>
      </c>
      <c r="X33" s="208"/>
      <c r="Y33" s="208"/>
      <c r="Z33" s="208"/>
      <c r="AA33" s="208"/>
      <c r="AB33" s="208"/>
      <c r="AC33" s="208"/>
      <c r="AD33" s="208"/>
      <c r="AE33" s="208"/>
      <c r="AF33" s="36"/>
      <c r="AG33" s="36"/>
      <c r="AH33" s="36"/>
      <c r="AI33" s="36"/>
      <c r="AJ33" s="36"/>
      <c r="AK33" s="207">
        <v>0</v>
      </c>
      <c r="AL33" s="208"/>
      <c r="AM33" s="208"/>
      <c r="AN33" s="208"/>
      <c r="AO33" s="208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197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96"/>
    </row>
    <row r="35" spans="1:57" s="2" customFormat="1" ht="25.9" customHeight="1">
      <c r="A35" s="29"/>
      <c r="B35" s="30"/>
      <c r="C35" s="38"/>
      <c r="D35" s="39" t="s">
        <v>44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45</v>
      </c>
      <c r="U35" s="40"/>
      <c r="V35" s="40"/>
      <c r="W35" s="40"/>
      <c r="X35" s="216" t="s">
        <v>46</v>
      </c>
      <c r="Y35" s="214"/>
      <c r="Z35" s="214"/>
      <c r="AA35" s="214"/>
      <c r="AB35" s="214"/>
      <c r="AC35" s="40"/>
      <c r="AD35" s="40"/>
      <c r="AE35" s="40"/>
      <c r="AF35" s="40"/>
      <c r="AG35" s="40"/>
      <c r="AH35" s="40"/>
      <c r="AI35" s="40"/>
      <c r="AJ35" s="40"/>
      <c r="AK35" s="213">
        <f>SUM(AK26:AK33)</f>
        <v>0</v>
      </c>
      <c r="AL35" s="214"/>
      <c r="AM35" s="214"/>
      <c r="AN35" s="214"/>
      <c r="AO35" s="215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47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48</v>
      </c>
      <c r="AI49" s="44"/>
      <c r="AJ49" s="44"/>
      <c r="AK49" s="44"/>
      <c r="AL49" s="44"/>
      <c r="AM49" s="44"/>
      <c r="AN49" s="44"/>
      <c r="AO49" s="44"/>
      <c r="AR49" s="42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5" t="s">
        <v>49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50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49</v>
      </c>
      <c r="AI60" s="32"/>
      <c r="AJ60" s="32"/>
      <c r="AK60" s="32"/>
      <c r="AL60" s="32"/>
      <c r="AM60" s="45" t="s">
        <v>50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3" t="s">
        <v>51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52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5" t="s">
        <v>49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50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49</v>
      </c>
      <c r="AI75" s="32"/>
      <c r="AJ75" s="32"/>
      <c r="AK75" s="32"/>
      <c r="AL75" s="32"/>
      <c r="AM75" s="45" t="s">
        <v>50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53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12</v>
      </c>
      <c r="L84" s="4" t="str">
        <f>K5</f>
        <v>2023/001-1</v>
      </c>
      <c r="AR84" s="51"/>
    </row>
    <row r="85" spans="1:91" s="5" customFormat="1" ht="36.950000000000003" customHeight="1">
      <c r="B85" s="52"/>
      <c r="C85" s="53" t="s">
        <v>15</v>
      </c>
      <c r="L85" s="192" t="str">
        <f>K6</f>
        <v>FEMINADSS Veľký Blh - prestava a rekonštrukcia rodinného domu pre účely zriadenia podporovaného bývania pre PSS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>Jesenské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223" t="str">
        <f>IF(AN8= "","",AN8)</f>
        <v>22. 6. 2023</v>
      </c>
      <c r="AN87" s="223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FEMINA Domov sociálnych služieb, Veľký Blh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29</v>
      </c>
      <c r="AJ89" s="29"/>
      <c r="AK89" s="29"/>
      <c r="AL89" s="29"/>
      <c r="AM89" s="224" t="str">
        <f>IF(E17="","",E17)</f>
        <v xml:space="preserve"> </v>
      </c>
      <c r="AN89" s="225"/>
      <c r="AO89" s="225"/>
      <c r="AP89" s="225"/>
      <c r="AQ89" s="29"/>
      <c r="AR89" s="30"/>
      <c r="AS89" s="228" t="s">
        <v>54</v>
      </c>
      <c r="AT89" s="229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27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32</v>
      </c>
      <c r="AJ90" s="29"/>
      <c r="AK90" s="29"/>
      <c r="AL90" s="29"/>
      <c r="AM90" s="224" t="str">
        <f>IF(E20="","",E20)</f>
        <v xml:space="preserve"> </v>
      </c>
      <c r="AN90" s="225"/>
      <c r="AO90" s="225"/>
      <c r="AP90" s="225"/>
      <c r="AQ90" s="29"/>
      <c r="AR90" s="30"/>
      <c r="AS90" s="230"/>
      <c r="AT90" s="231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30"/>
      <c r="AT91" s="231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187" t="s">
        <v>55</v>
      </c>
      <c r="D92" s="188"/>
      <c r="E92" s="188"/>
      <c r="F92" s="188"/>
      <c r="G92" s="188"/>
      <c r="H92" s="60"/>
      <c r="I92" s="191" t="s">
        <v>56</v>
      </c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222" t="s">
        <v>57</v>
      </c>
      <c r="AH92" s="188"/>
      <c r="AI92" s="188"/>
      <c r="AJ92" s="188"/>
      <c r="AK92" s="188"/>
      <c r="AL92" s="188"/>
      <c r="AM92" s="188"/>
      <c r="AN92" s="191" t="s">
        <v>58</v>
      </c>
      <c r="AO92" s="188"/>
      <c r="AP92" s="227"/>
      <c r="AQ92" s="61" t="s">
        <v>59</v>
      </c>
      <c r="AR92" s="30"/>
      <c r="AS92" s="62" t="s">
        <v>60</v>
      </c>
      <c r="AT92" s="63" t="s">
        <v>61</v>
      </c>
      <c r="AU92" s="63" t="s">
        <v>62</v>
      </c>
      <c r="AV92" s="63" t="s">
        <v>63</v>
      </c>
      <c r="AW92" s="63" t="s">
        <v>64</v>
      </c>
      <c r="AX92" s="63" t="s">
        <v>65</v>
      </c>
      <c r="AY92" s="63" t="s">
        <v>66</v>
      </c>
      <c r="AZ92" s="63" t="s">
        <v>67</v>
      </c>
      <c r="BA92" s="63" t="s">
        <v>68</v>
      </c>
      <c r="BB92" s="63" t="s">
        <v>69</v>
      </c>
      <c r="BC92" s="63" t="s">
        <v>70</v>
      </c>
      <c r="BD92" s="64" t="s">
        <v>71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72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194">
        <f>ROUND(AG95+AG101+AG103+AG107+AG108,2)</f>
        <v>0</v>
      </c>
      <c r="AH94" s="194"/>
      <c r="AI94" s="194"/>
      <c r="AJ94" s="194"/>
      <c r="AK94" s="194"/>
      <c r="AL94" s="194"/>
      <c r="AM94" s="194"/>
      <c r="AN94" s="232">
        <f t="shared" ref="AN94:AN108" si="0">SUM(AG94,AT94)</f>
        <v>0</v>
      </c>
      <c r="AO94" s="232"/>
      <c r="AP94" s="232"/>
      <c r="AQ94" s="72" t="s">
        <v>1</v>
      </c>
      <c r="AR94" s="68"/>
      <c r="AS94" s="73">
        <f>ROUND(AS95+AS101+AS103+AS107+AS108,2)</f>
        <v>0</v>
      </c>
      <c r="AT94" s="74">
        <f t="shared" ref="AT94:AT108" si="1">ROUND(SUM(AV94:AW94),2)</f>
        <v>0</v>
      </c>
      <c r="AU94" s="75">
        <f>ROUND(AU95+AU101+AU103+AU107+AU108,5)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ROUND(AZ95+AZ101+AZ103+AZ107+AZ108,2)</f>
        <v>0</v>
      </c>
      <c r="BA94" s="74">
        <f>ROUND(BA95+BA101+BA103+BA107+BA108,2)</f>
        <v>0</v>
      </c>
      <c r="BB94" s="74">
        <f>ROUND(BB95+BB101+BB103+BB107+BB108,2)</f>
        <v>0</v>
      </c>
      <c r="BC94" s="74">
        <f>ROUND(BC95+BC101+BC103+BC107+BC108,2)</f>
        <v>0</v>
      </c>
      <c r="BD94" s="76">
        <f>ROUND(BD95+BD101+BD103+BD107+BD108,2)</f>
        <v>0</v>
      </c>
      <c r="BS94" s="77" t="s">
        <v>73</v>
      </c>
      <c r="BT94" s="77" t="s">
        <v>74</v>
      </c>
      <c r="BU94" s="78" t="s">
        <v>75</v>
      </c>
      <c r="BV94" s="77" t="s">
        <v>76</v>
      </c>
      <c r="BW94" s="77" t="s">
        <v>4</v>
      </c>
      <c r="BX94" s="77" t="s">
        <v>77</v>
      </c>
      <c r="CL94" s="77" t="s">
        <v>1</v>
      </c>
    </row>
    <row r="95" spans="1:91" s="7" customFormat="1" ht="16.5" customHeight="1">
      <c r="B95" s="79"/>
      <c r="C95" s="80"/>
      <c r="D95" s="189" t="s">
        <v>78</v>
      </c>
      <c r="E95" s="189"/>
      <c r="F95" s="189"/>
      <c r="G95" s="189"/>
      <c r="H95" s="189"/>
      <c r="I95" s="81"/>
      <c r="J95" s="189" t="s">
        <v>79</v>
      </c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89"/>
      <c r="AB95" s="189"/>
      <c r="AC95" s="189"/>
      <c r="AD95" s="189"/>
      <c r="AE95" s="189"/>
      <c r="AF95" s="189"/>
      <c r="AG95" s="220">
        <f>ROUND(SUM(AG96:AG100),2)</f>
        <v>0</v>
      </c>
      <c r="AH95" s="221"/>
      <c r="AI95" s="221"/>
      <c r="AJ95" s="221"/>
      <c r="AK95" s="221"/>
      <c r="AL95" s="221"/>
      <c r="AM95" s="221"/>
      <c r="AN95" s="226">
        <f t="shared" si="0"/>
        <v>0</v>
      </c>
      <c r="AO95" s="221"/>
      <c r="AP95" s="221"/>
      <c r="AQ95" s="82" t="s">
        <v>80</v>
      </c>
      <c r="AR95" s="79"/>
      <c r="AS95" s="83">
        <f>ROUND(SUM(AS96:AS100),2)</f>
        <v>0</v>
      </c>
      <c r="AT95" s="84">
        <f t="shared" si="1"/>
        <v>0</v>
      </c>
      <c r="AU95" s="85">
        <f>ROUND(SUM(AU96:AU100),5)</f>
        <v>0</v>
      </c>
      <c r="AV95" s="84">
        <f>ROUND(AZ95*L29,2)</f>
        <v>0</v>
      </c>
      <c r="AW95" s="84">
        <f>ROUND(BA95*L30,2)</f>
        <v>0</v>
      </c>
      <c r="AX95" s="84">
        <f>ROUND(BB95*L29,2)</f>
        <v>0</v>
      </c>
      <c r="AY95" s="84">
        <f>ROUND(BC95*L30,2)</f>
        <v>0</v>
      </c>
      <c r="AZ95" s="84">
        <f>ROUND(SUM(AZ96:AZ100),2)</f>
        <v>0</v>
      </c>
      <c r="BA95" s="84">
        <f>ROUND(SUM(BA96:BA100),2)</f>
        <v>0</v>
      </c>
      <c r="BB95" s="84">
        <f>ROUND(SUM(BB96:BB100),2)</f>
        <v>0</v>
      </c>
      <c r="BC95" s="84">
        <f>ROUND(SUM(BC96:BC100),2)</f>
        <v>0</v>
      </c>
      <c r="BD95" s="86">
        <f>ROUND(SUM(BD96:BD100),2)</f>
        <v>0</v>
      </c>
      <c r="BS95" s="87" t="s">
        <v>73</v>
      </c>
      <c r="BT95" s="87" t="s">
        <v>81</v>
      </c>
      <c r="BU95" s="87" t="s">
        <v>75</v>
      </c>
      <c r="BV95" s="87" t="s">
        <v>76</v>
      </c>
      <c r="BW95" s="87" t="s">
        <v>82</v>
      </c>
      <c r="BX95" s="87" t="s">
        <v>4</v>
      </c>
      <c r="CL95" s="87" t="s">
        <v>1</v>
      </c>
      <c r="CM95" s="87" t="s">
        <v>74</v>
      </c>
    </row>
    <row r="96" spans="1:91" s="4" customFormat="1" ht="16.5" customHeight="1">
      <c r="A96" s="88" t="s">
        <v>83</v>
      </c>
      <c r="B96" s="51"/>
      <c r="C96" s="10"/>
      <c r="D96" s="10"/>
      <c r="E96" s="190" t="s">
        <v>84</v>
      </c>
      <c r="F96" s="190"/>
      <c r="G96" s="190"/>
      <c r="H96" s="190"/>
      <c r="I96" s="190"/>
      <c r="J96" s="10"/>
      <c r="K96" s="190" t="s">
        <v>85</v>
      </c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218">
        <f>'01-1 - Búracie práce'!J32</f>
        <v>0</v>
      </c>
      <c r="AH96" s="219"/>
      <c r="AI96" s="219"/>
      <c r="AJ96" s="219"/>
      <c r="AK96" s="219"/>
      <c r="AL96" s="219"/>
      <c r="AM96" s="219"/>
      <c r="AN96" s="218">
        <f t="shared" si="0"/>
        <v>0</v>
      </c>
      <c r="AO96" s="219"/>
      <c r="AP96" s="219"/>
      <c r="AQ96" s="89" t="s">
        <v>86</v>
      </c>
      <c r="AR96" s="51"/>
      <c r="AS96" s="90">
        <v>0</v>
      </c>
      <c r="AT96" s="91">
        <f t="shared" si="1"/>
        <v>0</v>
      </c>
      <c r="AU96" s="92">
        <f>'01-1 - Búracie práce'!P134</f>
        <v>0</v>
      </c>
      <c r="AV96" s="91">
        <f>'01-1 - Búracie práce'!J35</f>
        <v>0</v>
      </c>
      <c r="AW96" s="91">
        <f>'01-1 - Búracie práce'!J36</f>
        <v>0</v>
      </c>
      <c r="AX96" s="91">
        <f>'01-1 - Búracie práce'!J37</f>
        <v>0</v>
      </c>
      <c r="AY96" s="91">
        <f>'01-1 - Búracie práce'!J38</f>
        <v>0</v>
      </c>
      <c r="AZ96" s="91">
        <f>'01-1 - Búracie práce'!F35</f>
        <v>0</v>
      </c>
      <c r="BA96" s="91">
        <f>'01-1 - Búracie práce'!F36</f>
        <v>0</v>
      </c>
      <c r="BB96" s="91">
        <f>'01-1 - Búracie práce'!F37</f>
        <v>0</v>
      </c>
      <c r="BC96" s="91">
        <f>'01-1 - Búracie práce'!F38</f>
        <v>0</v>
      </c>
      <c r="BD96" s="93">
        <f>'01-1 - Búracie práce'!F39</f>
        <v>0</v>
      </c>
      <c r="BT96" s="22" t="s">
        <v>87</v>
      </c>
      <c r="BV96" s="22" t="s">
        <v>76</v>
      </c>
      <c r="BW96" s="22" t="s">
        <v>88</v>
      </c>
      <c r="BX96" s="22" t="s">
        <v>82</v>
      </c>
      <c r="CL96" s="22" t="s">
        <v>1</v>
      </c>
    </row>
    <row r="97" spans="1:91" s="4" customFormat="1" ht="16.5" customHeight="1">
      <c r="A97" s="88" t="s">
        <v>83</v>
      </c>
      <c r="B97" s="51"/>
      <c r="C97" s="10"/>
      <c r="D97" s="10"/>
      <c r="E97" s="190" t="s">
        <v>89</v>
      </c>
      <c r="F97" s="190"/>
      <c r="G97" s="190"/>
      <c r="H97" s="190"/>
      <c r="I97" s="190"/>
      <c r="J97" s="10"/>
      <c r="K97" s="190" t="s">
        <v>90</v>
      </c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  <c r="AG97" s="218">
        <f>'01-2 - Navrhovaný stav'!J32</f>
        <v>0</v>
      </c>
      <c r="AH97" s="219"/>
      <c r="AI97" s="219"/>
      <c r="AJ97" s="219"/>
      <c r="AK97" s="219"/>
      <c r="AL97" s="219"/>
      <c r="AM97" s="219"/>
      <c r="AN97" s="218">
        <f t="shared" si="0"/>
        <v>0</v>
      </c>
      <c r="AO97" s="219"/>
      <c r="AP97" s="219"/>
      <c r="AQ97" s="89" t="s">
        <v>86</v>
      </c>
      <c r="AR97" s="51"/>
      <c r="AS97" s="90">
        <v>0</v>
      </c>
      <c r="AT97" s="91">
        <f t="shared" si="1"/>
        <v>0</v>
      </c>
      <c r="AU97" s="92">
        <f>'01-2 - Navrhovaný stav'!P153</f>
        <v>0</v>
      </c>
      <c r="AV97" s="91">
        <f>'01-2 - Navrhovaný stav'!J35</f>
        <v>0</v>
      </c>
      <c r="AW97" s="91">
        <f>'01-2 - Navrhovaný stav'!J36</f>
        <v>0</v>
      </c>
      <c r="AX97" s="91">
        <f>'01-2 - Navrhovaný stav'!J37</f>
        <v>0</v>
      </c>
      <c r="AY97" s="91">
        <f>'01-2 - Navrhovaný stav'!J38</f>
        <v>0</v>
      </c>
      <c r="AZ97" s="91">
        <f>'01-2 - Navrhovaný stav'!F35</f>
        <v>0</v>
      </c>
      <c r="BA97" s="91">
        <f>'01-2 - Navrhovaný stav'!F36</f>
        <v>0</v>
      </c>
      <c r="BB97" s="91">
        <f>'01-2 - Navrhovaný stav'!F37</f>
        <v>0</v>
      </c>
      <c r="BC97" s="91">
        <f>'01-2 - Navrhovaný stav'!F38</f>
        <v>0</v>
      </c>
      <c r="BD97" s="93">
        <f>'01-2 - Navrhovaný stav'!F39</f>
        <v>0</v>
      </c>
      <c r="BT97" s="22" t="s">
        <v>87</v>
      </c>
      <c r="BV97" s="22" t="s">
        <v>76</v>
      </c>
      <c r="BW97" s="22" t="s">
        <v>91</v>
      </c>
      <c r="BX97" s="22" t="s">
        <v>82</v>
      </c>
      <c r="CL97" s="22" t="s">
        <v>1</v>
      </c>
    </row>
    <row r="98" spans="1:91" s="4" customFormat="1" ht="23.25" customHeight="1">
      <c r="A98" s="88" t="s">
        <v>83</v>
      </c>
      <c r="B98" s="51"/>
      <c r="C98" s="10"/>
      <c r="D98" s="10"/>
      <c r="E98" s="190" t="s">
        <v>92</v>
      </c>
      <c r="F98" s="190"/>
      <c r="G98" s="190"/>
      <c r="H98" s="190"/>
      <c r="I98" s="190"/>
      <c r="J98" s="10"/>
      <c r="K98" s="190" t="s">
        <v>93</v>
      </c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  <c r="AD98" s="190"/>
      <c r="AE98" s="190"/>
      <c r="AF98" s="190"/>
      <c r="AG98" s="218">
        <f>'01-3 - Kanalizácia vnútor...'!J32</f>
        <v>0</v>
      </c>
      <c r="AH98" s="219"/>
      <c r="AI98" s="219"/>
      <c r="AJ98" s="219"/>
      <c r="AK98" s="219"/>
      <c r="AL98" s="219"/>
      <c r="AM98" s="219"/>
      <c r="AN98" s="218">
        <f t="shared" si="0"/>
        <v>0</v>
      </c>
      <c r="AO98" s="219"/>
      <c r="AP98" s="219"/>
      <c r="AQ98" s="89" t="s">
        <v>86</v>
      </c>
      <c r="AR98" s="51"/>
      <c r="AS98" s="90">
        <v>0</v>
      </c>
      <c r="AT98" s="91">
        <f t="shared" si="1"/>
        <v>0</v>
      </c>
      <c r="AU98" s="92">
        <f>'01-3 - Kanalizácia vnútor...'!P133</f>
        <v>0</v>
      </c>
      <c r="AV98" s="91">
        <f>'01-3 - Kanalizácia vnútor...'!J35</f>
        <v>0</v>
      </c>
      <c r="AW98" s="91">
        <f>'01-3 - Kanalizácia vnútor...'!J36</f>
        <v>0</v>
      </c>
      <c r="AX98" s="91">
        <f>'01-3 - Kanalizácia vnútor...'!J37</f>
        <v>0</v>
      </c>
      <c r="AY98" s="91">
        <f>'01-3 - Kanalizácia vnútor...'!J38</f>
        <v>0</v>
      </c>
      <c r="AZ98" s="91">
        <f>'01-3 - Kanalizácia vnútor...'!F35</f>
        <v>0</v>
      </c>
      <c r="BA98" s="91">
        <f>'01-3 - Kanalizácia vnútor...'!F36</f>
        <v>0</v>
      </c>
      <c r="BB98" s="91">
        <f>'01-3 - Kanalizácia vnútor...'!F37</f>
        <v>0</v>
      </c>
      <c r="BC98" s="91">
        <f>'01-3 - Kanalizácia vnútor...'!F38</f>
        <v>0</v>
      </c>
      <c r="BD98" s="93">
        <f>'01-3 - Kanalizácia vnútor...'!F39</f>
        <v>0</v>
      </c>
      <c r="BT98" s="22" t="s">
        <v>87</v>
      </c>
      <c r="BV98" s="22" t="s">
        <v>76</v>
      </c>
      <c r="BW98" s="22" t="s">
        <v>94</v>
      </c>
      <c r="BX98" s="22" t="s">
        <v>82</v>
      </c>
      <c r="CL98" s="22" t="s">
        <v>30</v>
      </c>
    </row>
    <row r="99" spans="1:91" s="4" customFormat="1" ht="23.25" customHeight="1">
      <c r="A99" s="88" t="s">
        <v>83</v>
      </c>
      <c r="B99" s="51"/>
      <c r="C99" s="10"/>
      <c r="D99" s="10"/>
      <c r="E99" s="190" t="s">
        <v>95</v>
      </c>
      <c r="F99" s="190"/>
      <c r="G99" s="190"/>
      <c r="H99" s="190"/>
      <c r="I99" s="190"/>
      <c r="J99" s="10"/>
      <c r="K99" s="190" t="s">
        <v>96</v>
      </c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  <c r="AD99" s="190"/>
      <c r="AE99" s="190"/>
      <c r="AF99" s="190"/>
      <c r="AG99" s="218">
        <f>'01-4 - Vnútorný rozvod vo...'!J32</f>
        <v>0</v>
      </c>
      <c r="AH99" s="219"/>
      <c r="AI99" s="219"/>
      <c r="AJ99" s="219"/>
      <c r="AK99" s="219"/>
      <c r="AL99" s="219"/>
      <c r="AM99" s="219"/>
      <c r="AN99" s="218">
        <f t="shared" si="0"/>
        <v>0</v>
      </c>
      <c r="AO99" s="219"/>
      <c r="AP99" s="219"/>
      <c r="AQ99" s="89" t="s">
        <v>86</v>
      </c>
      <c r="AR99" s="51"/>
      <c r="AS99" s="90">
        <v>0</v>
      </c>
      <c r="AT99" s="91">
        <f t="shared" si="1"/>
        <v>0</v>
      </c>
      <c r="AU99" s="92">
        <f>'01-4 - Vnútorný rozvod vo...'!P133</f>
        <v>0</v>
      </c>
      <c r="AV99" s="91">
        <f>'01-4 - Vnútorný rozvod vo...'!J35</f>
        <v>0</v>
      </c>
      <c r="AW99" s="91">
        <f>'01-4 - Vnútorný rozvod vo...'!J36</f>
        <v>0</v>
      </c>
      <c r="AX99" s="91">
        <f>'01-4 - Vnútorný rozvod vo...'!J37</f>
        <v>0</v>
      </c>
      <c r="AY99" s="91">
        <f>'01-4 - Vnútorný rozvod vo...'!J38</f>
        <v>0</v>
      </c>
      <c r="AZ99" s="91">
        <f>'01-4 - Vnútorný rozvod vo...'!F35</f>
        <v>0</v>
      </c>
      <c r="BA99" s="91">
        <f>'01-4 - Vnútorný rozvod vo...'!F36</f>
        <v>0</v>
      </c>
      <c r="BB99" s="91">
        <f>'01-4 - Vnútorný rozvod vo...'!F37</f>
        <v>0</v>
      </c>
      <c r="BC99" s="91">
        <f>'01-4 - Vnútorný rozvod vo...'!F38</f>
        <v>0</v>
      </c>
      <c r="BD99" s="93">
        <f>'01-4 - Vnútorný rozvod vo...'!F39</f>
        <v>0</v>
      </c>
      <c r="BT99" s="22" t="s">
        <v>87</v>
      </c>
      <c r="BV99" s="22" t="s">
        <v>76</v>
      </c>
      <c r="BW99" s="22" t="s">
        <v>97</v>
      </c>
      <c r="BX99" s="22" t="s">
        <v>82</v>
      </c>
      <c r="CL99" s="22" t="s">
        <v>30</v>
      </c>
    </row>
    <row r="100" spans="1:91" s="4" customFormat="1" ht="23.25" customHeight="1">
      <c r="A100" s="88" t="s">
        <v>83</v>
      </c>
      <c r="B100" s="51"/>
      <c r="C100" s="10"/>
      <c r="D100" s="10"/>
      <c r="E100" s="190" t="s">
        <v>98</v>
      </c>
      <c r="F100" s="190"/>
      <c r="G100" s="190"/>
      <c r="H100" s="190"/>
      <c r="I100" s="190"/>
      <c r="J100" s="10"/>
      <c r="K100" s="190" t="s">
        <v>99</v>
      </c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218">
        <f>'01-5 - Ústredné vykurovan...'!J32</f>
        <v>0</v>
      </c>
      <c r="AH100" s="219"/>
      <c r="AI100" s="219"/>
      <c r="AJ100" s="219"/>
      <c r="AK100" s="219"/>
      <c r="AL100" s="219"/>
      <c r="AM100" s="219"/>
      <c r="AN100" s="218">
        <f t="shared" si="0"/>
        <v>0</v>
      </c>
      <c r="AO100" s="219"/>
      <c r="AP100" s="219"/>
      <c r="AQ100" s="89" t="s">
        <v>86</v>
      </c>
      <c r="AR100" s="51"/>
      <c r="AS100" s="90">
        <v>0</v>
      </c>
      <c r="AT100" s="91">
        <f t="shared" si="1"/>
        <v>0</v>
      </c>
      <c r="AU100" s="92">
        <f>'01-5 - Ústredné vykurovan...'!P144</f>
        <v>0</v>
      </c>
      <c r="AV100" s="91">
        <f>'01-5 - Ústredné vykurovan...'!J35</f>
        <v>0</v>
      </c>
      <c r="AW100" s="91">
        <f>'01-5 - Ústredné vykurovan...'!J36</f>
        <v>0</v>
      </c>
      <c r="AX100" s="91">
        <f>'01-5 - Ústredné vykurovan...'!J37</f>
        <v>0</v>
      </c>
      <c r="AY100" s="91">
        <f>'01-5 - Ústredné vykurovan...'!J38</f>
        <v>0</v>
      </c>
      <c r="AZ100" s="91">
        <f>'01-5 - Ústredné vykurovan...'!F35</f>
        <v>0</v>
      </c>
      <c r="BA100" s="91">
        <f>'01-5 - Ústredné vykurovan...'!F36</f>
        <v>0</v>
      </c>
      <c r="BB100" s="91">
        <f>'01-5 - Ústredné vykurovan...'!F37</f>
        <v>0</v>
      </c>
      <c r="BC100" s="91">
        <f>'01-5 - Ústredné vykurovan...'!F38</f>
        <v>0</v>
      </c>
      <c r="BD100" s="93">
        <f>'01-5 - Ústredné vykurovan...'!F39</f>
        <v>0</v>
      </c>
      <c r="BT100" s="22" t="s">
        <v>87</v>
      </c>
      <c r="BV100" s="22" t="s">
        <v>76</v>
      </c>
      <c r="BW100" s="22" t="s">
        <v>100</v>
      </c>
      <c r="BX100" s="22" t="s">
        <v>82</v>
      </c>
      <c r="CL100" s="22" t="s">
        <v>30</v>
      </c>
    </row>
    <row r="101" spans="1:91" s="7" customFormat="1" ht="16.5" customHeight="1">
      <c r="B101" s="79"/>
      <c r="C101" s="80"/>
      <c r="D101" s="189" t="s">
        <v>101</v>
      </c>
      <c r="E101" s="189"/>
      <c r="F101" s="189"/>
      <c r="G101" s="189"/>
      <c r="H101" s="189"/>
      <c r="I101" s="81"/>
      <c r="J101" s="189" t="s">
        <v>102</v>
      </c>
      <c r="K101" s="189"/>
      <c r="L101" s="189"/>
      <c r="M101" s="189"/>
      <c r="N101" s="189"/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220">
        <f>ROUND(AG102,2)</f>
        <v>0</v>
      </c>
      <c r="AH101" s="221"/>
      <c r="AI101" s="221"/>
      <c r="AJ101" s="221"/>
      <c r="AK101" s="221"/>
      <c r="AL101" s="221"/>
      <c r="AM101" s="221"/>
      <c r="AN101" s="226">
        <f t="shared" si="0"/>
        <v>0</v>
      </c>
      <c r="AO101" s="221"/>
      <c r="AP101" s="221"/>
      <c r="AQ101" s="82" t="s">
        <v>80</v>
      </c>
      <c r="AR101" s="79"/>
      <c r="AS101" s="83">
        <f>ROUND(AS102,2)</f>
        <v>0</v>
      </c>
      <c r="AT101" s="84">
        <f t="shared" si="1"/>
        <v>0</v>
      </c>
      <c r="AU101" s="85">
        <f>ROUND(AU102,5)</f>
        <v>0</v>
      </c>
      <c r="AV101" s="84">
        <f>ROUND(AZ101*L29,2)</f>
        <v>0</v>
      </c>
      <c r="AW101" s="84">
        <f>ROUND(BA101*L30,2)</f>
        <v>0</v>
      </c>
      <c r="AX101" s="84">
        <f>ROUND(BB101*L29,2)</f>
        <v>0</v>
      </c>
      <c r="AY101" s="84">
        <f>ROUND(BC101*L30,2)</f>
        <v>0</v>
      </c>
      <c r="AZ101" s="84">
        <f>ROUND(AZ102,2)</f>
        <v>0</v>
      </c>
      <c r="BA101" s="84">
        <f>ROUND(BA102,2)</f>
        <v>0</v>
      </c>
      <c r="BB101" s="84">
        <f>ROUND(BB102,2)</f>
        <v>0</v>
      </c>
      <c r="BC101" s="84">
        <f>ROUND(BC102,2)</f>
        <v>0</v>
      </c>
      <c r="BD101" s="86">
        <f>ROUND(BD102,2)</f>
        <v>0</v>
      </c>
      <c r="BS101" s="87" t="s">
        <v>73</v>
      </c>
      <c r="BT101" s="87" t="s">
        <v>81</v>
      </c>
      <c r="BU101" s="87" t="s">
        <v>75</v>
      </c>
      <c r="BV101" s="87" t="s">
        <v>76</v>
      </c>
      <c r="BW101" s="87" t="s">
        <v>103</v>
      </c>
      <c r="BX101" s="87" t="s">
        <v>4</v>
      </c>
      <c r="CL101" s="87" t="s">
        <v>1</v>
      </c>
      <c r="CM101" s="87" t="s">
        <v>74</v>
      </c>
    </row>
    <row r="102" spans="1:91" s="4" customFormat="1" ht="16.5" customHeight="1">
      <c r="A102" s="88" t="s">
        <v>83</v>
      </c>
      <c r="B102" s="51"/>
      <c r="C102" s="10"/>
      <c r="D102" s="10"/>
      <c r="E102" s="190" t="s">
        <v>104</v>
      </c>
      <c r="F102" s="190"/>
      <c r="G102" s="190"/>
      <c r="H102" s="190"/>
      <c r="I102" s="190"/>
      <c r="J102" s="10"/>
      <c r="K102" s="190" t="s">
        <v>105</v>
      </c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90"/>
      <c r="AE102" s="190"/>
      <c r="AF102" s="190"/>
      <c r="AG102" s="218">
        <f>'02-1 - Garáž'!J32</f>
        <v>0</v>
      </c>
      <c r="AH102" s="219"/>
      <c r="AI102" s="219"/>
      <c r="AJ102" s="219"/>
      <c r="AK102" s="219"/>
      <c r="AL102" s="219"/>
      <c r="AM102" s="219"/>
      <c r="AN102" s="218">
        <f t="shared" si="0"/>
        <v>0</v>
      </c>
      <c r="AO102" s="219"/>
      <c r="AP102" s="219"/>
      <c r="AQ102" s="89" t="s">
        <v>86</v>
      </c>
      <c r="AR102" s="51"/>
      <c r="AS102" s="90">
        <v>0</v>
      </c>
      <c r="AT102" s="91">
        <f t="shared" si="1"/>
        <v>0</v>
      </c>
      <c r="AU102" s="92">
        <f>'02-1 - Garáž'!P142</f>
        <v>0</v>
      </c>
      <c r="AV102" s="91">
        <f>'02-1 - Garáž'!J35</f>
        <v>0</v>
      </c>
      <c r="AW102" s="91">
        <f>'02-1 - Garáž'!J36</f>
        <v>0</v>
      </c>
      <c r="AX102" s="91">
        <f>'02-1 - Garáž'!J37</f>
        <v>0</v>
      </c>
      <c r="AY102" s="91">
        <f>'02-1 - Garáž'!J38</f>
        <v>0</v>
      </c>
      <c r="AZ102" s="91">
        <f>'02-1 - Garáž'!F35</f>
        <v>0</v>
      </c>
      <c r="BA102" s="91">
        <f>'02-1 - Garáž'!F36</f>
        <v>0</v>
      </c>
      <c r="BB102" s="91">
        <f>'02-1 - Garáž'!F37</f>
        <v>0</v>
      </c>
      <c r="BC102" s="91">
        <f>'02-1 - Garáž'!F38</f>
        <v>0</v>
      </c>
      <c r="BD102" s="93">
        <f>'02-1 - Garáž'!F39</f>
        <v>0</v>
      </c>
      <c r="BT102" s="22" t="s">
        <v>87</v>
      </c>
      <c r="BV102" s="22" t="s">
        <v>76</v>
      </c>
      <c r="BW102" s="22" t="s">
        <v>106</v>
      </c>
      <c r="BX102" s="22" t="s">
        <v>103</v>
      </c>
      <c r="CL102" s="22" t="s">
        <v>1</v>
      </c>
    </row>
    <row r="103" spans="1:91" s="7" customFormat="1" ht="24.75" customHeight="1">
      <c r="B103" s="79"/>
      <c r="C103" s="80"/>
      <c r="D103" s="189" t="s">
        <v>107</v>
      </c>
      <c r="E103" s="189"/>
      <c r="F103" s="189"/>
      <c r="G103" s="189"/>
      <c r="H103" s="189"/>
      <c r="I103" s="81"/>
      <c r="J103" s="189" t="s">
        <v>108</v>
      </c>
      <c r="K103" s="189"/>
      <c r="L103" s="189"/>
      <c r="M103" s="189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220">
        <f>ROUND(SUM(AG104:AG106),2)</f>
        <v>0</v>
      </c>
      <c r="AH103" s="221"/>
      <c r="AI103" s="221"/>
      <c r="AJ103" s="221"/>
      <c r="AK103" s="221"/>
      <c r="AL103" s="221"/>
      <c r="AM103" s="221"/>
      <c r="AN103" s="226">
        <f t="shared" si="0"/>
        <v>0</v>
      </c>
      <c r="AO103" s="221"/>
      <c r="AP103" s="221"/>
      <c r="AQ103" s="82" t="s">
        <v>80</v>
      </c>
      <c r="AR103" s="79"/>
      <c r="AS103" s="83">
        <f>ROUND(SUM(AS104:AS106),2)</f>
        <v>0</v>
      </c>
      <c r="AT103" s="84">
        <f t="shared" si="1"/>
        <v>0</v>
      </c>
      <c r="AU103" s="85">
        <f>ROUND(SUM(AU104:AU106),5)</f>
        <v>0</v>
      </c>
      <c r="AV103" s="84">
        <f>ROUND(AZ103*L29,2)</f>
        <v>0</v>
      </c>
      <c r="AW103" s="84">
        <f>ROUND(BA103*L30,2)</f>
        <v>0</v>
      </c>
      <c r="AX103" s="84">
        <f>ROUND(BB103*L29,2)</f>
        <v>0</v>
      </c>
      <c r="AY103" s="84">
        <f>ROUND(BC103*L30,2)</f>
        <v>0</v>
      </c>
      <c r="AZ103" s="84">
        <f>ROUND(SUM(AZ104:AZ106),2)</f>
        <v>0</v>
      </c>
      <c r="BA103" s="84">
        <f>ROUND(SUM(BA104:BA106),2)</f>
        <v>0</v>
      </c>
      <c r="BB103" s="84">
        <f>ROUND(SUM(BB104:BB106),2)</f>
        <v>0</v>
      </c>
      <c r="BC103" s="84">
        <f>ROUND(SUM(BC104:BC106),2)</f>
        <v>0</v>
      </c>
      <c r="BD103" s="86">
        <f>ROUND(SUM(BD104:BD106),2)</f>
        <v>0</v>
      </c>
      <c r="BS103" s="87" t="s">
        <v>73</v>
      </c>
      <c r="BT103" s="87" t="s">
        <v>81</v>
      </c>
      <c r="BU103" s="87" t="s">
        <v>75</v>
      </c>
      <c r="BV103" s="87" t="s">
        <v>76</v>
      </c>
      <c r="BW103" s="87" t="s">
        <v>109</v>
      </c>
      <c r="BX103" s="87" t="s">
        <v>4</v>
      </c>
      <c r="CL103" s="87" t="s">
        <v>1</v>
      </c>
      <c r="CM103" s="87" t="s">
        <v>74</v>
      </c>
    </row>
    <row r="104" spans="1:91" s="4" customFormat="1" ht="16.5" customHeight="1">
      <c r="A104" s="88" t="s">
        <v>83</v>
      </c>
      <c r="B104" s="51"/>
      <c r="C104" s="10"/>
      <c r="D104" s="10"/>
      <c r="E104" s="190" t="s">
        <v>110</v>
      </c>
      <c r="F104" s="190"/>
      <c r="G104" s="190"/>
      <c r="H104" s="190"/>
      <c r="I104" s="190"/>
      <c r="J104" s="10"/>
      <c r="K104" s="190" t="s">
        <v>111</v>
      </c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218">
        <f>'03-1 - Odstránenie oceľov...'!J32</f>
        <v>0</v>
      </c>
      <c r="AH104" s="219"/>
      <c r="AI104" s="219"/>
      <c r="AJ104" s="219"/>
      <c r="AK104" s="219"/>
      <c r="AL104" s="219"/>
      <c r="AM104" s="219"/>
      <c r="AN104" s="218">
        <f t="shared" si="0"/>
        <v>0</v>
      </c>
      <c r="AO104" s="219"/>
      <c r="AP104" s="219"/>
      <c r="AQ104" s="89" t="s">
        <v>86</v>
      </c>
      <c r="AR104" s="51"/>
      <c r="AS104" s="90">
        <v>0</v>
      </c>
      <c r="AT104" s="91">
        <f t="shared" si="1"/>
        <v>0</v>
      </c>
      <c r="AU104" s="92">
        <f>'03-1 - Odstránenie oceľov...'!P126</f>
        <v>0</v>
      </c>
      <c r="AV104" s="91">
        <f>'03-1 - Odstránenie oceľov...'!J35</f>
        <v>0</v>
      </c>
      <c r="AW104" s="91">
        <f>'03-1 - Odstránenie oceľov...'!J36</f>
        <v>0</v>
      </c>
      <c r="AX104" s="91">
        <f>'03-1 - Odstránenie oceľov...'!J37</f>
        <v>0</v>
      </c>
      <c r="AY104" s="91">
        <f>'03-1 - Odstránenie oceľov...'!J38</f>
        <v>0</v>
      </c>
      <c r="AZ104" s="91">
        <f>'03-1 - Odstránenie oceľov...'!F35</f>
        <v>0</v>
      </c>
      <c r="BA104" s="91">
        <f>'03-1 - Odstránenie oceľov...'!F36</f>
        <v>0</v>
      </c>
      <c r="BB104" s="91">
        <f>'03-1 - Odstránenie oceľov...'!F37</f>
        <v>0</v>
      </c>
      <c r="BC104" s="91">
        <f>'03-1 - Odstránenie oceľov...'!F38</f>
        <v>0</v>
      </c>
      <c r="BD104" s="93">
        <f>'03-1 - Odstránenie oceľov...'!F39</f>
        <v>0</v>
      </c>
      <c r="BT104" s="22" t="s">
        <v>87</v>
      </c>
      <c r="BV104" s="22" t="s">
        <v>76</v>
      </c>
      <c r="BW104" s="22" t="s">
        <v>112</v>
      </c>
      <c r="BX104" s="22" t="s">
        <v>109</v>
      </c>
      <c r="CL104" s="22" t="s">
        <v>1</v>
      </c>
    </row>
    <row r="105" spans="1:91" s="4" customFormat="1" ht="16.5" customHeight="1">
      <c r="A105" s="88" t="s">
        <v>83</v>
      </c>
      <c r="B105" s="51"/>
      <c r="C105" s="10"/>
      <c r="D105" s="10"/>
      <c r="E105" s="190" t="s">
        <v>113</v>
      </c>
      <c r="F105" s="190"/>
      <c r="G105" s="190"/>
      <c r="H105" s="190"/>
      <c r="I105" s="190"/>
      <c r="J105" s="10"/>
      <c r="K105" s="190" t="s">
        <v>114</v>
      </c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218">
        <f>'03-2 - Odstránenie hospod...'!J32</f>
        <v>0</v>
      </c>
      <c r="AH105" s="219"/>
      <c r="AI105" s="219"/>
      <c r="AJ105" s="219"/>
      <c r="AK105" s="219"/>
      <c r="AL105" s="219"/>
      <c r="AM105" s="219"/>
      <c r="AN105" s="218">
        <f t="shared" si="0"/>
        <v>0</v>
      </c>
      <c r="AO105" s="219"/>
      <c r="AP105" s="219"/>
      <c r="AQ105" s="89" t="s">
        <v>86</v>
      </c>
      <c r="AR105" s="51"/>
      <c r="AS105" s="90">
        <v>0</v>
      </c>
      <c r="AT105" s="91">
        <f t="shared" si="1"/>
        <v>0</v>
      </c>
      <c r="AU105" s="92">
        <f>'03-2 - Odstránenie hospod...'!P129</f>
        <v>0</v>
      </c>
      <c r="AV105" s="91">
        <f>'03-2 - Odstránenie hospod...'!J35</f>
        <v>0</v>
      </c>
      <c r="AW105" s="91">
        <f>'03-2 - Odstránenie hospod...'!J36</f>
        <v>0</v>
      </c>
      <c r="AX105" s="91">
        <f>'03-2 - Odstránenie hospod...'!J37</f>
        <v>0</v>
      </c>
      <c r="AY105" s="91">
        <f>'03-2 - Odstránenie hospod...'!J38</f>
        <v>0</v>
      </c>
      <c r="AZ105" s="91">
        <f>'03-2 - Odstránenie hospod...'!F35</f>
        <v>0</v>
      </c>
      <c r="BA105" s="91">
        <f>'03-2 - Odstránenie hospod...'!F36</f>
        <v>0</v>
      </c>
      <c r="BB105" s="91">
        <f>'03-2 - Odstránenie hospod...'!F37</f>
        <v>0</v>
      </c>
      <c r="BC105" s="91">
        <f>'03-2 - Odstránenie hospod...'!F38</f>
        <v>0</v>
      </c>
      <c r="BD105" s="93">
        <f>'03-2 - Odstránenie hospod...'!F39</f>
        <v>0</v>
      </c>
      <c r="BT105" s="22" t="s">
        <v>87</v>
      </c>
      <c r="BV105" s="22" t="s">
        <v>76</v>
      </c>
      <c r="BW105" s="22" t="s">
        <v>115</v>
      </c>
      <c r="BX105" s="22" t="s">
        <v>109</v>
      </c>
      <c r="CL105" s="22" t="s">
        <v>1</v>
      </c>
    </row>
    <row r="106" spans="1:91" s="4" customFormat="1" ht="16.5" customHeight="1">
      <c r="A106" s="88" t="s">
        <v>83</v>
      </c>
      <c r="B106" s="51"/>
      <c r="C106" s="10"/>
      <c r="D106" s="10"/>
      <c r="E106" s="190" t="s">
        <v>116</v>
      </c>
      <c r="F106" s="190"/>
      <c r="G106" s="190"/>
      <c r="H106" s="190"/>
      <c r="I106" s="190"/>
      <c r="J106" s="10"/>
      <c r="K106" s="190" t="s">
        <v>117</v>
      </c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218">
        <f>'03-3 - Odstránenie hospod...'!J32</f>
        <v>0</v>
      </c>
      <c r="AH106" s="219"/>
      <c r="AI106" s="219"/>
      <c r="AJ106" s="219"/>
      <c r="AK106" s="219"/>
      <c r="AL106" s="219"/>
      <c r="AM106" s="219"/>
      <c r="AN106" s="218">
        <f t="shared" si="0"/>
        <v>0</v>
      </c>
      <c r="AO106" s="219"/>
      <c r="AP106" s="219"/>
      <c r="AQ106" s="89" t="s">
        <v>86</v>
      </c>
      <c r="AR106" s="51"/>
      <c r="AS106" s="90">
        <v>0</v>
      </c>
      <c r="AT106" s="91">
        <f t="shared" si="1"/>
        <v>0</v>
      </c>
      <c r="AU106" s="92">
        <f>'03-3 - Odstránenie hospod...'!P129</f>
        <v>0</v>
      </c>
      <c r="AV106" s="91">
        <f>'03-3 - Odstránenie hospod...'!J35</f>
        <v>0</v>
      </c>
      <c r="AW106" s="91">
        <f>'03-3 - Odstránenie hospod...'!J36</f>
        <v>0</v>
      </c>
      <c r="AX106" s="91">
        <f>'03-3 - Odstránenie hospod...'!J37</f>
        <v>0</v>
      </c>
      <c r="AY106" s="91">
        <f>'03-3 - Odstránenie hospod...'!J38</f>
        <v>0</v>
      </c>
      <c r="AZ106" s="91">
        <f>'03-3 - Odstránenie hospod...'!F35</f>
        <v>0</v>
      </c>
      <c r="BA106" s="91">
        <f>'03-3 - Odstránenie hospod...'!F36</f>
        <v>0</v>
      </c>
      <c r="BB106" s="91">
        <f>'03-3 - Odstránenie hospod...'!F37</f>
        <v>0</v>
      </c>
      <c r="BC106" s="91">
        <f>'03-3 - Odstránenie hospod...'!F38</f>
        <v>0</v>
      </c>
      <c r="BD106" s="93">
        <f>'03-3 - Odstránenie hospod...'!F39</f>
        <v>0</v>
      </c>
      <c r="BT106" s="22" t="s">
        <v>87</v>
      </c>
      <c r="BV106" s="22" t="s">
        <v>76</v>
      </c>
      <c r="BW106" s="22" t="s">
        <v>118</v>
      </c>
      <c r="BX106" s="22" t="s">
        <v>109</v>
      </c>
      <c r="CL106" s="22" t="s">
        <v>1</v>
      </c>
    </row>
    <row r="107" spans="1:91" s="7" customFormat="1" ht="24.75" customHeight="1">
      <c r="A107" s="88" t="s">
        <v>83</v>
      </c>
      <c r="B107" s="79"/>
      <c r="C107" s="80"/>
      <c r="D107" s="189" t="s">
        <v>119</v>
      </c>
      <c r="E107" s="189"/>
      <c r="F107" s="189"/>
      <c r="G107" s="189"/>
      <c r="H107" s="189"/>
      <c r="I107" s="81"/>
      <c r="J107" s="189" t="s">
        <v>120</v>
      </c>
      <c r="K107" s="189"/>
      <c r="L107" s="189"/>
      <c r="M107" s="189"/>
      <c r="N107" s="189"/>
      <c r="O107" s="189"/>
      <c r="P107" s="189"/>
      <c r="Q107" s="189"/>
      <c r="R107" s="189"/>
      <c r="S107" s="189"/>
      <c r="T107" s="189"/>
      <c r="U107" s="189"/>
      <c r="V107" s="189"/>
      <c r="W107" s="189"/>
      <c r="X107" s="189"/>
      <c r="Y107" s="189"/>
      <c r="Z107" s="189"/>
      <c r="AA107" s="189"/>
      <c r="AB107" s="189"/>
      <c r="AC107" s="189"/>
      <c r="AD107" s="189"/>
      <c r="AE107" s="189"/>
      <c r="AF107" s="189"/>
      <c r="AG107" s="226">
        <f>'SO 04 - Vodovodná prípojk...'!J30</f>
        <v>0</v>
      </c>
      <c r="AH107" s="221"/>
      <c r="AI107" s="221"/>
      <c r="AJ107" s="221"/>
      <c r="AK107" s="221"/>
      <c r="AL107" s="221"/>
      <c r="AM107" s="221"/>
      <c r="AN107" s="226">
        <f t="shared" si="0"/>
        <v>0</v>
      </c>
      <c r="AO107" s="221"/>
      <c r="AP107" s="221"/>
      <c r="AQ107" s="82" t="s">
        <v>80</v>
      </c>
      <c r="AR107" s="79"/>
      <c r="AS107" s="83">
        <v>0</v>
      </c>
      <c r="AT107" s="84">
        <f t="shared" si="1"/>
        <v>0</v>
      </c>
      <c r="AU107" s="85">
        <f>'SO 04 - Vodovodná prípojk...'!P126</f>
        <v>0</v>
      </c>
      <c r="AV107" s="84">
        <f>'SO 04 - Vodovodná prípojk...'!J33</f>
        <v>0</v>
      </c>
      <c r="AW107" s="84">
        <f>'SO 04 - Vodovodná prípojk...'!J34</f>
        <v>0</v>
      </c>
      <c r="AX107" s="84">
        <f>'SO 04 - Vodovodná prípojk...'!J35</f>
        <v>0</v>
      </c>
      <c r="AY107" s="84">
        <f>'SO 04 - Vodovodná prípojk...'!J36</f>
        <v>0</v>
      </c>
      <c r="AZ107" s="84">
        <f>'SO 04 - Vodovodná prípojk...'!F33</f>
        <v>0</v>
      </c>
      <c r="BA107" s="84">
        <f>'SO 04 - Vodovodná prípojk...'!F34</f>
        <v>0</v>
      </c>
      <c r="BB107" s="84">
        <f>'SO 04 - Vodovodná prípojk...'!F35</f>
        <v>0</v>
      </c>
      <c r="BC107" s="84">
        <f>'SO 04 - Vodovodná prípojk...'!F36</f>
        <v>0</v>
      </c>
      <c r="BD107" s="86">
        <f>'SO 04 - Vodovodná prípojk...'!F37</f>
        <v>0</v>
      </c>
      <c r="BT107" s="87" t="s">
        <v>81</v>
      </c>
      <c r="BV107" s="87" t="s">
        <v>76</v>
      </c>
      <c r="BW107" s="87" t="s">
        <v>121</v>
      </c>
      <c r="BX107" s="87" t="s">
        <v>4</v>
      </c>
      <c r="CL107" s="87" t="s">
        <v>30</v>
      </c>
      <c r="CM107" s="87" t="s">
        <v>74</v>
      </c>
    </row>
    <row r="108" spans="1:91" s="7" customFormat="1" ht="16.5" customHeight="1">
      <c r="A108" s="88" t="s">
        <v>83</v>
      </c>
      <c r="B108" s="79"/>
      <c r="C108" s="80"/>
      <c r="D108" s="189" t="s">
        <v>122</v>
      </c>
      <c r="E108" s="189"/>
      <c r="F108" s="189"/>
      <c r="G108" s="189"/>
      <c r="H108" s="189"/>
      <c r="I108" s="81"/>
      <c r="J108" s="189" t="s">
        <v>123</v>
      </c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  <c r="Z108" s="189"/>
      <c r="AA108" s="189"/>
      <c r="AB108" s="189"/>
      <c r="AC108" s="189"/>
      <c r="AD108" s="189"/>
      <c r="AE108" s="189"/>
      <c r="AF108" s="189"/>
      <c r="AG108" s="226">
        <f>'SO 05 - SO 05 Oplotenie'!J30</f>
        <v>0</v>
      </c>
      <c r="AH108" s="221"/>
      <c r="AI108" s="221"/>
      <c r="AJ108" s="221"/>
      <c r="AK108" s="221"/>
      <c r="AL108" s="221"/>
      <c r="AM108" s="221"/>
      <c r="AN108" s="226">
        <f t="shared" si="0"/>
        <v>0</v>
      </c>
      <c r="AO108" s="221"/>
      <c r="AP108" s="221"/>
      <c r="AQ108" s="82" t="s">
        <v>80</v>
      </c>
      <c r="AR108" s="79"/>
      <c r="AS108" s="94">
        <v>0</v>
      </c>
      <c r="AT108" s="95">
        <f t="shared" si="1"/>
        <v>0</v>
      </c>
      <c r="AU108" s="96">
        <f>'SO 05 - SO 05 Oplotenie'!P126</f>
        <v>0</v>
      </c>
      <c r="AV108" s="95">
        <f>'SO 05 - SO 05 Oplotenie'!J33</f>
        <v>0</v>
      </c>
      <c r="AW108" s="95">
        <f>'SO 05 - SO 05 Oplotenie'!J34</f>
        <v>0</v>
      </c>
      <c r="AX108" s="95">
        <f>'SO 05 - SO 05 Oplotenie'!J35</f>
        <v>0</v>
      </c>
      <c r="AY108" s="95">
        <f>'SO 05 - SO 05 Oplotenie'!J36</f>
        <v>0</v>
      </c>
      <c r="AZ108" s="95">
        <f>'SO 05 - SO 05 Oplotenie'!F33</f>
        <v>0</v>
      </c>
      <c r="BA108" s="95">
        <f>'SO 05 - SO 05 Oplotenie'!F34</f>
        <v>0</v>
      </c>
      <c r="BB108" s="95">
        <f>'SO 05 - SO 05 Oplotenie'!F35</f>
        <v>0</v>
      </c>
      <c r="BC108" s="95">
        <f>'SO 05 - SO 05 Oplotenie'!F36</f>
        <v>0</v>
      </c>
      <c r="BD108" s="97">
        <f>'SO 05 - SO 05 Oplotenie'!F37</f>
        <v>0</v>
      </c>
      <c r="BT108" s="87" t="s">
        <v>81</v>
      </c>
      <c r="BV108" s="87" t="s">
        <v>76</v>
      </c>
      <c r="BW108" s="87" t="s">
        <v>124</v>
      </c>
      <c r="BX108" s="87" t="s">
        <v>4</v>
      </c>
      <c r="CL108" s="87" t="s">
        <v>1</v>
      </c>
      <c r="CM108" s="87" t="s">
        <v>74</v>
      </c>
    </row>
    <row r="109" spans="1:91" s="2" customFormat="1" ht="30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30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91" s="2" customFormat="1" ht="6.95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30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</sheetData>
  <mergeCells count="94">
    <mergeCell ref="AN107:AP107"/>
    <mergeCell ref="AG107:AM107"/>
    <mergeCell ref="AN108:AP108"/>
    <mergeCell ref="AG108:AM108"/>
    <mergeCell ref="AN94:AP94"/>
    <mergeCell ref="AN98:AP98"/>
    <mergeCell ref="AS89:AT91"/>
    <mergeCell ref="AN105:AP105"/>
    <mergeCell ref="AG105:AM105"/>
    <mergeCell ref="AN106:AP106"/>
    <mergeCell ref="AG106:AM106"/>
    <mergeCell ref="AR2:BE2"/>
    <mergeCell ref="AG100:AM100"/>
    <mergeCell ref="AG102:AM102"/>
    <mergeCell ref="AG103:AM103"/>
    <mergeCell ref="AG99:AM99"/>
    <mergeCell ref="AG101:AM101"/>
    <mergeCell ref="AG97:AM97"/>
    <mergeCell ref="AG96:AM96"/>
    <mergeCell ref="AG95:AM95"/>
    <mergeCell ref="AG98:AM98"/>
    <mergeCell ref="AG92:AM92"/>
    <mergeCell ref="AM87:AN87"/>
    <mergeCell ref="AM89:AP89"/>
    <mergeCell ref="AM90:AP90"/>
    <mergeCell ref="AN103:AP103"/>
    <mergeCell ref="AN92:AP9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E106:I106"/>
    <mergeCell ref="K106:AF106"/>
    <mergeCell ref="D107:H107"/>
    <mergeCell ref="J107:AF107"/>
    <mergeCell ref="D108:H108"/>
    <mergeCell ref="J108:AF108"/>
    <mergeCell ref="K104:AF104"/>
    <mergeCell ref="K96:AF96"/>
    <mergeCell ref="K97:AF97"/>
    <mergeCell ref="L85:AO85"/>
    <mergeCell ref="E105:I105"/>
    <mergeCell ref="K105:AF105"/>
    <mergeCell ref="AG94:AM94"/>
    <mergeCell ref="AG104:AM104"/>
    <mergeCell ref="AN104:AP104"/>
    <mergeCell ref="AN99:AP99"/>
    <mergeCell ref="AN101:AP101"/>
    <mergeCell ref="AN95:AP95"/>
    <mergeCell ref="AN96:AP96"/>
    <mergeCell ref="AN97:AP97"/>
    <mergeCell ref="AN100:AP100"/>
    <mergeCell ref="AN102:AP102"/>
    <mergeCell ref="E104:I104"/>
    <mergeCell ref="E97:I97"/>
    <mergeCell ref="E96:I96"/>
    <mergeCell ref="E100:I100"/>
    <mergeCell ref="E102:I102"/>
    <mergeCell ref="E98:I98"/>
    <mergeCell ref="C92:G92"/>
    <mergeCell ref="D103:H103"/>
    <mergeCell ref="D95:H95"/>
    <mergeCell ref="D101:H101"/>
    <mergeCell ref="E99:I99"/>
    <mergeCell ref="I92:AF92"/>
    <mergeCell ref="J101:AF101"/>
    <mergeCell ref="J103:AF103"/>
    <mergeCell ref="J95:AF95"/>
    <mergeCell ref="K99:AF99"/>
    <mergeCell ref="K98:AF98"/>
    <mergeCell ref="K100:AF100"/>
    <mergeCell ref="K102:AF102"/>
  </mergeCells>
  <hyperlinks>
    <hyperlink ref="A96" location="'01-1 - Búracie práce'!C2" display="/"/>
    <hyperlink ref="A97" location="'01-2 - Navrhovaný stav'!C2" display="/"/>
    <hyperlink ref="A98" location="'01-3 - Kanalizácia vnútor...'!C2" display="/"/>
    <hyperlink ref="A99" location="'01-4 - Vnútorný rozvod vo...'!C2" display="/"/>
    <hyperlink ref="A100" location="'01-5 - Ústredné vykurovan...'!C2" display="/"/>
    <hyperlink ref="A102" location="'02-1 - Garáž'!C2" display="/"/>
    <hyperlink ref="A104" location="'03-1 - Odstránenie oceľov...'!C2" display="/"/>
    <hyperlink ref="A105" location="'03-2 - Odstránenie hospod...'!C2" display="/"/>
    <hyperlink ref="A106" location="'03-3 - Odstránenie hospod...'!C2" display="/"/>
    <hyperlink ref="A107" location="'SO 04 - Vodovodná prípojk...'!C2" display="/"/>
    <hyperlink ref="A108" location="'SO 05 - SO 05 Oplotenie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7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118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125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26.25" customHeight="1">
      <c r="B7" s="17"/>
      <c r="E7" s="233" t="str">
        <f>'Rekapitulácia stavby'!K6</f>
        <v>FEMINADSS Veľký Blh - prestava a rekonštrukcia rodinného domu pre účely zriadenia podporovaného bývania pre PSS</v>
      </c>
      <c r="F7" s="234"/>
      <c r="G7" s="234"/>
      <c r="H7" s="234"/>
      <c r="L7" s="17"/>
    </row>
    <row r="8" spans="1:46" s="1" customFormat="1" ht="12" customHeight="1">
      <c r="B8" s="17"/>
      <c r="D8" s="24" t="s">
        <v>126</v>
      </c>
      <c r="L8" s="17"/>
    </row>
    <row r="9" spans="1:46" s="2" customFormat="1" ht="16.5" customHeight="1">
      <c r="A9" s="29"/>
      <c r="B9" s="30"/>
      <c r="C9" s="29"/>
      <c r="D9" s="29"/>
      <c r="E9" s="233" t="s">
        <v>3125</v>
      </c>
      <c r="F9" s="235"/>
      <c r="G9" s="235"/>
      <c r="H9" s="23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128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192" t="s">
        <v>3193</v>
      </c>
      <c r="F11" s="235"/>
      <c r="G11" s="235"/>
      <c r="H11" s="235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1.25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 t="str">
        <f>'Rekapitulácia stavby'!AN8</f>
        <v>22. 6. 2023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">
        <v>25</v>
      </c>
      <c r="F17" s="29"/>
      <c r="G17" s="29"/>
      <c r="H17" s="29"/>
      <c r="I17" s="24" t="s">
        <v>26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27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36" t="str">
        <f>'Rekapitulácia stavby'!E14</f>
        <v>Vyplň údaj</v>
      </c>
      <c r="F20" s="198"/>
      <c r="G20" s="198"/>
      <c r="H20" s="198"/>
      <c r="I20" s="24" t="s">
        <v>26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29</v>
      </c>
      <c r="E22" s="29"/>
      <c r="F22" s="29"/>
      <c r="G22" s="29"/>
      <c r="H22" s="29"/>
      <c r="I22" s="24" t="s">
        <v>24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26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24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26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33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203" t="s">
        <v>1</v>
      </c>
      <c r="F29" s="203"/>
      <c r="G29" s="203"/>
      <c r="H29" s="20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2" t="s">
        <v>34</v>
      </c>
      <c r="E32" s="29"/>
      <c r="F32" s="29"/>
      <c r="G32" s="29"/>
      <c r="H32" s="29"/>
      <c r="I32" s="29"/>
      <c r="J32" s="71">
        <f>ROUND(J129,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3" t="s">
        <v>38</v>
      </c>
      <c r="E35" s="35" t="s">
        <v>39</v>
      </c>
      <c r="F35" s="104">
        <f>ROUND((SUM(BE129:BE165)),  2)</f>
        <v>0</v>
      </c>
      <c r="G35" s="105"/>
      <c r="H35" s="105"/>
      <c r="I35" s="106">
        <v>0.2</v>
      </c>
      <c r="J35" s="104">
        <f>ROUND(((SUM(BE129:BE165))*I35),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40</v>
      </c>
      <c r="F36" s="104">
        <f>ROUND((SUM(BF129:BF165)),  2)</f>
        <v>0</v>
      </c>
      <c r="G36" s="105"/>
      <c r="H36" s="105"/>
      <c r="I36" s="106">
        <v>0.2</v>
      </c>
      <c r="J36" s="104">
        <f>ROUND(((SUM(BF129:BF165))*I36),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7">
        <f>ROUND((SUM(BG129:BG165)),  2)</f>
        <v>0</v>
      </c>
      <c r="G37" s="29"/>
      <c r="H37" s="29"/>
      <c r="I37" s="108">
        <v>0.2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7">
        <f>ROUND((SUM(BH129:BH165)),  2)</f>
        <v>0</v>
      </c>
      <c r="G38" s="29"/>
      <c r="H38" s="29"/>
      <c r="I38" s="108">
        <v>0.2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4">
        <f>ROUND((SUM(BI129:BI165)),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9"/>
      <c r="D41" s="110" t="s">
        <v>44</v>
      </c>
      <c r="E41" s="60"/>
      <c r="F41" s="60"/>
      <c r="G41" s="111" t="s">
        <v>45</v>
      </c>
      <c r="H41" s="112" t="s">
        <v>46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130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6.25" customHeight="1">
      <c r="A85" s="29"/>
      <c r="B85" s="30"/>
      <c r="C85" s="29"/>
      <c r="D85" s="29"/>
      <c r="E85" s="233" t="str">
        <f>E7</f>
        <v>FEMINADSS Veľký Blh - prestava a rekonštrukcia rodinného domu pre účely zriadenia podporovaného bývania pre PSS</v>
      </c>
      <c r="F85" s="234"/>
      <c r="G85" s="234"/>
      <c r="H85" s="23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126</v>
      </c>
      <c r="L86" s="17"/>
    </row>
    <row r="87" spans="1:31" s="2" customFormat="1" ht="16.5" customHeight="1">
      <c r="A87" s="29"/>
      <c r="B87" s="30"/>
      <c r="C87" s="29"/>
      <c r="D87" s="29"/>
      <c r="E87" s="233" t="s">
        <v>3125</v>
      </c>
      <c r="F87" s="235"/>
      <c r="G87" s="235"/>
      <c r="H87" s="23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128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192" t="str">
        <f>E11</f>
        <v>03-3 - Odstránenie hospodárskej budovy č.2</v>
      </c>
      <c r="F89" s="235"/>
      <c r="G89" s="235"/>
      <c r="H89" s="235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19</v>
      </c>
      <c r="D91" s="29"/>
      <c r="E91" s="29"/>
      <c r="F91" s="22" t="str">
        <f>F14</f>
        <v>Jesenské</v>
      </c>
      <c r="G91" s="29"/>
      <c r="H91" s="29"/>
      <c r="I91" s="24" t="s">
        <v>21</v>
      </c>
      <c r="J91" s="55" t="str">
        <f>IF(J14="","",J14)</f>
        <v>22. 6. 2023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>
      <c r="A93" s="29"/>
      <c r="B93" s="30"/>
      <c r="C93" s="24" t="s">
        <v>23</v>
      </c>
      <c r="D93" s="29"/>
      <c r="E93" s="29"/>
      <c r="F93" s="22" t="str">
        <f>E17</f>
        <v>FEMINA Domov sociálnych služieb, Veľký Blh</v>
      </c>
      <c r="G93" s="29"/>
      <c r="H93" s="29"/>
      <c r="I93" s="24" t="s">
        <v>29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4" t="s">
        <v>27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17" t="s">
        <v>131</v>
      </c>
      <c r="D96" s="109"/>
      <c r="E96" s="109"/>
      <c r="F96" s="109"/>
      <c r="G96" s="109"/>
      <c r="H96" s="109"/>
      <c r="I96" s="109"/>
      <c r="J96" s="118" t="s">
        <v>132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19" t="s">
        <v>133</v>
      </c>
      <c r="D98" s="29"/>
      <c r="E98" s="29"/>
      <c r="F98" s="29"/>
      <c r="G98" s="29"/>
      <c r="H98" s="29"/>
      <c r="I98" s="29"/>
      <c r="J98" s="71">
        <f>J129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134</v>
      </c>
    </row>
    <row r="99" spans="1:47" s="9" customFormat="1" ht="24.95" customHeight="1">
      <c r="B99" s="120"/>
      <c r="D99" s="121" t="s">
        <v>135</v>
      </c>
      <c r="E99" s="122"/>
      <c r="F99" s="122"/>
      <c r="G99" s="122"/>
      <c r="H99" s="122"/>
      <c r="I99" s="122"/>
      <c r="J99" s="123">
        <f>J130</f>
        <v>0</v>
      </c>
      <c r="L99" s="120"/>
    </row>
    <row r="100" spans="1:47" s="10" customFormat="1" ht="19.899999999999999" customHeight="1">
      <c r="B100" s="124"/>
      <c r="D100" s="125" t="s">
        <v>136</v>
      </c>
      <c r="E100" s="126"/>
      <c r="F100" s="126"/>
      <c r="G100" s="126"/>
      <c r="H100" s="126"/>
      <c r="I100" s="126"/>
      <c r="J100" s="127">
        <f>J131</f>
        <v>0</v>
      </c>
      <c r="L100" s="124"/>
    </row>
    <row r="101" spans="1:47" s="10" customFormat="1" ht="19.899999999999999" customHeight="1">
      <c r="B101" s="124"/>
      <c r="D101" s="125" t="s">
        <v>137</v>
      </c>
      <c r="E101" s="126"/>
      <c r="F101" s="126"/>
      <c r="G101" s="126"/>
      <c r="H101" s="126"/>
      <c r="I101" s="126"/>
      <c r="J101" s="127">
        <f>J134</f>
        <v>0</v>
      </c>
      <c r="L101" s="124"/>
    </row>
    <row r="102" spans="1:47" s="10" customFormat="1" ht="19.899999999999999" customHeight="1">
      <c r="B102" s="124"/>
      <c r="D102" s="125" t="s">
        <v>492</v>
      </c>
      <c r="E102" s="126"/>
      <c r="F102" s="126"/>
      <c r="G102" s="126"/>
      <c r="H102" s="126"/>
      <c r="I102" s="126"/>
      <c r="J102" s="127">
        <f>J152</f>
        <v>0</v>
      </c>
      <c r="L102" s="124"/>
    </row>
    <row r="103" spans="1:47" s="9" customFormat="1" ht="24.95" customHeight="1">
      <c r="B103" s="120"/>
      <c r="D103" s="121" t="s">
        <v>138</v>
      </c>
      <c r="E103" s="122"/>
      <c r="F103" s="122"/>
      <c r="G103" s="122"/>
      <c r="H103" s="122"/>
      <c r="I103" s="122"/>
      <c r="J103" s="123">
        <f>J154</f>
        <v>0</v>
      </c>
      <c r="L103" s="120"/>
    </row>
    <row r="104" spans="1:47" s="10" customFormat="1" ht="19.899999999999999" customHeight="1">
      <c r="B104" s="124"/>
      <c r="D104" s="125" t="s">
        <v>142</v>
      </c>
      <c r="E104" s="126"/>
      <c r="F104" s="126"/>
      <c r="G104" s="126"/>
      <c r="H104" s="126"/>
      <c r="I104" s="126"/>
      <c r="J104" s="127">
        <f>J155</f>
        <v>0</v>
      </c>
      <c r="L104" s="124"/>
    </row>
    <row r="105" spans="1:47" s="10" customFormat="1" ht="19.899999999999999" customHeight="1">
      <c r="B105" s="124"/>
      <c r="D105" s="125" t="s">
        <v>495</v>
      </c>
      <c r="E105" s="126"/>
      <c r="F105" s="126"/>
      <c r="G105" s="126"/>
      <c r="H105" s="126"/>
      <c r="I105" s="126"/>
      <c r="J105" s="127">
        <f>J157</f>
        <v>0</v>
      </c>
      <c r="L105" s="124"/>
    </row>
    <row r="106" spans="1:47" s="10" customFormat="1" ht="19.899999999999999" customHeight="1">
      <c r="B106" s="124"/>
      <c r="D106" s="125" t="s">
        <v>143</v>
      </c>
      <c r="E106" s="126"/>
      <c r="F106" s="126"/>
      <c r="G106" s="126"/>
      <c r="H106" s="126"/>
      <c r="I106" s="126"/>
      <c r="J106" s="127">
        <f>J159</f>
        <v>0</v>
      </c>
      <c r="L106" s="124"/>
    </row>
    <row r="107" spans="1:47" s="10" customFormat="1" ht="19.899999999999999" customHeight="1">
      <c r="B107" s="124"/>
      <c r="D107" s="125" t="s">
        <v>144</v>
      </c>
      <c r="E107" s="126"/>
      <c r="F107" s="126"/>
      <c r="G107" s="126"/>
      <c r="H107" s="126"/>
      <c r="I107" s="126"/>
      <c r="J107" s="127">
        <f>J164</f>
        <v>0</v>
      </c>
      <c r="L107" s="124"/>
    </row>
    <row r="108" spans="1:47" s="2" customFormat="1" ht="21.7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6.95" customHeight="1">
      <c r="A109" s="29"/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3" spans="1:31" s="2" customFormat="1" ht="6.95" customHeight="1">
      <c r="A113" s="29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24.95" customHeight="1">
      <c r="A114" s="29"/>
      <c r="B114" s="30"/>
      <c r="C114" s="18" t="s">
        <v>149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12" customHeight="1">
      <c r="A116" s="29"/>
      <c r="B116" s="30"/>
      <c r="C116" s="24" t="s">
        <v>15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6.25" customHeight="1">
      <c r="A117" s="29"/>
      <c r="B117" s="30"/>
      <c r="C117" s="29"/>
      <c r="D117" s="29"/>
      <c r="E117" s="233" t="str">
        <f>E7</f>
        <v>FEMINADSS Veľký Blh - prestava a rekonštrukcia rodinného domu pre účely zriadenia podporovaného bývania pre PSS</v>
      </c>
      <c r="F117" s="234"/>
      <c r="G117" s="234"/>
      <c r="H117" s="234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1" customFormat="1" ht="12" customHeight="1">
      <c r="B118" s="17"/>
      <c r="C118" s="24" t="s">
        <v>126</v>
      </c>
      <c r="L118" s="17"/>
    </row>
    <row r="119" spans="1:31" s="2" customFormat="1" ht="16.5" customHeight="1">
      <c r="A119" s="29"/>
      <c r="B119" s="30"/>
      <c r="C119" s="29"/>
      <c r="D119" s="29"/>
      <c r="E119" s="233" t="s">
        <v>3125</v>
      </c>
      <c r="F119" s="235"/>
      <c r="G119" s="235"/>
      <c r="H119" s="235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128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192" t="str">
        <f>E11</f>
        <v>03-3 - Odstránenie hospodárskej budovy č.2</v>
      </c>
      <c r="F121" s="235"/>
      <c r="G121" s="235"/>
      <c r="H121" s="235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19</v>
      </c>
      <c r="D123" s="29"/>
      <c r="E123" s="29"/>
      <c r="F123" s="22" t="str">
        <f>F14</f>
        <v>Jesenské</v>
      </c>
      <c r="G123" s="29"/>
      <c r="H123" s="29"/>
      <c r="I123" s="24" t="s">
        <v>21</v>
      </c>
      <c r="J123" s="55" t="str">
        <f>IF(J14="","",J14)</f>
        <v>22. 6. 2023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5.2" customHeight="1">
      <c r="A125" s="29"/>
      <c r="B125" s="30"/>
      <c r="C125" s="24" t="s">
        <v>23</v>
      </c>
      <c r="D125" s="29"/>
      <c r="E125" s="29"/>
      <c r="F125" s="22" t="str">
        <f>E17</f>
        <v>FEMINA Domov sociálnych služieb, Veľký Blh</v>
      </c>
      <c r="G125" s="29"/>
      <c r="H125" s="29"/>
      <c r="I125" s="24" t="s">
        <v>29</v>
      </c>
      <c r="J125" s="27" t="str">
        <f>E23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27</v>
      </c>
      <c r="D126" s="29"/>
      <c r="E126" s="29"/>
      <c r="F126" s="22" t="str">
        <f>IF(E20="","",E20)</f>
        <v>Vyplň údaj</v>
      </c>
      <c r="G126" s="29"/>
      <c r="H126" s="29"/>
      <c r="I126" s="24" t="s">
        <v>32</v>
      </c>
      <c r="J126" s="27" t="str">
        <f>E26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0.3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11" customFormat="1" ht="29.25" customHeight="1">
      <c r="A128" s="128"/>
      <c r="B128" s="129"/>
      <c r="C128" s="130" t="s">
        <v>150</v>
      </c>
      <c r="D128" s="131" t="s">
        <v>59</v>
      </c>
      <c r="E128" s="131" t="s">
        <v>55</v>
      </c>
      <c r="F128" s="131" t="s">
        <v>56</v>
      </c>
      <c r="G128" s="131" t="s">
        <v>151</v>
      </c>
      <c r="H128" s="131" t="s">
        <v>152</v>
      </c>
      <c r="I128" s="131" t="s">
        <v>153</v>
      </c>
      <c r="J128" s="132" t="s">
        <v>132</v>
      </c>
      <c r="K128" s="133" t="s">
        <v>154</v>
      </c>
      <c r="L128" s="134"/>
      <c r="M128" s="62" t="s">
        <v>1</v>
      </c>
      <c r="N128" s="63" t="s">
        <v>38</v>
      </c>
      <c r="O128" s="63" t="s">
        <v>155</v>
      </c>
      <c r="P128" s="63" t="s">
        <v>156</v>
      </c>
      <c r="Q128" s="63" t="s">
        <v>157</v>
      </c>
      <c r="R128" s="63" t="s">
        <v>158</v>
      </c>
      <c r="S128" s="63" t="s">
        <v>159</v>
      </c>
      <c r="T128" s="64" t="s">
        <v>160</v>
      </c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</row>
    <row r="129" spans="1:65" s="2" customFormat="1" ht="22.9" customHeight="1">
      <c r="A129" s="29"/>
      <c r="B129" s="30"/>
      <c r="C129" s="69" t="s">
        <v>133</v>
      </c>
      <c r="D129" s="29"/>
      <c r="E129" s="29"/>
      <c r="F129" s="29"/>
      <c r="G129" s="29"/>
      <c r="H129" s="29"/>
      <c r="I129" s="29"/>
      <c r="J129" s="135">
        <f>BK129</f>
        <v>0</v>
      </c>
      <c r="K129" s="29"/>
      <c r="L129" s="30"/>
      <c r="M129" s="65"/>
      <c r="N129" s="56"/>
      <c r="O129" s="66"/>
      <c r="P129" s="136">
        <f>P130+P154</f>
        <v>0</v>
      </c>
      <c r="Q129" s="66"/>
      <c r="R129" s="136">
        <f>R130+R154</f>
        <v>26.200163750000002</v>
      </c>
      <c r="S129" s="66"/>
      <c r="T129" s="137">
        <f>T130+T154</f>
        <v>57.710590000000003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T129" s="14" t="s">
        <v>73</v>
      </c>
      <c r="AU129" s="14" t="s">
        <v>134</v>
      </c>
      <c r="BK129" s="138">
        <f>BK130+BK154</f>
        <v>0</v>
      </c>
    </row>
    <row r="130" spans="1:65" s="12" customFormat="1" ht="25.9" customHeight="1">
      <c r="B130" s="139"/>
      <c r="D130" s="140" t="s">
        <v>73</v>
      </c>
      <c r="E130" s="141" t="s">
        <v>161</v>
      </c>
      <c r="F130" s="141" t="s">
        <v>162</v>
      </c>
      <c r="I130" s="142"/>
      <c r="J130" s="143">
        <f>BK130</f>
        <v>0</v>
      </c>
      <c r="L130" s="139"/>
      <c r="M130" s="144"/>
      <c r="N130" s="145"/>
      <c r="O130" s="145"/>
      <c r="P130" s="146">
        <f>P131+P134+P152</f>
        <v>0</v>
      </c>
      <c r="Q130" s="145"/>
      <c r="R130" s="146">
        <f>R131+R134+R152</f>
        <v>26.195</v>
      </c>
      <c r="S130" s="145"/>
      <c r="T130" s="147">
        <f>T131+T134+T152</f>
        <v>56.526613000000005</v>
      </c>
      <c r="AR130" s="140" t="s">
        <v>81</v>
      </c>
      <c r="AT130" s="148" t="s">
        <v>73</v>
      </c>
      <c r="AU130" s="148" t="s">
        <v>74</v>
      </c>
      <c r="AY130" s="140" t="s">
        <v>163</v>
      </c>
      <c r="BK130" s="149">
        <f>BK131+BK134+BK152</f>
        <v>0</v>
      </c>
    </row>
    <row r="131" spans="1:65" s="12" customFormat="1" ht="22.9" customHeight="1">
      <c r="B131" s="139"/>
      <c r="D131" s="140" t="s">
        <v>73</v>
      </c>
      <c r="E131" s="150" t="s">
        <v>81</v>
      </c>
      <c r="F131" s="150" t="s">
        <v>164</v>
      </c>
      <c r="I131" s="142"/>
      <c r="J131" s="151">
        <f>BK131</f>
        <v>0</v>
      </c>
      <c r="L131" s="139"/>
      <c r="M131" s="144"/>
      <c r="N131" s="145"/>
      <c r="O131" s="145"/>
      <c r="P131" s="146">
        <f>SUM(P132:P133)</f>
        <v>0</v>
      </c>
      <c r="Q131" s="145"/>
      <c r="R131" s="146">
        <f>SUM(R132:R133)</f>
        <v>26.195</v>
      </c>
      <c r="S131" s="145"/>
      <c r="T131" s="147">
        <f>SUM(T132:T133)</f>
        <v>0</v>
      </c>
      <c r="AR131" s="140" t="s">
        <v>81</v>
      </c>
      <c r="AT131" s="148" t="s">
        <v>73</v>
      </c>
      <c r="AU131" s="148" t="s">
        <v>81</v>
      </c>
      <c r="AY131" s="140" t="s">
        <v>163</v>
      </c>
      <c r="BK131" s="149">
        <f>SUM(BK132:BK133)</f>
        <v>0</v>
      </c>
    </row>
    <row r="132" spans="1:65" s="2" customFormat="1" ht="24.2" customHeight="1">
      <c r="A132" s="29"/>
      <c r="B132" s="152"/>
      <c r="C132" s="153" t="s">
        <v>81</v>
      </c>
      <c r="D132" s="153" t="s">
        <v>165</v>
      </c>
      <c r="E132" s="154" t="s">
        <v>3127</v>
      </c>
      <c r="F132" s="155" t="s">
        <v>3128</v>
      </c>
      <c r="G132" s="156" t="s">
        <v>177</v>
      </c>
      <c r="H132" s="157">
        <v>13.86</v>
      </c>
      <c r="I132" s="158"/>
      <c r="J132" s="159">
        <f>ROUND(I132*H132,2)</f>
        <v>0</v>
      </c>
      <c r="K132" s="160"/>
      <c r="L132" s="30"/>
      <c r="M132" s="161" t="s">
        <v>1</v>
      </c>
      <c r="N132" s="162" t="s">
        <v>40</v>
      </c>
      <c r="O132" s="58"/>
      <c r="P132" s="163">
        <f>O132*H132</f>
        <v>0</v>
      </c>
      <c r="Q132" s="163">
        <v>0</v>
      </c>
      <c r="R132" s="163">
        <f>Q132*H132</f>
        <v>0</v>
      </c>
      <c r="S132" s="163">
        <v>0</v>
      </c>
      <c r="T132" s="164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169</v>
      </c>
      <c r="AT132" s="165" t="s">
        <v>165</v>
      </c>
      <c r="AU132" s="165" t="s">
        <v>87</v>
      </c>
      <c r="AY132" s="14" t="s">
        <v>163</v>
      </c>
      <c r="BE132" s="166">
        <f>IF(N132="základná",J132,0)</f>
        <v>0</v>
      </c>
      <c r="BF132" s="166">
        <f>IF(N132="znížená",J132,0)</f>
        <v>0</v>
      </c>
      <c r="BG132" s="166">
        <f>IF(N132="zákl. prenesená",J132,0)</f>
        <v>0</v>
      </c>
      <c r="BH132" s="166">
        <f>IF(N132="zníž. prenesená",J132,0)</f>
        <v>0</v>
      </c>
      <c r="BI132" s="166">
        <f>IF(N132="nulová",J132,0)</f>
        <v>0</v>
      </c>
      <c r="BJ132" s="14" t="s">
        <v>87</v>
      </c>
      <c r="BK132" s="166">
        <f>ROUND(I132*H132,2)</f>
        <v>0</v>
      </c>
      <c r="BL132" s="14" t="s">
        <v>169</v>
      </c>
      <c r="BM132" s="165" t="s">
        <v>3194</v>
      </c>
    </row>
    <row r="133" spans="1:65" s="2" customFormat="1" ht="16.5" customHeight="1">
      <c r="A133" s="29"/>
      <c r="B133" s="152"/>
      <c r="C133" s="172" t="s">
        <v>87</v>
      </c>
      <c r="D133" s="172" t="s">
        <v>613</v>
      </c>
      <c r="E133" s="173" t="s">
        <v>3130</v>
      </c>
      <c r="F133" s="174" t="s">
        <v>3131</v>
      </c>
      <c r="G133" s="175" t="s">
        <v>307</v>
      </c>
      <c r="H133" s="176">
        <v>26.195</v>
      </c>
      <c r="I133" s="177"/>
      <c r="J133" s="178">
        <f>ROUND(I133*H133,2)</f>
        <v>0</v>
      </c>
      <c r="K133" s="179"/>
      <c r="L133" s="180"/>
      <c r="M133" s="181" t="s">
        <v>1</v>
      </c>
      <c r="N133" s="182" t="s">
        <v>40</v>
      </c>
      <c r="O133" s="58"/>
      <c r="P133" s="163">
        <f>O133*H133</f>
        <v>0</v>
      </c>
      <c r="Q133" s="163">
        <v>1</v>
      </c>
      <c r="R133" s="163">
        <f>Q133*H133</f>
        <v>26.195</v>
      </c>
      <c r="S133" s="163">
        <v>0</v>
      </c>
      <c r="T133" s="164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194</v>
      </c>
      <c r="AT133" s="165" t="s">
        <v>613</v>
      </c>
      <c r="AU133" s="165" t="s">
        <v>87</v>
      </c>
      <c r="AY133" s="14" t="s">
        <v>163</v>
      </c>
      <c r="BE133" s="166">
        <f>IF(N133="základná",J133,0)</f>
        <v>0</v>
      </c>
      <c r="BF133" s="166">
        <f>IF(N133="znížená",J133,0)</f>
        <v>0</v>
      </c>
      <c r="BG133" s="166">
        <f>IF(N133="zákl. prenesená",J133,0)</f>
        <v>0</v>
      </c>
      <c r="BH133" s="166">
        <f>IF(N133="zníž. prenesená",J133,0)</f>
        <v>0</v>
      </c>
      <c r="BI133" s="166">
        <f>IF(N133="nulová",J133,0)</f>
        <v>0</v>
      </c>
      <c r="BJ133" s="14" t="s">
        <v>87</v>
      </c>
      <c r="BK133" s="166">
        <f>ROUND(I133*H133,2)</f>
        <v>0</v>
      </c>
      <c r="BL133" s="14" t="s">
        <v>169</v>
      </c>
      <c r="BM133" s="165" t="s">
        <v>3195</v>
      </c>
    </row>
    <row r="134" spans="1:65" s="12" customFormat="1" ht="22.9" customHeight="1">
      <c r="B134" s="139"/>
      <c r="D134" s="140" t="s">
        <v>73</v>
      </c>
      <c r="E134" s="150" t="s">
        <v>198</v>
      </c>
      <c r="F134" s="150" t="s">
        <v>202</v>
      </c>
      <c r="I134" s="142"/>
      <c r="J134" s="151">
        <f>BK134</f>
        <v>0</v>
      </c>
      <c r="L134" s="139"/>
      <c r="M134" s="144"/>
      <c r="N134" s="145"/>
      <c r="O134" s="145"/>
      <c r="P134" s="146">
        <f>SUM(P135:P151)</f>
        <v>0</v>
      </c>
      <c r="Q134" s="145"/>
      <c r="R134" s="146">
        <f>SUM(R135:R151)</f>
        <v>0</v>
      </c>
      <c r="S134" s="145"/>
      <c r="T134" s="147">
        <f>SUM(T135:T151)</f>
        <v>56.526613000000005</v>
      </c>
      <c r="AR134" s="140" t="s">
        <v>81</v>
      </c>
      <c r="AT134" s="148" t="s">
        <v>73</v>
      </c>
      <c r="AU134" s="148" t="s">
        <v>81</v>
      </c>
      <c r="AY134" s="140" t="s">
        <v>163</v>
      </c>
      <c r="BK134" s="149">
        <f>SUM(BK135:BK151)</f>
        <v>0</v>
      </c>
    </row>
    <row r="135" spans="1:65" s="2" customFormat="1" ht="37.9" customHeight="1">
      <c r="A135" s="29"/>
      <c r="B135" s="152"/>
      <c r="C135" s="153" t="s">
        <v>174</v>
      </c>
      <c r="D135" s="153" t="s">
        <v>165</v>
      </c>
      <c r="E135" s="154" t="s">
        <v>204</v>
      </c>
      <c r="F135" s="155" t="s">
        <v>205</v>
      </c>
      <c r="G135" s="156" t="s">
        <v>177</v>
      </c>
      <c r="H135" s="157">
        <v>13.86</v>
      </c>
      <c r="I135" s="158"/>
      <c r="J135" s="159">
        <f t="shared" ref="J135:J151" si="0">ROUND(I135*H135,2)</f>
        <v>0</v>
      </c>
      <c r="K135" s="160"/>
      <c r="L135" s="30"/>
      <c r="M135" s="161" t="s">
        <v>1</v>
      </c>
      <c r="N135" s="162" t="s">
        <v>40</v>
      </c>
      <c r="O135" s="58"/>
      <c r="P135" s="163">
        <f t="shared" ref="P135:P151" si="1">O135*H135</f>
        <v>0</v>
      </c>
      <c r="Q135" s="163">
        <v>0</v>
      </c>
      <c r="R135" s="163">
        <f t="shared" ref="R135:R151" si="2">Q135*H135</f>
        <v>0</v>
      </c>
      <c r="S135" s="163">
        <v>2.2000000000000002</v>
      </c>
      <c r="T135" s="164">
        <f t="shared" ref="T135:T151" si="3">S135*H135</f>
        <v>30.492000000000001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169</v>
      </c>
      <c r="AT135" s="165" t="s">
        <v>165</v>
      </c>
      <c r="AU135" s="165" t="s">
        <v>87</v>
      </c>
      <c r="AY135" s="14" t="s">
        <v>163</v>
      </c>
      <c r="BE135" s="166">
        <f t="shared" ref="BE135:BE151" si="4">IF(N135="základná",J135,0)</f>
        <v>0</v>
      </c>
      <c r="BF135" s="166">
        <f t="shared" ref="BF135:BF151" si="5">IF(N135="znížená",J135,0)</f>
        <v>0</v>
      </c>
      <c r="BG135" s="166">
        <f t="shared" ref="BG135:BG151" si="6">IF(N135="zákl. prenesená",J135,0)</f>
        <v>0</v>
      </c>
      <c r="BH135" s="166">
        <f t="shared" ref="BH135:BH151" si="7">IF(N135="zníž. prenesená",J135,0)</f>
        <v>0</v>
      </c>
      <c r="BI135" s="166">
        <f t="shared" ref="BI135:BI151" si="8">IF(N135="nulová",J135,0)</f>
        <v>0</v>
      </c>
      <c r="BJ135" s="14" t="s">
        <v>87</v>
      </c>
      <c r="BK135" s="166">
        <f t="shared" ref="BK135:BK151" si="9">ROUND(I135*H135,2)</f>
        <v>0</v>
      </c>
      <c r="BL135" s="14" t="s">
        <v>169</v>
      </c>
      <c r="BM135" s="165" t="s">
        <v>3196</v>
      </c>
    </row>
    <row r="136" spans="1:65" s="2" customFormat="1" ht="44.25" customHeight="1">
      <c r="A136" s="29"/>
      <c r="B136" s="152"/>
      <c r="C136" s="153" t="s">
        <v>169</v>
      </c>
      <c r="D136" s="153" t="s">
        <v>165</v>
      </c>
      <c r="E136" s="154" t="s">
        <v>216</v>
      </c>
      <c r="F136" s="155" t="s">
        <v>217</v>
      </c>
      <c r="G136" s="156" t="s">
        <v>177</v>
      </c>
      <c r="H136" s="157">
        <v>8.8019999999999996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40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1.905</v>
      </c>
      <c r="T136" s="164">
        <f t="shared" si="3"/>
        <v>16.767810000000001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169</v>
      </c>
      <c r="AT136" s="165" t="s">
        <v>165</v>
      </c>
      <c r="AU136" s="165" t="s">
        <v>87</v>
      </c>
      <c r="AY136" s="14" t="s">
        <v>163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87</v>
      </c>
      <c r="BK136" s="166">
        <f t="shared" si="9"/>
        <v>0</v>
      </c>
      <c r="BL136" s="14" t="s">
        <v>169</v>
      </c>
      <c r="BM136" s="165" t="s">
        <v>3197</v>
      </c>
    </row>
    <row r="137" spans="1:65" s="2" customFormat="1" ht="37.9" customHeight="1">
      <c r="A137" s="29"/>
      <c r="B137" s="152"/>
      <c r="C137" s="153" t="s">
        <v>182</v>
      </c>
      <c r="D137" s="153" t="s">
        <v>165</v>
      </c>
      <c r="E137" s="154" t="s">
        <v>3161</v>
      </c>
      <c r="F137" s="155" t="s">
        <v>3162</v>
      </c>
      <c r="G137" s="156" t="s">
        <v>177</v>
      </c>
      <c r="H137" s="157">
        <v>3.87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2.2000000000000002</v>
      </c>
      <c r="T137" s="164">
        <f t="shared" si="3"/>
        <v>8.5140000000000011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169</v>
      </c>
      <c r="AT137" s="165" t="s">
        <v>165</v>
      </c>
      <c r="AU137" s="165" t="s">
        <v>87</v>
      </c>
      <c r="AY137" s="14" t="s">
        <v>163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87</v>
      </c>
      <c r="BK137" s="166">
        <f t="shared" si="9"/>
        <v>0</v>
      </c>
      <c r="BL137" s="14" t="s">
        <v>169</v>
      </c>
      <c r="BM137" s="165" t="s">
        <v>3198</v>
      </c>
    </row>
    <row r="138" spans="1:65" s="2" customFormat="1" ht="24.2" customHeight="1">
      <c r="A138" s="29"/>
      <c r="B138" s="152"/>
      <c r="C138" s="153" t="s">
        <v>239</v>
      </c>
      <c r="D138" s="153" t="s">
        <v>165</v>
      </c>
      <c r="E138" s="154" t="s">
        <v>243</v>
      </c>
      <c r="F138" s="155" t="s">
        <v>244</v>
      </c>
      <c r="G138" s="156" t="s">
        <v>245</v>
      </c>
      <c r="H138" s="157">
        <v>3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40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1.2E-2</v>
      </c>
      <c r="T138" s="164">
        <f t="shared" si="3"/>
        <v>3.6000000000000004E-2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227</v>
      </c>
      <c r="AT138" s="165" t="s">
        <v>165</v>
      </c>
      <c r="AU138" s="165" t="s">
        <v>87</v>
      </c>
      <c r="AY138" s="14" t="s">
        <v>163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87</v>
      </c>
      <c r="BK138" s="166">
        <f t="shared" si="9"/>
        <v>0</v>
      </c>
      <c r="BL138" s="14" t="s">
        <v>227</v>
      </c>
      <c r="BM138" s="165" t="s">
        <v>3199</v>
      </c>
    </row>
    <row r="139" spans="1:65" s="2" customFormat="1" ht="24.2" customHeight="1">
      <c r="A139" s="29"/>
      <c r="B139" s="152"/>
      <c r="C139" s="153" t="s">
        <v>7</v>
      </c>
      <c r="D139" s="153" t="s">
        <v>165</v>
      </c>
      <c r="E139" s="154" t="s">
        <v>248</v>
      </c>
      <c r="F139" s="155" t="s">
        <v>249</v>
      </c>
      <c r="G139" s="156" t="s">
        <v>245</v>
      </c>
      <c r="H139" s="157">
        <v>6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40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2.4E-2</v>
      </c>
      <c r="T139" s="164">
        <f t="shared" si="3"/>
        <v>0.14400000000000002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169</v>
      </c>
      <c r="AT139" s="165" t="s">
        <v>165</v>
      </c>
      <c r="AU139" s="165" t="s">
        <v>87</v>
      </c>
      <c r="AY139" s="14" t="s">
        <v>163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87</v>
      </c>
      <c r="BK139" s="166">
        <f t="shared" si="9"/>
        <v>0</v>
      </c>
      <c r="BL139" s="14" t="s">
        <v>169</v>
      </c>
      <c r="BM139" s="165" t="s">
        <v>3200</v>
      </c>
    </row>
    <row r="140" spans="1:65" s="2" customFormat="1" ht="24.2" customHeight="1">
      <c r="A140" s="29"/>
      <c r="B140" s="152"/>
      <c r="C140" s="153" t="s">
        <v>247</v>
      </c>
      <c r="D140" s="153" t="s">
        <v>165</v>
      </c>
      <c r="E140" s="154" t="s">
        <v>2934</v>
      </c>
      <c r="F140" s="155" t="s">
        <v>2935</v>
      </c>
      <c r="G140" s="156" t="s">
        <v>168</v>
      </c>
      <c r="H140" s="157">
        <v>1.17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40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4.1000000000000002E-2</v>
      </c>
      <c r="T140" s="164">
        <f t="shared" si="3"/>
        <v>4.7969999999999999E-2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169</v>
      </c>
      <c r="AT140" s="165" t="s">
        <v>165</v>
      </c>
      <c r="AU140" s="165" t="s">
        <v>87</v>
      </c>
      <c r="AY140" s="14" t="s">
        <v>163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87</v>
      </c>
      <c r="BK140" s="166">
        <f t="shared" si="9"/>
        <v>0</v>
      </c>
      <c r="BL140" s="14" t="s">
        <v>169</v>
      </c>
      <c r="BM140" s="165" t="s">
        <v>3201</v>
      </c>
    </row>
    <row r="141" spans="1:65" s="2" customFormat="1" ht="21.75" customHeight="1">
      <c r="A141" s="29"/>
      <c r="B141" s="152"/>
      <c r="C141" s="153" t="s">
        <v>251</v>
      </c>
      <c r="D141" s="153" t="s">
        <v>165</v>
      </c>
      <c r="E141" s="154" t="s">
        <v>3202</v>
      </c>
      <c r="F141" s="155" t="s">
        <v>3203</v>
      </c>
      <c r="G141" s="156" t="s">
        <v>168</v>
      </c>
      <c r="H141" s="157">
        <v>2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40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0.06</v>
      </c>
      <c r="T141" s="164">
        <f t="shared" si="3"/>
        <v>0.12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169</v>
      </c>
      <c r="AT141" s="165" t="s">
        <v>165</v>
      </c>
      <c r="AU141" s="165" t="s">
        <v>87</v>
      </c>
      <c r="AY141" s="14" t="s">
        <v>163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87</v>
      </c>
      <c r="BK141" s="166">
        <f t="shared" si="9"/>
        <v>0</v>
      </c>
      <c r="BL141" s="14" t="s">
        <v>169</v>
      </c>
      <c r="BM141" s="165" t="s">
        <v>3204</v>
      </c>
    </row>
    <row r="142" spans="1:65" s="2" customFormat="1" ht="24.2" customHeight="1">
      <c r="A142" s="29"/>
      <c r="B142" s="152"/>
      <c r="C142" s="153" t="s">
        <v>186</v>
      </c>
      <c r="D142" s="153" t="s">
        <v>165</v>
      </c>
      <c r="E142" s="154" t="s">
        <v>264</v>
      </c>
      <c r="F142" s="155" t="s">
        <v>265</v>
      </c>
      <c r="G142" s="156" t="s">
        <v>168</v>
      </c>
      <c r="H142" s="157">
        <v>3.2320000000000002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40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7.5999999999999998E-2</v>
      </c>
      <c r="T142" s="164">
        <f t="shared" si="3"/>
        <v>0.24563200000000002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169</v>
      </c>
      <c r="AT142" s="165" t="s">
        <v>165</v>
      </c>
      <c r="AU142" s="165" t="s">
        <v>87</v>
      </c>
      <c r="AY142" s="14" t="s">
        <v>163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87</v>
      </c>
      <c r="BK142" s="166">
        <f t="shared" si="9"/>
        <v>0</v>
      </c>
      <c r="BL142" s="14" t="s">
        <v>169</v>
      </c>
      <c r="BM142" s="165" t="s">
        <v>3205</v>
      </c>
    </row>
    <row r="143" spans="1:65" s="2" customFormat="1" ht="24.2" customHeight="1">
      <c r="A143" s="29"/>
      <c r="B143" s="152"/>
      <c r="C143" s="153" t="s">
        <v>190</v>
      </c>
      <c r="D143" s="153" t="s">
        <v>165</v>
      </c>
      <c r="E143" s="154" t="s">
        <v>268</v>
      </c>
      <c r="F143" s="155" t="s">
        <v>269</v>
      </c>
      <c r="G143" s="156" t="s">
        <v>168</v>
      </c>
      <c r="H143" s="157">
        <v>2.5270000000000001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40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6.3E-2</v>
      </c>
      <c r="T143" s="164">
        <f t="shared" si="3"/>
        <v>0.15920100000000001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169</v>
      </c>
      <c r="AT143" s="165" t="s">
        <v>165</v>
      </c>
      <c r="AU143" s="165" t="s">
        <v>87</v>
      </c>
      <c r="AY143" s="14" t="s">
        <v>163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87</v>
      </c>
      <c r="BK143" s="166">
        <f t="shared" si="9"/>
        <v>0</v>
      </c>
      <c r="BL143" s="14" t="s">
        <v>169</v>
      </c>
      <c r="BM143" s="165" t="s">
        <v>3206</v>
      </c>
    </row>
    <row r="144" spans="1:65" s="2" customFormat="1" ht="21.75" customHeight="1">
      <c r="A144" s="29"/>
      <c r="B144" s="152"/>
      <c r="C144" s="153" t="s">
        <v>194</v>
      </c>
      <c r="D144" s="153" t="s">
        <v>165</v>
      </c>
      <c r="E144" s="154" t="s">
        <v>310</v>
      </c>
      <c r="F144" s="155" t="s">
        <v>311</v>
      </c>
      <c r="G144" s="156" t="s">
        <v>307</v>
      </c>
      <c r="H144" s="157">
        <v>57.710999999999999</v>
      </c>
      <c r="I144" s="158"/>
      <c r="J144" s="159">
        <f t="shared" si="0"/>
        <v>0</v>
      </c>
      <c r="K144" s="160"/>
      <c r="L144" s="30"/>
      <c r="M144" s="161" t="s">
        <v>1</v>
      </c>
      <c r="N144" s="162" t="s">
        <v>40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0</v>
      </c>
      <c r="T144" s="16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169</v>
      </c>
      <c r="AT144" s="165" t="s">
        <v>165</v>
      </c>
      <c r="AU144" s="165" t="s">
        <v>87</v>
      </c>
      <c r="AY144" s="14" t="s">
        <v>163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87</v>
      </c>
      <c r="BK144" s="166">
        <f t="shared" si="9"/>
        <v>0</v>
      </c>
      <c r="BL144" s="14" t="s">
        <v>169</v>
      </c>
      <c r="BM144" s="165" t="s">
        <v>3207</v>
      </c>
    </row>
    <row r="145" spans="1:65" s="2" customFormat="1" ht="24.2" customHeight="1">
      <c r="A145" s="29"/>
      <c r="B145" s="152"/>
      <c r="C145" s="153" t="s">
        <v>198</v>
      </c>
      <c r="D145" s="153" t="s">
        <v>165</v>
      </c>
      <c r="E145" s="154" t="s">
        <v>314</v>
      </c>
      <c r="F145" s="155" t="s">
        <v>315</v>
      </c>
      <c r="G145" s="156" t="s">
        <v>307</v>
      </c>
      <c r="H145" s="157">
        <v>1731.33</v>
      </c>
      <c r="I145" s="158"/>
      <c r="J145" s="159">
        <f t="shared" si="0"/>
        <v>0</v>
      </c>
      <c r="K145" s="160"/>
      <c r="L145" s="30"/>
      <c r="M145" s="161" t="s">
        <v>1</v>
      </c>
      <c r="N145" s="162" t="s">
        <v>40</v>
      </c>
      <c r="O145" s="58"/>
      <c r="P145" s="163">
        <f t="shared" si="1"/>
        <v>0</v>
      </c>
      <c r="Q145" s="163">
        <v>0</v>
      </c>
      <c r="R145" s="163">
        <f t="shared" si="2"/>
        <v>0</v>
      </c>
      <c r="S145" s="163">
        <v>0</v>
      </c>
      <c r="T145" s="164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169</v>
      </c>
      <c r="AT145" s="165" t="s">
        <v>165</v>
      </c>
      <c r="AU145" s="165" t="s">
        <v>87</v>
      </c>
      <c r="AY145" s="14" t="s">
        <v>163</v>
      </c>
      <c r="BE145" s="166">
        <f t="shared" si="4"/>
        <v>0</v>
      </c>
      <c r="BF145" s="166">
        <f t="shared" si="5"/>
        <v>0</v>
      </c>
      <c r="BG145" s="166">
        <f t="shared" si="6"/>
        <v>0</v>
      </c>
      <c r="BH145" s="166">
        <f t="shared" si="7"/>
        <v>0</v>
      </c>
      <c r="BI145" s="166">
        <f t="shared" si="8"/>
        <v>0</v>
      </c>
      <c r="BJ145" s="14" t="s">
        <v>87</v>
      </c>
      <c r="BK145" s="166">
        <f t="shared" si="9"/>
        <v>0</v>
      </c>
      <c r="BL145" s="14" t="s">
        <v>169</v>
      </c>
      <c r="BM145" s="165" t="s">
        <v>3208</v>
      </c>
    </row>
    <row r="146" spans="1:65" s="2" customFormat="1" ht="24.2" customHeight="1">
      <c r="A146" s="29"/>
      <c r="B146" s="152"/>
      <c r="C146" s="153" t="s">
        <v>203</v>
      </c>
      <c r="D146" s="153" t="s">
        <v>165</v>
      </c>
      <c r="E146" s="154" t="s">
        <v>318</v>
      </c>
      <c r="F146" s="155" t="s">
        <v>319</v>
      </c>
      <c r="G146" s="156" t="s">
        <v>307</v>
      </c>
      <c r="H146" s="157">
        <v>57.710999999999999</v>
      </c>
      <c r="I146" s="158"/>
      <c r="J146" s="159">
        <f t="shared" si="0"/>
        <v>0</v>
      </c>
      <c r="K146" s="160"/>
      <c r="L146" s="30"/>
      <c r="M146" s="161" t="s">
        <v>1</v>
      </c>
      <c r="N146" s="162" t="s">
        <v>40</v>
      </c>
      <c r="O146" s="58"/>
      <c r="P146" s="163">
        <f t="shared" si="1"/>
        <v>0</v>
      </c>
      <c r="Q146" s="163">
        <v>0</v>
      </c>
      <c r="R146" s="163">
        <f t="shared" si="2"/>
        <v>0</v>
      </c>
      <c r="S146" s="163">
        <v>0</v>
      </c>
      <c r="T146" s="164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169</v>
      </c>
      <c r="AT146" s="165" t="s">
        <v>165</v>
      </c>
      <c r="AU146" s="165" t="s">
        <v>87</v>
      </c>
      <c r="AY146" s="14" t="s">
        <v>163</v>
      </c>
      <c r="BE146" s="166">
        <f t="shared" si="4"/>
        <v>0</v>
      </c>
      <c r="BF146" s="166">
        <f t="shared" si="5"/>
        <v>0</v>
      </c>
      <c r="BG146" s="166">
        <f t="shared" si="6"/>
        <v>0</v>
      </c>
      <c r="BH146" s="166">
        <f t="shared" si="7"/>
        <v>0</v>
      </c>
      <c r="BI146" s="166">
        <f t="shared" si="8"/>
        <v>0</v>
      </c>
      <c r="BJ146" s="14" t="s">
        <v>87</v>
      </c>
      <c r="BK146" s="166">
        <f t="shared" si="9"/>
        <v>0</v>
      </c>
      <c r="BL146" s="14" t="s">
        <v>169</v>
      </c>
      <c r="BM146" s="165" t="s">
        <v>3209</v>
      </c>
    </row>
    <row r="147" spans="1:65" s="2" customFormat="1" ht="24.2" customHeight="1">
      <c r="A147" s="29"/>
      <c r="B147" s="152"/>
      <c r="C147" s="153" t="s">
        <v>207</v>
      </c>
      <c r="D147" s="153" t="s">
        <v>165</v>
      </c>
      <c r="E147" s="154" t="s">
        <v>322</v>
      </c>
      <c r="F147" s="155" t="s">
        <v>323</v>
      </c>
      <c r="G147" s="156" t="s">
        <v>307</v>
      </c>
      <c r="H147" s="157">
        <v>288.55500000000001</v>
      </c>
      <c r="I147" s="158"/>
      <c r="J147" s="159">
        <f t="shared" si="0"/>
        <v>0</v>
      </c>
      <c r="K147" s="160"/>
      <c r="L147" s="30"/>
      <c r="M147" s="161" t="s">
        <v>1</v>
      </c>
      <c r="N147" s="162" t="s">
        <v>40</v>
      </c>
      <c r="O147" s="58"/>
      <c r="P147" s="163">
        <f t="shared" si="1"/>
        <v>0</v>
      </c>
      <c r="Q147" s="163">
        <v>0</v>
      </c>
      <c r="R147" s="163">
        <f t="shared" si="2"/>
        <v>0</v>
      </c>
      <c r="S147" s="163">
        <v>0</v>
      </c>
      <c r="T147" s="16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169</v>
      </c>
      <c r="AT147" s="165" t="s">
        <v>165</v>
      </c>
      <c r="AU147" s="165" t="s">
        <v>87</v>
      </c>
      <c r="AY147" s="14" t="s">
        <v>163</v>
      </c>
      <c r="BE147" s="166">
        <f t="shared" si="4"/>
        <v>0</v>
      </c>
      <c r="BF147" s="166">
        <f t="shared" si="5"/>
        <v>0</v>
      </c>
      <c r="BG147" s="166">
        <f t="shared" si="6"/>
        <v>0</v>
      </c>
      <c r="BH147" s="166">
        <f t="shared" si="7"/>
        <v>0</v>
      </c>
      <c r="BI147" s="166">
        <f t="shared" si="8"/>
        <v>0</v>
      </c>
      <c r="BJ147" s="14" t="s">
        <v>87</v>
      </c>
      <c r="BK147" s="166">
        <f t="shared" si="9"/>
        <v>0</v>
      </c>
      <c r="BL147" s="14" t="s">
        <v>169</v>
      </c>
      <c r="BM147" s="165" t="s">
        <v>3210</v>
      </c>
    </row>
    <row r="148" spans="1:65" s="2" customFormat="1" ht="24.2" customHeight="1">
      <c r="A148" s="29"/>
      <c r="B148" s="152"/>
      <c r="C148" s="153" t="s">
        <v>259</v>
      </c>
      <c r="D148" s="153" t="s">
        <v>165</v>
      </c>
      <c r="E148" s="154" t="s">
        <v>2952</v>
      </c>
      <c r="F148" s="155" t="s">
        <v>2953</v>
      </c>
      <c r="G148" s="156" t="s">
        <v>307</v>
      </c>
      <c r="H148" s="157">
        <v>0.66800000000000004</v>
      </c>
      <c r="I148" s="158"/>
      <c r="J148" s="159">
        <f t="shared" si="0"/>
        <v>0</v>
      </c>
      <c r="K148" s="160"/>
      <c r="L148" s="30"/>
      <c r="M148" s="161" t="s">
        <v>1</v>
      </c>
      <c r="N148" s="162" t="s">
        <v>40</v>
      </c>
      <c r="O148" s="58"/>
      <c r="P148" s="163">
        <f t="shared" si="1"/>
        <v>0</v>
      </c>
      <c r="Q148" s="163">
        <v>0</v>
      </c>
      <c r="R148" s="163">
        <f t="shared" si="2"/>
        <v>0</v>
      </c>
      <c r="S148" s="163">
        <v>0</v>
      </c>
      <c r="T148" s="16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169</v>
      </c>
      <c r="AT148" s="165" t="s">
        <v>165</v>
      </c>
      <c r="AU148" s="165" t="s">
        <v>87</v>
      </c>
      <c r="AY148" s="14" t="s">
        <v>163</v>
      </c>
      <c r="BE148" s="166">
        <f t="shared" si="4"/>
        <v>0</v>
      </c>
      <c r="BF148" s="166">
        <f t="shared" si="5"/>
        <v>0</v>
      </c>
      <c r="BG148" s="166">
        <f t="shared" si="6"/>
        <v>0</v>
      </c>
      <c r="BH148" s="166">
        <f t="shared" si="7"/>
        <v>0</v>
      </c>
      <c r="BI148" s="166">
        <f t="shared" si="8"/>
        <v>0</v>
      </c>
      <c r="BJ148" s="14" t="s">
        <v>87</v>
      </c>
      <c r="BK148" s="166">
        <f t="shared" si="9"/>
        <v>0</v>
      </c>
      <c r="BL148" s="14" t="s">
        <v>169</v>
      </c>
      <c r="BM148" s="165" t="s">
        <v>3211</v>
      </c>
    </row>
    <row r="149" spans="1:65" s="2" customFormat="1" ht="37.9" customHeight="1">
      <c r="A149" s="29"/>
      <c r="B149" s="152"/>
      <c r="C149" s="153" t="s">
        <v>263</v>
      </c>
      <c r="D149" s="153" t="s">
        <v>165</v>
      </c>
      <c r="E149" s="154" t="s">
        <v>2955</v>
      </c>
      <c r="F149" s="155" t="s">
        <v>2956</v>
      </c>
      <c r="G149" s="156" t="s">
        <v>307</v>
      </c>
      <c r="H149" s="157">
        <v>13.36</v>
      </c>
      <c r="I149" s="158"/>
      <c r="J149" s="159">
        <f t="shared" si="0"/>
        <v>0</v>
      </c>
      <c r="K149" s="160"/>
      <c r="L149" s="30"/>
      <c r="M149" s="161" t="s">
        <v>1</v>
      </c>
      <c r="N149" s="162" t="s">
        <v>40</v>
      </c>
      <c r="O149" s="58"/>
      <c r="P149" s="163">
        <f t="shared" si="1"/>
        <v>0</v>
      </c>
      <c r="Q149" s="163">
        <v>0</v>
      </c>
      <c r="R149" s="163">
        <f t="shared" si="2"/>
        <v>0</v>
      </c>
      <c r="S149" s="163">
        <v>0</v>
      </c>
      <c r="T149" s="164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169</v>
      </c>
      <c r="AT149" s="165" t="s">
        <v>165</v>
      </c>
      <c r="AU149" s="165" t="s">
        <v>87</v>
      </c>
      <c r="AY149" s="14" t="s">
        <v>163</v>
      </c>
      <c r="BE149" s="166">
        <f t="shared" si="4"/>
        <v>0</v>
      </c>
      <c r="BF149" s="166">
        <f t="shared" si="5"/>
        <v>0</v>
      </c>
      <c r="BG149" s="166">
        <f t="shared" si="6"/>
        <v>0</v>
      </c>
      <c r="BH149" s="166">
        <f t="shared" si="7"/>
        <v>0</v>
      </c>
      <c r="BI149" s="166">
        <f t="shared" si="8"/>
        <v>0</v>
      </c>
      <c r="BJ149" s="14" t="s">
        <v>87</v>
      </c>
      <c r="BK149" s="166">
        <f t="shared" si="9"/>
        <v>0</v>
      </c>
      <c r="BL149" s="14" t="s">
        <v>169</v>
      </c>
      <c r="BM149" s="165" t="s">
        <v>3212</v>
      </c>
    </row>
    <row r="150" spans="1:65" s="2" customFormat="1" ht="16.5" customHeight="1">
      <c r="A150" s="29"/>
      <c r="B150" s="152"/>
      <c r="C150" s="153" t="s">
        <v>211</v>
      </c>
      <c r="D150" s="153" t="s">
        <v>165</v>
      </c>
      <c r="E150" s="154" t="s">
        <v>326</v>
      </c>
      <c r="F150" s="155" t="s">
        <v>327</v>
      </c>
      <c r="G150" s="156" t="s">
        <v>307</v>
      </c>
      <c r="H150" s="157">
        <v>57.710999999999999</v>
      </c>
      <c r="I150" s="158"/>
      <c r="J150" s="159">
        <f t="shared" si="0"/>
        <v>0</v>
      </c>
      <c r="K150" s="160"/>
      <c r="L150" s="30"/>
      <c r="M150" s="161" t="s">
        <v>1</v>
      </c>
      <c r="N150" s="162" t="s">
        <v>40</v>
      </c>
      <c r="O150" s="58"/>
      <c r="P150" s="163">
        <f t="shared" si="1"/>
        <v>0</v>
      </c>
      <c r="Q150" s="163">
        <v>0</v>
      </c>
      <c r="R150" s="163">
        <f t="shared" si="2"/>
        <v>0</v>
      </c>
      <c r="S150" s="163">
        <v>0</v>
      </c>
      <c r="T150" s="164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169</v>
      </c>
      <c r="AT150" s="165" t="s">
        <v>165</v>
      </c>
      <c r="AU150" s="165" t="s">
        <v>87</v>
      </c>
      <c r="AY150" s="14" t="s">
        <v>163</v>
      </c>
      <c r="BE150" s="166">
        <f t="shared" si="4"/>
        <v>0</v>
      </c>
      <c r="BF150" s="166">
        <f t="shared" si="5"/>
        <v>0</v>
      </c>
      <c r="BG150" s="166">
        <f t="shared" si="6"/>
        <v>0</v>
      </c>
      <c r="BH150" s="166">
        <f t="shared" si="7"/>
        <v>0</v>
      </c>
      <c r="BI150" s="166">
        <f t="shared" si="8"/>
        <v>0</v>
      </c>
      <c r="BJ150" s="14" t="s">
        <v>87</v>
      </c>
      <c r="BK150" s="166">
        <f t="shared" si="9"/>
        <v>0</v>
      </c>
      <c r="BL150" s="14" t="s">
        <v>169</v>
      </c>
      <c r="BM150" s="165" t="s">
        <v>3213</v>
      </c>
    </row>
    <row r="151" spans="1:65" s="2" customFormat="1" ht="24.2" customHeight="1">
      <c r="A151" s="29"/>
      <c r="B151" s="152"/>
      <c r="C151" s="153" t="s">
        <v>255</v>
      </c>
      <c r="D151" s="153" t="s">
        <v>165</v>
      </c>
      <c r="E151" s="154" t="s">
        <v>2959</v>
      </c>
      <c r="F151" s="155" t="s">
        <v>2960</v>
      </c>
      <c r="G151" s="156" t="s">
        <v>307</v>
      </c>
      <c r="H151" s="157">
        <v>0.66800000000000004</v>
      </c>
      <c r="I151" s="158"/>
      <c r="J151" s="159">
        <f t="shared" si="0"/>
        <v>0</v>
      </c>
      <c r="K151" s="160"/>
      <c r="L151" s="30"/>
      <c r="M151" s="161" t="s">
        <v>1</v>
      </c>
      <c r="N151" s="162" t="s">
        <v>40</v>
      </c>
      <c r="O151" s="58"/>
      <c r="P151" s="163">
        <f t="shared" si="1"/>
        <v>0</v>
      </c>
      <c r="Q151" s="163">
        <v>0</v>
      </c>
      <c r="R151" s="163">
        <f t="shared" si="2"/>
        <v>0</v>
      </c>
      <c r="S151" s="163">
        <v>0</v>
      </c>
      <c r="T151" s="164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169</v>
      </c>
      <c r="AT151" s="165" t="s">
        <v>165</v>
      </c>
      <c r="AU151" s="165" t="s">
        <v>87</v>
      </c>
      <c r="AY151" s="14" t="s">
        <v>163</v>
      </c>
      <c r="BE151" s="166">
        <f t="shared" si="4"/>
        <v>0</v>
      </c>
      <c r="BF151" s="166">
        <f t="shared" si="5"/>
        <v>0</v>
      </c>
      <c r="BG151" s="166">
        <f t="shared" si="6"/>
        <v>0</v>
      </c>
      <c r="BH151" s="166">
        <f t="shared" si="7"/>
        <v>0</v>
      </c>
      <c r="BI151" s="166">
        <f t="shared" si="8"/>
        <v>0</v>
      </c>
      <c r="BJ151" s="14" t="s">
        <v>87</v>
      </c>
      <c r="BK151" s="166">
        <f t="shared" si="9"/>
        <v>0</v>
      </c>
      <c r="BL151" s="14" t="s">
        <v>169</v>
      </c>
      <c r="BM151" s="165" t="s">
        <v>3214</v>
      </c>
    </row>
    <row r="152" spans="1:65" s="12" customFormat="1" ht="22.9" customHeight="1">
      <c r="B152" s="139"/>
      <c r="D152" s="140" t="s">
        <v>73</v>
      </c>
      <c r="E152" s="150" t="s">
        <v>828</v>
      </c>
      <c r="F152" s="150" t="s">
        <v>907</v>
      </c>
      <c r="I152" s="142"/>
      <c r="J152" s="151">
        <f>BK152</f>
        <v>0</v>
      </c>
      <c r="L152" s="139"/>
      <c r="M152" s="144"/>
      <c r="N152" s="145"/>
      <c r="O152" s="145"/>
      <c r="P152" s="146">
        <f>P153</f>
        <v>0</v>
      </c>
      <c r="Q152" s="145"/>
      <c r="R152" s="146">
        <f>R153</f>
        <v>0</v>
      </c>
      <c r="S152" s="145"/>
      <c r="T152" s="147">
        <f>T153</f>
        <v>0</v>
      </c>
      <c r="AR152" s="140" t="s">
        <v>81</v>
      </c>
      <c r="AT152" s="148" t="s">
        <v>73</v>
      </c>
      <c r="AU152" s="148" t="s">
        <v>81</v>
      </c>
      <c r="AY152" s="140" t="s">
        <v>163</v>
      </c>
      <c r="BK152" s="149">
        <f>BK153</f>
        <v>0</v>
      </c>
    </row>
    <row r="153" spans="1:65" s="2" customFormat="1" ht="24.2" customHeight="1">
      <c r="A153" s="29"/>
      <c r="B153" s="152"/>
      <c r="C153" s="153" t="s">
        <v>271</v>
      </c>
      <c r="D153" s="153" t="s">
        <v>165</v>
      </c>
      <c r="E153" s="154" t="s">
        <v>909</v>
      </c>
      <c r="F153" s="155" t="s">
        <v>910</v>
      </c>
      <c r="G153" s="156" t="s">
        <v>307</v>
      </c>
      <c r="H153" s="157">
        <v>26.195</v>
      </c>
      <c r="I153" s="158"/>
      <c r="J153" s="159">
        <f>ROUND(I153*H153,2)</f>
        <v>0</v>
      </c>
      <c r="K153" s="160"/>
      <c r="L153" s="30"/>
      <c r="M153" s="161" t="s">
        <v>1</v>
      </c>
      <c r="N153" s="162" t="s">
        <v>40</v>
      </c>
      <c r="O153" s="58"/>
      <c r="P153" s="163">
        <f>O153*H153</f>
        <v>0</v>
      </c>
      <c r="Q153" s="163">
        <v>0</v>
      </c>
      <c r="R153" s="163">
        <f>Q153*H153</f>
        <v>0</v>
      </c>
      <c r="S153" s="163">
        <v>0</v>
      </c>
      <c r="T153" s="164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169</v>
      </c>
      <c r="AT153" s="165" t="s">
        <v>165</v>
      </c>
      <c r="AU153" s="165" t="s">
        <v>87</v>
      </c>
      <c r="AY153" s="14" t="s">
        <v>163</v>
      </c>
      <c r="BE153" s="166">
        <f>IF(N153="základná",J153,0)</f>
        <v>0</v>
      </c>
      <c r="BF153" s="166">
        <f>IF(N153="znížená",J153,0)</f>
        <v>0</v>
      </c>
      <c r="BG153" s="166">
        <f>IF(N153="zákl. prenesená",J153,0)</f>
        <v>0</v>
      </c>
      <c r="BH153" s="166">
        <f>IF(N153="zníž. prenesená",J153,0)</f>
        <v>0</v>
      </c>
      <c r="BI153" s="166">
        <f>IF(N153="nulová",J153,0)</f>
        <v>0</v>
      </c>
      <c r="BJ153" s="14" t="s">
        <v>87</v>
      </c>
      <c r="BK153" s="166">
        <f>ROUND(I153*H153,2)</f>
        <v>0</v>
      </c>
      <c r="BL153" s="14" t="s">
        <v>169</v>
      </c>
      <c r="BM153" s="165" t="s">
        <v>3215</v>
      </c>
    </row>
    <row r="154" spans="1:65" s="12" customFormat="1" ht="25.9" customHeight="1">
      <c r="B154" s="139"/>
      <c r="D154" s="140" t="s">
        <v>73</v>
      </c>
      <c r="E154" s="141" t="s">
        <v>329</v>
      </c>
      <c r="F154" s="141" t="s">
        <v>330</v>
      </c>
      <c r="I154" s="142"/>
      <c r="J154" s="143">
        <f>BK154</f>
        <v>0</v>
      </c>
      <c r="L154" s="139"/>
      <c r="M154" s="144"/>
      <c r="N154" s="145"/>
      <c r="O154" s="145"/>
      <c r="P154" s="146">
        <f>P155+P157+P159+P164</f>
        <v>0</v>
      </c>
      <c r="Q154" s="145"/>
      <c r="R154" s="146">
        <f>R155+R157+R159+R164</f>
        <v>5.1637499999999999E-3</v>
      </c>
      <c r="S154" s="145"/>
      <c r="T154" s="147">
        <f>T155+T157+T159+T164</f>
        <v>1.1839770000000001</v>
      </c>
      <c r="AR154" s="140" t="s">
        <v>87</v>
      </c>
      <c r="AT154" s="148" t="s">
        <v>73</v>
      </c>
      <c r="AU154" s="148" t="s">
        <v>74</v>
      </c>
      <c r="AY154" s="140" t="s">
        <v>163</v>
      </c>
      <c r="BK154" s="149">
        <f>BK155+BK157+BK159+BK164</f>
        <v>0</v>
      </c>
    </row>
    <row r="155" spans="1:65" s="12" customFormat="1" ht="22.9" customHeight="1">
      <c r="B155" s="139"/>
      <c r="D155" s="140" t="s">
        <v>73</v>
      </c>
      <c r="E155" s="150" t="s">
        <v>390</v>
      </c>
      <c r="F155" s="150" t="s">
        <v>391</v>
      </c>
      <c r="I155" s="142"/>
      <c r="J155" s="151">
        <f>BK155</f>
        <v>0</v>
      </c>
      <c r="L155" s="139"/>
      <c r="M155" s="144"/>
      <c r="N155" s="145"/>
      <c r="O155" s="145"/>
      <c r="P155" s="146">
        <f>P156</f>
        <v>0</v>
      </c>
      <c r="Q155" s="145"/>
      <c r="R155" s="146">
        <f>R156</f>
        <v>0</v>
      </c>
      <c r="S155" s="145"/>
      <c r="T155" s="147">
        <f>T156</f>
        <v>0.48599999999999999</v>
      </c>
      <c r="AR155" s="140" t="s">
        <v>87</v>
      </c>
      <c r="AT155" s="148" t="s">
        <v>73</v>
      </c>
      <c r="AU155" s="148" t="s">
        <v>81</v>
      </c>
      <c r="AY155" s="140" t="s">
        <v>163</v>
      </c>
      <c r="BK155" s="149">
        <f>BK156</f>
        <v>0</v>
      </c>
    </row>
    <row r="156" spans="1:65" s="2" customFormat="1" ht="33" customHeight="1">
      <c r="A156" s="29"/>
      <c r="B156" s="152"/>
      <c r="C156" s="153" t="s">
        <v>215</v>
      </c>
      <c r="D156" s="153" t="s">
        <v>165</v>
      </c>
      <c r="E156" s="154" t="s">
        <v>3182</v>
      </c>
      <c r="F156" s="155" t="s">
        <v>3183</v>
      </c>
      <c r="G156" s="156" t="s">
        <v>168</v>
      </c>
      <c r="H156" s="157">
        <v>30.375</v>
      </c>
      <c r="I156" s="158"/>
      <c r="J156" s="159">
        <f>ROUND(I156*H156,2)</f>
        <v>0</v>
      </c>
      <c r="K156" s="160"/>
      <c r="L156" s="30"/>
      <c r="M156" s="161" t="s">
        <v>1</v>
      </c>
      <c r="N156" s="162" t="s">
        <v>40</v>
      </c>
      <c r="O156" s="58"/>
      <c r="P156" s="163">
        <f>O156*H156</f>
        <v>0</v>
      </c>
      <c r="Q156" s="163">
        <v>0</v>
      </c>
      <c r="R156" s="163">
        <f>Q156*H156</f>
        <v>0</v>
      </c>
      <c r="S156" s="163">
        <v>1.6E-2</v>
      </c>
      <c r="T156" s="164">
        <f>S156*H156</f>
        <v>0.48599999999999999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227</v>
      </c>
      <c r="AT156" s="165" t="s">
        <v>165</v>
      </c>
      <c r="AU156" s="165" t="s">
        <v>87</v>
      </c>
      <c r="AY156" s="14" t="s">
        <v>163</v>
      </c>
      <c r="BE156" s="166">
        <f>IF(N156="základná",J156,0)</f>
        <v>0</v>
      </c>
      <c r="BF156" s="166">
        <f>IF(N156="znížená",J156,0)</f>
        <v>0</v>
      </c>
      <c r="BG156" s="166">
        <f>IF(N156="zákl. prenesená",J156,0)</f>
        <v>0</v>
      </c>
      <c r="BH156" s="166">
        <f>IF(N156="zníž. prenesená",J156,0)</f>
        <v>0</v>
      </c>
      <c r="BI156" s="166">
        <f>IF(N156="nulová",J156,0)</f>
        <v>0</v>
      </c>
      <c r="BJ156" s="14" t="s">
        <v>87</v>
      </c>
      <c r="BK156" s="166">
        <f>ROUND(I156*H156,2)</f>
        <v>0</v>
      </c>
      <c r="BL156" s="14" t="s">
        <v>227</v>
      </c>
      <c r="BM156" s="165" t="s">
        <v>3216</v>
      </c>
    </row>
    <row r="157" spans="1:65" s="12" customFormat="1" ht="22.9" customHeight="1">
      <c r="B157" s="139"/>
      <c r="D157" s="140" t="s">
        <v>73</v>
      </c>
      <c r="E157" s="150" t="s">
        <v>1209</v>
      </c>
      <c r="F157" s="150" t="s">
        <v>1210</v>
      </c>
      <c r="I157" s="142"/>
      <c r="J157" s="151">
        <f>BK157</f>
        <v>0</v>
      </c>
      <c r="L157" s="139"/>
      <c r="M157" s="144"/>
      <c r="N157" s="145"/>
      <c r="O157" s="145"/>
      <c r="P157" s="146">
        <f>P158</f>
        <v>0</v>
      </c>
      <c r="Q157" s="145"/>
      <c r="R157" s="146">
        <f>R158</f>
        <v>0</v>
      </c>
      <c r="S157" s="145"/>
      <c r="T157" s="147">
        <f>T158</f>
        <v>0</v>
      </c>
      <c r="AR157" s="140" t="s">
        <v>87</v>
      </c>
      <c r="AT157" s="148" t="s">
        <v>73</v>
      </c>
      <c r="AU157" s="148" t="s">
        <v>81</v>
      </c>
      <c r="AY157" s="140" t="s">
        <v>163</v>
      </c>
      <c r="BK157" s="149">
        <f>BK158</f>
        <v>0</v>
      </c>
    </row>
    <row r="158" spans="1:65" s="2" customFormat="1" ht="33" customHeight="1">
      <c r="A158" s="29"/>
      <c r="B158" s="152"/>
      <c r="C158" s="153" t="s">
        <v>219</v>
      </c>
      <c r="D158" s="153" t="s">
        <v>165</v>
      </c>
      <c r="E158" s="154" t="s">
        <v>3185</v>
      </c>
      <c r="F158" s="155" t="s">
        <v>3186</v>
      </c>
      <c r="G158" s="156" t="s">
        <v>282</v>
      </c>
      <c r="H158" s="157">
        <v>57.9</v>
      </c>
      <c r="I158" s="158"/>
      <c r="J158" s="159">
        <f>ROUND(I158*H158,2)</f>
        <v>0</v>
      </c>
      <c r="K158" s="160"/>
      <c r="L158" s="30"/>
      <c r="M158" s="161" t="s">
        <v>1</v>
      </c>
      <c r="N158" s="162" t="s">
        <v>40</v>
      </c>
      <c r="O158" s="58"/>
      <c r="P158" s="163">
        <f>O158*H158</f>
        <v>0</v>
      </c>
      <c r="Q158" s="163">
        <v>0</v>
      </c>
      <c r="R158" s="163">
        <f>Q158*H158</f>
        <v>0</v>
      </c>
      <c r="S158" s="163">
        <v>0</v>
      </c>
      <c r="T158" s="164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227</v>
      </c>
      <c r="AT158" s="165" t="s">
        <v>165</v>
      </c>
      <c r="AU158" s="165" t="s">
        <v>87</v>
      </c>
      <c r="AY158" s="14" t="s">
        <v>163</v>
      </c>
      <c r="BE158" s="166">
        <f>IF(N158="základná",J158,0)</f>
        <v>0</v>
      </c>
      <c r="BF158" s="166">
        <f>IF(N158="znížená",J158,0)</f>
        <v>0</v>
      </c>
      <c r="BG158" s="166">
        <f>IF(N158="zákl. prenesená",J158,0)</f>
        <v>0</v>
      </c>
      <c r="BH158" s="166">
        <f>IF(N158="zníž. prenesená",J158,0)</f>
        <v>0</v>
      </c>
      <c r="BI158" s="166">
        <f>IF(N158="nulová",J158,0)</f>
        <v>0</v>
      </c>
      <c r="BJ158" s="14" t="s">
        <v>87</v>
      </c>
      <c r="BK158" s="166">
        <f>ROUND(I158*H158,2)</f>
        <v>0</v>
      </c>
      <c r="BL158" s="14" t="s">
        <v>227</v>
      </c>
      <c r="BM158" s="165" t="s">
        <v>3217</v>
      </c>
    </row>
    <row r="159" spans="1:65" s="12" customFormat="1" ht="22.9" customHeight="1">
      <c r="B159" s="139"/>
      <c r="D159" s="140" t="s">
        <v>73</v>
      </c>
      <c r="E159" s="150" t="s">
        <v>400</v>
      </c>
      <c r="F159" s="150" t="s">
        <v>401</v>
      </c>
      <c r="I159" s="142"/>
      <c r="J159" s="151">
        <f>BK159</f>
        <v>0</v>
      </c>
      <c r="L159" s="139"/>
      <c r="M159" s="144"/>
      <c r="N159" s="145"/>
      <c r="O159" s="145"/>
      <c r="P159" s="146">
        <f>SUM(P160:P163)</f>
        <v>0</v>
      </c>
      <c r="Q159" s="145"/>
      <c r="R159" s="146">
        <f>SUM(R160:R163)</f>
        <v>0</v>
      </c>
      <c r="S159" s="145"/>
      <c r="T159" s="147">
        <f>SUM(T160:T163)</f>
        <v>2.9727E-2</v>
      </c>
      <c r="AR159" s="140" t="s">
        <v>87</v>
      </c>
      <c r="AT159" s="148" t="s">
        <v>73</v>
      </c>
      <c r="AU159" s="148" t="s">
        <v>81</v>
      </c>
      <c r="AY159" s="140" t="s">
        <v>163</v>
      </c>
      <c r="BK159" s="149">
        <f>SUM(BK160:BK163)</f>
        <v>0</v>
      </c>
    </row>
    <row r="160" spans="1:65" s="2" customFormat="1" ht="24.2" customHeight="1">
      <c r="A160" s="29"/>
      <c r="B160" s="152"/>
      <c r="C160" s="153" t="s">
        <v>223</v>
      </c>
      <c r="D160" s="153" t="s">
        <v>165</v>
      </c>
      <c r="E160" s="154" t="s">
        <v>407</v>
      </c>
      <c r="F160" s="155" t="s">
        <v>408</v>
      </c>
      <c r="G160" s="156" t="s">
        <v>282</v>
      </c>
      <c r="H160" s="157">
        <v>6.75</v>
      </c>
      <c r="I160" s="158"/>
      <c r="J160" s="159">
        <f>ROUND(I160*H160,2)</f>
        <v>0</v>
      </c>
      <c r="K160" s="160"/>
      <c r="L160" s="30"/>
      <c r="M160" s="161" t="s">
        <v>1</v>
      </c>
      <c r="N160" s="162" t="s">
        <v>40</v>
      </c>
      <c r="O160" s="58"/>
      <c r="P160" s="163">
        <f>O160*H160</f>
        <v>0</v>
      </c>
      <c r="Q160" s="163">
        <v>0</v>
      </c>
      <c r="R160" s="163">
        <f>Q160*H160</f>
        <v>0</v>
      </c>
      <c r="S160" s="163">
        <v>3.3E-3</v>
      </c>
      <c r="T160" s="164">
        <f>S160*H160</f>
        <v>2.2275E-2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227</v>
      </c>
      <c r="AT160" s="165" t="s">
        <v>165</v>
      </c>
      <c r="AU160" s="165" t="s">
        <v>87</v>
      </c>
      <c r="AY160" s="14" t="s">
        <v>163</v>
      </c>
      <c r="BE160" s="166">
        <f>IF(N160="základná",J160,0)</f>
        <v>0</v>
      </c>
      <c r="BF160" s="166">
        <f>IF(N160="znížená",J160,0)</f>
        <v>0</v>
      </c>
      <c r="BG160" s="166">
        <f>IF(N160="zákl. prenesená",J160,0)</f>
        <v>0</v>
      </c>
      <c r="BH160" s="166">
        <f>IF(N160="zníž. prenesená",J160,0)</f>
        <v>0</v>
      </c>
      <c r="BI160" s="166">
        <f>IF(N160="nulová",J160,0)</f>
        <v>0</v>
      </c>
      <c r="BJ160" s="14" t="s">
        <v>87</v>
      </c>
      <c r="BK160" s="166">
        <f>ROUND(I160*H160,2)</f>
        <v>0</v>
      </c>
      <c r="BL160" s="14" t="s">
        <v>227</v>
      </c>
      <c r="BM160" s="165" t="s">
        <v>3218</v>
      </c>
    </row>
    <row r="161" spans="1:65" s="2" customFormat="1" ht="24.2" customHeight="1">
      <c r="A161" s="29"/>
      <c r="B161" s="152"/>
      <c r="C161" s="153" t="s">
        <v>227</v>
      </c>
      <c r="D161" s="153" t="s">
        <v>165</v>
      </c>
      <c r="E161" s="154" t="s">
        <v>411</v>
      </c>
      <c r="F161" s="155" t="s">
        <v>412</v>
      </c>
      <c r="G161" s="156" t="s">
        <v>245</v>
      </c>
      <c r="H161" s="157">
        <v>1</v>
      </c>
      <c r="I161" s="158"/>
      <c r="J161" s="159">
        <f>ROUND(I161*H161,2)</f>
        <v>0</v>
      </c>
      <c r="K161" s="160"/>
      <c r="L161" s="30"/>
      <c r="M161" s="161" t="s">
        <v>1</v>
      </c>
      <c r="N161" s="162" t="s">
        <v>40</v>
      </c>
      <c r="O161" s="58"/>
      <c r="P161" s="163">
        <f>O161*H161</f>
        <v>0</v>
      </c>
      <c r="Q161" s="163">
        <v>0</v>
      </c>
      <c r="R161" s="163">
        <f>Q161*H161</f>
        <v>0</v>
      </c>
      <c r="S161" s="163">
        <v>1.1000000000000001E-3</v>
      </c>
      <c r="T161" s="164">
        <f>S161*H161</f>
        <v>1.1000000000000001E-3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227</v>
      </c>
      <c r="AT161" s="165" t="s">
        <v>165</v>
      </c>
      <c r="AU161" s="165" t="s">
        <v>87</v>
      </c>
      <c r="AY161" s="14" t="s">
        <v>163</v>
      </c>
      <c r="BE161" s="166">
        <f>IF(N161="základná",J161,0)</f>
        <v>0</v>
      </c>
      <c r="BF161" s="166">
        <f>IF(N161="znížená",J161,0)</f>
        <v>0</v>
      </c>
      <c r="BG161" s="166">
        <f>IF(N161="zákl. prenesená",J161,0)</f>
        <v>0</v>
      </c>
      <c r="BH161" s="166">
        <f>IF(N161="zníž. prenesená",J161,0)</f>
        <v>0</v>
      </c>
      <c r="BI161" s="166">
        <f>IF(N161="nulová",J161,0)</f>
        <v>0</v>
      </c>
      <c r="BJ161" s="14" t="s">
        <v>87</v>
      </c>
      <c r="BK161" s="166">
        <f>ROUND(I161*H161,2)</f>
        <v>0</v>
      </c>
      <c r="BL161" s="14" t="s">
        <v>227</v>
      </c>
      <c r="BM161" s="165" t="s">
        <v>3219</v>
      </c>
    </row>
    <row r="162" spans="1:65" s="2" customFormat="1" ht="24.2" customHeight="1">
      <c r="A162" s="29"/>
      <c r="B162" s="152"/>
      <c r="C162" s="153" t="s">
        <v>231</v>
      </c>
      <c r="D162" s="153" t="s">
        <v>165</v>
      </c>
      <c r="E162" s="154" t="s">
        <v>427</v>
      </c>
      <c r="F162" s="155" t="s">
        <v>428</v>
      </c>
      <c r="G162" s="156" t="s">
        <v>282</v>
      </c>
      <c r="H162" s="157">
        <v>2.2000000000000002</v>
      </c>
      <c r="I162" s="158"/>
      <c r="J162" s="159">
        <f>ROUND(I162*H162,2)</f>
        <v>0</v>
      </c>
      <c r="K162" s="160"/>
      <c r="L162" s="30"/>
      <c r="M162" s="161" t="s">
        <v>1</v>
      </c>
      <c r="N162" s="162" t="s">
        <v>40</v>
      </c>
      <c r="O162" s="58"/>
      <c r="P162" s="163">
        <f>O162*H162</f>
        <v>0</v>
      </c>
      <c r="Q162" s="163">
        <v>0</v>
      </c>
      <c r="R162" s="163">
        <f>Q162*H162</f>
        <v>0</v>
      </c>
      <c r="S162" s="163">
        <v>2.2599999999999999E-3</v>
      </c>
      <c r="T162" s="164">
        <f>S162*H162</f>
        <v>4.9719999999999999E-3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227</v>
      </c>
      <c r="AT162" s="165" t="s">
        <v>165</v>
      </c>
      <c r="AU162" s="165" t="s">
        <v>87</v>
      </c>
      <c r="AY162" s="14" t="s">
        <v>163</v>
      </c>
      <c r="BE162" s="166">
        <f>IF(N162="základná",J162,0)</f>
        <v>0</v>
      </c>
      <c r="BF162" s="166">
        <f>IF(N162="znížená",J162,0)</f>
        <v>0</v>
      </c>
      <c r="BG162" s="166">
        <f>IF(N162="zákl. prenesená",J162,0)</f>
        <v>0</v>
      </c>
      <c r="BH162" s="166">
        <f>IF(N162="zníž. prenesená",J162,0)</f>
        <v>0</v>
      </c>
      <c r="BI162" s="166">
        <f>IF(N162="nulová",J162,0)</f>
        <v>0</v>
      </c>
      <c r="BJ162" s="14" t="s">
        <v>87</v>
      </c>
      <c r="BK162" s="166">
        <f>ROUND(I162*H162,2)</f>
        <v>0</v>
      </c>
      <c r="BL162" s="14" t="s">
        <v>227</v>
      </c>
      <c r="BM162" s="165" t="s">
        <v>3220</v>
      </c>
    </row>
    <row r="163" spans="1:65" s="2" customFormat="1" ht="33" customHeight="1">
      <c r="A163" s="29"/>
      <c r="B163" s="152"/>
      <c r="C163" s="153" t="s">
        <v>235</v>
      </c>
      <c r="D163" s="153" t="s">
        <v>165</v>
      </c>
      <c r="E163" s="154" t="s">
        <v>431</v>
      </c>
      <c r="F163" s="155" t="s">
        <v>432</v>
      </c>
      <c r="G163" s="156" t="s">
        <v>245</v>
      </c>
      <c r="H163" s="157">
        <v>2</v>
      </c>
      <c r="I163" s="158"/>
      <c r="J163" s="159">
        <f>ROUND(I163*H163,2)</f>
        <v>0</v>
      </c>
      <c r="K163" s="160"/>
      <c r="L163" s="30"/>
      <c r="M163" s="161" t="s">
        <v>1</v>
      </c>
      <c r="N163" s="162" t="s">
        <v>40</v>
      </c>
      <c r="O163" s="58"/>
      <c r="P163" s="163">
        <f>O163*H163</f>
        <v>0</v>
      </c>
      <c r="Q163" s="163">
        <v>0</v>
      </c>
      <c r="R163" s="163">
        <f>Q163*H163</f>
        <v>0</v>
      </c>
      <c r="S163" s="163">
        <v>6.8999999999999997E-4</v>
      </c>
      <c r="T163" s="164">
        <f>S163*H163</f>
        <v>1.3799999999999999E-3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227</v>
      </c>
      <c r="AT163" s="165" t="s">
        <v>165</v>
      </c>
      <c r="AU163" s="165" t="s">
        <v>87</v>
      </c>
      <c r="AY163" s="14" t="s">
        <v>163</v>
      </c>
      <c r="BE163" s="166">
        <f>IF(N163="základná",J163,0)</f>
        <v>0</v>
      </c>
      <c r="BF163" s="166">
        <f>IF(N163="znížená",J163,0)</f>
        <v>0</v>
      </c>
      <c r="BG163" s="166">
        <f>IF(N163="zákl. prenesená",J163,0)</f>
        <v>0</v>
      </c>
      <c r="BH163" s="166">
        <f>IF(N163="zníž. prenesená",J163,0)</f>
        <v>0</v>
      </c>
      <c r="BI163" s="166">
        <f>IF(N163="nulová",J163,0)</f>
        <v>0</v>
      </c>
      <c r="BJ163" s="14" t="s">
        <v>87</v>
      </c>
      <c r="BK163" s="166">
        <f>ROUND(I163*H163,2)</f>
        <v>0</v>
      </c>
      <c r="BL163" s="14" t="s">
        <v>227</v>
      </c>
      <c r="BM163" s="165" t="s">
        <v>3221</v>
      </c>
    </row>
    <row r="164" spans="1:65" s="12" customFormat="1" ht="22.9" customHeight="1">
      <c r="B164" s="139"/>
      <c r="D164" s="140" t="s">
        <v>73</v>
      </c>
      <c r="E164" s="150" t="s">
        <v>434</v>
      </c>
      <c r="F164" s="150" t="s">
        <v>435</v>
      </c>
      <c r="I164" s="142"/>
      <c r="J164" s="151">
        <f>BK164</f>
        <v>0</v>
      </c>
      <c r="L164" s="139"/>
      <c r="M164" s="144"/>
      <c r="N164" s="145"/>
      <c r="O164" s="145"/>
      <c r="P164" s="146">
        <f>P165</f>
        <v>0</v>
      </c>
      <c r="Q164" s="145"/>
      <c r="R164" s="146">
        <f>R165</f>
        <v>5.1637499999999999E-3</v>
      </c>
      <c r="S164" s="145"/>
      <c r="T164" s="147">
        <f>T165</f>
        <v>0.66825000000000001</v>
      </c>
      <c r="AR164" s="140" t="s">
        <v>87</v>
      </c>
      <c r="AT164" s="148" t="s">
        <v>73</v>
      </c>
      <c r="AU164" s="148" t="s">
        <v>81</v>
      </c>
      <c r="AY164" s="140" t="s">
        <v>163</v>
      </c>
      <c r="BK164" s="149">
        <f>BK165</f>
        <v>0</v>
      </c>
    </row>
    <row r="165" spans="1:65" s="2" customFormat="1" ht="37.9" customHeight="1">
      <c r="A165" s="29"/>
      <c r="B165" s="152"/>
      <c r="C165" s="153" t="s">
        <v>267</v>
      </c>
      <c r="D165" s="153" t="s">
        <v>165</v>
      </c>
      <c r="E165" s="154" t="s">
        <v>3222</v>
      </c>
      <c r="F165" s="155" t="s">
        <v>3223</v>
      </c>
      <c r="G165" s="156" t="s">
        <v>168</v>
      </c>
      <c r="H165" s="157">
        <v>30.375</v>
      </c>
      <c r="I165" s="158"/>
      <c r="J165" s="159">
        <f>ROUND(I165*H165,2)</f>
        <v>0</v>
      </c>
      <c r="K165" s="160"/>
      <c r="L165" s="30"/>
      <c r="M165" s="167" t="s">
        <v>1</v>
      </c>
      <c r="N165" s="168" t="s">
        <v>40</v>
      </c>
      <c r="O165" s="169"/>
      <c r="P165" s="170">
        <f>O165*H165</f>
        <v>0</v>
      </c>
      <c r="Q165" s="170">
        <v>1.7000000000000001E-4</v>
      </c>
      <c r="R165" s="170">
        <f>Q165*H165</f>
        <v>5.1637499999999999E-3</v>
      </c>
      <c r="S165" s="170">
        <v>2.1999999999999999E-2</v>
      </c>
      <c r="T165" s="171">
        <f>S165*H165</f>
        <v>0.66825000000000001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227</v>
      </c>
      <c r="AT165" s="165" t="s">
        <v>165</v>
      </c>
      <c r="AU165" s="165" t="s">
        <v>87</v>
      </c>
      <c r="AY165" s="14" t="s">
        <v>163</v>
      </c>
      <c r="BE165" s="166">
        <f>IF(N165="základná",J165,0)</f>
        <v>0</v>
      </c>
      <c r="BF165" s="166">
        <f>IF(N165="znížená",J165,0)</f>
        <v>0</v>
      </c>
      <c r="BG165" s="166">
        <f>IF(N165="zákl. prenesená",J165,0)</f>
        <v>0</v>
      </c>
      <c r="BH165" s="166">
        <f>IF(N165="zníž. prenesená",J165,0)</f>
        <v>0</v>
      </c>
      <c r="BI165" s="166">
        <f>IF(N165="nulová",J165,0)</f>
        <v>0</v>
      </c>
      <c r="BJ165" s="14" t="s">
        <v>87</v>
      </c>
      <c r="BK165" s="166">
        <f>ROUND(I165*H165,2)</f>
        <v>0</v>
      </c>
      <c r="BL165" s="14" t="s">
        <v>227</v>
      </c>
      <c r="BM165" s="165" t="s">
        <v>3224</v>
      </c>
    </row>
    <row r="166" spans="1:65" s="2" customFormat="1" ht="6.95" customHeight="1">
      <c r="A166" s="29"/>
      <c r="B166" s="47"/>
      <c r="C166" s="48"/>
      <c r="D166" s="48"/>
      <c r="E166" s="48"/>
      <c r="F166" s="48"/>
      <c r="G166" s="48"/>
      <c r="H166" s="48"/>
      <c r="I166" s="48"/>
      <c r="J166" s="48"/>
      <c r="K166" s="48"/>
      <c r="L166" s="30"/>
      <c r="M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</row>
  </sheetData>
  <autoFilter ref="C128:K165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4"/>
  <sheetViews>
    <sheetView showGridLines="0" workbookViewId="0">
      <selection activeCell="E24" sqref="E24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7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121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125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26.25" customHeight="1">
      <c r="B7" s="17"/>
      <c r="E7" s="233" t="str">
        <f>'Rekapitulácia stavby'!K6</f>
        <v>FEMINADSS Veľký Blh - prestava a rekonštrukcia rodinného domu pre účely zriadenia podporovaného bývania pre PSS</v>
      </c>
      <c r="F7" s="234"/>
      <c r="G7" s="234"/>
      <c r="H7" s="234"/>
      <c r="L7" s="17"/>
    </row>
    <row r="8" spans="1:46" s="2" customFormat="1" ht="12" customHeight="1">
      <c r="A8" s="29"/>
      <c r="B8" s="30"/>
      <c r="C8" s="29"/>
      <c r="D8" s="24" t="s">
        <v>126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2" t="s">
        <v>3225</v>
      </c>
      <c r="F9" s="235"/>
      <c r="G9" s="235"/>
      <c r="H9" s="23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30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30</v>
      </c>
      <c r="G12" s="29"/>
      <c r="H12" s="29"/>
      <c r="I12" s="24" t="s">
        <v>21</v>
      </c>
      <c r="J12" s="55" t="str">
        <f>'Rekapitulácia stavby'!AN8</f>
        <v>22. 6. 2023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6" t="str">
        <f>'Rekapitulácia stavby'!E14</f>
        <v>Vyplň údaj</v>
      </c>
      <c r="F18" s="198"/>
      <c r="G18" s="198"/>
      <c r="H18" s="198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/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/>
      <c r="F24" s="29"/>
      <c r="G24" s="29"/>
      <c r="H24" s="29"/>
      <c r="I24" s="24" t="s">
        <v>26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9"/>
      <c r="B27" s="100"/>
      <c r="C27" s="99"/>
      <c r="D27" s="99"/>
      <c r="E27" s="203" t="s">
        <v>1</v>
      </c>
      <c r="F27" s="203"/>
      <c r="G27" s="203"/>
      <c r="H27" s="203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2" t="s">
        <v>34</v>
      </c>
      <c r="E30" s="29"/>
      <c r="F30" s="29"/>
      <c r="G30" s="29"/>
      <c r="H30" s="29"/>
      <c r="I30" s="29"/>
      <c r="J30" s="71">
        <f>ROUND(J126,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3" t="s">
        <v>38</v>
      </c>
      <c r="E33" s="35" t="s">
        <v>39</v>
      </c>
      <c r="F33" s="104">
        <f>ROUND((SUM(BE126:BE193)),  2)</f>
        <v>0</v>
      </c>
      <c r="G33" s="105"/>
      <c r="H33" s="105"/>
      <c r="I33" s="106">
        <v>0.2</v>
      </c>
      <c r="J33" s="104">
        <f>ROUND(((SUM(BE126:BE193))*I33),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104">
        <f>ROUND((SUM(BF126:BF193)),  2)</f>
        <v>0</v>
      </c>
      <c r="G34" s="105"/>
      <c r="H34" s="105"/>
      <c r="I34" s="106">
        <v>0.2</v>
      </c>
      <c r="J34" s="104">
        <f>ROUND(((SUM(BF126:BF193))*I34),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7">
        <f>ROUND((SUM(BG126:BG193)),  2)</f>
        <v>0</v>
      </c>
      <c r="G35" s="29"/>
      <c r="H35" s="29"/>
      <c r="I35" s="108">
        <v>0.2</v>
      </c>
      <c r="J35" s="107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7">
        <f>ROUND((SUM(BH126:BH193)),  2)</f>
        <v>0</v>
      </c>
      <c r="G36" s="29"/>
      <c r="H36" s="29"/>
      <c r="I36" s="108">
        <v>0.2</v>
      </c>
      <c r="J36" s="107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104">
        <f>ROUND((SUM(BI126:BI193)),  2)</f>
        <v>0</v>
      </c>
      <c r="G37" s="105"/>
      <c r="H37" s="105"/>
      <c r="I37" s="106">
        <v>0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9"/>
      <c r="D39" s="110" t="s">
        <v>44</v>
      </c>
      <c r="E39" s="60"/>
      <c r="F39" s="60"/>
      <c r="G39" s="111" t="s">
        <v>45</v>
      </c>
      <c r="H39" s="112" t="s">
        <v>46</v>
      </c>
      <c r="I39" s="60"/>
      <c r="J39" s="113">
        <f>SUM(J30:J37)</f>
        <v>0</v>
      </c>
      <c r="K39" s="114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130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33" t="str">
        <f>E7</f>
        <v>FEMINADSS Veľký Blh - prestava a rekonštrukcia rodinného domu pre účely zriadenia podporovaného bývania pre PSS</v>
      </c>
      <c r="F85" s="234"/>
      <c r="G85" s="234"/>
      <c r="H85" s="23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126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2" t="str">
        <f>E9</f>
        <v>SO 04 - Vodovodná prípojka DN 40 z vodomernej šachty</v>
      </c>
      <c r="F87" s="235"/>
      <c r="G87" s="235"/>
      <c r="H87" s="23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24" t="s">
        <v>21</v>
      </c>
      <c r="J89" s="55" t="str">
        <f>IF(J12="","",J12)</f>
        <v>22. 6. 2023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40.15" customHeight="1">
      <c r="A91" s="29"/>
      <c r="B91" s="30"/>
      <c r="C91" s="24" t="s">
        <v>23</v>
      </c>
      <c r="D91" s="29"/>
      <c r="E91" s="29"/>
      <c r="F91" s="22" t="str">
        <f>E15</f>
        <v>FEMINA Domov sociálnych služieb, Veľký Blh</v>
      </c>
      <c r="G91" s="29"/>
      <c r="H91" s="29"/>
      <c r="I91" s="24" t="s">
        <v>29</v>
      </c>
      <c r="J91" s="27">
        <f>E21</f>
        <v>0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>
        <f>E24</f>
        <v>0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7" t="s">
        <v>131</v>
      </c>
      <c r="D94" s="109"/>
      <c r="E94" s="109"/>
      <c r="F94" s="109"/>
      <c r="G94" s="109"/>
      <c r="H94" s="109"/>
      <c r="I94" s="109"/>
      <c r="J94" s="118" t="s">
        <v>132</v>
      </c>
      <c r="K94" s="10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9" t="s">
        <v>133</v>
      </c>
      <c r="D96" s="29"/>
      <c r="E96" s="29"/>
      <c r="F96" s="29"/>
      <c r="G96" s="29"/>
      <c r="H96" s="29"/>
      <c r="I96" s="29"/>
      <c r="J96" s="71">
        <f>J126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134</v>
      </c>
    </row>
    <row r="97" spans="1:31" s="9" customFormat="1" ht="24.95" customHeight="1">
      <c r="B97" s="120"/>
      <c r="D97" s="121" t="s">
        <v>1984</v>
      </c>
      <c r="E97" s="122"/>
      <c r="F97" s="122"/>
      <c r="G97" s="122"/>
      <c r="H97" s="122"/>
      <c r="I97" s="122"/>
      <c r="J97" s="123">
        <f>J127</f>
        <v>0</v>
      </c>
      <c r="L97" s="120"/>
    </row>
    <row r="98" spans="1:31" s="10" customFormat="1" ht="19.899999999999999" customHeight="1">
      <c r="B98" s="124"/>
      <c r="D98" s="125" t="s">
        <v>1985</v>
      </c>
      <c r="E98" s="126"/>
      <c r="F98" s="126"/>
      <c r="G98" s="126"/>
      <c r="H98" s="126"/>
      <c r="I98" s="126"/>
      <c r="J98" s="127">
        <f>J128</f>
        <v>0</v>
      </c>
      <c r="L98" s="124"/>
    </row>
    <row r="99" spans="1:31" s="10" customFormat="1" ht="19.899999999999999" customHeight="1">
      <c r="B99" s="124"/>
      <c r="D99" s="125" t="s">
        <v>3226</v>
      </c>
      <c r="E99" s="126"/>
      <c r="F99" s="126"/>
      <c r="G99" s="126"/>
      <c r="H99" s="126"/>
      <c r="I99" s="126"/>
      <c r="J99" s="127">
        <f>J142</f>
        <v>0</v>
      </c>
      <c r="L99" s="124"/>
    </row>
    <row r="100" spans="1:31" s="10" customFormat="1" ht="19.899999999999999" customHeight="1">
      <c r="B100" s="124"/>
      <c r="D100" s="125" t="s">
        <v>1987</v>
      </c>
      <c r="E100" s="126"/>
      <c r="F100" s="126"/>
      <c r="G100" s="126"/>
      <c r="H100" s="126"/>
      <c r="I100" s="126"/>
      <c r="J100" s="127">
        <f>J144</f>
        <v>0</v>
      </c>
      <c r="L100" s="124"/>
    </row>
    <row r="101" spans="1:31" s="10" customFormat="1" ht="19.899999999999999" customHeight="1">
      <c r="B101" s="124"/>
      <c r="D101" s="125" t="s">
        <v>1988</v>
      </c>
      <c r="E101" s="126"/>
      <c r="F101" s="126"/>
      <c r="G101" s="126"/>
      <c r="H101" s="126"/>
      <c r="I101" s="126"/>
      <c r="J101" s="127">
        <f>J162</f>
        <v>0</v>
      </c>
      <c r="L101" s="124"/>
    </row>
    <row r="102" spans="1:31" s="9" customFormat="1" ht="24.95" customHeight="1">
      <c r="B102" s="120"/>
      <c r="D102" s="121" t="s">
        <v>1989</v>
      </c>
      <c r="E102" s="122"/>
      <c r="F102" s="122"/>
      <c r="G102" s="122"/>
      <c r="H102" s="122"/>
      <c r="I102" s="122"/>
      <c r="J102" s="123">
        <f>J170</f>
        <v>0</v>
      </c>
      <c r="L102" s="120"/>
    </row>
    <row r="103" spans="1:31" s="10" customFormat="1" ht="19.899999999999999" customHeight="1">
      <c r="B103" s="124"/>
      <c r="D103" s="125" t="s">
        <v>1991</v>
      </c>
      <c r="E103" s="126"/>
      <c r="F103" s="126"/>
      <c r="G103" s="126"/>
      <c r="H103" s="126"/>
      <c r="I103" s="126"/>
      <c r="J103" s="127">
        <f>J171</f>
        <v>0</v>
      </c>
      <c r="L103" s="124"/>
    </row>
    <row r="104" spans="1:31" s="9" customFormat="1" ht="24.95" customHeight="1">
      <c r="B104" s="120"/>
      <c r="D104" s="121" t="s">
        <v>2266</v>
      </c>
      <c r="E104" s="122"/>
      <c r="F104" s="122"/>
      <c r="G104" s="122"/>
      <c r="H104" s="122"/>
      <c r="I104" s="122"/>
      <c r="J104" s="123">
        <f>J184</f>
        <v>0</v>
      </c>
      <c r="L104" s="120"/>
    </row>
    <row r="105" spans="1:31" s="10" customFormat="1" ht="19.899999999999999" customHeight="1">
      <c r="B105" s="124"/>
      <c r="D105" s="125" t="s">
        <v>2267</v>
      </c>
      <c r="E105" s="126"/>
      <c r="F105" s="126"/>
      <c r="G105" s="126"/>
      <c r="H105" s="126"/>
      <c r="I105" s="126"/>
      <c r="J105" s="127">
        <f>J185</f>
        <v>0</v>
      </c>
      <c r="L105" s="124"/>
    </row>
    <row r="106" spans="1:31" s="10" customFormat="1" ht="19.899999999999999" customHeight="1">
      <c r="B106" s="124"/>
      <c r="D106" s="125" t="s">
        <v>3227</v>
      </c>
      <c r="E106" s="126"/>
      <c r="F106" s="126"/>
      <c r="G106" s="126"/>
      <c r="H106" s="126"/>
      <c r="I106" s="126"/>
      <c r="J106" s="127">
        <f>J191</f>
        <v>0</v>
      </c>
      <c r="L106" s="124"/>
    </row>
    <row r="107" spans="1:31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12" spans="1:31" s="2" customFormat="1" ht="6.95" customHeight="1">
      <c r="A112" s="29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5" customHeight="1">
      <c r="A113" s="29"/>
      <c r="B113" s="30"/>
      <c r="C113" s="18" t="s">
        <v>149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15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26.25" customHeight="1">
      <c r="A116" s="29"/>
      <c r="B116" s="30"/>
      <c r="C116" s="29"/>
      <c r="D116" s="29"/>
      <c r="E116" s="233" t="str">
        <f>E7</f>
        <v>FEMINADSS Veľký Blh - prestava a rekonštrukcia rodinného domu pre účely zriadenia podporovaného bývania pre PSS</v>
      </c>
      <c r="F116" s="234"/>
      <c r="G116" s="234"/>
      <c r="H116" s="234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126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192" t="str">
        <f>E9</f>
        <v>SO 04 - Vodovodná prípojka DN 40 z vodomernej šachty</v>
      </c>
      <c r="F118" s="235"/>
      <c r="G118" s="235"/>
      <c r="H118" s="235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19</v>
      </c>
      <c r="D120" s="29"/>
      <c r="E120" s="29"/>
      <c r="F120" s="22" t="str">
        <f>F12</f>
        <v xml:space="preserve"> </v>
      </c>
      <c r="G120" s="29"/>
      <c r="H120" s="29"/>
      <c r="I120" s="24" t="s">
        <v>21</v>
      </c>
      <c r="J120" s="55" t="str">
        <f>IF(J12="","",J12)</f>
        <v>22. 6. 2023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40.15" customHeight="1">
      <c r="A122" s="29"/>
      <c r="B122" s="30"/>
      <c r="C122" s="24" t="s">
        <v>23</v>
      </c>
      <c r="D122" s="29"/>
      <c r="E122" s="29"/>
      <c r="F122" s="22" t="str">
        <f>E15</f>
        <v>FEMINA Domov sociálnych služieb, Veľký Blh</v>
      </c>
      <c r="G122" s="29"/>
      <c r="H122" s="29"/>
      <c r="I122" s="24" t="s">
        <v>29</v>
      </c>
      <c r="J122" s="27">
        <f>E21</f>
        <v>0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25.7" customHeight="1">
      <c r="A123" s="29"/>
      <c r="B123" s="30"/>
      <c r="C123" s="24" t="s">
        <v>27</v>
      </c>
      <c r="D123" s="29"/>
      <c r="E123" s="29"/>
      <c r="F123" s="22" t="str">
        <f>IF(E18="","",E18)</f>
        <v>Vyplň údaj</v>
      </c>
      <c r="G123" s="29"/>
      <c r="H123" s="29"/>
      <c r="I123" s="24" t="s">
        <v>32</v>
      </c>
      <c r="J123" s="27">
        <f>E24</f>
        <v>0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28"/>
      <c r="B125" s="129"/>
      <c r="C125" s="130" t="s">
        <v>150</v>
      </c>
      <c r="D125" s="131" t="s">
        <v>59</v>
      </c>
      <c r="E125" s="131" t="s">
        <v>55</v>
      </c>
      <c r="F125" s="131" t="s">
        <v>56</v>
      </c>
      <c r="G125" s="131" t="s">
        <v>151</v>
      </c>
      <c r="H125" s="131" t="s">
        <v>152</v>
      </c>
      <c r="I125" s="131" t="s">
        <v>153</v>
      </c>
      <c r="J125" s="132" t="s">
        <v>132</v>
      </c>
      <c r="K125" s="133" t="s">
        <v>154</v>
      </c>
      <c r="L125" s="134"/>
      <c r="M125" s="62" t="s">
        <v>1</v>
      </c>
      <c r="N125" s="63" t="s">
        <v>38</v>
      </c>
      <c r="O125" s="63" t="s">
        <v>155</v>
      </c>
      <c r="P125" s="63" t="s">
        <v>156</v>
      </c>
      <c r="Q125" s="63" t="s">
        <v>157</v>
      </c>
      <c r="R125" s="63" t="s">
        <v>158</v>
      </c>
      <c r="S125" s="63" t="s">
        <v>159</v>
      </c>
      <c r="T125" s="64" t="s">
        <v>160</v>
      </c>
      <c r="U125" s="128"/>
      <c r="V125" s="128"/>
      <c r="W125" s="128"/>
      <c r="X125" s="128"/>
      <c r="Y125" s="128"/>
      <c r="Z125" s="128"/>
      <c r="AA125" s="128"/>
      <c r="AB125" s="128"/>
      <c r="AC125" s="128"/>
      <c r="AD125" s="128"/>
      <c r="AE125" s="128"/>
    </row>
    <row r="126" spans="1:63" s="2" customFormat="1" ht="22.9" customHeight="1">
      <c r="A126" s="29"/>
      <c r="B126" s="30"/>
      <c r="C126" s="69" t="s">
        <v>133</v>
      </c>
      <c r="D126" s="29"/>
      <c r="E126" s="29"/>
      <c r="F126" s="29"/>
      <c r="G126" s="29"/>
      <c r="H126" s="29"/>
      <c r="I126" s="29"/>
      <c r="J126" s="135">
        <f>BK126</f>
        <v>0</v>
      </c>
      <c r="K126" s="29"/>
      <c r="L126" s="30"/>
      <c r="M126" s="65"/>
      <c r="N126" s="56"/>
      <c r="O126" s="66"/>
      <c r="P126" s="136">
        <f>P127+P170+P184</f>
        <v>0</v>
      </c>
      <c r="Q126" s="66"/>
      <c r="R126" s="136">
        <f>R127+R170+R184</f>
        <v>33.827309020000001</v>
      </c>
      <c r="S126" s="66"/>
      <c r="T126" s="137">
        <f>T127+T170+T184</f>
        <v>3.7499999999999999E-2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73</v>
      </c>
      <c r="AU126" s="14" t="s">
        <v>134</v>
      </c>
      <c r="BK126" s="138">
        <f>BK127+BK170+BK184</f>
        <v>0</v>
      </c>
    </row>
    <row r="127" spans="1:63" s="12" customFormat="1" ht="25.9" customHeight="1">
      <c r="B127" s="139"/>
      <c r="D127" s="140" t="s">
        <v>73</v>
      </c>
      <c r="E127" s="141" t="s">
        <v>1995</v>
      </c>
      <c r="F127" s="141" t="s">
        <v>1996</v>
      </c>
      <c r="I127" s="142"/>
      <c r="J127" s="143">
        <f>BK127</f>
        <v>0</v>
      </c>
      <c r="L127" s="139"/>
      <c r="M127" s="144"/>
      <c r="N127" s="145"/>
      <c r="O127" s="145"/>
      <c r="P127" s="146">
        <f>P128+P142+P144+P162</f>
        <v>0</v>
      </c>
      <c r="Q127" s="145"/>
      <c r="R127" s="146">
        <f>R128+R142+R144+R162</f>
        <v>33.620408019999999</v>
      </c>
      <c r="S127" s="145"/>
      <c r="T127" s="147">
        <f>T128+T142+T144+T162</f>
        <v>3.7499999999999999E-2</v>
      </c>
      <c r="AR127" s="140" t="s">
        <v>81</v>
      </c>
      <c r="AT127" s="148" t="s">
        <v>73</v>
      </c>
      <c r="AU127" s="148" t="s">
        <v>74</v>
      </c>
      <c r="AY127" s="140" t="s">
        <v>163</v>
      </c>
      <c r="BK127" s="149">
        <f>BK128+BK142+BK144+BK162</f>
        <v>0</v>
      </c>
    </row>
    <row r="128" spans="1:63" s="12" customFormat="1" ht="22.9" customHeight="1">
      <c r="B128" s="139"/>
      <c r="D128" s="140" t="s">
        <v>73</v>
      </c>
      <c r="E128" s="150" t="s">
        <v>81</v>
      </c>
      <c r="F128" s="150" t="s">
        <v>1997</v>
      </c>
      <c r="I128" s="142"/>
      <c r="J128" s="151">
        <f>BK128</f>
        <v>0</v>
      </c>
      <c r="L128" s="139"/>
      <c r="M128" s="144"/>
      <c r="N128" s="145"/>
      <c r="O128" s="145"/>
      <c r="P128" s="146">
        <f>SUM(P129:P141)</f>
        <v>0</v>
      </c>
      <c r="Q128" s="145"/>
      <c r="R128" s="146">
        <f>SUM(R129:R141)</f>
        <v>30.277564419999997</v>
      </c>
      <c r="S128" s="145"/>
      <c r="T128" s="147">
        <f>SUM(T129:T141)</f>
        <v>0</v>
      </c>
      <c r="AR128" s="140" t="s">
        <v>81</v>
      </c>
      <c r="AT128" s="148" t="s">
        <v>73</v>
      </c>
      <c r="AU128" s="148" t="s">
        <v>81</v>
      </c>
      <c r="AY128" s="140" t="s">
        <v>163</v>
      </c>
      <c r="BK128" s="149">
        <f>SUM(BK129:BK141)</f>
        <v>0</v>
      </c>
    </row>
    <row r="129" spans="1:65" s="2" customFormat="1" ht="16.5" customHeight="1">
      <c r="A129" s="29"/>
      <c r="B129" s="152"/>
      <c r="C129" s="153" t="s">
        <v>81</v>
      </c>
      <c r="D129" s="153" t="s">
        <v>165</v>
      </c>
      <c r="E129" s="154" t="s">
        <v>2553</v>
      </c>
      <c r="F129" s="155" t="s">
        <v>2554</v>
      </c>
      <c r="G129" s="156" t="s">
        <v>177</v>
      </c>
      <c r="H129" s="157">
        <v>6.3840000000000003</v>
      </c>
      <c r="I129" s="158"/>
      <c r="J129" s="159">
        <f t="shared" ref="J129:J141" si="0">ROUND(I129*H129,2)</f>
        <v>0</v>
      </c>
      <c r="K129" s="160"/>
      <c r="L129" s="30"/>
      <c r="M129" s="161" t="s">
        <v>1</v>
      </c>
      <c r="N129" s="162" t="s">
        <v>40</v>
      </c>
      <c r="O129" s="58"/>
      <c r="P129" s="163">
        <f t="shared" ref="P129:P141" si="1">O129*H129</f>
        <v>0</v>
      </c>
      <c r="Q129" s="163">
        <v>0</v>
      </c>
      <c r="R129" s="163">
        <f t="shared" ref="R129:R141" si="2">Q129*H129</f>
        <v>0</v>
      </c>
      <c r="S129" s="163">
        <v>0</v>
      </c>
      <c r="T129" s="164">
        <f t="shared" ref="T129:T141" si="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169</v>
      </c>
      <c r="AT129" s="165" t="s">
        <v>165</v>
      </c>
      <c r="AU129" s="165" t="s">
        <v>87</v>
      </c>
      <c r="AY129" s="14" t="s">
        <v>163</v>
      </c>
      <c r="BE129" s="166">
        <f t="shared" ref="BE129:BE141" si="4">IF(N129="základná",J129,0)</f>
        <v>0</v>
      </c>
      <c r="BF129" s="166">
        <f t="shared" ref="BF129:BF141" si="5">IF(N129="znížená",J129,0)</f>
        <v>0</v>
      </c>
      <c r="BG129" s="166">
        <f t="shared" ref="BG129:BG141" si="6">IF(N129="zákl. prenesená",J129,0)</f>
        <v>0</v>
      </c>
      <c r="BH129" s="166">
        <f t="shared" ref="BH129:BH141" si="7">IF(N129="zníž. prenesená",J129,0)</f>
        <v>0</v>
      </c>
      <c r="BI129" s="166">
        <f t="shared" ref="BI129:BI141" si="8">IF(N129="nulová",J129,0)</f>
        <v>0</v>
      </c>
      <c r="BJ129" s="14" t="s">
        <v>87</v>
      </c>
      <c r="BK129" s="166">
        <f t="shared" ref="BK129:BK141" si="9">ROUND(I129*H129,2)</f>
        <v>0</v>
      </c>
      <c r="BL129" s="14" t="s">
        <v>169</v>
      </c>
      <c r="BM129" s="165" t="s">
        <v>87</v>
      </c>
    </row>
    <row r="130" spans="1:65" s="2" customFormat="1" ht="16.5" customHeight="1">
      <c r="A130" s="29"/>
      <c r="B130" s="152"/>
      <c r="C130" s="153" t="s">
        <v>87</v>
      </c>
      <c r="D130" s="153" t="s">
        <v>165</v>
      </c>
      <c r="E130" s="154" t="s">
        <v>3228</v>
      </c>
      <c r="F130" s="155" t="s">
        <v>3229</v>
      </c>
      <c r="G130" s="156" t="s">
        <v>177</v>
      </c>
      <c r="H130" s="157">
        <v>8.7750000000000004</v>
      </c>
      <c r="I130" s="158"/>
      <c r="J130" s="159">
        <f t="shared" si="0"/>
        <v>0</v>
      </c>
      <c r="K130" s="160"/>
      <c r="L130" s="30"/>
      <c r="M130" s="161" t="s">
        <v>1</v>
      </c>
      <c r="N130" s="162" t="s">
        <v>40</v>
      </c>
      <c r="O130" s="58"/>
      <c r="P130" s="163">
        <f t="shared" si="1"/>
        <v>0</v>
      </c>
      <c r="Q130" s="163">
        <v>0</v>
      </c>
      <c r="R130" s="163">
        <f t="shared" si="2"/>
        <v>0</v>
      </c>
      <c r="S130" s="163">
        <v>0</v>
      </c>
      <c r="T130" s="16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169</v>
      </c>
      <c r="AT130" s="165" t="s">
        <v>165</v>
      </c>
      <c r="AU130" s="165" t="s">
        <v>87</v>
      </c>
      <c r="AY130" s="14" t="s">
        <v>163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87</v>
      </c>
      <c r="BK130" s="166">
        <f t="shared" si="9"/>
        <v>0</v>
      </c>
      <c r="BL130" s="14" t="s">
        <v>169</v>
      </c>
      <c r="BM130" s="165" t="s">
        <v>169</v>
      </c>
    </row>
    <row r="131" spans="1:65" s="2" customFormat="1" ht="21.75" customHeight="1">
      <c r="A131" s="29"/>
      <c r="B131" s="152"/>
      <c r="C131" s="153" t="s">
        <v>174</v>
      </c>
      <c r="D131" s="153" t="s">
        <v>165</v>
      </c>
      <c r="E131" s="154" t="s">
        <v>3230</v>
      </c>
      <c r="F131" s="155" t="s">
        <v>3231</v>
      </c>
      <c r="G131" s="156" t="s">
        <v>177</v>
      </c>
      <c r="H131" s="157">
        <v>3.4140000000000001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40</v>
      </c>
      <c r="O131" s="58"/>
      <c r="P131" s="163">
        <f t="shared" si="1"/>
        <v>0</v>
      </c>
      <c r="Q131" s="163">
        <v>2.20783</v>
      </c>
      <c r="R131" s="163">
        <f t="shared" si="2"/>
        <v>7.5375316200000002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169</v>
      </c>
      <c r="AT131" s="165" t="s">
        <v>165</v>
      </c>
      <c r="AU131" s="165" t="s">
        <v>87</v>
      </c>
      <c r="AY131" s="14" t="s">
        <v>163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87</v>
      </c>
      <c r="BK131" s="166">
        <f t="shared" si="9"/>
        <v>0</v>
      </c>
      <c r="BL131" s="14" t="s">
        <v>169</v>
      </c>
      <c r="BM131" s="165" t="s">
        <v>186</v>
      </c>
    </row>
    <row r="132" spans="1:65" s="2" customFormat="1" ht="16.5" customHeight="1">
      <c r="A132" s="29"/>
      <c r="B132" s="152"/>
      <c r="C132" s="153" t="s">
        <v>169</v>
      </c>
      <c r="D132" s="153" t="s">
        <v>165</v>
      </c>
      <c r="E132" s="154" t="s">
        <v>2011</v>
      </c>
      <c r="F132" s="155" t="s">
        <v>2012</v>
      </c>
      <c r="G132" s="156" t="s">
        <v>177</v>
      </c>
      <c r="H132" s="157">
        <v>5.46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40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169</v>
      </c>
      <c r="AT132" s="165" t="s">
        <v>165</v>
      </c>
      <c r="AU132" s="165" t="s">
        <v>87</v>
      </c>
      <c r="AY132" s="14" t="s">
        <v>163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87</v>
      </c>
      <c r="BK132" s="166">
        <f t="shared" si="9"/>
        <v>0</v>
      </c>
      <c r="BL132" s="14" t="s">
        <v>169</v>
      </c>
      <c r="BM132" s="165" t="s">
        <v>194</v>
      </c>
    </row>
    <row r="133" spans="1:65" s="2" customFormat="1" ht="24.2" customHeight="1">
      <c r="A133" s="29"/>
      <c r="B133" s="152"/>
      <c r="C133" s="153" t="s">
        <v>182</v>
      </c>
      <c r="D133" s="153" t="s">
        <v>165</v>
      </c>
      <c r="E133" s="154" t="s">
        <v>3232</v>
      </c>
      <c r="F133" s="155" t="s">
        <v>3233</v>
      </c>
      <c r="G133" s="156" t="s">
        <v>168</v>
      </c>
      <c r="H133" s="157">
        <v>9.8949999999999996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40</v>
      </c>
      <c r="O133" s="58"/>
      <c r="P133" s="163">
        <f t="shared" si="1"/>
        <v>0</v>
      </c>
      <c r="Q133" s="163">
        <v>2.0606399999999998</v>
      </c>
      <c r="R133" s="163">
        <f t="shared" si="2"/>
        <v>20.390032799999997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169</v>
      </c>
      <c r="AT133" s="165" t="s">
        <v>165</v>
      </c>
      <c r="AU133" s="165" t="s">
        <v>87</v>
      </c>
      <c r="AY133" s="14" t="s">
        <v>163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87</v>
      </c>
      <c r="BK133" s="166">
        <f t="shared" si="9"/>
        <v>0</v>
      </c>
      <c r="BL133" s="14" t="s">
        <v>169</v>
      </c>
      <c r="BM133" s="165" t="s">
        <v>203</v>
      </c>
    </row>
    <row r="134" spans="1:65" s="2" customFormat="1" ht="33" customHeight="1">
      <c r="A134" s="29"/>
      <c r="B134" s="152"/>
      <c r="C134" s="153" t="s">
        <v>186</v>
      </c>
      <c r="D134" s="153" t="s">
        <v>165</v>
      </c>
      <c r="E134" s="154" t="s">
        <v>2103</v>
      </c>
      <c r="F134" s="155" t="s">
        <v>2104</v>
      </c>
      <c r="G134" s="156" t="s">
        <v>282</v>
      </c>
      <c r="H134" s="157">
        <v>19.5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169</v>
      </c>
      <c r="AT134" s="165" t="s">
        <v>165</v>
      </c>
      <c r="AU134" s="165" t="s">
        <v>87</v>
      </c>
      <c r="AY134" s="14" t="s">
        <v>163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87</v>
      </c>
      <c r="BK134" s="166">
        <f t="shared" si="9"/>
        <v>0</v>
      </c>
      <c r="BL134" s="14" t="s">
        <v>169</v>
      </c>
      <c r="BM134" s="165" t="s">
        <v>211</v>
      </c>
    </row>
    <row r="135" spans="1:65" s="2" customFormat="1" ht="21.75" customHeight="1">
      <c r="A135" s="29"/>
      <c r="B135" s="152"/>
      <c r="C135" s="172" t="s">
        <v>190</v>
      </c>
      <c r="D135" s="172" t="s">
        <v>613</v>
      </c>
      <c r="E135" s="173" t="s">
        <v>3234</v>
      </c>
      <c r="F135" s="174" t="s">
        <v>3235</v>
      </c>
      <c r="G135" s="175" t="s">
        <v>282</v>
      </c>
      <c r="H135" s="176">
        <v>20.475000000000001</v>
      </c>
      <c r="I135" s="177"/>
      <c r="J135" s="178">
        <f t="shared" si="0"/>
        <v>0</v>
      </c>
      <c r="K135" s="179"/>
      <c r="L135" s="180"/>
      <c r="M135" s="181" t="s">
        <v>1</v>
      </c>
      <c r="N135" s="182" t="s">
        <v>40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194</v>
      </c>
      <c r="AT135" s="165" t="s">
        <v>613</v>
      </c>
      <c r="AU135" s="165" t="s">
        <v>87</v>
      </c>
      <c r="AY135" s="14" t="s">
        <v>163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87</v>
      </c>
      <c r="BK135" s="166">
        <f t="shared" si="9"/>
        <v>0</v>
      </c>
      <c r="BL135" s="14" t="s">
        <v>169</v>
      </c>
      <c r="BM135" s="165" t="s">
        <v>219</v>
      </c>
    </row>
    <row r="136" spans="1:65" s="2" customFormat="1" ht="16.5" customHeight="1">
      <c r="A136" s="29"/>
      <c r="B136" s="152"/>
      <c r="C136" s="172" t="s">
        <v>194</v>
      </c>
      <c r="D136" s="172" t="s">
        <v>613</v>
      </c>
      <c r="E136" s="173" t="s">
        <v>2004</v>
      </c>
      <c r="F136" s="174" t="s">
        <v>2005</v>
      </c>
      <c r="G136" s="175" t="s">
        <v>307</v>
      </c>
      <c r="H136" s="176">
        <v>2.35</v>
      </c>
      <c r="I136" s="177"/>
      <c r="J136" s="178">
        <f t="shared" si="0"/>
        <v>0</v>
      </c>
      <c r="K136" s="179"/>
      <c r="L136" s="180"/>
      <c r="M136" s="181" t="s">
        <v>1</v>
      </c>
      <c r="N136" s="182" t="s">
        <v>40</v>
      </c>
      <c r="O136" s="58"/>
      <c r="P136" s="163">
        <f t="shared" si="1"/>
        <v>0</v>
      </c>
      <c r="Q136" s="163">
        <v>1</v>
      </c>
      <c r="R136" s="163">
        <f t="shared" si="2"/>
        <v>2.35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194</v>
      </c>
      <c r="AT136" s="165" t="s">
        <v>613</v>
      </c>
      <c r="AU136" s="165" t="s">
        <v>87</v>
      </c>
      <c r="AY136" s="14" t="s">
        <v>163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87</v>
      </c>
      <c r="BK136" s="166">
        <f t="shared" si="9"/>
        <v>0</v>
      </c>
      <c r="BL136" s="14" t="s">
        <v>169</v>
      </c>
      <c r="BM136" s="165" t="s">
        <v>227</v>
      </c>
    </row>
    <row r="137" spans="1:65" s="2" customFormat="1" ht="16.5" customHeight="1">
      <c r="A137" s="29"/>
      <c r="B137" s="152"/>
      <c r="C137" s="153" t="s">
        <v>198</v>
      </c>
      <c r="D137" s="153" t="s">
        <v>165</v>
      </c>
      <c r="E137" s="154" t="s">
        <v>3236</v>
      </c>
      <c r="F137" s="155" t="s">
        <v>3237</v>
      </c>
      <c r="G137" s="156" t="s">
        <v>177</v>
      </c>
      <c r="H137" s="157">
        <v>1.95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169</v>
      </c>
      <c r="AT137" s="165" t="s">
        <v>165</v>
      </c>
      <c r="AU137" s="165" t="s">
        <v>87</v>
      </c>
      <c r="AY137" s="14" t="s">
        <v>163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87</v>
      </c>
      <c r="BK137" s="166">
        <f t="shared" si="9"/>
        <v>0</v>
      </c>
      <c r="BL137" s="14" t="s">
        <v>169</v>
      </c>
      <c r="BM137" s="165" t="s">
        <v>235</v>
      </c>
    </row>
    <row r="138" spans="1:65" s="2" customFormat="1" ht="24.2" customHeight="1">
      <c r="A138" s="29"/>
      <c r="B138" s="152"/>
      <c r="C138" s="153" t="s">
        <v>203</v>
      </c>
      <c r="D138" s="153" t="s">
        <v>165</v>
      </c>
      <c r="E138" s="154" t="s">
        <v>2009</v>
      </c>
      <c r="F138" s="155" t="s">
        <v>2010</v>
      </c>
      <c r="G138" s="156" t="s">
        <v>168</v>
      </c>
      <c r="H138" s="157">
        <v>9.75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40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169</v>
      </c>
      <c r="AT138" s="165" t="s">
        <v>165</v>
      </c>
      <c r="AU138" s="165" t="s">
        <v>87</v>
      </c>
      <c r="AY138" s="14" t="s">
        <v>163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87</v>
      </c>
      <c r="BK138" s="166">
        <f t="shared" si="9"/>
        <v>0</v>
      </c>
      <c r="BL138" s="14" t="s">
        <v>169</v>
      </c>
      <c r="BM138" s="165" t="s">
        <v>7</v>
      </c>
    </row>
    <row r="139" spans="1:65" s="2" customFormat="1" ht="16.5" customHeight="1">
      <c r="A139" s="29"/>
      <c r="B139" s="152"/>
      <c r="C139" s="153" t="s">
        <v>207</v>
      </c>
      <c r="D139" s="153" t="s">
        <v>165</v>
      </c>
      <c r="E139" s="154" t="s">
        <v>2013</v>
      </c>
      <c r="F139" s="155" t="s">
        <v>2014</v>
      </c>
      <c r="G139" s="156" t="s">
        <v>177</v>
      </c>
      <c r="H139" s="157">
        <v>5.64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40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169</v>
      </c>
      <c r="AT139" s="165" t="s">
        <v>165</v>
      </c>
      <c r="AU139" s="165" t="s">
        <v>87</v>
      </c>
      <c r="AY139" s="14" t="s">
        <v>163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87</v>
      </c>
      <c r="BK139" s="166">
        <f t="shared" si="9"/>
        <v>0</v>
      </c>
      <c r="BL139" s="14" t="s">
        <v>169</v>
      </c>
      <c r="BM139" s="165" t="s">
        <v>251</v>
      </c>
    </row>
    <row r="140" spans="1:65" s="2" customFormat="1" ht="24.2" customHeight="1">
      <c r="A140" s="29"/>
      <c r="B140" s="152"/>
      <c r="C140" s="153" t="s">
        <v>211</v>
      </c>
      <c r="D140" s="153" t="s">
        <v>165</v>
      </c>
      <c r="E140" s="154" t="s">
        <v>2015</v>
      </c>
      <c r="F140" s="155" t="s">
        <v>2016</v>
      </c>
      <c r="G140" s="156" t="s">
        <v>307</v>
      </c>
      <c r="H140" s="157">
        <v>33.619999999999997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40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169</v>
      </c>
      <c r="AT140" s="165" t="s">
        <v>165</v>
      </c>
      <c r="AU140" s="165" t="s">
        <v>87</v>
      </c>
      <c r="AY140" s="14" t="s">
        <v>163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87</v>
      </c>
      <c r="BK140" s="166">
        <f t="shared" si="9"/>
        <v>0</v>
      </c>
      <c r="BL140" s="14" t="s">
        <v>169</v>
      </c>
      <c r="BM140" s="165" t="s">
        <v>259</v>
      </c>
    </row>
    <row r="141" spans="1:65" s="2" customFormat="1" ht="33" customHeight="1">
      <c r="A141" s="29"/>
      <c r="B141" s="152"/>
      <c r="C141" s="153" t="s">
        <v>215</v>
      </c>
      <c r="D141" s="153" t="s">
        <v>165</v>
      </c>
      <c r="E141" s="154" t="s">
        <v>2023</v>
      </c>
      <c r="F141" s="155" t="s">
        <v>2024</v>
      </c>
      <c r="G141" s="156" t="s">
        <v>307</v>
      </c>
      <c r="H141" s="157">
        <v>33.619999999999997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40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169</v>
      </c>
      <c r="AT141" s="165" t="s">
        <v>165</v>
      </c>
      <c r="AU141" s="165" t="s">
        <v>87</v>
      </c>
      <c r="AY141" s="14" t="s">
        <v>163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87</v>
      </c>
      <c r="BK141" s="166">
        <f t="shared" si="9"/>
        <v>0</v>
      </c>
      <c r="BL141" s="14" t="s">
        <v>169</v>
      </c>
      <c r="BM141" s="165" t="s">
        <v>267</v>
      </c>
    </row>
    <row r="142" spans="1:65" s="12" customFormat="1" ht="22.9" customHeight="1">
      <c r="B142" s="139"/>
      <c r="D142" s="140" t="s">
        <v>73</v>
      </c>
      <c r="E142" s="150" t="s">
        <v>87</v>
      </c>
      <c r="F142" s="150" t="s">
        <v>3238</v>
      </c>
      <c r="I142" s="142"/>
      <c r="J142" s="151">
        <f>BK142</f>
        <v>0</v>
      </c>
      <c r="L142" s="139"/>
      <c r="M142" s="144"/>
      <c r="N142" s="145"/>
      <c r="O142" s="145"/>
      <c r="P142" s="146">
        <f>P143</f>
        <v>0</v>
      </c>
      <c r="Q142" s="145"/>
      <c r="R142" s="146">
        <f>R143</f>
        <v>1.7483796</v>
      </c>
      <c r="S142" s="145"/>
      <c r="T142" s="147">
        <f>T143</f>
        <v>0</v>
      </c>
      <c r="AR142" s="140" t="s">
        <v>81</v>
      </c>
      <c r="AT142" s="148" t="s">
        <v>73</v>
      </c>
      <c r="AU142" s="148" t="s">
        <v>81</v>
      </c>
      <c r="AY142" s="140" t="s">
        <v>163</v>
      </c>
      <c r="BK142" s="149">
        <f>BK143</f>
        <v>0</v>
      </c>
    </row>
    <row r="143" spans="1:65" s="2" customFormat="1" ht="24.2" customHeight="1">
      <c r="A143" s="29"/>
      <c r="B143" s="152"/>
      <c r="C143" s="153" t="s">
        <v>219</v>
      </c>
      <c r="D143" s="153" t="s">
        <v>165</v>
      </c>
      <c r="E143" s="154" t="s">
        <v>3239</v>
      </c>
      <c r="F143" s="155" t="s">
        <v>3240</v>
      </c>
      <c r="G143" s="156" t="s">
        <v>177</v>
      </c>
      <c r="H143" s="157">
        <v>0.79200000000000004</v>
      </c>
      <c r="I143" s="158"/>
      <c r="J143" s="159">
        <f>ROUND(I143*H143,2)</f>
        <v>0</v>
      </c>
      <c r="K143" s="160"/>
      <c r="L143" s="30"/>
      <c r="M143" s="161" t="s">
        <v>1</v>
      </c>
      <c r="N143" s="162" t="s">
        <v>40</v>
      </c>
      <c r="O143" s="58"/>
      <c r="P143" s="163">
        <f>O143*H143</f>
        <v>0</v>
      </c>
      <c r="Q143" s="163">
        <v>2.2075499999999999</v>
      </c>
      <c r="R143" s="163">
        <f>Q143*H143</f>
        <v>1.7483796</v>
      </c>
      <c r="S143" s="163">
        <v>0</v>
      </c>
      <c r="T143" s="164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169</v>
      </c>
      <c r="AT143" s="165" t="s">
        <v>165</v>
      </c>
      <c r="AU143" s="165" t="s">
        <v>87</v>
      </c>
      <c r="AY143" s="14" t="s">
        <v>163</v>
      </c>
      <c r="BE143" s="166">
        <f>IF(N143="základná",J143,0)</f>
        <v>0</v>
      </c>
      <c r="BF143" s="166">
        <f>IF(N143="znížená",J143,0)</f>
        <v>0</v>
      </c>
      <c r="BG143" s="166">
        <f>IF(N143="zákl. prenesená",J143,0)</f>
        <v>0</v>
      </c>
      <c r="BH143" s="166">
        <f>IF(N143="zníž. prenesená",J143,0)</f>
        <v>0</v>
      </c>
      <c r="BI143" s="166">
        <f>IF(N143="nulová",J143,0)</f>
        <v>0</v>
      </c>
      <c r="BJ143" s="14" t="s">
        <v>87</v>
      </c>
      <c r="BK143" s="166">
        <f>ROUND(I143*H143,2)</f>
        <v>0</v>
      </c>
      <c r="BL143" s="14" t="s">
        <v>169</v>
      </c>
      <c r="BM143" s="165" t="s">
        <v>275</v>
      </c>
    </row>
    <row r="144" spans="1:65" s="12" customFormat="1" ht="22.9" customHeight="1">
      <c r="B144" s="139"/>
      <c r="D144" s="140" t="s">
        <v>73</v>
      </c>
      <c r="E144" s="150" t="s">
        <v>194</v>
      </c>
      <c r="F144" s="150" t="s">
        <v>2030</v>
      </c>
      <c r="I144" s="142"/>
      <c r="J144" s="151">
        <f>BK144</f>
        <v>0</v>
      </c>
      <c r="L144" s="139"/>
      <c r="M144" s="144"/>
      <c r="N144" s="145"/>
      <c r="O144" s="145"/>
      <c r="P144" s="146">
        <f>SUM(P145:P161)</f>
        <v>0</v>
      </c>
      <c r="Q144" s="145"/>
      <c r="R144" s="146">
        <f>SUM(R145:R161)</f>
        <v>1.5944640000000001</v>
      </c>
      <c r="S144" s="145"/>
      <c r="T144" s="147">
        <f>SUM(T145:T161)</f>
        <v>0</v>
      </c>
      <c r="AR144" s="140" t="s">
        <v>81</v>
      </c>
      <c r="AT144" s="148" t="s">
        <v>73</v>
      </c>
      <c r="AU144" s="148" t="s">
        <v>81</v>
      </c>
      <c r="AY144" s="140" t="s">
        <v>163</v>
      </c>
      <c r="BK144" s="149">
        <f>SUM(BK145:BK161)</f>
        <v>0</v>
      </c>
    </row>
    <row r="145" spans="1:65" s="2" customFormat="1" ht="21.75" customHeight="1">
      <c r="A145" s="29"/>
      <c r="B145" s="152"/>
      <c r="C145" s="153" t="s">
        <v>223</v>
      </c>
      <c r="D145" s="153" t="s">
        <v>165</v>
      </c>
      <c r="E145" s="154" t="s">
        <v>3241</v>
      </c>
      <c r="F145" s="155" t="s">
        <v>3242</v>
      </c>
      <c r="G145" s="156" t="s">
        <v>282</v>
      </c>
      <c r="H145" s="157">
        <v>20.475000000000001</v>
      </c>
      <c r="I145" s="158"/>
      <c r="J145" s="159">
        <f t="shared" ref="J145:J161" si="10">ROUND(I145*H145,2)</f>
        <v>0</v>
      </c>
      <c r="K145" s="160"/>
      <c r="L145" s="30"/>
      <c r="M145" s="161" t="s">
        <v>1</v>
      </c>
      <c r="N145" s="162" t="s">
        <v>40</v>
      </c>
      <c r="O145" s="58"/>
      <c r="P145" s="163">
        <f t="shared" ref="P145:P161" si="11">O145*H145</f>
        <v>0</v>
      </c>
      <c r="Q145" s="163">
        <v>0</v>
      </c>
      <c r="R145" s="163">
        <f t="shared" ref="R145:R161" si="12">Q145*H145</f>
        <v>0</v>
      </c>
      <c r="S145" s="163">
        <v>0</v>
      </c>
      <c r="T145" s="164">
        <f t="shared" ref="T145:T161" si="13"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169</v>
      </c>
      <c r="AT145" s="165" t="s">
        <v>165</v>
      </c>
      <c r="AU145" s="165" t="s">
        <v>87</v>
      </c>
      <c r="AY145" s="14" t="s">
        <v>163</v>
      </c>
      <c r="BE145" s="166">
        <f t="shared" ref="BE145:BE161" si="14">IF(N145="základná",J145,0)</f>
        <v>0</v>
      </c>
      <c r="BF145" s="166">
        <f t="shared" ref="BF145:BF161" si="15">IF(N145="znížená",J145,0)</f>
        <v>0</v>
      </c>
      <c r="BG145" s="166">
        <f t="shared" ref="BG145:BG161" si="16">IF(N145="zákl. prenesená",J145,0)</f>
        <v>0</v>
      </c>
      <c r="BH145" s="166">
        <f t="shared" ref="BH145:BH161" si="17">IF(N145="zníž. prenesená",J145,0)</f>
        <v>0</v>
      </c>
      <c r="BI145" s="166">
        <f t="shared" ref="BI145:BI161" si="18">IF(N145="nulová",J145,0)</f>
        <v>0</v>
      </c>
      <c r="BJ145" s="14" t="s">
        <v>87</v>
      </c>
      <c r="BK145" s="166">
        <f t="shared" ref="BK145:BK161" si="19">ROUND(I145*H145,2)</f>
        <v>0</v>
      </c>
      <c r="BL145" s="14" t="s">
        <v>169</v>
      </c>
      <c r="BM145" s="165" t="s">
        <v>284</v>
      </c>
    </row>
    <row r="146" spans="1:65" s="2" customFormat="1" ht="21.75" customHeight="1">
      <c r="A146" s="29"/>
      <c r="B146" s="152"/>
      <c r="C146" s="172" t="s">
        <v>227</v>
      </c>
      <c r="D146" s="172" t="s">
        <v>613</v>
      </c>
      <c r="E146" s="173" t="s">
        <v>3243</v>
      </c>
      <c r="F146" s="174" t="s">
        <v>3244</v>
      </c>
      <c r="G146" s="175" t="s">
        <v>282</v>
      </c>
      <c r="H146" s="176">
        <v>21.6</v>
      </c>
      <c r="I146" s="177"/>
      <c r="J146" s="178">
        <f t="shared" si="10"/>
        <v>0</v>
      </c>
      <c r="K146" s="179"/>
      <c r="L146" s="180"/>
      <c r="M146" s="181" t="s">
        <v>1</v>
      </c>
      <c r="N146" s="182" t="s">
        <v>40</v>
      </c>
      <c r="O146" s="58"/>
      <c r="P146" s="163">
        <f t="shared" si="11"/>
        <v>0</v>
      </c>
      <c r="Q146" s="163">
        <v>1.9000000000000001E-4</v>
      </c>
      <c r="R146" s="163">
        <f t="shared" si="12"/>
        <v>4.1040000000000009E-3</v>
      </c>
      <c r="S146" s="163">
        <v>0</v>
      </c>
      <c r="T146" s="164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194</v>
      </c>
      <c r="AT146" s="165" t="s">
        <v>613</v>
      </c>
      <c r="AU146" s="165" t="s">
        <v>87</v>
      </c>
      <c r="AY146" s="14" t="s">
        <v>163</v>
      </c>
      <c r="BE146" s="166">
        <f t="shared" si="14"/>
        <v>0</v>
      </c>
      <c r="BF146" s="166">
        <f t="shared" si="15"/>
        <v>0</v>
      </c>
      <c r="BG146" s="166">
        <f t="shared" si="16"/>
        <v>0</v>
      </c>
      <c r="BH146" s="166">
        <f t="shared" si="17"/>
        <v>0</v>
      </c>
      <c r="BI146" s="166">
        <f t="shared" si="18"/>
        <v>0</v>
      </c>
      <c r="BJ146" s="14" t="s">
        <v>87</v>
      </c>
      <c r="BK146" s="166">
        <f t="shared" si="19"/>
        <v>0</v>
      </c>
      <c r="BL146" s="14" t="s">
        <v>169</v>
      </c>
      <c r="BM146" s="165" t="s">
        <v>292</v>
      </c>
    </row>
    <row r="147" spans="1:65" s="2" customFormat="1" ht="16.5" customHeight="1">
      <c r="A147" s="29"/>
      <c r="B147" s="152"/>
      <c r="C147" s="172" t="s">
        <v>231</v>
      </c>
      <c r="D147" s="172" t="s">
        <v>613</v>
      </c>
      <c r="E147" s="173" t="s">
        <v>3245</v>
      </c>
      <c r="F147" s="174" t="s">
        <v>3246</v>
      </c>
      <c r="G147" s="175" t="s">
        <v>2043</v>
      </c>
      <c r="H147" s="176">
        <v>2</v>
      </c>
      <c r="I147" s="177"/>
      <c r="J147" s="178">
        <f t="shared" si="10"/>
        <v>0</v>
      </c>
      <c r="K147" s="179"/>
      <c r="L147" s="180"/>
      <c r="M147" s="181" t="s">
        <v>1</v>
      </c>
      <c r="N147" s="182" t="s">
        <v>40</v>
      </c>
      <c r="O147" s="58"/>
      <c r="P147" s="163">
        <f t="shared" si="11"/>
        <v>0</v>
      </c>
      <c r="Q147" s="163">
        <v>0</v>
      </c>
      <c r="R147" s="163">
        <f t="shared" si="12"/>
        <v>0</v>
      </c>
      <c r="S147" s="163">
        <v>0</v>
      </c>
      <c r="T147" s="164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194</v>
      </c>
      <c r="AT147" s="165" t="s">
        <v>613</v>
      </c>
      <c r="AU147" s="165" t="s">
        <v>87</v>
      </c>
      <c r="AY147" s="14" t="s">
        <v>163</v>
      </c>
      <c r="BE147" s="166">
        <f t="shared" si="14"/>
        <v>0</v>
      </c>
      <c r="BF147" s="166">
        <f t="shared" si="15"/>
        <v>0</v>
      </c>
      <c r="BG147" s="166">
        <f t="shared" si="16"/>
        <v>0</v>
      </c>
      <c r="BH147" s="166">
        <f t="shared" si="17"/>
        <v>0</v>
      </c>
      <c r="BI147" s="166">
        <f t="shared" si="18"/>
        <v>0</v>
      </c>
      <c r="BJ147" s="14" t="s">
        <v>87</v>
      </c>
      <c r="BK147" s="166">
        <f t="shared" si="19"/>
        <v>0</v>
      </c>
      <c r="BL147" s="14" t="s">
        <v>169</v>
      </c>
      <c r="BM147" s="165" t="s">
        <v>300</v>
      </c>
    </row>
    <row r="148" spans="1:65" s="2" customFormat="1" ht="24.2" customHeight="1">
      <c r="A148" s="29"/>
      <c r="B148" s="152"/>
      <c r="C148" s="153" t="s">
        <v>235</v>
      </c>
      <c r="D148" s="153" t="s">
        <v>165</v>
      </c>
      <c r="E148" s="154" t="s">
        <v>2365</v>
      </c>
      <c r="F148" s="155" t="s">
        <v>2366</v>
      </c>
      <c r="G148" s="156" t="s">
        <v>282</v>
      </c>
      <c r="H148" s="157">
        <v>19.5</v>
      </c>
      <c r="I148" s="158"/>
      <c r="J148" s="159">
        <f t="shared" si="10"/>
        <v>0</v>
      </c>
      <c r="K148" s="160"/>
      <c r="L148" s="30"/>
      <c r="M148" s="161" t="s">
        <v>1</v>
      </c>
      <c r="N148" s="162" t="s">
        <v>40</v>
      </c>
      <c r="O148" s="58"/>
      <c r="P148" s="163">
        <f t="shared" si="11"/>
        <v>0</v>
      </c>
      <c r="Q148" s="163">
        <v>0</v>
      </c>
      <c r="R148" s="163">
        <f t="shared" si="12"/>
        <v>0</v>
      </c>
      <c r="S148" s="163">
        <v>0</v>
      </c>
      <c r="T148" s="164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169</v>
      </c>
      <c r="AT148" s="165" t="s">
        <v>165</v>
      </c>
      <c r="AU148" s="165" t="s">
        <v>87</v>
      </c>
      <c r="AY148" s="14" t="s">
        <v>163</v>
      </c>
      <c r="BE148" s="166">
        <f t="shared" si="14"/>
        <v>0</v>
      </c>
      <c r="BF148" s="166">
        <f t="shared" si="15"/>
        <v>0</v>
      </c>
      <c r="BG148" s="166">
        <f t="shared" si="16"/>
        <v>0</v>
      </c>
      <c r="BH148" s="166">
        <f t="shared" si="17"/>
        <v>0</v>
      </c>
      <c r="BI148" s="166">
        <f t="shared" si="18"/>
        <v>0</v>
      </c>
      <c r="BJ148" s="14" t="s">
        <v>87</v>
      </c>
      <c r="BK148" s="166">
        <f t="shared" si="19"/>
        <v>0</v>
      </c>
      <c r="BL148" s="14" t="s">
        <v>169</v>
      </c>
      <c r="BM148" s="165" t="s">
        <v>309</v>
      </c>
    </row>
    <row r="149" spans="1:65" s="2" customFormat="1" ht="24.2" customHeight="1">
      <c r="A149" s="29"/>
      <c r="B149" s="152"/>
      <c r="C149" s="153" t="s">
        <v>239</v>
      </c>
      <c r="D149" s="153" t="s">
        <v>165</v>
      </c>
      <c r="E149" s="154" t="s">
        <v>3247</v>
      </c>
      <c r="F149" s="155" t="s">
        <v>3248</v>
      </c>
      <c r="G149" s="156" t="s">
        <v>2043</v>
      </c>
      <c r="H149" s="157">
        <v>2</v>
      </c>
      <c r="I149" s="158"/>
      <c r="J149" s="159">
        <f t="shared" si="10"/>
        <v>0</v>
      </c>
      <c r="K149" s="160"/>
      <c r="L149" s="30"/>
      <c r="M149" s="161" t="s">
        <v>1</v>
      </c>
      <c r="N149" s="162" t="s">
        <v>40</v>
      </c>
      <c r="O149" s="58"/>
      <c r="P149" s="163">
        <f t="shared" si="11"/>
        <v>0</v>
      </c>
      <c r="Q149" s="163">
        <v>0</v>
      </c>
      <c r="R149" s="163">
        <f t="shared" si="12"/>
        <v>0</v>
      </c>
      <c r="S149" s="163">
        <v>0</v>
      </c>
      <c r="T149" s="164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169</v>
      </c>
      <c r="AT149" s="165" t="s">
        <v>165</v>
      </c>
      <c r="AU149" s="165" t="s">
        <v>87</v>
      </c>
      <c r="AY149" s="14" t="s">
        <v>163</v>
      </c>
      <c r="BE149" s="166">
        <f t="shared" si="14"/>
        <v>0</v>
      </c>
      <c r="BF149" s="166">
        <f t="shared" si="15"/>
        <v>0</v>
      </c>
      <c r="BG149" s="166">
        <f t="shared" si="16"/>
        <v>0</v>
      </c>
      <c r="BH149" s="166">
        <f t="shared" si="17"/>
        <v>0</v>
      </c>
      <c r="BI149" s="166">
        <f t="shared" si="18"/>
        <v>0</v>
      </c>
      <c r="BJ149" s="14" t="s">
        <v>87</v>
      </c>
      <c r="BK149" s="166">
        <f t="shared" si="19"/>
        <v>0</v>
      </c>
      <c r="BL149" s="14" t="s">
        <v>169</v>
      </c>
      <c r="BM149" s="165" t="s">
        <v>317</v>
      </c>
    </row>
    <row r="150" spans="1:65" s="2" customFormat="1" ht="16.5" customHeight="1">
      <c r="A150" s="29"/>
      <c r="B150" s="152"/>
      <c r="C150" s="153" t="s">
        <v>7</v>
      </c>
      <c r="D150" s="153" t="s">
        <v>165</v>
      </c>
      <c r="E150" s="154" t="s">
        <v>3249</v>
      </c>
      <c r="F150" s="155" t="s">
        <v>3250</v>
      </c>
      <c r="G150" s="156" t="s">
        <v>2043</v>
      </c>
      <c r="H150" s="157">
        <v>1</v>
      </c>
      <c r="I150" s="158"/>
      <c r="J150" s="159">
        <f t="shared" si="10"/>
        <v>0</v>
      </c>
      <c r="K150" s="160"/>
      <c r="L150" s="30"/>
      <c r="M150" s="161" t="s">
        <v>1</v>
      </c>
      <c r="N150" s="162" t="s">
        <v>40</v>
      </c>
      <c r="O150" s="58"/>
      <c r="P150" s="163">
        <f t="shared" si="11"/>
        <v>0</v>
      </c>
      <c r="Q150" s="163">
        <v>0</v>
      </c>
      <c r="R150" s="163">
        <f t="shared" si="12"/>
        <v>0</v>
      </c>
      <c r="S150" s="163">
        <v>0</v>
      </c>
      <c r="T150" s="164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169</v>
      </c>
      <c r="AT150" s="165" t="s">
        <v>165</v>
      </c>
      <c r="AU150" s="165" t="s">
        <v>87</v>
      </c>
      <c r="AY150" s="14" t="s">
        <v>163</v>
      </c>
      <c r="BE150" s="166">
        <f t="shared" si="14"/>
        <v>0</v>
      </c>
      <c r="BF150" s="166">
        <f t="shared" si="15"/>
        <v>0</v>
      </c>
      <c r="BG150" s="166">
        <f t="shared" si="16"/>
        <v>0</v>
      </c>
      <c r="BH150" s="166">
        <f t="shared" si="17"/>
        <v>0</v>
      </c>
      <c r="BI150" s="166">
        <f t="shared" si="18"/>
        <v>0</v>
      </c>
      <c r="BJ150" s="14" t="s">
        <v>87</v>
      </c>
      <c r="BK150" s="166">
        <f t="shared" si="19"/>
        <v>0</v>
      </c>
      <c r="BL150" s="14" t="s">
        <v>169</v>
      </c>
      <c r="BM150" s="165" t="s">
        <v>325</v>
      </c>
    </row>
    <row r="151" spans="1:65" s="2" customFormat="1" ht="16.5" customHeight="1">
      <c r="A151" s="29"/>
      <c r="B151" s="152"/>
      <c r="C151" s="153" t="s">
        <v>247</v>
      </c>
      <c r="D151" s="153" t="s">
        <v>165</v>
      </c>
      <c r="E151" s="154" t="s">
        <v>3251</v>
      </c>
      <c r="F151" s="155" t="s">
        <v>3252</v>
      </c>
      <c r="G151" s="156" t="s">
        <v>2043</v>
      </c>
      <c r="H151" s="157">
        <v>1</v>
      </c>
      <c r="I151" s="158"/>
      <c r="J151" s="159">
        <f t="shared" si="10"/>
        <v>0</v>
      </c>
      <c r="K151" s="160"/>
      <c r="L151" s="30"/>
      <c r="M151" s="161" t="s">
        <v>1</v>
      </c>
      <c r="N151" s="162" t="s">
        <v>40</v>
      </c>
      <c r="O151" s="58"/>
      <c r="P151" s="163">
        <f t="shared" si="11"/>
        <v>0</v>
      </c>
      <c r="Q151" s="163">
        <v>1.48E-3</v>
      </c>
      <c r="R151" s="163">
        <f t="shared" si="12"/>
        <v>1.48E-3</v>
      </c>
      <c r="S151" s="163">
        <v>0</v>
      </c>
      <c r="T151" s="164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169</v>
      </c>
      <c r="AT151" s="165" t="s">
        <v>165</v>
      </c>
      <c r="AU151" s="165" t="s">
        <v>87</v>
      </c>
      <c r="AY151" s="14" t="s">
        <v>163</v>
      </c>
      <c r="BE151" s="166">
        <f t="shared" si="14"/>
        <v>0</v>
      </c>
      <c r="BF151" s="166">
        <f t="shared" si="15"/>
        <v>0</v>
      </c>
      <c r="BG151" s="166">
        <f t="shared" si="16"/>
        <v>0</v>
      </c>
      <c r="BH151" s="166">
        <f t="shared" si="17"/>
        <v>0</v>
      </c>
      <c r="BI151" s="166">
        <f t="shared" si="18"/>
        <v>0</v>
      </c>
      <c r="BJ151" s="14" t="s">
        <v>87</v>
      </c>
      <c r="BK151" s="166">
        <f t="shared" si="19"/>
        <v>0</v>
      </c>
      <c r="BL151" s="14" t="s">
        <v>169</v>
      </c>
      <c r="BM151" s="165" t="s">
        <v>339</v>
      </c>
    </row>
    <row r="152" spans="1:65" s="2" customFormat="1" ht="16.5" customHeight="1">
      <c r="A152" s="29"/>
      <c r="B152" s="152"/>
      <c r="C152" s="153" t="s">
        <v>251</v>
      </c>
      <c r="D152" s="153" t="s">
        <v>165</v>
      </c>
      <c r="E152" s="154" t="s">
        <v>3253</v>
      </c>
      <c r="F152" s="155" t="s">
        <v>3254</v>
      </c>
      <c r="G152" s="156" t="s">
        <v>2043</v>
      </c>
      <c r="H152" s="157">
        <v>1</v>
      </c>
      <c r="I152" s="158"/>
      <c r="J152" s="159">
        <f t="shared" si="10"/>
        <v>0</v>
      </c>
      <c r="K152" s="160"/>
      <c r="L152" s="30"/>
      <c r="M152" s="161" t="s">
        <v>1</v>
      </c>
      <c r="N152" s="162" t="s">
        <v>40</v>
      </c>
      <c r="O152" s="58"/>
      <c r="P152" s="163">
        <f t="shared" si="11"/>
        <v>0</v>
      </c>
      <c r="Q152" s="163">
        <v>0</v>
      </c>
      <c r="R152" s="163">
        <f t="shared" si="12"/>
        <v>0</v>
      </c>
      <c r="S152" s="163">
        <v>0</v>
      </c>
      <c r="T152" s="164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169</v>
      </c>
      <c r="AT152" s="165" t="s">
        <v>165</v>
      </c>
      <c r="AU152" s="165" t="s">
        <v>87</v>
      </c>
      <c r="AY152" s="14" t="s">
        <v>163</v>
      </c>
      <c r="BE152" s="166">
        <f t="shared" si="14"/>
        <v>0</v>
      </c>
      <c r="BF152" s="166">
        <f t="shared" si="15"/>
        <v>0</v>
      </c>
      <c r="BG152" s="166">
        <f t="shared" si="16"/>
        <v>0</v>
      </c>
      <c r="BH152" s="166">
        <f t="shared" si="17"/>
        <v>0</v>
      </c>
      <c r="BI152" s="166">
        <f t="shared" si="18"/>
        <v>0</v>
      </c>
      <c r="BJ152" s="14" t="s">
        <v>87</v>
      </c>
      <c r="BK152" s="166">
        <f t="shared" si="19"/>
        <v>0</v>
      </c>
      <c r="BL152" s="14" t="s">
        <v>169</v>
      </c>
      <c r="BM152" s="165" t="s">
        <v>349</v>
      </c>
    </row>
    <row r="153" spans="1:65" s="2" customFormat="1" ht="16.5" customHeight="1">
      <c r="A153" s="29"/>
      <c r="B153" s="152"/>
      <c r="C153" s="172" t="s">
        <v>255</v>
      </c>
      <c r="D153" s="172" t="s">
        <v>613</v>
      </c>
      <c r="E153" s="173" t="s">
        <v>3255</v>
      </c>
      <c r="F153" s="174" t="s">
        <v>3256</v>
      </c>
      <c r="G153" s="175" t="s">
        <v>2043</v>
      </c>
      <c r="H153" s="176">
        <v>2</v>
      </c>
      <c r="I153" s="177"/>
      <c r="J153" s="178">
        <f t="shared" si="10"/>
        <v>0</v>
      </c>
      <c r="K153" s="179"/>
      <c r="L153" s="180"/>
      <c r="M153" s="181" t="s">
        <v>1</v>
      </c>
      <c r="N153" s="182" t="s">
        <v>40</v>
      </c>
      <c r="O153" s="58"/>
      <c r="P153" s="163">
        <f t="shared" si="11"/>
        <v>0</v>
      </c>
      <c r="Q153" s="163">
        <v>6.9999999999999994E-5</v>
      </c>
      <c r="R153" s="163">
        <f t="shared" si="12"/>
        <v>1.3999999999999999E-4</v>
      </c>
      <c r="S153" s="163">
        <v>0</v>
      </c>
      <c r="T153" s="164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194</v>
      </c>
      <c r="AT153" s="165" t="s">
        <v>613</v>
      </c>
      <c r="AU153" s="165" t="s">
        <v>87</v>
      </c>
      <c r="AY153" s="14" t="s">
        <v>163</v>
      </c>
      <c r="BE153" s="166">
        <f t="shared" si="14"/>
        <v>0</v>
      </c>
      <c r="BF153" s="166">
        <f t="shared" si="15"/>
        <v>0</v>
      </c>
      <c r="BG153" s="166">
        <f t="shared" si="16"/>
        <v>0</v>
      </c>
      <c r="BH153" s="166">
        <f t="shared" si="17"/>
        <v>0</v>
      </c>
      <c r="BI153" s="166">
        <f t="shared" si="18"/>
        <v>0</v>
      </c>
      <c r="BJ153" s="14" t="s">
        <v>87</v>
      </c>
      <c r="BK153" s="166">
        <f t="shared" si="19"/>
        <v>0</v>
      </c>
      <c r="BL153" s="14" t="s">
        <v>169</v>
      </c>
      <c r="BM153" s="165" t="s">
        <v>358</v>
      </c>
    </row>
    <row r="154" spans="1:65" s="2" customFormat="1" ht="16.5" customHeight="1">
      <c r="A154" s="29"/>
      <c r="B154" s="152"/>
      <c r="C154" s="172" t="s">
        <v>259</v>
      </c>
      <c r="D154" s="172" t="s">
        <v>613</v>
      </c>
      <c r="E154" s="173" t="s">
        <v>3257</v>
      </c>
      <c r="F154" s="174" t="s">
        <v>3258</v>
      </c>
      <c r="G154" s="175" t="s">
        <v>2043</v>
      </c>
      <c r="H154" s="176">
        <v>2</v>
      </c>
      <c r="I154" s="177"/>
      <c r="J154" s="178">
        <f t="shared" si="10"/>
        <v>0</v>
      </c>
      <c r="K154" s="179"/>
      <c r="L154" s="180"/>
      <c r="M154" s="181" t="s">
        <v>1</v>
      </c>
      <c r="N154" s="182" t="s">
        <v>40</v>
      </c>
      <c r="O154" s="58"/>
      <c r="P154" s="163">
        <f t="shared" si="11"/>
        <v>0</v>
      </c>
      <c r="Q154" s="163">
        <v>9.5E-4</v>
      </c>
      <c r="R154" s="163">
        <f t="shared" si="12"/>
        <v>1.9E-3</v>
      </c>
      <c r="S154" s="163">
        <v>0</v>
      </c>
      <c r="T154" s="164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194</v>
      </c>
      <c r="AT154" s="165" t="s">
        <v>613</v>
      </c>
      <c r="AU154" s="165" t="s">
        <v>87</v>
      </c>
      <c r="AY154" s="14" t="s">
        <v>163</v>
      </c>
      <c r="BE154" s="166">
        <f t="shared" si="14"/>
        <v>0</v>
      </c>
      <c r="BF154" s="166">
        <f t="shared" si="15"/>
        <v>0</v>
      </c>
      <c r="BG154" s="166">
        <f t="shared" si="16"/>
        <v>0</v>
      </c>
      <c r="BH154" s="166">
        <f t="shared" si="17"/>
        <v>0</v>
      </c>
      <c r="BI154" s="166">
        <f t="shared" si="18"/>
        <v>0</v>
      </c>
      <c r="BJ154" s="14" t="s">
        <v>87</v>
      </c>
      <c r="BK154" s="166">
        <f t="shared" si="19"/>
        <v>0</v>
      </c>
      <c r="BL154" s="14" t="s">
        <v>169</v>
      </c>
      <c r="BM154" s="165" t="s">
        <v>366</v>
      </c>
    </row>
    <row r="155" spans="1:65" s="2" customFormat="1" ht="21.75" customHeight="1">
      <c r="A155" s="29"/>
      <c r="B155" s="152"/>
      <c r="C155" s="172" t="s">
        <v>263</v>
      </c>
      <c r="D155" s="172" t="s">
        <v>613</v>
      </c>
      <c r="E155" s="173" t="s">
        <v>3259</v>
      </c>
      <c r="F155" s="174" t="s">
        <v>3260</v>
      </c>
      <c r="G155" s="175" t="s">
        <v>2043</v>
      </c>
      <c r="H155" s="176">
        <v>1</v>
      </c>
      <c r="I155" s="177"/>
      <c r="J155" s="178">
        <f t="shared" si="10"/>
        <v>0</v>
      </c>
      <c r="K155" s="179"/>
      <c r="L155" s="180"/>
      <c r="M155" s="181" t="s">
        <v>1</v>
      </c>
      <c r="N155" s="182" t="s">
        <v>40</v>
      </c>
      <c r="O155" s="58"/>
      <c r="P155" s="163">
        <f t="shared" si="11"/>
        <v>0</v>
      </c>
      <c r="Q155" s="163">
        <v>4.054E-2</v>
      </c>
      <c r="R155" s="163">
        <f t="shared" si="12"/>
        <v>4.054E-2</v>
      </c>
      <c r="S155" s="163">
        <v>0</v>
      </c>
      <c r="T155" s="164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194</v>
      </c>
      <c r="AT155" s="165" t="s">
        <v>613</v>
      </c>
      <c r="AU155" s="165" t="s">
        <v>87</v>
      </c>
      <c r="AY155" s="14" t="s">
        <v>163</v>
      </c>
      <c r="BE155" s="166">
        <f t="shared" si="14"/>
        <v>0</v>
      </c>
      <c r="BF155" s="166">
        <f t="shared" si="15"/>
        <v>0</v>
      </c>
      <c r="BG155" s="166">
        <f t="shared" si="16"/>
        <v>0</v>
      </c>
      <c r="BH155" s="166">
        <f t="shared" si="17"/>
        <v>0</v>
      </c>
      <c r="BI155" s="166">
        <f t="shared" si="18"/>
        <v>0</v>
      </c>
      <c r="BJ155" s="14" t="s">
        <v>87</v>
      </c>
      <c r="BK155" s="166">
        <f t="shared" si="19"/>
        <v>0</v>
      </c>
      <c r="BL155" s="14" t="s">
        <v>169</v>
      </c>
      <c r="BM155" s="165" t="s">
        <v>374</v>
      </c>
    </row>
    <row r="156" spans="1:65" s="2" customFormat="1" ht="21.75" customHeight="1">
      <c r="A156" s="29"/>
      <c r="B156" s="152"/>
      <c r="C156" s="172" t="s">
        <v>267</v>
      </c>
      <c r="D156" s="172" t="s">
        <v>613</v>
      </c>
      <c r="E156" s="173" t="s">
        <v>3261</v>
      </c>
      <c r="F156" s="174" t="s">
        <v>3262</v>
      </c>
      <c r="G156" s="175" t="s">
        <v>2043</v>
      </c>
      <c r="H156" s="176">
        <v>1</v>
      </c>
      <c r="I156" s="177"/>
      <c r="J156" s="178">
        <f t="shared" si="10"/>
        <v>0</v>
      </c>
      <c r="K156" s="179"/>
      <c r="L156" s="180"/>
      <c r="M156" s="181" t="s">
        <v>1</v>
      </c>
      <c r="N156" s="182" t="s">
        <v>40</v>
      </c>
      <c r="O156" s="58"/>
      <c r="P156" s="163">
        <f t="shared" si="11"/>
        <v>0</v>
      </c>
      <c r="Q156" s="163">
        <v>4.5500000000000002E-3</v>
      </c>
      <c r="R156" s="163">
        <f t="shared" si="12"/>
        <v>4.5500000000000002E-3</v>
      </c>
      <c r="S156" s="163">
        <v>0</v>
      </c>
      <c r="T156" s="164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194</v>
      </c>
      <c r="AT156" s="165" t="s">
        <v>613</v>
      </c>
      <c r="AU156" s="165" t="s">
        <v>87</v>
      </c>
      <c r="AY156" s="14" t="s">
        <v>163</v>
      </c>
      <c r="BE156" s="166">
        <f t="shared" si="14"/>
        <v>0</v>
      </c>
      <c r="BF156" s="166">
        <f t="shared" si="15"/>
        <v>0</v>
      </c>
      <c r="BG156" s="166">
        <f t="shared" si="16"/>
        <v>0</v>
      </c>
      <c r="BH156" s="166">
        <f t="shared" si="17"/>
        <v>0</v>
      </c>
      <c r="BI156" s="166">
        <f t="shared" si="18"/>
        <v>0</v>
      </c>
      <c r="BJ156" s="14" t="s">
        <v>87</v>
      </c>
      <c r="BK156" s="166">
        <f t="shared" si="19"/>
        <v>0</v>
      </c>
      <c r="BL156" s="14" t="s">
        <v>169</v>
      </c>
      <c r="BM156" s="165" t="s">
        <v>382</v>
      </c>
    </row>
    <row r="157" spans="1:65" s="2" customFormat="1" ht="24.2" customHeight="1">
      <c r="A157" s="29"/>
      <c r="B157" s="152"/>
      <c r="C157" s="172" t="s">
        <v>271</v>
      </c>
      <c r="D157" s="172" t="s">
        <v>613</v>
      </c>
      <c r="E157" s="173" t="s">
        <v>3263</v>
      </c>
      <c r="F157" s="174" t="s">
        <v>3264</v>
      </c>
      <c r="G157" s="175" t="s">
        <v>2043</v>
      </c>
      <c r="H157" s="176">
        <v>1</v>
      </c>
      <c r="I157" s="177"/>
      <c r="J157" s="178">
        <f t="shared" si="10"/>
        <v>0</v>
      </c>
      <c r="K157" s="179"/>
      <c r="L157" s="180"/>
      <c r="M157" s="181" t="s">
        <v>1</v>
      </c>
      <c r="N157" s="182" t="s">
        <v>40</v>
      </c>
      <c r="O157" s="58"/>
      <c r="P157" s="163">
        <f t="shared" si="11"/>
        <v>0</v>
      </c>
      <c r="Q157" s="163">
        <v>0.14000000000000001</v>
      </c>
      <c r="R157" s="163">
        <f t="shared" si="12"/>
        <v>0.14000000000000001</v>
      </c>
      <c r="S157" s="163">
        <v>0</v>
      </c>
      <c r="T157" s="164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194</v>
      </c>
      <c r="AT157" s="165" t="s">
        <v>613</v>
      </c>
      <c r="AU157" s="165" t="s">
        <v>87</v>
      </c>
      <c r="AY157" s="14" t="s">
        <v>163</v>
      </c>
      <c r="BE157" s="166">
        <f t="shared" si="14"/>
        <v>0</v>
      </c>
      <c r="BF157" s="166">
        <f t="shared" si="15"/>
        <v>0</v>
      </c>
      <c r="BG157" s="166">
        <f t="shared" si="16"/>
        <v>0</v>
      </c>
      <c r="BH157" s="166">
        <f t="shared" si="17"/>
        <v>0</v>
      </c>
      <c r="BI157" s="166">
        <f t="shared" si="18"/>
        <v>0</v>
      </c>
      <c r="BJ157" s="14" t="s">
        <v>87</v>
      </c>
      <c r="BK157" s="166">
        <f t="shared" si="19"/>
        <v>0</v>
      </c>
      <c r="BL157" s="14" t="s">
        <v>169</v>
      </c>
      <c r="BM157" s="165" t="s">
        <v>392</v>
      </c>
    </row>
    <row r="158" spans="1:65" s="2" customFormat="1" ht="24.2" customHeight="1">
      <c r="A158" s="29"/>
      <c r="B158" s="152"/>
      <c r="C158" s="153" t="s">
        <v>275</v>
      </c>
      <c r="D158" s="153" t="s">
        <v>165</v>
      </c>
      <c r="E158" s="154" t="s">
        <v>3265</v>
      </c>
      <c r="F158" s="155" t="s">
        <v>3266</v>
      </c>
      <c r="G158" s="156" t="s">
        <v>2043</v>
      </c>
      <c r="H158" s="157">
        <v>2</v>
      </c>
      <c r="I158" s="158"/>
      <c r="J158" s="159">
        <f t="shared" si="10"/>
        <v>0</v>
      </c>
      <c r="K158" s="160"/>
      <c r="L158" s="30"/>
      <c r="M158" s="161" t="s">
        <v>1</v>
      </c>
      <c r="N158" s="162" t="s">
        <v>40</v>
      </c>
      <c r="O158" s="58"/>
      <c r="P158" s="163">
        <f t="shared" si="11"/>
        <v>0</v>
      </c>
      <c r="Q158" s="163">
        <v>0</v>
      </c>
      <c r="R158" s="163">
        <f t="shared" si="12"/>
        <v>0</v>
      </c>
      <c r="S158" s="163">
        <v>0</v>
      </c>
      <c r="T158" s="164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169</v>
      </c>
      <c r="AT158" s="165" t="s">
        <v>165</v>
      </c>
      <c r="AU158" s="165" t="s">
        <v>87</v>
      </c>
      <c r="AY158" s="14" t="s">
        <v>163</v>
      </c>
      <c r="BE158" s="166">
        <f t="shared" si="14"/>
        <v>0</v>
      </c>
      <c r="BF158" s="166">
        <f t="shared" si="15"/>
        <v>0</v>
      </c>
      <c r="BG158" s="166">
        <f t="shared" si="16"/>
        <v>0</v>
      </c>
      <c r="BH158" s="166">
        <f t="shared" si="17"/>
        <v>0</v>
      </c>
      <c r="BI158" s="166">
        <f t="shared" si="18"/>
        <v>0</v>
      </c>
      <c r="BJ158" s="14" t="s">
        <v>87</v>
      </c>
      <c r="BK158" s="166">
        <f t="shared" si="19"/>
        <v>0</v>
      </c>
      <c r="BL158" s="14" t="s">
        <v>169</v>
      </c>
      <c r="BM158" s="165" t="s">
        <v>402</v>
      </c>
    </row>
    <row r="159" spans="1:65" s="2" customFormat="1" ht="24.2" customHeight="1">
      <c r="A159" s="29"/>
      <c r="B159" s="152"/>
      <c r="C159" s="153" t="s">
        <v>279</v>
      </c>
      <c r="D159" s="153" t="s">
        <v>165</v>
      </c>
      <c r="E159" s="154" t="s">
        <v>2107</v>
      </c>
      <c r="F159" s="155" t="s">
        <v>3267</v>
      </c>
      <c r="G159" s="156" t="s">
        <v>282</v>
      </c>
      <c r="H159" s="157">
        <v>19.5</v>
      </c>
      <c r="I159" s="158"/>
      <c r="J159" s="159">
        <f t="shared" si="10"/>
        <v>0</v>
      </c>
      <c r="K159" s="160"/>
      <c r="L159" s="30"/>
      <c r="M159" s="161" t="s">
        <v>1</v>
      </c>
      <c r="N159" s="162" t="s">
        <v>40</v>
      </c>
      <c r="O159" s="58"/>
      <c r="P159" s="163">
        <f t="shared" si="11"/>
        <v>0</v>
      </c>
      <c r="Q159" s="163">
        <v>7.1800000000000003E-2</v>
      </c>
      <c r="R159" s="163">
        <f t="shared" si="12"/>
        <v>1.4001000000000001</v>
      </c>
      <c r="S159" s="163">
        <v>0</v>
      </c>
      <c r="T159" s="164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169</v>
      </c>
      <c r="AT159" s="165" t="s">
        <v>165</v>
      </c>
      <c r="AU159" s="165" t="s">
        <v>87</v>
      </c>
      <c r="AY159" s="14" t="s">
        <v>163</v>
      </c>
      <c r="BE159" s="166">
        <f t="shared" si="14"/>
        <v>0</v>
      </c>
      <c r="BF159" s="166">
        <f t="shared" si="15"/>
        <v>0</v>
      </c>
      <c r="BG159" s="166">
        <f t="shared" si="16"/>
        <v>0</v>
      </c>
      <c r="BH159" s="166">
        <f t="shared" si="17"/>
        <v>0</v>
      </c>
      <c r="BI159" s="166">
        <f t="shared" si="18"/>
        <v>0</v>
      </c>
      <c r="BJ159" s="14" t="s">
        <v>87</v>
      </c>
      <c r="BK159" s="166">
        <f t="shared" si="19"/>
        <v>0</v>
      </c>
      <c r="BL159" s="14" t="s">
        <v>169</v>
      </c>
      <c r="BM159" s="165" t="s">
        <v>410</v>
      </c>
    </row>
    <row r="160" spans="1:65" s="2" customFormat="1" ht="16.5" customHeight="1">
      <c r="A160" s="29"/>
      <c r="B160" s="152"/>
      <c r="C160" s="153" t="s">
        <v>284</v>
      </c>
      <c r="D160" s="153" t="s">
        <v>165</v>
      </c>
      <c r="E160" s="154" t="s">
        <v>3268</v>
      </c>
      <c r="F160" s="155" t="s">
        <v>3269</v>
      </c>
      <c r="G160" s="156" t="s">
        <v>2043</v>
      </c>
      <c r="H160" s="157">
        <v>1</v>
      </c>
      <c r="I160" s="158"/>
      <c r="J160" s="159">
        <f t="shared" si="10"/>
        <v>0</v>
      </c>
      <c r="K160" s="160"/>
      <c r="L160" s="30"/>
      <c r="M160" s="161" t="s">
        <v>1</v>
      </c>
      <c r="N160" s="162" t="s">
        <v>40</v>
      </c>
      <c r="O160" s="58"/>
      <c r="P160" s="163">
        <f t="shared" si="11"/>
        <v>0</v>
      </c>
      <c r="Q160" s="163">
        <v>0</v>
      </c>
      <c r="R160" s="163">
        <f t="shared" si="12"/>
        <v>0</v>
      </c>
      <c r="S160" s="163">
        <v>0</v>
      </c>
      <c r="T160" s="164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169</v>
      </c>
      <c r="AT160" s="165" t="s">
        <v>165</v>
      </c>
      <c r="AU160" s="165" t="s">
        <v>87</v>
      </c>
      <c r="AY160" s="14" t="s">
        <v>163</v>
      </c>
      <c r="BE160" s="166">
        <f t="shared" si="14"/>
        <v>0</v>
      </c>
      <c r="BF160" s="166">
        <f t="shared" si="15"/>
        <v>0</v>
      </c>
      <c r="BG160" s="166">
        <f t="shared" si="16"/>
        <v>0</v>
      </c>
      <c r="BH160" s="166">
        <f t="shared" si="17"/>
        <v>0</v>
      </c>
      <c r="BI160" s="166">
        <f t="shared" si="18"/>
        <v>0</v>
      </c>
      <c r="BJ160" s="14" t="s">
        <v>87</v>
      </c>
      <c r="BK160" s="166">
        <f t="shared" si="19"/>
        <v>0</v>
      </c>
      <c r="BL160" s="14" t="s">
        <v>169</v>
      </c>
      <c r="BM160" s="165" t="s">
        <v>418</v>
      </c>
    </row>
    <row r="161" spans="1:65" s="2" customFormat="1" ht="16.5" customHeight="1">
      <c r="A161" s="29"/>
      <c r="B161" s="152"/>
      <c r="C161" s="172" t="s">
        <v>288</v>
      </c>
      <c r="D161" s="172" t="s">
        <v>613</v>
      </c>
      <c r="E161" s="173" t="s">
        <v>3270</v>
      </c>
      <c r="F161" s="174" t="s">
        <v>3271</v>
      </c>
      <c r="G161" s="175" t="s">
        <v>2043</v>
      </c>
      <c r="H161" s="176">
        <v>1</v>
      </c>
      <c r="I161" s="177"/>
      <c r="J161" s="178">
        <f t="shared" si="10"/>
        <v>0</v>
      </c>
      <c r="K161" s="179"/>
      <c r="L161" s="180"/>
      <c r="M161" s="181" t="s">
        <v>1</v>
      </c>
      <c r="N161" s="182" t="s">
        <v>40</v>
      </c>
      <c r="O161" s="58"/>
      <c r="P161" s="163">
        <f t="shared" si="11"/>
        <v>0</v>
      </c>
      <c r="Q161" s="163">
        <v>1.65E-3</v>
      </c>
      <c r="R161" s="163">
        <f t="shared" si="12"/>
        <v>1.65E-3</v>
      </c>
      <c r="S161" s="163">
        <v>0</v>
      </c>
      <c r="T161" s="164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194</v>
      </c>
      <c r="AT161" s="165" t="s">
        <v>613</v>
      </c>
      <c r="AU161" s="165" t="s">
        <v>87</v>
      </c>
      <c r="AY161" s="14" t="s">
        <v>163</v>
      </c>
      <c r="BE161" s="166">
        <f t="shared" si="14"/>
        <v>0</v>
      </c>
      <c r="BF161" s="166">
        <f t="shared" si="15"/>
        <v>0</v>
      </c>
      <c r="BG161" s="166">
        <f t="shared" si="16"/>
        <v>0</v>
      </c>
      <c r="BH161" s="166">
        <f t="shared" si="17"/>
        <v>0</v>
      </c>
      <c r="BI161" s="166">
        <f t="shared" si="18"/>
        <v>0</v>
      </c>
      <c r="BJ161" s="14" t="s">
        <v>87</v>
      </c>
      <c r="BK161" s="166">
        <f t="shared" si="19"/>
        <v>0</v>
      </c>
      <c r="BL161" s="14" t="s">
        <v>169</v>
      </c>
      <c r="BM161" s="165" t="s">
        <v>426</v>
      </c>
    </row>
    <row r="162" spans="1:65" s="12" customFormat="1" ht="22.9" customHeight="1">
      <c r="B162" s="139"/>
      <c r="D162" s="140" t="s">
        <v>73</v>
      </c>
      <c r="E162" s="150" t="s">
        <v>198</v>
      </c>
      <c r="F162" s="150" t="s">
        <v>2109</v>
      </c>
      <c r="I162" s="142"/>
      <c r="J162" s="151">
        <f>BK162</f>
        <v>0</v>
      </c>
      <c r="L162" s="139"/>
      <c r="M162" s="144"/>
      <c r="N162" s="145"/>
      <c r="O162" s="145"/>
      <c r="P162" s="146">
        <f>SUM(P163:P169)</f>
        <v>0</v>
      </c>
      <c r="Q162" s="145"/>
      <c r="R162" s="146">
        <f>SUM(R163:R169)</f>
        <v>0</v>
      </c>
      <c r="S162" s="145"/>
      <c r="T162" s="147">
        <f>SUM(T163:T169)</f>
        <v>3.7499999999999999E-2</v>
      </c>
      <c r="AR162" s="140" t="s">
        <v>81</v>
      </c>
      <c r="AT162" s="148" t="s">
        <v>73</v>
      </c>
      <c r="AU162" s="148" t="s">
        <v>81</v>
      </c>
      <c r="AY162" s="140" t="s">
        <v>163</v>
      </c>
      <c r="BK162" s="149">
        <f>SUM(BK163:BK169)</f>
        <v>0</v>
      </c>
    </row>
    <row r="163" spans="1:65" s="2" customFormat="1" ht="16.5" customHeight="1">
      <c r="A163" s="29"/>
      <c r="B163" s="152"/>
      <c r="C163" s="153" t="s">
        <v>292</v>
      </c>
      <c r="D163" s="153" t="s">
        <v>165</v>
      </c>
      <c r="E163" s="154" t="s">
        <v>2580</v>
      </c>
      <c r="F163" s="155" t="s">
        <v>2581</v>
      </c>
      <c r="G163" s="156" t="s">
        <v>307</v>
      </c>
      <c r="H163" s="157">
        <v>0.53300000000000003</v>
      </c>
      <c r="I163" s="158"/>
      <c r="J163" s="159">
        <f t="shared" ref="J163:J169" si="20">ROUND(I163*H163,2)</f>
        <v>0</v>
      </c>
      <c r="K163" s="160"/>
      <c r="L163" s="30"/>
      <c r="M163" s="161" t="s">
        <v>1</v>
      </c>
      <c r="N163" s="162" t="s">
        <v>40</v>
      </c>
      <c r="O163" s="58"/>
      <c r="P163" s="163">
        <f t="shared" ref="P163:P169" si="21">O163*H163</f>
        <v>0</v>
      </c>
      <c r="Q163" s="163">
        <v>0</v>
      </c>
      <c r="R163" s="163">
        <f t="shared" ref="R163:R169" si="22">Q163*H163</f>
        <v>0</v>
      </c>
      <c r="S163" s="163">
        <v>0</v>
      </c>
      <c r="T163" s="164">
        <f t="shared" ref="T163:T169" si="23"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169</v>
      </c>
      <c r="AT163" s="165" t="s">
        <v>165</v>
      </c>
      <c r="AU163" s="165" t="s">
        <v>87</v>
      </c>
      <c r="AY163" s="14" t="s">
        <v>163</v>
      </c>
      <c r="BE163" s="166">
        <f t="shared" ref="BE163:BE169" si="24">IF(N163="základná",J163,0)</f>
        <v>0</v>
      </c>
      <c r="BF163" s="166">
        <f t="shared" ref="BF163:BF169" si="25">IF(N163="znížená",J163,0)</f>
        <v>0</v>
      </c>
      <c r="BG163" s="166">
        <f t="shared" ref="BG163:BG169" si="26">IF(N163="zákl. prenesená",J163,0)</f>
        <v>0</v>
      </c>
      <c r="BH163" s="166">
        <f t="shared" ref="BH163:BH169" si="27">IF(N163="zníž. prenesená",J163,0)</f>
        <v>0</v>
      </c>
      <c r="BI163" s="166">
        <f t="shared" ref="BI163:BI169" si="28">IF(N163="nulová",J163,0)</f>
        <v>0</v>
      </c>
      <c r="BJ163" s="14" t="s">
        <v>87</v>
      </c>
      <c r="BK163" s="166">
        <f t="shared" ref="BK163:BK169" si="29">ROUND(I163*H163,2)</f>
        <v>0</v>
      </c>
      <c r="BL163" s="14" t="s">
        <v>169</v>
      </c>
      <c r="BM163" s="165" t="s">
        <v>436</v>
      </c>
    </row>
    <row r="164" spans="1:65" s="2" customFormat="1" ht="21.75" customHeight="1">
      <c r="A164" s="29"/>
      <c r="B164" s="152"/>
      <c r="C164" s="153" t="s">
        <v>296</v>
      </c>
      <c r="D164" s="153" t="s">
        <v>165</v>
      </c>
      <c r="E164" s="154" t="s">
        <v>3272</v>
      </c>
      <c r="F164" s="155" t="s">
        <v>3273</v>
      </c>
      <c r="G164" s="156" t="s">
        <v>177</v>
      </c>
      <c r="H164" s="157">
        <v>1.4999999999999999E-2</v>
      </c>
      <c r="I164" s="158"/>
      <c r="J164" s="159">
        <f t="shared" si="20"/>
        <v>0</v>
      </c>
      <c r="K164" s="160"/>
      <c r="L164" s="30"/>
      <c r="M164" s="161" t="s">
        <v>1</v>
      </c>
      <c r="N164" s="162" t="s">
        <v>40</v>
      </c>
      <c r="O164" s="58"/>
      <c r="P164" s="163">
        <f t="shared" si="21"/>
        <v>0</v>
      </c>
      <c r="Q164" s="163">
        <v>0</v>
      </c>
      <c r="R164" s="163">
        <f t="shared" si="22"/>
        <v>0</v>
      </c>
      <c r="S164" s="163">
        <v>2.5</v>
      </c>
      <c r="T164" s="164">
        <f t="shared" si="23"/>
        <v>3.7499999999999999E-2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169</v>
      </c>
      <c r="AT164" s="165" t="s">
        <v>165</v>
      </c>
      <c r="AU164" s="165" t="s">
        <v>87</v>
      </c>
      <c r="AY164" s="14" t="s">
        <v>163</v>
      </c>
      <c r="BE164" s="166">
        <f t="shared" si="24"/>
        <v>0</v>
      </c>
      <c r="BF164" s="166">
        <f t="shared" si="25"/>
        <v>0</v>
      </c>
      <c r="BG164" s="166">
        <f t="shared" si="26"/>
        <v>0</v>
      </c>
      <c r="BH164" s="166">
        <f t="shared" si="27"/>
        <v>0</v>
      </c>
      <c r="BI164" s="166">
        <f t="shared" si="28"/>
        <v>0</v>
      </c>
      <c r="BJ164" s="14" t="s">
        <v>87</v>
      </c>
      <c r="BK164" s="166">
        <f t="shared" si="29"/>
        <v>0</v>
      </c>
      <c r="BL164" s="14" t="s">
        <v>169</v>
      </c>
      <c r="BM164" s="165" t="s">
        <v>446</v>
      </c>
    </row>
    <row r="165" spans="1:65" s="2" customFormat="1" ht="24.2" customHeight="1">
      <c r="A165" s="29"/>
      <c r="B165" s="152"/>
      <c r="C165" s="153" t="s">
        <v>300</v>
      </c>
      <c r="D165" s="153" t="s">
        <v>165</v>
      </c>
      <c r="E165" s="154" t="s">
        <v>2582</v>
      </c>
      <c r="F165" s="155" t="s">
        <v>2583</v>
      </c>
      <c r="G165" s="156" t="s">
        <v>307</v>
      </c>
      <c r="H165" s="157">
        <v>0.13300000000000001</v>
      </c>
      <c r="I165" s="158"/>
      <c r="J165" s="159">
        <f t="shared" si="20"/>
        <v>0</v>
      </c>
      <c r="K165" s="160"/>
      <c r="L165" s="30"/>
      <c r="M165" s="161" t="s">
        <v>1</v>
      </c>
      <c r="N165" s="162" t="s">
        <v>40</v>
      </c>
      <c r="O165" s="58"/>
      <c r="P165" s="163">
        <f t="shared" si="21"/>
        <v>0</v>
      </c>
      <c r="Q165" s="163">
        <v>0</v>
      </c>
      <c r="R165" s="163">
        <f t="shared" si="22"/>
        <v>0</v>
      </c>
      <c r="S165" s="163">
        <v>0</v>
      </c>
      <c r="T165" s="164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169</v>
      </c>
      <c r="AT165" s="165" t="s">
        <v>165</v>
      </c>
      <c r="AU165" s="165" t="s">
        <v>87</v>
      </c>
      <c r="AY165" s="14" t="s">
        <v>163</v>
      </c>
      <c r="BE165" s="166">
        <f t="shared" si="24"/>
        <v>0</v>
      </c>
      <c r="BF165" s="166">
        <f t="shared" si="25"/>
        <v>0</v>
      </c>
      <c r="BG165" s="166">
        <f t="shared" si="26"/>
        <v>0</v>
      </c>
      <c r="BH165" s="166">
        <f t="shared" si="27"/>
        <v>0</v>
      </c>
      <c r="BI165" s="166">
        <f t="shared" si="28"/>
        <v>0</v>
      </c>
      <c r="BJ165" s="14" t="s">
        <v>87</v>
      </c>
      <c r="BK165" s="166">
        <f t="shared" si="29"/>
        <v>0</v>
      </c>
      <c r="BL165" s="14" t="s">
        <v>169</v>
      </c>
      <c r="BM165" s="165" t="s">
        <v>454</v>
      </c>
    </row>
    <row r="166" spans="1:65" s="2" customFormat="1" ht="16.5" customHeight="1">
      <c r="A166" s="29"/>
      <c r="B166" s="152"/>
      <c r="C166" s="153" t="s">
        <v>304</v>
      </c>
      <c r="D166" s="153" t="s">
        <v>165</v>
      </c>
      <c r="E166" s="154" t="s">
        <v>2122</v>
      </c>
      <c r="F166" s="155" t="s">
        <v>2123</v>
      </c>
      <c r="G166" s="156" t="s">
        <v>307</v>
      </c>
      <c r="H166" s="157">
        <v>0.13300000000000001</v>
      </c>
      <c r="I166" s="158"/>
      <c r="J166" s="159">
        <f t="shared" si="20"/>
        <v>0</v>
      </c>
      <c r="K166" s="160"/>
      <c r="L166" s="30"/>
      <c r="M166" s="161" t="s">
        <v>1</v>
      </c>
      <c r="N166" s="162" t="s">
        <v>40</v>
      </c>
      <c r="O166" s="58"/>
      <c r="P166" s="163">
        <f t="shared" si="21"/>
        <v>0</v>
      </c>
      <c r="Q166" s="163">
        <v>0</v>
      </c>
      <c r="R166" s="163">
        <f t="shared" si="22"/>
        <v>0</v>
      </c>
      <c r="S166" s="163">
        <v>0</v>
      </c>
      <c r="T166" s="164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169</v>
      </c>
      <c r="AT166" s="165" t="s">
        <v>165</v>
      </c>
      <c r="AU166" s="165" t="s">
        <v>87</v>
      </c>
      <c r="AY166" s="14" t="s">
        <v>163</v>
      </c>
      <c r="BE166" s="166">
        <f t="shared" si="24"/>
        <v>0</v>
      </c>
      <c r="BF166" s="166">
        <f t="shared" si="25"/>
        <v>0</v>
      </c>
      <c r="BG166" s="166">
        <f t="shared" si="26"/>
        <v>0</v>
      </c>
      <c r="BH166" s="166">
        <f t="shared" si="27"/>
        <v>0</v>
      </c>
      <c r="BI166" s="166">
        <f t="shared" si="28"/>
        <v>0</v>
      </c>
      <c r="BJ166" s="14" t="s">
        <v>87</v>
      </c>
      <c r="BK166" s="166">
        <f t="shared" si="29"/>
        <v>0</v>
      </c>
      <c r="BL166" s="14" t="s">
        <v>169</v>
      </c>
      <c r="BM166" s="165" t="s">
        <v>464</v>
      </c>
    </row>
    <row r="167" spans="1:65" s="2" customFormat="1" ht="16.5" customHeight="1">
      <c r="A167" s="29"/>
      <c r="B167" s="152"/>
      <c r="C167" s="153" t="s">
        <v>309</v>
      </c>
      <c r="D167" s="153" t="s">
        <v>165</v>
      </c>
      <c r="E167" s="154" t="s">
        <v>2124</v>
      </c>
      <c r="F167" s="155" t="s">
        <v>2125</v>
      </c>
      <c r="G167" s="156" t="s">
        <v>307</v>
      </c>
      <c r="H167" s="157">
        <v>2.1280000000000001</v>
      </c>
      <c r="I167" s="158"/>
      <c r="J167" s="159">
        <f t="shared" si="20"/>
        <v>0</v>
      </c>
      <c r="K167" s="160"/>
      <c r="L167" s="30"/>
      <c r="M167" s="161" t="s">
        <v>1</v>
      </c>
      <c r="N167" s="162" t="s">
        <v>40</v>
      </c>
      <c r="O167" s="58"/>
      <c r="P167" s="163">
        <f t="shared" si="21"/>
        <v>0</v>
      </c>
      <c r="Q167" s="163">
        <v>0</v>
      </c>
      <c r="R167" s="163">
        <f t="shared" si="22"/>
        <v>0</v>
      </c>
      <c r="S167" s="163">
        <v>0</v>
      </c>
      <c r="T167" s="164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169</v>
      </c>
      <c r="AT167" s="165" t="s">
        <v>165</v>
      </c>
      <c r="AU167" s="165" t="s">
        <v>87</v>
      </c>
      <c r="AY167" s="14" t="s">
        <v>163</v>
      </c>
      <c r="BE167" s="166">
        <f t="shared" si="24"/>
        <v>0</v>
      </c>
      <c r="BF167" s="166">
        <f t="shared" si="25"/>
        <v>0</v>
      </c>
      <c r="BG167" s="166">
        <f t="shared" si="26"/>
        <v>0</v>
      </c>
      <c r="BH167" s="166">
        <f t="shared" si="27"/>
        <v>0</v>
      </c>
      <c r="BI167" s="166">
        <f t="shared" si="28"/>
        <v>0</v>
      </c>
      <c r="BJ167" s="14" t="s">
        <v>87</v>
      </c>
      <c r="BK167" s="166">
        <f t="shared" si="29"/>
        <v>0</v>
      </c>
      <c r="BL167" s="14" t="s">
        <v>169</v>
      </c>
      <c r="BM167" s="165" t="s">
        <v>474</v>
      </c>
    </row>
    <row r="168" spans="1:65" s="2" customFormat="1" ht="24.2" customHeight="1">
      <c r="A168" s="29"/>
      <c r="B168" s="152"/>
      <c r="C168" s="153" t="s">
        <v>313</v>
      </c>
      <c r="D168" s="153" t="s">
        <v>165</v>
      </c>
      <c r="E168" s="154" t="s">
        <v>2126</v>
      </c>
      <c r="F168" s="155" t="s">
        <v>2127</v>
      </c>
      <c r="G168" s="156" t="s">
        <v>307</v>
      </c>
      <c r="H168" s="157">
        <v>0.13300000000000001</v>
      </c>
      <c r="I168" s="158"/>
      <c r="J168" s="159">
        <f t="shared" si="20"/>
        <v>0</v>
      </c>
      <c r="K168" s="160"/>
      <c r="L168" s="30"/>
      <c r="M168" s="161" t="s">
        <v>1</v>
      </c>
      <c r="N168" s="162" t="s">
        <v>40</v>
      </c>
      <c r="O168" s="58"/>
      <c r="P168" s="163">
        <f t="shared" si="21"/>
        <v>0</v>
      </c>
      <c r="Q168" s="163">
        <v>0</v>
      </c>
      <c r="R168" s="163">
        <f t="shared" si="22"/>
        <v>0</v>
      </c>
      <c r="S168" s="163">
        <v>0</v>
      </c>
      <c r="T168" s="164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169</v>
      </c>
      <c r="AT168" s="165" t="s">
        <v>165</v>
      </c>
      <c r="AU168" s="165" t="s">
        <v>87</v>
      </c>
      <c r="AY168" s="14" t="s">
        <v>163</v>
      </c>
      <c r="BE168" s="166">
        <f t="shared" si="24"/>
        <v>0</v>
      </c>
      <c r="BF168" s="166">
        <f t="shared" si="25"/>
        <v>0</v>
      </c>
      <c r="BG168" s="166">
        <f t="shared" si="26"/>
        <v>0</v>
      </c>
      <c r="BH168" s="166">
        <f t="shared" si="27"/>
        <v>0</v>
      </c>
      <c r="BI168" s="166">
        <f t="shared" si="28"/>
        <v>0</v>
      </c>
      <c r="BJ168" s="14" t="s">
        <v>87</v>
      </c>
      <c r="BK168" s="166">
        <f t="shared" si="29"/>
        <v>0</v>
      </c>
      <c r="BL168" s="14" t="s">
        <v>169</v>
      </c>
      <c r="BM168" s="165" t="s">
        <v>727</v>
      </c>
    </row>
    <row r="169" spans="1:65" s="2" customFormat="1" ht="24.2" customHeight="1">
      <c r="A169" s="29"/>
      <c r="B169" s="152"/>
      <c r="C169" s="153" t="s">
        <v>317</v>
      </c>
      <c r="D169" s="153" t="s">
        <v>165</v>
      </c>
      <c r="E169" s="154" t="s">
        <v>2128</v>
      </c>
      <c r="F169" s="155" t="s">
        <v>2129</v>
      </c>
      <c r="G169" s="156" t="s">
        <v>307</v>
      </c>
      <c r="H169" s="157">
        <v>0.13300000000000001</v>
      </c>
      <c r="I169" s="158"/>
      <c r="J169" s="159">
        <f t="shared" si="20"/>
        <v>0</v>
      </c>
      <c r="K169" s="160"/>
      <c r="L169" s="30"/>
      <c r="M169" s="161" t="s">
        <v>1</v>
      </c>
      <c r="N169" s="162" t="s">
        <v>40</v>
      </c>
      <c r="O169" s="58"/>
      <c r="P169" s="163">
        <f t="shared" si="21"/>
        <v>0</v>
      </c>
      <c r="Q169" s="163">
        <v>0</v>
      </c>
      <c r="R169" s="163">
        <f t="shared" si="22"/>
        <v>0</v>
      </c>
      <c r="S169" s="163">
        <v>0</v>
      </c>
      <c r="T169" s="164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169</v>
      </c>
      <c r="AT169" s="165" t="s">
        <v>165</v>
      </c>
      <c r="AU169" s="165" t="s">
        <v>87</v>
      </c>
      <c r="AY169" s="14" t="s">
        <v>163</v>
      </c>
      <c r="BE169" s="166">
        <f t="shared" si="24"/>
        <v>0</v>
      </c>
      <c r="BF169" s="166">
        <f t="shared" si="25"/>
        <v>0</v>
      </c>
      <c r="BG169" s="166">
        <f t="shared" si="26"/>
        <v>0</v>
      </c>
      <c r="BH169" s="166">
        <f t="shared" si="27"/>
        <v>0</v>
      </c>
      <c r="BI169" s="166">
        <f t="shared" si="28"/>
        <v>0</v>
      </c>
      <c r="BJ169" s="14" t="s">
        <v>87</v>
      </c>
      <c r="BK169" s="166">
        <f t="shared" si="29"/>
        <v>0</v>
      </c>
      <c r="BL169" s="14" t="s">
        <v>169</v>
      </c>
      <c r="BM169" s="165" t="s">
        <v>736</v>
      </c>
    </row>
    <row r="170" spans="1:65" s="12" customFormat="1" ht="25.9" customHeight="1">
      <c r="B170" s="139"/>
      <c r="D170" s="140" t="s">
        <v>73</v>
      </c>
      <c r="E170" s="141" t="s">
        <v>2130</v>
      </c>
      <c r="F170" s="141" t="s">
        <v>2131</v>
      </c>
      <c r="I170" s="142"/>
      <c r="J170" s="143">
        <f>BK170</f>
        <v>0</v>
      </c>
      <c r="L170" s="139"/>
      <c r="M170" s="144"/>
      <c r="N170" s="145"/>
      <c r="O170" s="145"/>
      <c r="P170" s="146">
        <f>P171</f>
        <v>0</v>
      </c>
      <c r="Q170" s="145"/>
      <c r="R170" s="146">
        <f>R171</f>
        <v>3.8500000000000001E-3</v>
      </c>
      <c r="S170" s="145"/>
      <c r="T170" s="147">
        <f>T171</f>
        <v>0</v>
      </c>
      <c r="AR170" s="140" t="s">
        <v>81</v>
      </c>
      <c r="AT170" s="148" t="s">
        <v>73</v>
      </c>
      <c r="AU170" s="148" t="s">
        <v>74</v>
      </c>
      <c r="AY170" s="140" t="s">
        <v>163</v>
      </c>
      <c r="BK170" s="149">
        <f>BK171</f>
        <v>0</v>
      </c>
    </row>
    <row r="171" spans="1:65" s="12" customFormat="1" ht="22.9" customHeight="1">
      <c r="B171" s="139"/>
      <c r="D171" s="140" t="s">
        <v>73</v>
      </c>
      <c r="E171" s="150" t="s">
        <v>2210</v>
      </c>
      <c r="F171" s="150" t="s">
        <v>2211</v>
      </c>
      <c r="I171" s="142"/>
      <c r="J171" s="151">
        <f>BK171</f>
        <v>0</v>
      </c>
      <c r="L171" s="139"/>
      <c r="M171" s="144"/>
      <c r="N171" s="145"/>
      <c r="O171" s="145"/>
      <c r="P171" s="146">
        <f>SUM(P172:P183)</f>
        <v>0</v>
      </c>
      <c r="Q171" s="145"/>
      <c r="R171" s="146">
        <f>SUM(R172:R183)</f>
        <v>3.8500000000000001E-3</v>
      </c>
      <c r="S171" s="145"/>
      <c r="T171" s="147">
        <f>SUM(T172:T183)</f>
        <v>0</v>
      </c>
      <c r="AR171" s="140" t="s">
        <v>87</v>
      </c>
      <c r="AT171" s="148" t="s">
        <v>73</v>
      </c>
      <c r="AU171" s="148" t="s">
        <v>81</v>
      </c>
      <c r="AY171" s="140" t="s">
        <v>163</v>
      </c>
      <c r="BK171" s="149">
        <f>SUM(BK172:BK183)</f>
        <v>0</v>
      </c>
    </row>
    <row r="172" spans="1:65" s="2" customFormat="1" ht="21.75" customHeight="1">
      <c r="A172" s="29"/>
      <c r="B172" s="152"/>
      <c r="C172" s="153" t="s">
        <v>321</v>
      </c>
      <c r="D172" s="153" t="s">
        <v>165</v>
      </c>
      <c r="E172" s="154" t="s">
        <v>3274</v>
      </c>
      <c r="F172" s="155" t="s">
        <v>3275</v>
      </c>
      <c r="G172" s="156" t="s">
        <v>2043</v>
      </c>
      <c r="H172" s="157">
        <v>2</v>
      </c>
      <c r="I172" s="158"/>
      <c r="J172" s="159">
        <f t="shared" ref="J172:J183" si="30">ROUND(I172*H172,2)</f>
        <v>0</v>
      </c>
      <c r="K172" s="160"/>
      <c r="L172" s="30"/>
      <c r="M172" s="161" t="s">
        <v>1</v>
      </c>
      <c r="N172" s="162" t="s">
        <v>40</v>
      </c>
      <c r="O172" s="58"/>
      <c r="P172" s="163">
        <f t="shared" ref="P172:P183" si="31">O172*H172</f>
        <v>0</v>
      </c>
      <c r="Q172" s="163">
        <v>7.2000000000000005E-4</v>
      </c>
      <c r="R172" s="163">
        <f t="shared" ref="R172:R183" si="32">Q172*H172</f>
        <v>1.4400000000000001E-3</v>
      </c>
      <c r="S172" s="163">
        <v>0</v>
      </c>
      <c r="T172" s="164">
        <f t="shared" ref="T172:T183" si="33"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227</v>
      </c>
      <c r="AT172" s="165" t="s">
        <v>165</v>
      </c>
      <c r="AU172" s="165" t="s">
        <v>87</v>
      </c>
      <c r="AY172" s="14" t="s">
        <v>163</v>
      </c>
      <c r="BE172" s="166">
        <f t="shared" ref="BE172:BE183" si="34">IF(N172="základná",J172,0)</f>
        <v>0</v>
      </c>
      <c r="BF172" s="166">
        <f t="shared" ref="BF172:BF183" si="35">IF(N172="znížená",J172,0)</f>
        <v>0</v>
      </c>
      <c r="BG172" s="166">
        <f t="shared" ref="BG172:BG183" si="36">IF(N172="zákl. prenesená",J172,0)</f>
        <v>0</v>
      </c>
      <c r="BH172" s="166">
        <f t="shared" ref="BH172:BH183" si="37">IF(N172="zníž. prenesená",J172,0)</f>
        <v>0</v>
      </c>
      <c r="BI172" s="166">
        <f t="shared" ref="BI172:BI183" si="38">IF(N172="nulová",J172,0)</f>
        <v>0</v>
      </c>
      <c r="BJ172" s="14" t="s">
        <v>87</v>
      </c>
      <c r="BK172" s="166">
        <f t="shared" ref="BK172:BK183" si="39">ROUND(I172*H172,2)</f>
        <v>0</v>
      </c>
      <c r="BL172" s="14" t="s">
        <v>227</v>
      </c>
      <c r="BM172" s="165" t="s">
        <v>744</v>
      </c>
    </row>
    <row r="173" spans="1:65" s="2" customFormat="1" ht="21.75" customHeight="1">
      <c r="A173" s="29"/>
      <c r="B173" s="152"/>
      <c r="C173" s="153" t="s">
        <v>325</v>
      </c>
      <c r="D173" s="153" t="s">
        <v>165</v>
      </c>
      <c r="E173" s="154" t="s">
        <v>3276</v>
      </c>
      <c r="F173" s="155" t="s">
        <v>3277</v>
      </c>
      <c r="G173" s="156" t="s">
        <v>2043</v>
      </c>
      <c r="H173" s="157">
        <v>1</v>
      </c>
      <c r="I173" s="158"/>
      <c r="J173" s="159">
        <f t="shared" si="30"/>
        <v>0</v>
      </c>
      <c r="K173" s="160"/>
      <c r="L173" s="30"/>
      <c r="M173" s="161" t="s">
        <v>1</v>
      </c>
      <c r="N173" s="162" t="s">
        <v>40</v>
      </c>
      <c r="O173" s="58"/>
      <c r="P173" s="163">
        <f t="shared" si="31"/>
        <v>0</v>
      </c>
      <c r="Q173" s="163">
        <v>5.5999999999999995E-4</v>
      </c>
      <c r="R173" s="163">
        <f t="shared" si="32"/>
        <v>5.5999999999999995E-4</v>
      </c>
      <c r="S173" s="163">
        <v>0</v>
      </c>
      <c r="T173" s="164">
        <f t="shared" si="3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227</v>
      </c>
      <c r="AT173" s="165" t="s">
        <v>165</v>
      </c>
      <c r="AU173" s="165" t="s">
        <v>87</v>
      </c>
      <c r="AY173" s="14" t="s">
        <v>163</v>
      </c>
      <c r="BE173" s="166">
        <f t="shared" si="34"/>
        <v>0</v>
      </c>
      <c r="BF173" s="166">
        <f t="shared" si="35"/>
        <v>0</v>
      </c>
      <c r="BG173" s="166">
        <f t="shared" si="36"/>
        <v>0</v>
      </c>
      <c r="BH173" s="166">
        <f t="shared" si="37"/>
        <v>0</v>
      </c>
      <c r="BI173" s="166">
        <f t="shared" si="38"/>
        <v>0</v>
      </c>
      <c r="BJ173" s="14" t="s">
        <v>87</v>
      </c>
      <c r="BK173" s="166">
        <f t="shared" si="39"/>
        <v>0</v>
      </c>
      <c r="BL173" s="14" t="s">
        <v>227</v>
      </c>
      <c r="BM173" s="165" t="s">
        <v>752</v>
      </c>
    </row>
    <row r="174" spans="1:65" s="2" customFormat="1" ht="16.5" customHeight="1">
      <c r="A174" s="29"/>
      <c r="B174" s="152"/>
      <c r="C174" s="153" t="s">
        <v>333</v>
      </c>
      <c r="D174" s="153" t="s">
        <v>165</v>
      </c>
      <c r="E174" s="154" t="s">
        <v>3278</v>
      </c>
      <c r="F174" s="155" t="s">
        <v>3279</v>
      </c>
      <c r="G174" s="156" t="s">
        <v>2043</v>
      </c>
      <c r="H174" s="157">
        <v>1</v>
      </c>
      <c r="I174" s="158"/>
      <c r="J174" s="159">
        <f t="shared" si="30"/>
        <v>0</v>
      </c>
      <c r="K174" s="160"/>
      <c r="L174" s="30"/>
      <c r="M174" s="161" t="s">
        <v>1</v>
      </c>
      <c r="N174" s="162" t="s">
        <v>40</v>
      </c>
      <c r="O174" s="58"/>
      <c r="P174" s="163">
        <f t="shared" si="31"/>
        <v>0</v>
      </c>
      <c r="Q174" s="163">
        <v>0</v>
      </c>
      <c r="R174" s="163">
        <f t="shared" si="32"/>
        <v>0</v>
      </c>
      <c r="S174" s="163">
        <v>0</v>
      </c>
      <c r="T174" s="164">
        <f t="shared" si="3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227</v>
      </c>
      <c r="AT174" s="165" t="s">
        <v>165</v>
      </c>
      <c r="AU174" s="165" t="s">
        <v>87</v>
      </c>
      <c r="AY174" s="14" t="s">
        <v>163</v>
      </c>
      <c r="BE174" s="166">
        <f t="shared" si="34"/>
        <v>0</v>
      </c>
      <c r="BF174" s="166">
        <f t="shared" si="35"/>
        <v>0</v>
      </c>
      <c r="BG174" s="166">
        <f t="shared" si="36"/>
        <v>0</v>
      </c>
      <c r="BH174" s="166">
        <f t="shared" si="37"/>
        <v>0</v>
      </c>
      <c r="BI174" s="166">
        <f t="shared" si="38"/>
        <v>0</v>
      </c>
      <c r="BJ174" s="14" t="s">
        <v>87</v>
      </c>
      <c r="BK174" s="166">
        <f t="shared" si="39"/>
        <v>0</v>
      </c>
      <c r="BL174" s="14" t="s">
        <v>227</v>
      </c>
      <c r="BM174" s="165" t="s">
        <v>760</v>
      </c>
    </row>
    <row r="175" spans="1:65" s="2" customFormat="1" ht="16.5" customHeight="1">
      <c r="A175" s="29"/>
      <c r="B175" s="152"/>
      <c r="C175" s="172" t="s">
        <v>339</v>
      </c>
      <c r="D175" s="172" t="s">
        <v>613</v>
      </c>
      <c r="E175" s="173" t="s">
        <v>3280</v>
      </c>
      <c r="F175" s="174" t="s">
        <v>3281</v>
      </c>
      <c r="G175" s="175" t="s">
        <v>2043</v>
      </c>
      <c r="H175" s="176">
        <v>1</v>
      </c>
      <c r="I175" s="177"/>
      <c r="J175" s="178">
        <f t="shared" si="30"/>
        <v>0</v>
      </c>
      <c r="K175" s="179"/>
      <c r="L175" s="180"/>
      <c r="M175" s="181" t="s">
        <v>1</v>
      </c>
      <c r="N175" s="182" t="s">
        <v>40</v>
      </c>
      <c r="O175" s="58"/>
      <c r="P175" s="163">
        <f t="shared" si="31"/>
        <v>0</v>
      </c>
      <c r="Q175" s="163">
        <v>0</v>
      </c>
      <c r="R175" s="163">
        <f t="shared" si="32"/>
        <v>0</v>
      </c>
      <c r="S175" s="163">
        <v>0</v>
      </c>
      <c r="T175" s="164">
        <f t="shared" si="3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292</v>
      </c>
      <c r="AT175" s="165" t="s">
        <v>613</v>
      </c>
      <c r="AU175" s="165" t="s">
        <v>87</v>
      </c>
      <c r="AY175" s="14" t="s">
        <v>163</v>
      </c>
      <c r="BE175" s="166">
        <f t="shared" si="34"/>
        <v>0</v>
      </c>
      <c r="BF175" s="166">
        <f t="shared" si="35"/>
        <v>0</v>
      </c>
      <c r="BG175" s="166">
        <f t="shared" si="36"/>
        <v>0</v>
      </c>
      <c r="BH175" s="166">
        <f t="shared" si="37"/>
        <v>0</v>
      </c>
      <c r="BI175" s="166">
        <f t="shared" si="38"/>
        <v>0</v>
      </c>
      <c r="BJ175" s="14" t="s">
        <v>87</v>
      </c>
      <c r="BK175" s="166">
        <f t="shared" si="39"/>
        <v>0</v>
      </c>
      <c r="BL175" s="14" t="s">
        <v>227</v>
      </c>
      <c r="BM175" s="165" t="s">
        <v>768</v>
      </c>
    </row>
    <row r="176" spans="1:65" s="2" customFormat="1" ht="21.75" customHeight="1">
      <c r="A176" s="29"/>
      <c r="B176" s="152"/>
      <c r="C176" s="172" t="s">
        <v>343</v>
      </c>
      <c r="D176" s="172" t="s">
        <v>613</v>
      </c>
      <c r="E176" s="173" t="s">
        <v>3282</v>
      </c>
      <c r="F176" s="174" t="s">
        <v>3283</v>
      </c>
      <c r="G176" s="175" t="s">
        <v>2043</v>
      </c>
      <c r="H176" s="176">
        <v>2</v>
      </c>
      <c r="I176" s="177"/>
      <c r="J176" s="178">
        <f t="shared" si="30"/>
        <v>0</v>
      </c>
      <c r="K176" s="179"/>
      <c r="L176" s="180"/>
      <c r="M176" s="181" t="s">
        <v>1</v>
      </c>
      <c r="N176" s="182" t="s">
        <v>40</v>
      </c>
      <c r="O176" s="58"/>
      <c r="P176" s="163">
        <f t="shared" si="31"/>
        <v>0</v>
      </c>
      <c r="Q176" s="163">
        <v>9.2000000000000003E-4</v>
      </c>
      <c r="R176" s="163">
        <f t="shared" si="32"/>
        <v>1.8400000000000001E-3</v>
      </c>
      <c r="S176" s="163">
        <v>0</v>
      </c>
      <c r="T176" s="164">
        <f t="shared" si="3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292</v>
      </c>
      <c r="AT176" s="165" t="s">
        <v>613</v>
      </c>
      <c r="AU176" s="165" t="s">
        <v>87</v>
      </c>
      <c r="AY176" s="14" t="s">
        <v>163</v>
      </c>
      <c r="BE176" s="166">
        <f t="shared" si="34"/>
        <v>0</v>
      </c>
      <c r="BF176" s="166">
        <f t="shared" si="35"/>
        <v>0</v>
      </c>
      <c r="BG176" s="166">
        <f t="shared" si="36"/>
        <v>0</v>
      </c>
      <c r="BH176" s="166">
        <f t="shared" si="37"/>
        <v>0</v>
      </c>
      <c r="BI176" s="166">
        <f t="shared" si="38"/>
        <v>0</v>
      </c>
      <c r="BJ176" s="14" t="s">
        <v>87</v>
      </c>
      <c r="BK176" s="166">
        <f t="shared" si="39"/>
        <v>0</v>
      </c>
      <c r="BL176" s="14" t="s">
        <v>227</v>
      </c>
      <c r="BM176" s="165" t="s">
        <v>776</v>
      </c>
    </row>
    <row r="177" spans="1:65" s="2" customFormat="1" ht="24.2" customHeight="1">
      <c r="A177" s="29"/>
      <c r="B177" s="152"/>
      <c r="C177" s="153" t="s">
        <v>349</v>
      </c>
      <c r="D177" s="153" t="s">
        <v>165</v>
      </c>
      <c r="E177" s="154" t="s">
        <v>3284</v>
      </c>
      <c r="F177" s="155" t="s">
        <v>3285</v>
      </c>
      <c r="G177" s="156" t="s">
        <v>282</v>
      </c>
      <c r="H177" s="157">
        <v>22.5</v>
      </c>
      <c r="I177" s="158"/>
      <c r="J177" s="159">
        <f t="shared" si="30"/>
        <v>0</v>
      </c>
      <c r="K177" s="160"/>
      <c r="L177" s="30"/>
      <c r="M177" s="161" t="s">
        <v>1</v>
      </c>
      <c r="N177" s="162" t="s">
        <v>40</v>
      </c>
      <c r="O177" s="58"/>
      <c r="P177" s="163">
        <f t="shared" si="31"/>
        <v>0</v>
      </c>
      <c r="Q177" s="163">
        <v>0</v>
      </c>
      <c r="R177" s="163">
        <f t="shared" si="32"/>
        <v>0</v>
      </c>
      <c r="S177" s="163">
        <v>0</v>
      </c>
      <c r="T177" s="164">
        <f t="shared" si="3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227</v>
      </c>
      <c r="AT177" s="165" t="s">
        <v>165</v>
      </c>
      <c r="AU177" s="165" t="s">
        <v>87</v>
      </c>
      <c r="AY177" s="14" t="s">
        <v>163</v>
      </c>
      <c r="BE177" s="166">
        <f t="shared" si="34"/>
        <v>0</v>
      </c>
      <c r="BF177" s="166">
        <f t="shared" si="35"/>
        <v>0</v>
      </c>
      <c r="BG177" s="166">
        <f t="shared" si="36"/>
        <v>0</v>
      </c>
      <c r="BH177" s="166">
        <f t="shared" si="37"/>
        <v>0</v>
      </c>
      <c r="BI177" s="166">
        <f t="shared" si="38"/>
        <v>0</v>
      </c>
      <c r="BJ177" s="14" t="s">
        <v>87</v>
      </c>
      <c r="BK177" s="166">
        <f t="shared" si="39"/>
        <v>0</v>
      </c>
      <c r="BL177" s="14" t="s">
        <v>227</v>
      </c>
      <c r="BM177" s="165" t="s">
        <v>784</v>
      </c>
    </row>
    <row r="178" spans="1:65" s="2" customFormat="1" ht="24.2" customHeight="1">
      <c r="A178" s="29"/>
      <c r="B178" s="152"/>
      <c r="C178" s="153" t="s">
        <v>354</v>
      </c>
      <c r="D178" s="153" t="s">
        <v>165</v>
      </c>
      <c r="E178" s="154" t="s">
        <v>2365</v>
      </c>
      <c r="F178" s="155" t="s">
        <v>2366</v>
      </c>
      <c r="G178" s="156" t="s">
        <v>282</v>
      </c>
      <c r="H178" s="157">
        <v>22.5</v>
      </c>
      <c r="I178" s="158"/>
      <c r="J178" s="159">
        <f t="shared" si="30"/>
        <v>0</v>
      </c>
      <c r="K178" s="160"/>
      <c r="L178" s="30"/>
      <c r="M178" s="161" t="s">
        <v>1</v>
      </c>
      <c r="N178" s="162" t="s">
        <v>40</v>
      </c>
      <c r="O178" s="58"/>
      <c r="P178" s="163">
        <f t="shared" si="31"/>
        <v>0</v>
      </c>
      <c r="Q178" s="163">
        <v>0</v>
      </c>
      <c r="R178" s="163">
        <f t="shared" si="32"/>
        <v>0</v>
      </c>
      <c r="S178" s="163">
        <v>0</v>
      </c>
      <c r="T178" s="164">
        <f t="shared" si="3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227</v>
      </c>
      <c r="AT178" s="165" t="s">
        <v>165</v>
      </c>
      <c r="AU178" s="165" t="s">
        <v>87</v>
      </c>
      <c r="AY178" s="14" t="s">
        <v>163</v>
      </c>
      <c r="BE178" s="166">
        <f t="shared" si="34"/>
        <v>0</v>
      </c>
      <c r="BF178" s="166">
        <f t="shared" si="35"/>
        <v>0</v>
      </c>
      <c r="BG178" s="166">
        <f t="shared" si="36"/>
        <v>0</v>
      </c>
      <c r="BH178" s="166">
        <f t="shared" si="37"/>
        <v>0</v>
      </c>
      <c r="BI178" s="166">
        <f t="shared" si="38"/>
        <v>0</v>
      </c>
      <c r="BJ178" s="14" t="s">
        <v>87</v>
      </c>
      <c r="BK178" s="166">
        <f t="shared" si="39"/>
        <v>0</v>
      </c>
      <c r="BL178" s="14" t="s">
        <v>227</v>
      </c>
      <c r="BM178" s="165" t="s">
        <v>792</v>
      </c>
    </row>
    <row r="179" spans="1:65" s="2" customFormat="1" ht="16.5" customHeight="1">
      <c r="A179" s="29"/>
      <c r="B179" s="152"/>
      <c r="C179" s="153" t="s">
        <v>358</v>
      </c>
      <c r="D179" s="153" t="s">
        <v>165</v>
      </c>
      <c r="E179" s="154" t="s">
        <v>3286</v>
      </c>
      <c r="F179" s="155" t="s">
        <v>3287</v>
      </c>
      <c r="G179" s="156" t="s">
        <v>483</v>
      </c>
      <c r="H179" s="157">
        <v>2</v>
      </c>
      <c r="I179" s="158"/>
      <c r="J179" s="159">
        <f t="shared" si="30"/>
        <v>0</v>
      </c>
      <c r="K179" s="160"/>
      <c r="L179" s="30"/>
      <c r="M179" s="161" t="s">
        <v>1</v>
      </c>
      <c r="N179" s="162" t="s">
        <v>40</v>
      </c>
      <c r="O179" s="58"/>
      <c r="P179" s="163">
        <f t="shared" si="31"/>
        <v>0</v>
      </c>
      <c r="Q179" s="163">
        <v>0</v>
      </c>
      <c r="R179" s="163">
        <f t="shared" si="32"/>
        <v>0</v>
      </c>
      <c r="S179" s="163">
        <v>0</v>
      </c>
      <c r="T179" s="164">
        <f t="shared" si="3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227</v>
      </c>
      <c r="AT179" s="165" t="s">
        <v>165</v>
      </c>
      <c r="AU179" s="165" t="s">
        <v>87</v>
      </c>
      <c r="AY179" s="14" t="s">
        <v>163</v>
      </c>
      <c r="BE179" s="166">
        <f t="shared" si="34"/>
        <v>0</v>
      </c>
      <c r="BF179" s="166">
        <f t="shared" si="35"/>
        <v>0</v>
      </c>
      <c r="BG179" s="166">
        <f t="shared" si="36"/>
        <v>0</v>
      </c>
      <c r="BH179" s="166">
        <f t="shared" si="37"/>
        <v>0</v>
      </c>
      <c r="BI179" s="166">
        <f t="shared" si="38"/>
        <v>0</v>
      </c>
      <c r="BJ179" s="14" t="s">
        <v>87</v>
      </c>
      <c r="BK179" s="166">
        <f t="shared" si="39"/>
        <v>0</v>
      </c>
      <c r="BL179" s="14" t="s">
        <v>227</v>
      </c>
      <c r="BM179" s="165" t="s">
        <v>800</v>
      </c>
    </row>
    <row r="180" spans="1:65" s="2" customFormat="1" ht="16.5" customHeight="1">
      <c r="A180" s="29"/>
      <c r="B180" s="152"/>
      <c r="C180" s="153" t="s">
        <v>362</v>
      </c>
      <c r="D180" s="153" t="s">
        <v>165</v>
      </c>
      <c r="E180" s="154" t="s">
        <v>2363</v>
      </c>
      <c r="F180" s="155" t="s">
        <v>2364</v>
      </c>
      <c r="G180" s="156" t="s">
        <v>2043</v>
      </c>
      <c r="H180" s="157">
        <v>1</v>
      </c>
      <c r="I180" s="158"/>
      <c r="J180" s="159">
        <f t="shared" si="30"/>
        <v>0</v>
      </c>
      <c r="K180" s="160"/>
      <c r="L180" s="30"/>
      <c r="M180" s="161" t="s">
        <v>1</v>
      </c>
      <c r="N180" s="162" t="s">
        <v>40</v>
      </c>
      <c r="O180" s="58"/>
      <c r="P180" s="163">
        <f t="shared" si="31"/>
        <v>0</v>
      </c>
      <c r="Q180" s="163">
        <v>1.0000000000000001E-5</v>
      </c>
      <c r="R180" s="163">
        <f t="shared" si="32"/>
        <v>1.0000000000000001E-5</v>
      </c>
      <c r="S180" s="163">
        <v>0</v>
      </c>
      <c r="T180" s="164">
        <f t="shared" si="3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227</v>
      </c>
      <c r="AT180" s="165" t="s">
        <v>165</v>
      </c>
      <c r="AU180" s="165" t="s">
        <v>87</v>
      </c>
      <c r="AY180" s="14" t="s">
        <v>163</v>
      </c>
      <c r="BE180" s="166">
        <f t="shared" si="34"/>
        <v>0</v>
      </c>
      <c r="BF180" s="166">
        <f t="shared" si="35"/>
        <v>0</v>
      </c>
      <c r="BG180" s="166">
        <f t="shared" si="36"/>
        <v>0</v>
      </c>
      <c r="BH180" s="166">
        <f t="shared" si="37"/>
        <v>0</v>
      </c>
      <c r="BI180" s="166">
        <f t="shared" si="38"/>
        <v>0</v>
      </c>
      <c r="BJ180" s="14" t="s">
        <v>87</v>
      </c>
      <c r="BK180" s="166">
        <f t="shared" si="39"/>
        <v>0</v>
      </c>
      <c r="BL180" s="14" t="s">
        <v>227</v>
      </c>
      <c r="BM180" s="165" t="s">
        <v>808</v>
      </c>
    </row>
    <row r="181" spans="1:65" s="2" customFormat="1" ht="24.2" customHeight="1">
      <c r="A181" s="29"/>
      <c r="B181" s="152"/>
      <c r="C181" s="153" t="s">
        <v>366</v>
      </c>
      <c r="D181" s="153" t="s">
        <v>165</v>
      </c>
      <c r="E181" s="154" t="s">
        <v>2375</v>
      </c>
      <c r="F181" s="155" t="s">
        <v>3288</v>
      </c>
      <c r="G181" s="156" t="s">
        <v>483</v>
      </c>
      <c r="H181" s="157">
        <v>3</v>
      </c>
      <c r="I181" s="158"/>
      <c r="J181" s="159">
        <f t="shared" si="30"/>
        <v>0</v>
      </c>
      <c r="K181" s="160"/>
      <c r="L181" s="30"/>
      <c r="M181" s="161" t="s">
        <v>1</v>
      </c>
      <c r="N181" s="162" t="s">
        <v>40</v>
      </c>
      <c r="O181" s="58"/>
      <c r="P181" s="163">
        <f t="shared" si="31"/>
        <v>0</v>
      </c>
      <c r="Q181" s="163">
        <v>0</v>
      </c>
      <c r="R181" s="163">
        <f t="shared" si="32"/>
        <v>0</v>
      </c>
      <c r="S181" s="163">
        <v>0</v>
      </c>
      <c r="T181" s="164">
        <f t="shared" si="3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227</v>
      </c>
      <c r="AT181" s="165" t="s">
        <v>165</v>
      </c>
      <c r="AU181" s="165" t="s">
        <v>87</v>
      </c>
      <c r="AY181" s="14" t="s">
        <v>163</v>
      </c>
      <c r="BE181" s="166">
        <f t="shared" si="34"/>
        <v>0</v>
      </c>
      <c r="BF181" s="166">
        <f t="shared" si="35"/>
        <v>0</v>
      </c>
      <c r="BG181" s="166">
        <f t="shared" si="36"/>
        <v>0</v>
      </c>
      <c r="BH181" s="166">
        <f t="shared" si="37"/>
        <v>0</v>
      </c>
      <c r="BI181" s="166">
        <f t="shared" si="38"/>
        <v>0</v>
      </c>
      <c r="BJ181" s="14" t="s">
        <v>87</v>
      </c>
      <c r="BK181" s="166">
        <f t="shared" si="39"/>
        <v>0</v>
      </c>
      <c r="BL181" s="14" t="s">
        <v>227</v>
      </c>
      <c r="BM181" s="165" t="s">
        <v>816</v>
      </c>
    </row>
    <row r="182" spans="1:65" s="2" customFormat="1" ht="24.2" customHeight="1">
      <c r="A182" s="29"/>
      <c r="B182" s="152"/>
      <c r="C182" s="153" t="s">
        <v>370</v>
      </c>
      <c r="D182" s="153" t="s">
        <v>165</v>
      </c>
      <c r="E182" s="154" t="s">
        <v>2212</v>
      </c>
      <c r="F182" s="155" t="s">
        <v>2213</v>
      </c>
      <c r="G182" s="156" t="s">
        <v>483</v>
      </c>
      <c r="H182" s="157">
        <v>2</v>
      </c>
      <c r="I182" s="158"/>
      <c r="J182" s="159">
        <f t="shared" si="30"/>
        <v>0</v>
      </c>
      <c r="K182" s="160"/>
      <c r="L182" s="30"/>
      <c r="M182" s="161" t="s">
        <v>1</v>
      </c>
      <c r="N182" s="162" t="s">
        <v>40</v>
      </c>
      <c r="O182" s="58"/>
      <c r="P182" s="163">
        <f t="shared" si="31"/>
        <v>0</v>
      </c>
      <c r="Q182" s="163">
        <v>0</v>
      </c>
      <c r="R182" s="163">
        <f t="shared" si="32"/>
        <v>0</v>
      </c>
      <c r="S182" s="163">
        <v>0</v>
      </c>
      <c r="T182" s="164">
        <f t="shared" si="3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227</v>
      </c>
      <c r="AT182" s="165" t="s">
        <v>165</v>
      </c>
      <c r="AU182" s="165" t="s">
        <v>87</v>
      </c>
      <c r="AY182" s="14" t="s">
        <v>163</v>
      </c>
      <c r="BE182" s="166">
        <f t="shared" si="34"/>
        <v>0</v>
      </c>
      <c r="BF182" s="166">
        <f t="shared" si="35"/>
        <v>0</v>
      </c>
      <c r="BG182" s="166">
        <f t="shared" si="36"/>
        <v>0</v>
      </c>
      <c r="BH182" s="166">
        <f t="shared" si="37"/>
        <v>0</v>
      </c>
      <c r="BI182" s="166">
        <f t="shared" si="38"/>
        <v>0</v>
      </c>
      <c r="BJ182" s="14" t="s">
        <v>87</v>
      </c>
      <c r="BK182" s="166">
        <f t="shared" si="39"/>
        <v>0</v>
      </c>
      <c r="BL182" s="14" t="s">
        <v>227</v>
      </c>
      <c r="BM182" s="165" t="s">
        <v>824</v>
      </c>
    </row>
    <row r="183" spans="1:65" s="2" customFormat="1" ht="24.2" customHeight="1">
      <c r="A183" s="29"/>
      <c r="B183" s="152"/>
      <c r="C183" s="153" t="s">
        <v>374</v>
      </c>
      <c r="D183" s="153" t="s">
        <v>165</v>
      </c>
      <c r="E183" s="154" t="s">
        <v>3289</v>
      </c>
      <c r="F183" s="155" t="s">
        <v>3290</v>
      </c>
      <c r="G183" s="156" t="s">
        <v>953</v>
      </c>
      <c r="H183" s="183"/>
      <c r="I183" s="158"/>
      <c r="J183" s="159">
        <f t="shared" si="30"/>
        <v>0</v>
      </c>
      <c r="K183" s="160"/>
      <c r="L183" s="30"/>
      <c r="M183" s="161" t="s">
        <v>1</v>
      </c>
      <c r="N183" s="162" t="s">
        <v>40</v>
      </c>
      <c r="O183" s="58"/>
      <c r="P183" s="163">
        <f t="shared" si="31"/>
        <v>0</v>
      </c>
      <c r="Q183" s="163">
        <v>0</v>
      </c>
      <c r="R183" s="163">
        <f t="shared" si="32"/>
        <v>0</v>
      </c>
      <c r="S183" s="163">
        <v>0</v>
      </c>
      <c r="T183" s="164">
        <f t="shared" si="3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227</v>
      </c>
      <c r="AT183" s="165" t="s">
        <v>165</v>
      </c>
      <c r="AU183" s="165" t="s">
        <v>87</v>
      </c>
      <c r="AY183" s="14" t="s">
        <v>163</v>
      </c>
      <c r="BE183" s="166">
        <f t="shared" si="34"/>
        <v>0</v>
      </c>
      <c r="BF183" s="166">
        <f t="shared" si="35"/>
        <v>0</v>
      </c>
      <c r="BG183" s="166">
        <f t="shared" si="36"/>
        <v>0</v>
      </c>
      <c r="BH183" s="166">
        <f t="shared" si="37"/>
        <v>0</v>
      </c>
      <c r="BI183" s="166">
        <f t="shared" si="38"/>
        <v>0</v>
      </c>
      <c r="BJ183" s="14" t="s">
        <v>87</v>
      </c>
      <c r="BK183" s="166">
        <f t="shared" si="39"/>
        <v>0</v>
      </c>
      <c r="BL183" s="14" t="s">
        <v>227</v>
      </c>
      <c r="BM183" s="165" t="s">
        <v>832</v>
      </c>
    </row>
    <row r="184" spans="1:65" s="12" customFormat="1" ht="25.9" customHeight="1">
      <c r="B184" s="139"/>
      <c r="D184" s="140" t="s">
        <v>73</v>
      </c>
      <c r="E184" s="141" t="s">
        <v>2512</v>
      </c>
      <c r="F184" s="141" t="s">
        <v>2513</v>
      </c>
      <c r="I184" s="142"/>
      <c r="J184" s="143">
        <f>BK184</f>
        <v>0</v>
      </c>
      <c r="L184" s="139"/>
      <c r="M184" s="144"/>
      <c r="N184" s="145"/>
      <c r="O184" s="145"/>
      <c r="P184" s="146">
        <f>P185+P191</f>
        <v>0</v>
      </c>
      <c r="Q184" s="145"/>
      <c r="R184" s="146">
        <f>R185+R191</f>
        <v>0.20305099999999998</v>
      </c>
      <c r="S184" s="145"/>
      <c r="T184" s="147">
        <f>T185+T191</f>
        <v>0</v>
      </c>
      <c r="AR184" s="140" t="s">
        <v>81</v>
      </c>
      <c r="AT184" s="148" t="s">
        <v>73</v>
      </c>
      <c r="AU184" s="148" t="s">
        <v>74</v>
      </c>
      <c r="AY184" s="140" t="s">
        <v>163</v>
      </c>
      <c r="BK184" s="149">
        <f>BK185+BK191</f>
        <v>0</v>
      </c>
    </row>
    <row r="185" spans="1:65" s="12" customFormat="1" ht="22.9" customHeight="1">
      <c r="B185" s="139"/>
      <c r="D185" s="140" t="s">
        <v>73</v>
      </c>
      <c r="E185" s="150" t="s">
        <v>2514</v>
      </c>
      <c r="F185" s="150" t="s">
        <v>2515</v>
      </c>
      <c r="I185" s="142"/>
      <c r="J185" s="151">
        <f>BK185</f>
        <v>0</v>
      </c>
      <c r="L185" s="139"/>
      <c r="M185" s="144"/>
      <c r="N185" s="145"/>
      <c r="O185" s="145"/>
      <c r="P185" s="146">
        <f>SUM(P186:P190)</f>
        <v>0</v>
      </c>
      <c r="Q185" s="145"/>
      <c r="R185" s="146">
        <f>SUM(R186:R190)</f>
        <v>0.20300599999999999</v>
      </c>
      <c r="S185" s="145"/>
      <c r="T185" s="147">
        <f>SUM(T186:T190)</f>
        <v>0</v>
      </c>
      <c r="AR185" s="140" t="s">
        <v>81</v>
      </c>
      <c r="AT185" s="148" t="s">
        <v>73</v>
      </c>
      <c r="AU185" s="148" t="s">
        <v>81</v>
      </c>
      <c r="AY185" s="140" t="s">
        <v>163</v>
      </c>
      <c r="BK185" s="149">
        <f>SUM(BK186:BK190)</f>
        <v>0</v>
      </c>
    </row>
    <row r="186" spans="1:65" s="2" customFormat="1" ht="16.5" customHeight="1">
      <c r="A186" s="29"/>
      <c r="B186" s="152"/>
      <c r="C186" s="153" t="s">
        <v>378</v>
      </c>
      <c r="D186" s="153" t="s">
        <v>165</v>
      </c>
      <c r="E186" s="154" t="s">
        <v>3291</v>
      </c>
      <c r="F186" s="155" t="s">
        <v>3292</v>
      </c>
      <c r="G186" s="156" t="s">
        <v>282</v>
      </c>
      <c r="H186" s="157">
        <v>22.5</v>
      </c>
      <c r="I186" s="158"/>
      <c r="J186" s="159">
        <f>ROUND(I186*H186,2)</f>
        <v>0</v>
      </c>
      <c r="K186" s="160"/>
      <c r="L186" s="30"/>
      <c r="M186" s="161" t="s">
        <v>1</v>
      </c>
      <c r="N186" s="162" t="s">
        <v>40</v>
      </c>
      <c r="O186" s="58"/>
      <c r="P186" s="163">
        <f>O186*H186</f>
        <v>0</v>
      </c>
      <c r="Q186" s="163">
        <v>0</v>
      </c>
      <c r="R186" s="163">
        <f>Q186*H186</f>
        <v>0</v>
      </c>
      <c r="S186" s="163">
        <v>0</v>
      </c>
      <c r="T186" s="164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169</v>
      </c>
      <c r="AT186" s="165" t="s">
        <v>165</v>
      </c>
      <c r="AU186" s="165" t="s">
        <v>87</v>
      </c>
      <c r="AY186" s="14" t="s">
        <v>163</v>
      </c>
      <c r="BE186" s="166">
        <f>IF(N186="základná",J186,0)</f>
        <v>0</v>
      </c>
      <c r="BF186" s="166">
        <f>IF(N186="znížená",J186,0)</f>
        <v>0</v>
      </c>
      <c r="BG186" s="166">
        <f>IF(N186="zákl. prenesená",J186,0)</f>
        <v>0</v>
      </c>
      <c r="BH186" s="166">
        <f>IF(N186="zníž. prenesená",J186,0)</f>
        <v>0</v>
      </c>
      <c r="BI186" s="166">
        <f>IF(N186="nulová",J186,0)</f>
        <v>0</v>
      </c>
      <c r="BJ186" s="14" t="s">
        <v>87</v>
      </c>
      <c r="BK186" s="166">
        <f>ROUND(I186*H186,2)</f>
        <v>0</v>
      </c>
      <c r="BL186" s="14" t="s">
        <v>169</v>
      </c>
      <c r="BM186" s="165" t="s">
        <v>840</v>
      </c>
    </row>
    <row r="187" spans="1:65" s="2" customFormat="1" ht="21.75" customHeight="1">
      <c r="A187" s="29"/>
      <c r="B187" s="152"/>
      <c r="C187" s="153" t="s">
        <v>382</v>
      </c>
      <c r="D187" s="153" t="s">
        <v>165</v>
      </c>
      <c r="E187" s="154" t="s">
        <v>3293</v>
      </c>
      <c r="F187" s="155" t="s">
        <v>3294</v>
      </c>
      <c r="G187" s="156" t="s">
        <v>2043</v>
      </c>
      <c r="H187" s="157">
        <v>4</v>
      </c>
      <c r="I187" s="158"/>
      <c r="J187" s="159">
        <f>ROUND(I187*H187,2)</f>
        <v>0</v>
      </c>
      <c r="K187" s="160"/>
      <c r="L187" s="30"/>
      <c r="M187" s="161" t="s">
        <v>1</v>
      </c>
      <c r="N187" s="162" t="s">
        <v>40</v>
      </c>
      <c r="O187" s="58"/>
      <c r="P187" s="163">
        <f>O187*H187</f>
        <v>0</v>
      </c>
      <c r="Q187" s="163">
        <v>0</v>
      </c>
      <c r="R187" s="163">
        <f>Q187*H187</f>
        <v>0</v>
      </c>
      <c r="S187" s="163">
        <v>0</v>
      </c>
      <c r="T187" s="164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169</v>
      </c>
      <c r="AT187" s="165" t="s">
        <v>165</v>
      </c>
      <c r="AU187" s="165" t="s">
        <v>87</v>
      </c>
      <c r="AY187" s="14" t="s">
        <v>163</v>
      </c>
      <c r="BE187" s="166">
        <f>IF(N187="základná",J187,0)</f>
        <v>0</v>
      </c>
      <c r="BF187" s="166">
        <f>IF(N187="znížená",J187,0)</f>
        <v>0</v>
      </c>
      <c r="BG187" s="166">
        <f>IF(N187="zákl. prenesená",J187,0)</f>
        <v>0</v>
      </c>
      <c r="BH187" s="166">
        <f>IF(N187="zníž. prenesená",J187,0)</f>
        <v>0</v>
      </c>
      <c r="BI187" s="166">
        <f>IF(N187="nulová",J187,0)</f>
        <v>0</v>
      </c>
      <c r="BJ187" s="14" t="s">
        <v>87</v>
      </c>
      <c r="BK187" s="166">
        <f>ROUND(I187*H187,2)</f>
        <v>0</v>
      </c>
      <c r="BL187" s="14" t="s">
        <v>169</v>
      </c>
      <c r="BM187" s="165" t="s">
        <v>848</v>
      </c>
    </row>
    <row r="188" spans="1:65" s="2" customFormat="1" ht="16.5" customHeight="1">
      <c r="A188" s="29"/>
      <c r="B188" s="152"/>
      <c r="C188" s="153" t="s">
        <v>386</v>
      </c>
      <c r="D188" s="153" t="s">
        <v>165</v>
      </c>
      <c r="E188" s="154" t="s">
        <v>3295</v>
      </c>
      <c r="F188" s="155" t="s">
        <v>3296</v>
      </c>
      <c r="G188" s="156" t="s">
        <v>2235</v>
      </c>
      <c r="H188" s="157">
        <v>1</v>
      </c>
      <c r="I188" s="158"/>
      <c r="J188" s="159">
        <f>ROUND(I188*H188,2)</f>
        <v>0</v>
      </c>
      <c r="K188" s="160"/>
      <c r="L188" s="30"/>
      <c r="M188" s="161" t="s">
        <v>1</v>
      </c>
      <c r="N188" s="162" t="s">
        <v>40</v>
      </c>
      <c r="O188" s="58"/>
      <c r="P188" s="163">
        <f>O188*H188</f>
        <v>0</v>
      </c>
      <c r="Q188" s="163">
        <v>0</v>
      </c>
      <c r="R188" s="163">
        <f>Q188*H188</f>
        <v>0</v>
      </c>
      <c r="S188" s="163">
        <v>0</v>
      </c>
      <c r="T188" s="164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169</v>
      </c>
      <c r="AT188" s="165" t="s">
        <v>165</v>
      </c>
      <c r="AU188" s="165" t="s">
        <v>87</v>
      </c>
      <c r="AY188" s="14" t="s">
        <v>163</v>
      </c>
      <c r="BE188" s="166">
        <f>IF(N188="základná",J188,0)</f>
        <v>0</v>
      </c>
      <c r="BF188" s="166">
        <f>IF(N188="znížená",J188,0)</f>
        <v>0</v>
      </c>
      <c r="BG188" s="166">
        <f>IF(N188="zákl. prenesená",J188,0)</f>
        <v>0</v>
      </c>
      <c r="BH188" s="166">
        <f>IF(N188="zníž. prenesená",J188,0)</f>
        <v>0</v>
      </c>
      <c r="BI188" s="166">
        <f>IF(N188="nulová",J188,0)</f>
        <v>0</v>
      </c>
      <c r="BJ188" s="14" t="s">
        <v>87</v>
      </c>
      <c r="BK188" s="166">
        <f>ROUND(I188*H188,2)</f>
        <v>0</v>
      </c>
      <c r="BL188" s="14" t="s">
        <v>169</v>
      </c>
      <c r="BM188" s="165" t="s">
        <v>856</v>
      </c>
    </row>
    <row r="189" spans="1:65" s="2" customFormat="1" ht="24.2" customHeight="1">
      <c r="A189" s="29"/>
      <c r="B189" s="152"/>
      <c r="C189" s="172" t="s">
        <v>392</v>
      </c>
      <c r="D189" s="172" t="s">
        <v>613</v>
      </c>
      <c r="E189" s="173" t="s">
        <v>3297</v>
      </c>
      <c r="F189" s="174" t="s">
        <v>3298</v>
      </c>
      <c r="G189" s="175" t="s">
        <v>2043</v>
      </c>
      <c r="H189" s="176">
        <v>2</v>
      </c>
      <c r="I189" s="177"/>
      <c r="J189" s="178">
        <f>ROUND(I189*H189,2)</f>
        <v>0</v>
      </c>
      <c r="K189" s="179"/>
      <c r="L189" s="180"/>
      <c r="M189" s="181" t="s">
        <v>1</v>
      </c>
      <c r="N189" s="182" t="s">
        <v>40</v>
      </c>
      <c r="O189" s="58"/>
      <c r="P189" s="163">
        <f>O189*H189</f>
        <v>0</v>
      </c>
      <c r="Q189" s="163">
        <v>1E-3</v>
      </c>
      <c r="R189" s="163">
        <f>Q189*H189</f>
        <v>2E-3</v>
      </c>
      <c r="S189" s="163">
        <v>0</v>
      </c>
      <c r="T189" s="164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194</v>
      </c>
      <c r="AT189" s="165" t="s">
        <v>613</v>
      </c>
      <c r="AU189" s="165" t="s">
        <v>87</v>
      </c>
      <c r="AY189" s="14" t="s">
        <v>163</v>
      </c>
      <c r="BE189" s="166">
        <f>IF(N189="základná",J189,0)</f>
        <v>0</v>
      </c>
      <c r="BF189" s="166">
        <f>IF(N189="znížená",J189,0)</f>
        <v>0</v>
      </c>
      <c r="BG189" s="166">
        <f>IF(N189="zákl. prenesená",J189,0)</f>
        <v>0</v>
      </c>
      <c r="BH189" s="166">
        <f>IF(N189="zníž. prenesená",J189,0)</f>
        <v>0</v>
      </c>
      <c r="BI189" s="166">
        <f>IF(N189="nulová",J189,0)</f>
        <v>0</v>
      </c>
      <c r="BJ189" s="14" t="s">
        <v>87</v>
      </c>
      <c r="BK189" s="166">
        <f>ROUND(I189*H189,2)</f>
        <v>0</v>
      </c>
      <c r="BL189" s="14" t="s">
        <v>169</v>
      </c>
      <c r="BM189" s="165" t="s">
        <v>864</v>
      </c>
    </row>
    <row r="190" spans="1:65" s="2" customFormat="1" ht="24.2" customHeight="1">
      <c r="A190" s="29"/>
      <c r="B190" s="152"/>
      <c r="C190" s="172" t="s">
        <v>396</v>
      </c>
      <c r="D190" s="172" t="s">
        <v>613</v>
      </c>
      <c r="E190" s="173" t="s">
        <v>3299</v>
      </c>
      <c r="F190" s="174" t="s">
        <v>3300</v>
      </c>
      <c r="G190" s="175" t="s">
        <v>282</v>
      </c>
      <c r="H190" s="176">
        <v>23.4</v>
      </c>
      <c r="I190" s="177"/>
      <c r="J190" s="178">
        <f>ROUND(I190*H190,2)</f>
        <v>0</v>
      </c>
      <c r="K190" s="179"/>
      <c r="L190" s="180"/>
      <c r="M190" s="181" t="s">
        <v>1</v>
      </c>
      <c r="N190" s="182" t="s">
        <v>40</v>
      </c>
      <c r="O190" s="58"/>
      <c r="P190" s="163">
        <f>O190*H190</f>
        <v>0</v>
      </c>
      <c r="Q190" s="163">
        <v>8.5900000000000004E-3</v>
      </c>
      <c r="R190" s="163">
        <f>Q190*H190</f>
        <v>0.20100599999999999</v>
      </c>
      <c r="S190" s="163">
        <v>0</v>
      </c>
      <c r="T190" s="164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194</v>
      </c>
      <c r="AT190" s="165" t="s">
        <v>613</v>
      </c>
      <c r="AU190" s="165" t="s">
        <v>87</v>
      </c>
      <c r="AY190" s="14" t="s">
        <v>163</v>
      </c>
      <c r="BE190" s="166">
        <f>IF(N190="základná",J190,0)</f>
        <v>0</v>
      </c>
      <c r="BF190" s="166">
        <f>IF(N190="znížená",J190,0)</f>
        <v>0</v>
      </c>
      <c r="BG190" s="166">
        <f>IF(N190="zákl. prenesená",J190,0)</f>
        <v>0</v>
      </c>
      <c r="BH190" s="166">
        <f>IF(N190="zníž. prenesená",J190,0)</f>
        <v>0</v>
      </c>
      <c r="BI190" s="166">
        <f>IF(N190="nulová",J190,0)</f>
        <v>0</v>
      </c>
      <c r="BJ190" s="14" t="s">
        <v>87</v>
      </c>
      <c r="BK190" s="166">
        <f>ROUND(I190*H190,2)</f>
        <v>0</v>
      </c>
      <c r="BL190" s="14" t="s">
        <v>169</v>
      </c>
      <c r="BM190" s="165" t="s">
        <v>872</v>
      </c>
    </row>
    <row r="191" spans="1:65" s="12" customFormat="1" ht="22.9" customHeight="1">
      <c r="B191" s="139"/>
      <c r="D191" s="140" t="s">
        <v>73</v>
      </c>
      <c r="E191" s="150" t="s">
        <v>2257</v>
      </c>
      <c r="F191" s="150" t="s">
        <v>3301</v>
      </c>
      <c r="I191" s="142"/>
      <c r="J191" s="151">
        <f>BK191</f>
        <v>0</v>
      </c>
      <c r="L191" s="139"/>
      <c r="M191" s="144"/>
      <c r="N191" s="145"/>
      <c r="O191" s="145"/>
      <c r="P191" s="146">
        <f>SUM(P192:P193)</f>
        <v>0</v>
      </c>
      <c r="Q191" s="145"/>
      <c r="R191" s="146">
        <f>SUM(R192:R193)</f>
        <v>4.5000000000000003E-5</v>
      </c>
      <c r="S191" s="145"/>
      <c r="T191" s="147">
        <f>SUM(T192:T193)</f>
        <v>0</v>
      </c>
      <c r="AR191" s="140" t="s">
        <v>81</v>
      </c>
      <c r="AT191" s="148" t="s">
        <v>73</v>
      </c>
      <c r="AU191" s="148" t="s">
        <v>81</v>
      </c>
      <c r="AY191" s="140" t="s">
        <v>163</v>
      </c>
      <c r="BK191" s="149">
        <f>SUM(BK192:BK193)</f>
        <v>0</v>
      </c>
    </row>
    <row r="192" spans="1:65" s="2" customFormat="1" ht="16.5" customHeight="1">
      <c r="A192" s="29"/>
      <c r="B192" s="152"/>
      <c r="C192" s="153" t="s">
        <v>402</v>
      </c>
      <c r="D192" s="153" t="s">
        <v>165</v>
      </c>
      <c r="E192" s="154" t="s">
        <v>3302</v>
      </c>
      <c r="F192" s="155" t="s">
        <v>3303</v>
      </c>
      <c r="G192" s="156" t="s">
        <v>282</v>
      </c>
      <c r="H192" s="157">
        <v>0.9</v>
      </c>
      <c r="I192" s="158"/>
      <c r="J192" s="159">
        <f>ROUND(I192*H192,2)</f>
        <v>0</v>
      </c>
      <c r="K192" s="160"/>
      <c r="L192" s="30"/>
      <c r="M192" s="161" t="s">
        <v>1</v>
      </c>
      <c r="N192" s="162" t="s">
        <v>40</v>
      </c>
      <c r="O192" s="58"/>
      <c r="P192" s="163">
        <f>O192*H192</f>
        <v>0</v>
      </c>
      <c r="Q192" s="163">
        <v>5.0000000000000002E-5</v>
      </c>
      <c r="R192" s="163">
        <f>Q192*H192</f>
        <v>4.5000000000000003E-5</v>
      </c>
      <c r="S192" s="163">
        <v>0</v>
      </c>
      <c r="T192" s="164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169</v>
      </c>
      <c r="AT192" s="165" t="s">
        <v>165</v>
      </c>
      <c r="AU192" s="165" t="s">
        <v>87</v>
      </c>
      <c r="AY192" s="14" t="s">
        <v>163</v>
      </c>
      <c r="BE192" s="166">
        <f>IF(N192="základná",J192,0)</f>
        <v>0</v>
      </c>
      <c r="BF192" s="166">
        <f>IF(N192="znížená",J192,0)</f>
        <v>0</v>
      </c>
      <c r="BG192" s="166">
        <f>IF(N192="zákl. prenesená",J192,0)</f>
        <v>0</v>
      </c>
      <c r="BH192" s="166">
        <f>IF(N192="zníž. prenesená",J192,0)</f>
        <v>0</v>
      </c>
      <c r="BI192" s="166">
        <f>IF(N192="nulová",J192,0)</f>
        <v>0</v>
      </c>
      <c r="BJ192" s="14" t="s">
        <v>87</v>
      </c>
      <c r="BK192" s="166">
        <f>ROUND(I192*H192,2)</f>
        <v>0</v>
      </c>
      <c r="BL192" s="14" t="s">
        <v>169</v>
      </c>
      <c r="BM192" s="165" t="s">
        <v>880</v>
      </c>
    </row>
    <row r="193" spans="1:65" s="2" customFormat="1" ht="16.5" customHeight="1">
      <c r="A193" s="29"/>
      <c r="B193" s="152"/>
      <c r="C193" s="172" t="s">
        <v>406</v>
      </c>
      <c r="D193" s="172" t="s">
        <v>613</v>
      </c>
      <c r="E193" s="173" t="s">
        <v>3304</v>
      </c>
      <c r="F193" s="174" t="s">
        <v>3305</v>
      </c>
      <c r="G193" s="175" t="s">
        <v>282</v>
      </c>
      <c r="H193" s="176">
        <v>1.0289999999999999</v>
      </c>
      <c r="I193" s="177"/>
      <c r="J193" s="178">
        <f>ROUND(I193*H193,2)</f>
        <v>0</v>
      </c>
      <c r="K193" s="179"/>
      <c r="L193" s="180"/>
      <c r="M193" s="184" t="s">
        <v>1</v>
      </c>
      <c r="N193" s="185" t="s">
        <v>40</v>
      </c>
      <c r="O193" s="169"/>
      <c r="P193" s="170">
        <f>O193*H193</f>
        <v>0</v>
      </c>
      <c r="Q193" s="170">
        <v>0</v>
      </c>
      <c r="R193" s="170">
        <f>Q193*H193</f>
        <v>0</v>
      </c>
      <c r="S193" s="170">
        <v>0</v>
      </c>
      <c r="T193" s="171">
        <f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194</v>
      </c>
      <c r="AT193" s="165" t="s">
        <v>613</v>
      </c>
      <c r="AU193" s="165" t="s">
        <v>87</v>
      </c>
      <c r="AY193" s="14" t="s">
        <v>163</v>
      </c>
      <c r="BE193" s="166">
        <f>IF(N193="základná",J193,0)</f>
        <v>0</v>
      </c>
      <c r="BF193" s="166">
        <f>IF(N193="znížená",J193,0)</f>
        <v>0</v>
      </c>
      <c r="BG193" s="166">
        <f>IF(N193="zákl. prenesená",J193,0)</f>
        <v>0</v>
      </c>
      <c r="BH193" s="166">
        <f>IF(N193="zníž. prenesená",J193,0)</f>
        <v>0</v>
      </c>
      <c r="BI193" s="166">
        <f>IF(N193="nulová",J193,0)</f>
        <v>0</v>
      </c>
      <c r="BJ193" s="14" t="s">
        <v>87</v>
      </c>
      <c r="BK193" s="166">
        <f>ROUND(I193*H193,2)</f>
        <v>0</v>
      </c>
      <c r="BL193" s="14" t="s">
        <v>169</v>
      </c>
      <c r="BM193" s="165" t="s">
        <v>888</v>
      </c>
    </row>
    <row r="194" spans="1:65" s="2" customFormat="1" ht="6.95" customHeight="1">
      <c r="A194" s="29"/>
      <c r="B194" s="47"/>
      <c r="C194" s="48"/>
      <c r="D194" s="48"/>
      <c r="E194" s="48"/>
      <c r="F194" s="48"/>
      <c r="G194" s="48"/>
      <c r="H194" s="48"/>
      <c r="I194" s="48"/>
      <c r="J194" s="48"/>
      <c r="K194" s="48"/>
      <c r="L194" s="30"/>
      <c r="M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</row>
  </sheetData>
  <autoFilter ref="C125:K193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4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7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124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125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26.25" customHeight="1">
      <c r="B7" s="17"/>
      <c r="E7" s="233" t="str">
        <f>'Rekapitulácia stavby'!K6</f>
        <v>FEMINADSS Veľký Blh - prestava a rekonštrukcia rodinného domu pre účely zriadenia podporovaného bývania pre PSS</v>
      </c>
      <c r="F7" s="234"/>
      <c r="G7" s="234"/>
      <c r="H7" s="234"/>
      <c r="L7" s="17"/>
    </row>
    <row r="8" spans="1:46" s="2" customFormat="1" ht="12" customHeight="1">
      <c r="A8" s="29"/>
      <c r="B8" s="30"/>
      <c r="C8" s="29"/>
      <c r="D8" s="24" t="s">
        <v>126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2" t="s">
        <v>3306</v>
      </c>
      <c r="F9" s="235"/>
      <c r="G9" s="235"/>
      <c r="H9" s="23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22. 6. 2023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6" t="str">
        <f>'Rekapitulácia stavby'!E14</f>
        <v>Vyplň údaj</v>
      </c>
      <c r="F18" s="198"/>
      <c r="G18" s="198"/>
      <c r="H18" s="198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26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26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9"/>
      <c r="B27" s="100"/>
      <c r="C27" s="99"/>
      <c r="D27" s="99"/>
      <c r="E27" s="203" t="s">
        <v>1</v>
      </c>
      <c r="F27" s="203"/>
      <c r="G27" s="203"/>
      <c r="H27" s="203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2" t="s">
        <v>34</v>
      </c>
      <c r="E30" s="29"/>
      <c r="F30" s="29"/>
      <c r="G30" s="29"/>
      <c r="H30" s="29"/>
      <c r="I30" s="29"/>
      <c r="J30" s="71">
        <f>ROUND(J126,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3" t="s">
        <v>38</v>
      </c>
      <c r="E33" s="35" t="s">
        <v>39</v>
      </c>
      <c r="F33" s="104">
        <f>ROUND((SUM(BE126:BE163)),  2)</f>
        <v>0</v>
      </c>
      <c r="G33" s="105"/>
      <c r="H33" s="105"/>
      <c r="I33" s="106">
        <v>0.2</v>
      </c>
      <c r="J33" s="104">
        <f>ROUND(((SUM(BE126:BE163))*I33),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104">
        <f>ROUND((SUM(BF126:BF163)),  2)</f>
        <v>0</v>
      </c>
      <c r="G34" s="105"/>
      <c r="H34" s="105"/>
      <c r="I34" s="106">
        <v>0.2</v>
      </c>
      <c r="J34" s="104">
        <f>ROUND(((SUM(BF126:BF163))*I34),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7">
        <f>ROUND((SUM(BG126:BG163)),  2)</f>
        <v>0</v>
      </c>
      <c r="G35" s="29"/>
      <c r="H35" s="29"/>
      <c r="I35" s="108">
        <v>0.2</v>
      </c>
      <c r="J35" s="107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7">
        <f>ROUND((SUM(BH126:BH163)),  2)</f>
        <v>0</v>
      </c>
      <c r="G36" s="29"/>
      <c r="H36" s="29"/>
      <c r="I36" s="108">
        <v>0.2</v>
      </c>
      <c r="J36" s="107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104">
        <f>ROUND((SUM(BI126:BI163)),  2)</f>
        <v>0</v>
      </c>
      <c r="G37" s="105"/>
      <c r="H37" s="105"/>
      <c r="I37" s="106">
        <v>0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9"/>
      <c r="D39" s="110" t="s">
        <v>44</v>
      </c>
      <c r="E39" s="60"/>
      <c r="F39" s="60"/>
      <c r="G39" s="111" t="s">
        <v>45</v>
      </c>
      <c r="H39" s="112" t="s">
        <v>46</v>
      </c>
      <c r="I39" s="60"/>
      <c r="J39" s="113">
        <f>SUM(J30:J37)</f>
        <v>0</v>
      </c>
      <c r="K39" s="114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130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33" t="str">
        <f>E7</f>
        <v>FEMINADSS Veľký Blh - prestava a rekonštrukcia rodinného domu pre účely zriadenia podporovaného bývania pre PSS</v>
      </c>
      <c r="F85" s="234"/>
      <c r="G85" s="234"/>
      <c r="H85" s="23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126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2" t="str">
        <f>E9</f>
        <v>SO 05 - SO 05 Oplotenie</v>
      </c>
      <c r="F87" s="235"/>
      <c r="G87" s="235"/>
      <c r="H87" s="23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Jesenské</v>
      </c>
      <c r="G89" s="29"/>
      <c r="H89" s="29"/>
      <c r="I89" s="24" t="s">
        <v>21</v>
      </c>
      <c r="J89" s="55" t="str">
        <f>IF(J12="","",J12)</f>
        <v>22. 6. 2023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FEMINA Domov sociálnych služieb, Veľký Blh</v>
      </c>
      <c r="G91" s="29"/>
      <c r="H91" s="29"/>
      <c r="I91" s="24" t="s">
        <v>29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7" t="s">
        <v>131</v>
      </c>
      <c r="D94" s="109"/>
      <c r="E94" s="109"/>
      <c r="F94" s="109"/>
      <c r="G94" s="109"/>
      <c r="H94" s="109"/>
      <c r="I94" s="109"/>
      <c r="J94" s="118" t="s">
        <v>132</v>
      </c>
      <c r="K94" s="10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9" t="s">
        <v>133</v>
      </c>
      <c r="D96" s="29"/>
      <c r="E96" s="29"/>
      <c r="F96" s="29"/>
      <c r="G96" s="29"/>
      <c r="H96" s="29"/>
      <c r="I96" s="29"/>
      <c r="J96" s="71">
        <f>J126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134</v>
      </c>
    </row>
    <row r="97" spans="1:31" s="9" customFormat="1" ht="24.95" customHeight="1">
      <c r="B97" s="120"/>
      <c r="D97" s="121" t="s">
        <v>135</v>
      </c>
      <c r="E97" s="122"/>
      <c r="F97" s="122"/>
      <c r="G97" s="122"/>
      <c r="H97" s="122"/>
      <c r="I97" s="122"/>
      <c r="J97" s="123">
        <f>J127</f>
        <v>0</v>
      </c>
      <c r="L97" s="120"/>
    </row>
    <row r="98" spans="1:31" s="10" customFormat="1" ht="19.899999999999999" customHeight="1">
      <c r="B98" s="124"/>
      <c r="D98" s="125" t="s">
        <v>136</v>
      </c>
      <c r="E98" s="126"/>
      <c r="F98" s="126"/>
      <c r="G98" s="126"/>
      <c r="H98" s="126"/>
      <c r="I98" s="126"/>
      <c r="J98" s="127">
        <f>J128</f>
        <v>0</v>
      </c>
      <c r="L98" s="124"/>
    </row>
    <row r="99" spans="1:31" s="10" customFormat="1" ht="19.899999999999999" customHeight="1">
      <c r="B99" s="124"/>
      <c r="D99" s="125" t="s">
        <v>488</v>
      </c>
      <c r="E99" s="126"/>
      <c r="F99" s="126"/>
      <c r="G99" s="126"/>
      <c r="H99" s="126"/>
      <c r="I99" s="126"/>
      <c r="J99" s="127">
        <f>J131</f>
        <v>0</v>
      </c>
      <c r="L99" s="124"/>
    </row>
    <row r="100" spans="1:31" s="10" customFormat="1" ht="19.899999999999999" customHeight="1">
      <c r="B100" s="124"/>
      <c r="D100" s="125" t="s">
        <v>137</v>
      </c>
      <c r="E100" s="126"/>
      <c r="F100" s="126"/>
      <c r="G100" s="126"/>
      <c r="H100" s="126"/>
      <c r="I100" s="126"/>
      <c r="J100" s="127">
        <f>J136</f>
        <v>0</v>
      </c>
      <c r="L100" s="124"/>
    </row>
    <row r="101" spans="1:31" s="10" customFormat="1" ht="19.899999999999999" customHeight="1">
      <c r="B101" s="124"/>
      <c r="D101" s="125" t="s">
        <v>492</v>
      </c>
      <c r="E101" s="126"/>
      <c r="F101" s="126"/>
      <c r="G101" s="126"/>
      <c r="H101" s="126"/>
      <c r="I101" s="126"/>
      <c r="J101" s="127">
        <f>J142</f>
        <v>0</v>
      </c>
      <c r="L101" s="124"/>
    </row>
    <row r="102" spans="1:31" s="9" customFormat="1" ht="24.95" customHeight="1">
      <c r="B102" s="120"/>
      <c r="D102" s="121" t="s">
        <v>138</v>
      </c>
      <c r="E102" s="122"/>
      <c r="F102" s="122"/>
      <c r="G102" s="122"/>
      <c r="H102" s="122"/>
      <c r="I102" s="122"/>
      <c r="J102" s="123">
        <f>J144</f>
        <v>0</v>
      </c>
      <c r="L102" s="120"/>
    </row>
    <row r="103" spans="1:31" s="10" customFormat="1" ht="19.899999999999999" customHeight="1">
      <c r="B103" s="124"/>
      <c r="D103" s="125" t="s">
        <v>496</v>
      </c>
      <c r="E103" s="126"/>
      <c r="F103" s="126"/>
      <c r="G103" s="126"/>
      <c r="H103" s="126"/>
      <c r="I103" s="126"/>
      <c r="J103" s="127">
        <f>J145</f>
        <v>0</v>
      </c>
      <c r="L103" s="124"/>
    </row>
    <row r="104" spans="1:31" s="9" customFormat="1" ht="24.95" customHeight="1">
      <c r="B104" s="120"/>
      <c r="D104" s="121" t="s">
        <v>503</v>
      </c>
      <c r="E104" s="122"/>
      <c r="F104" s="122"/>
      <c r="G104" s="122"/>
      <c r="H104" s="122"/>
      <c r="I104" s="122"/>
      <c r="J104" s="123">
        <f>J154</f>
        <v>0</v>
      </c>
      <c r="L104" s="120"/>
    </row>
    <row r="105" spans="1:31" s="10" customFormat="1" ht="19.899999999999999" customHeight="1">
      <c r="B105" s="124"/>
      <c r="D105" s="125" t="s">
        <v>504</v>
      </c>
      <c r="E105" s="126"/>
      <c r="F105" s="126"/>
      <c r="G105" s="126"/>
      <c r="H105" s="126"/>
      <c r="I105" s="126"/>
      <c r="J105" s="127">
        <f>J155</f>
        <v>0</v>
      </c>
      <c r="L105" s="124"/>
    </row>
    <row r="106" spans="1:31" s="9" customFormat="1" ht="24.95" customHeight="1">
      <c r="B106" s="120"/>
      <c r="D106" s="121" t="s">
        <v>3307</v>
      </c>
      <c r="E106" s="122"/>
      <c r="F106" s="122"/>
      <c r="G106" s="122"/>
      <c r="H106" s="122"/>
      <c r="I106" s="122"/>
      <c r="J106" s="123">
        <f>J162</f>
        <v>0</v>
      </c>
      <c r="L106" s="120"/>
    </row>
    <row r="107" spans="1:31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12" spans="1:31" s="2" customFormat="1" ht="6.95" customHeight="1">
      <c r="A112" s="29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5" customHeight="1">
      <c r="A113" s="29"/>
      <c r="B113" s="30"/>
      <c r="C113" s="18" t="s">
        <v>149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15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26.25" customHeight="1">
      <c r="A116" s="29"/>
      <c r="B116" s="30"/>
      <c r="C116" s="29"/>
      <c r="D116" s="29"/>
      <c r="E116" s="233" t="str">
        <f>E7</f>
        <v>FEMINADSS Veľký Blh - prestava a rekonštrukcia rodinného domu pre účely zriadenia podporovaného bývania pre PSS</v>
      </c>
      <c r="F116" s="234"/>
      <c r="G116" s="234"/>
      <c r="H116" s="234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126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192" t="str">
        <f>E9</f>
        <v>SO 05 - SO 05 Oplotenie</v>
      </c>
      <c r="F118" s="235"/>
      <c r="G118" s="235"/>
      <c r="H118" s="235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19</v>
      </c>
      <c r="D120" s="29"/>
      <c r="E120" s="29"/>
      <c r="F120" s="22" t="str">
        <f>F12</f>
        <v>Jesenské</v>
      </c>
      <c r="G120" s="29"/>
      <c r="H120" s="29"/>
      <c r="I120" s="24" t="s">
        <v>21</v>
      </c>
      <c r="J120" s="55" t="str">
        <f>IF(J12="","",J12)</f>
        <v>22. 6. 2023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>
      <c r="A122" s="29"/>
      <c r="B122" s="30"/>
      <c r="C122" s="24" t="s">
        <v>23</v>
      </c>
      <c r="D122" s="29"/>
      <c r="E122" s="29"/>
      <c r="F122" s="22" t="str">
        <f>E15</f>
        <v>FEMINA Domov sociálnych služieb, Veľký Blh</v>
      </c>
      <c r="G122" s="29"/>
      <c r="H122" s="29"/>
      <c r="I122" s="24" t="s">
        <v>29</v>
      </c>
      <c r="J122" s="27" t="str">
        <f>E21</f>
        <v xml:space="preserve"> 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27</v>
      </c>
      <c r="D123" s="29"/>
      <c r="E123" s="29"/>
      <c r="F123" s="22" t="str">
        <f>IF(E18="","",E18)</f>
        <v>Vyplň údaj</v>
      </c>
      <c r="G123" s="29"/>
      <c r="H123" s="29"/>
      <c r="I123" s="24" t="s">
        <v>32</v>
      </c>
      <c r="J123" s="27" t="str">
        <f>E24</f>
        <v xml:space="preserve"> 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28"/>
      <c r="B125" s="129"/>
      <c r="C125" s="130" t="s">
        <v>150</v>
      </c>
      <c r="D125" s="131" t="s">
        <v>59</v>
      </c>
      <c r="E125" s="131" t="s">
        <v>55</v>
      </c>
      <c r="F125" s="131" t="s">
        <v>56</v>
      </c>
      <c r="G125" s="131" t="s">
        <v>151</v>
      </c>
      <c r="H125" s="131" t="s">
        <v>152</v>
      </c>
      <c r="I125" s="131" t="s">
        <v>153</v>
      </c>
      <c r="J125" s="132" t="s">
        <v>132</v>
      </c>
      <c r="K125" s="133" t="s">
        <v>154</v>
      </c>
      <c r="L125" s="134"/>
      <c r="M125" s="62" t="s">
        <v>1</v>
      </c>
      <c r="N125" s="63" t="s">
        <v>38</v>
      </c>
      <c r="O125" s="63" t="s">
        <v>155</v>
      </c>
      <c r="P125" s="63" t="s">
        <v>156</v>
      </c>
      <c r="Q125" s="63" t="s">
        <v>157</v>
      </c>
      <c r="R125" s="63" t="s">
        <v>158</v>
      </c>
      <c r="S125" s="63" t="s">
        <v>159</v>
      </c>
      <c r="T125" s="64" t="s">
        <v>160</v>
      </c>
      <c r="U125" s="128"/>
      <c r="V125" s="128"/>
      <c r="W125" s="128"/>
      <c r="X125" s="128"/>
      <c r="Y125" s="128"/>
      <c r="Z125" s="128"/>
      <c r="AA125" s="128"/>
      <c r="AB125" s="128"/>
      <c r="AC125" s="128"/>
      <c r="AD125" s="128"/>
      <c r="AE125" s="128"/>
    </row>
    <row r="126" spans="1:63" s="2" customFormat="1" ht="22.9" customHeight="1">
      <c r="A126" s="29"/>
      <c r="B126" s="30"/>
      <c r="C126" s="69" t="s">
        <v>133</v>
      </c>
      <c r="D126" s="29"/>
      <c r="E126" s="29"/>
      <c r="F126" s="29"/>
      <c r="G126" s="29"/>
      <c r="H126" s="29"/>
      <c r="I126" s="29"/>
      <c r="J126" s="135">
        <f>BK126</f>
        <v>0</v>
      </c>
      <c r="K126" s="29"/>
      <c r="L126" s="30"/>
      <c r="M126" s="65"/>
      <c r="N126" s="56"/>
      <c r="O126" s="66"/>
      <c r="P126" s="136">
        <f>P127+P144+P154+P162</f>
        <v>0</v>
      </c>
      <c r="Q126" s="66"/>
      <c r="R126" s="136">
        <f>R127+R144+R154+R162</f>
        <v>31.0898389</v>
      </c>
      <c r="S126" s="66"/>
      <c r="T126" s="137">
        <f>T127+T144+T154+T162</f>
        <v>1.5222299999999997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73</v>
      </c>
      <c r="AU126" s="14" t="s">
        <v>134</v>
      </c>
      <c r="BK126" s="138">
        <f>BK127+BK144+BK154+BK162</f>
        <v>0</v>
      </c>
    </row>
    <row r="127" spans="1:63" s="12" customFormat="1" ht="25.9" customHeight="1">
      <c r="B127" s="139"/>
      <c r="D127" s="140" t="s">
        <v>73</v>
      </c>
      <c r="E127" s="141" t="s">
        <v>161</v>
      </c>
      <c r="F127" s="141" t="s">
        <v>162</v>
      </c>
      <c r="I127" s="142"/>
      <c r="J127" s="143">
        <f>BK127</f>
        <v>0</v>
      </c>
      <c r="L127" s="139"/>
      <c r="M127" s="144"/>
      <c r="N127" s="145"/>
      <c r="O127" s="145"/>
      <c r="P127" s="146">
        <f>P128+P131+P136+P142</f>
        <v>0</v>
      </c>
      <c r="Q127" s="145"/>
      <c r="R127" s="146">
        <f>R128+R131+R136+R142</f>
        <v>30.885768900000002</v>
      </c>
      <c r="S127" s="145"/>
      <c r="T127" s="147">
        <f>T128+T131+T136+T142</f>
        <v>0</v>
      </c>
      <c r="AR127" s="140" t="s">
        <v>81</v>
      </c>
      <c r="AT127" s="148" t="s">
        <v>73</v>
      </c>
      <c r="AU127" s="148" t="s">
        <v>74</v>
      </c>
      <c r="AY127" s="140" t="s">
        <v>163</v>
      </c>
      <c r="BK127" s="149">
        <f>BK128+BK131+BK136+BK142</f>
        <v>0</v>
      </c>
    </row>
    <row r="128" spans="1:63" s="12" customFormat="1" ht="22.9" customHeight="1">
      <c r="B128" s="139"/>
      <c r="D128" s="140" t="s">
        <v>73</v>
      </c>
      <c r="E128" s="150" t="s">
        <v>81</v>
      </c>
      <c r="F128" s="150" t="s">
        <v>164</v>
      </c>
      <c r="I128" s="142"/>
      <c r="J128" s="151">
        <f>BK128</f>
        <v>0</v>
      </c>
      <c r="L128" s="139"/>
      <c r="M128" s="144"/>
      <c r="N128" s="145"/>
      <c r="O128" s="145"/>
      <c r="P128" s="146">
        <f>SUM(P129:P130)</f>
        <v>0</v>
      </c>
      <c r="Q128" s="145"/>
      <c r="R128" s="146">
        <f>SUM(R129:R130)</f>
        <v>0</v>
      </c>
      <c r="S128" s="145"/>
      <c r="T128" s="147">
        <f>SUM(T129:T130)</f>
        <v>0</v>
      </c>
      <c r="AR128" s="140" t="s">
        <v>81</v>
      </c>
      <c r="AT128" s="148" t="s">
        <v>73</v>
      </c>
      <c r="AU128" s="148" t="s">
        <v>81</v>
      </c>
      <c r="AY128" s="140" t="s">
        <v>163</v>
      </c>
      <c r="BK128" s="149">
        <f>SUM(BK129:BK130)</f>
        <v>0</v>
      </c>
    </row>
    <row r="129" spans="1:65" s="2" customFormat="1" ht="24.2" customHeight="1">
      <c r="A129" s="29"/>
      <c r="B129" s="152"/>
      <c r="C129" s="153" t="s">
        <v>81</v>
      </c>
      <c r="D129" s="153" t="s">
        <v>165</v>
      </c>
      <c r="E129" s="154" t="s">
        <v>3308</v>
      </c>
      <c r="F129" s="155" t="s">
        <v>3309</v>
      </c>
      <c r="G129" s="156" t="s">
        <v>177</v>
      </c>
      <c r="H129" s="157">
        <v>10.4</v>
      </c>
      <c r="I129" s="158"/>
      <c r="J129" s="159">
        <f>ROUND(I129*H129,2)</f>
        <v>0</v>
      </c>
      <c r="K129" s="160"/>
      <c r="L129" s="30"/>
      <c r="M129" s="161" t="s">
        <v>1</v>
      </c>
      <c r="N129" s="162" t="s">
        <v>40</v>
      </c>
      <c r="O129" s="58"/>
      <c r="P129" s="163">
        <f>O129*H129</f>
        <v>0</v>
      </c>
      <c r="Q129" s="163">
        <v>0</v>
      </c>
      <c r="R129" s="163">
        <f>Q129*H129</f>
        <v>0</v>
      </c>
      <c r="S129" s="163">
        <v>0</v>
      </c>
      <c r="T129" s="164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169</v>
      </c>
      <c r="AT129" s="165" t="s">
        <v>165</v>
      </c>
      <c r="AU129" s="165" t="s">
        <v>87</v>
      </c>
      <c r="AY129" s="14" t="s">
        <v>163</v>
      </c>
      <c r="BE129" s="166">
        <f>IF(N129="základná",J129,0)</f>
        <v>0</v>
      </c>
      <c r="BF129" s="166">
        <f>IF(N129="znížená",J129,0)</f>
        <v>0</v>
      </c>
      <c r="BG129" s="166">
        <f>IF(N129="zákl. prenesená",J129,0)</f>
        <v>0</v>
      </c>
      <c r="BH129" s="166">
        <f>IF(N129="zníž. prenesená",J129,0)</f>
        <v>0</v>
      </c>
      <c r="BI129" s="166">
        <f>IF(N129="nulová",J129,0)</f>
        <v>0</v>
      </c>
      <c r="BJ129" s="14" t="s">
        <v>87</v>
      </c>
      <c r="BK129" s="166">
        <f>ROUND(I129*H129,2)</f>
        <v>0</v>
      </c>
      <c r="BL129" s="14" t="s">
        <v>169</v>
      </c>
      <c r="BM129" s="165" t="s">
        <v>3310</v>
      </c>
    </row>
    <row r="130" spans="1:65" s="2" customFormat="1" ht="24.2" customHeight="1">
      <c r="A130" s="29"/>
      <c r="B130" s="152"/>
      <c r="C130" s="153" t="s">
        <v>87</v>
      </c>
      <c r="D130" s="153" t="s">
        <v>165</v>
      </c>
      <c r="E130" s="154" t="s">
        <v>3311</v>
      </c>
      <c r="F130" s="155" t="s">
        <v>3312</v>
      </c>
      <c r="G130" s="156" t="s">
        <v>245</v>
      </c>
      <c r="H130" s="157">
        <v>52</v>
      </c>
      <c r="I130" s="158"/>
      <c r="J130" s="159">
        <f>ROUND(I130*H130,2)</f>
        <v>0</v>
      </c>
      <c r="K130" s="160"/>
      <c r="L130" s="30"/>
      <c r="M130" s="161" t="s">
        <v>1</v>
      </c>
      <c r="N130" s="162" t="s">
        <v>40</v>
      </c>
      <c r="O130" s="58"/>
      <c r="P130" s="163">
        <f>O130*H130</f>
        <v>0</v>
      </c>
      <c r="Q130" s="163">
        <v>0</v>
      </c>
      <c r="R130" s="163">
        <f>Q130*H130</f>
        <v>0</v>
      </c>
      <c r="S130" s="163">
        <v>0</v>
      </c>
      <c r="T130" s="164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169</v>
      </c>
      <c r="AT130" s="165" t="s">
        <v>165</v>
      </c>
      <c r="AU130" s="165" t="s">
        <v>87</v>
      </c>
      <c r="AY130" s="14" t="s">
        <v>163</v>
      </c>
      <c r="BE130" s="166">
        <f>IF(N130="základná",J130,0)</f>
        <v>0</v>
      </c>
      <c r="BF130" s="166">
        <f>IF(N130="znížená",J130,0)</f>
        <v>0</v>
      </c>
      <c r="BG130" s="166">
        <f>IF(N130="zákl. prenesená",J130,0)</f>
        <v>0</v>
      </c>
      <c r="BH130" s="166">
        <f>IF(N130="zníž. prenesená",J130,0)</f>
        <v>0</v>
      </c>
      <c r="BI130" s="166">
        <f>IF(N130="nulová",J130,0)</f>
        <v>0</v>
      </c>
      <c r="BJ130" s="14" t="s">
        <v>87</v>
      </c>
      <c r="BK130" s="166">
        <f>ROUND(I130*H130,2)</f>
        <v>0</v>
      </c>
      <c r="BL130" s="14" t="s">
        <v>169</v>
      </c>
      <c r="BM130" s="165" t="s">
        <v>3313</v>
      </c>
    </row>
    <row r="131" spans="1:65" s="12" customFormat="1" ht="22.9" customHeight="1">
      <c r="B131" s="139"/>
      <c r="D131" s="140" t="s">
        <v>73</v>
      </c>
      <c r="E131" s="150" t="s">
        <v>174</v>
      </c>
      <c r="F131" s="150" t="s">
        <v>567</v>
      </c>
      <c r="I131" s="142"/>
      <c r="J131" s="151">
        <f>BK131</f>
        <v>0</v>
      </c>
      <c r="L131" s="139"/>
      <c r="M131" s="144"/>
      <c r="N131" s="145"/>
      <c r="O131" s="145"/>
      <c r="P131" s="146">
        <f>SUM(P132:P135)</f>
        <v>0</v>
      </c>
      <c r="Q131" s="145"/>
      <c r="R131" s="146">
        <f>SUM(R132:R135)</f>
        <v>30.885768900000002</v>
      </c>
      <c r="S131" s="145"/>
      <c r="T131" s="147">
        <f>SUM(T132:T135)</f>
        <v>0</v>
      </c>
      <c r="AR131" s="140" t="s">
        <v>81</v>
      </c>
      <c r="AT131" s="148" t="s">
        <v>73</v>
      </c>
      <c r="AU131" s="148" t="s">
        <v>81</v>
      </c>
      <c r="AY131" s="140" t="s">
        <v>163</v>
      </c>
      <c r="BK131" s="149">
        <f>SUM(BK132:BK135)</f>
        <v>0</v>
      </c>
    </row>
    <row r="132" spans="1:65" s="2" customFormat="1" ht="24.2" customHeight="1">
      <c r="A132" s="29"/>
      <c r="B132" s="152"/>
      <c r="C132" s="153" t="s">
        <v>174</v>
      </c>
      <c r="D132" s="153" t="s">
        <v>165</v>
      </c>
      <c r="E132" s="154" t="s">
        <v>3314</v>
      </c>
      <c r="F132" s="155" t="s">
        <v>3315</v>
      </c>
      <c r="G132" s="156" t="s">
        <v>245</v>
      </c>
      <c r="H132" s="157">
        <v>52</v>
      </c>
      <c r="I132" s="158"/>
      <c r="J132" s="159">
        <f>ROUND(I132*H132,2)</f>
        <v>0</v>
      </c>
      <c r="K132" s="160"/>
      <c r="L132" s="30"/>
      <c r="M132" s="161" t="s">
        <v>1</v>
      </c>
      <c r="N132" s="162" t="s">
        <v>40</v>
      </c>
      <c r="O132" s="58"/>
      <c r="P132" s="163">
        <f>O132*H132</f>
        <v>0</v>
      </c>
      <c r="Q132" s="163">
        <v>0.41593000000000002</v>
      </c>
      <c r="R132" s="163">
        <f>Q132*H132</f>
        <v>21.628360000000001</v>
      </c>
      <c r="S132" s="163">
        <v>0</v>
      </c>
      <c r="T132" s="164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169</v>
      </c>
      <c r="AT132" s="165" t="s">
        <v>165</v>
      </c>
      <c r="AU132" s="165" t="s">
        <v>87</v>
      </c>
      <c r="AY132" s="14" t="s">
        <v>163</v>
      </c>
      <c r="BE132" s="166">
        <f>IF(N132="základná",J132,0)</f>
        <v>0</v>
      </c>
      <c r="BF132" s="166">
        <f>IF(N132="znížená",J132,0)</f>
        <v>0</v>
      </c>
      <c r="BG132" s="166">
        <f>IF(N132="zákl. prenesená",J132,0)</f>
        <v>0</v>
      </c>
      <c r="BH132" s="166">
        <f>IF(N132="zníž. prenesená",J132,0)</f>
        <v>0</v>
      </c>
      <c r="BI132" s="166">
        <f>IF(N132="nulová",J132,0)</f>
        <v>0</v>
      </c>
      <c r="BJ132" s="14" t="s">
        <v>87</v>
      </c>
      <c r="BK132" s="166">
        <f>ROUND(I132*H132,2)</f>
        <v>0</v>
      </c>
      <c r="BL132" s="14" t="s">
        <v>169</v>
      </c>
      <c r="BM132" s="165" t="s">
        <v>3316</v>
      </c>
    </row>
    <row r="133" spans="1:65" s="2" customFormat="1" ht="24.2" customHeight="1">
      <c r="A133" s="29"/>
      <c r="B133" s="152"/>
      <c r="C133" s="172" t="s">
        <v>169</v>
      </c>
      <c r="D133" s="172" t="s">
        <v>613</v>
      </c>
      <c r="E133" s="173" t="s">
        <v>3317</v>
      </c>
      <c r="F133" s="174" t="s">
        <v>3318</v>
      </c>
      <c r="G133" s="175" t="s">
        <v>245</v>
      </c>
      <c r="H133" s="176">
        <v>52.52</v>
      </c>
      <c r="I133" s="177"/>
      <c r="J133" s="178">
        <f>ROUND(I133*H133,2)</f>
        <v>0</v>
      </c>
      <c r="K133" s="179"/>
      <c r="L133" s="180"/>
      <c r="M133" s="181" t="s">
        <v>1</v>
      </c>
      <c r="N133" s="182" t="s">
        <v>40</v>
      </c>
      <c r="O133" s="58"/>
      <c r="P133" s="163">
        <f>O133*H133</f>
        <v>0</v>
      </c>
      <c r="Q133" s="163">
        <v>7.0000000000000007E-2</v>
      </c>
      <c r="R133" s="163">
        <f>Q133*H133</f>
        <v>3.6764000000000006</v>
      </c>
      <c r="S133" s="163">
        <v>0</v>
      </c>
      <c r="T133" s="164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194</v>
      </c>
      <c r="AT133" s="165" t="s">
        <v>613</v>
      </c>
      <c r="AU133" s="165" t="s">
        <v>87</v>
      </c>
      <c r="AY133" s="14" t="s">
        <v>163</v>
      </c>
      <c r="BE133" s="166">
        <f>IF(N133="základná",J133,0)</f>
        <v>0</v>
      </c>
      <c r="BF133" s="166">
        <f>IF(N133="znížená",J133,0)</f>
        <v>0</v>
      </c>
      <c r="BG133" s="166">
        <f>IF(N133="zákl. prenesená",J133,0)</f>
        <v>0</v>
      </c>
      <c r="BH133" s="166">
        <f>IF(N133="zníž. prenesená",J133,0)</f>
        <v>0</v>
      </c>
      <c r="BI133" s="166">
        <f>IF(N133="nulová",J133,0)</f>
        <v>0</v>
      </c>
      <c r="BJ133" s="14" t="s">
        <v>87</v>
      </c>
      <c r="BK133" s="166">
        <f>ROUND(I133*H133,2)</f>
        <v>0</v>
      </c>
      <c r="BL133" s="14" t="s">
        <v>169</v>
      </c>
      <c r="BM133" s="165" t="s">
        <v>3319</v>
      </c>
    </row>
    <row r="134" spans="1:65" s="2" customFormat="1" ht="24.2" customHeight="1">
      <c r="A134" s="29"/>
      <c r="B134" s="152"/>
      <c r="C134" s="153" t="s">
        <v>182</v>
      </c>
      <c r="D134" s="153" t="s">
        <v>165</v>
      </c>
      <c r="E134" s="154" t="s">
        <v>3320</v>
      </c>
      <c r="F134" s="155" t="s">
        <v>3321</v>
      </c>
      <c r="G134" s="156" t="s">
        <v>282</v>
      </c>
      <c r="H134" s="157">
        <v>119.97</v>
      </c>
      <c r="I134" s="158"/>
      <c r="J134" s="159">
        <f>ROUND(I134*H134,2)</f>
        <v>0</v>
      </c>
      <c r="K134" s="160"/>
      <c r="L134" s="30"/>
      <c r="M134" s="161" t="s">
        <v>1</v>
      </c>
      <c r="N134" s="162" t="s">
        <v>40</v>
      </c>
      <c r="O134" s="58"/>
      <c r="P134" s="163">
        <f>O134*H134</f>
        <v>0</v>
      </c>
      <c r="Q134" s="163">
        <v>3.1370000000000002E-2</v>
      </c>
      <c r="R134" s="163">
        <f>Q134*H134</f>
        <v>3.7634589000000003</v>
      </c>
      <c r="S134" s="163">
        <v>0</v>
      </c>
      <c r="T134" s="164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169</v>
      </c>
      <c r="AT134" s="165" t="s">
        <v>165</v>
      </c>
      <c r="AU134" s="165" t="s">
        <v>87</v>
      </c>
      <c r="AY134" s="14" t="s">
        <v>163</v>
      </c>
      <c r="BE134" s="166">
        <f>IF(N134="základná",J134,0)</f>
        <v>0</v>
      </c>
      <c r="BF134" s="166">
        <f>IF(N134="znížená",J134,0)</f>
        <v>0</v>
      </c>
      <c r="BG134" s="166">
        <f>IF(N134="zákl. prenesená",J134,0)</f>
        <v>0</v>
      </c>
      <c r="BH134" s="166">
        <f>IF(N134="zníž. prenesená",J134,0)</f>
        <v>0</v>
      </c>
      <c r="BI134" s="166">
        <f>IF(N134="nulová",J134,0)</f>
        <v>0</v>
      </c>
      <c r="BJ134" s="14" t="s">
        <v>87</v>
      </c>
      <c r="BK134" s="166">
        <f>ROUND(I134*H134,2)</f>
        <v>0</v>
      </c>
      <c r="BL134" s="14" t="s">
        <v>169</v>
      </c>
      <c r="BM134" s="165" t="s">
        <v>3322</v>
      </c>
    </row>
    <row r="135" spans="1:65" s="2" customFormat="1" ht="24.2" customHeight="1">
      <c r="A135" s="29"/>
      <c r="B135" s="152"/>
      <c r="C135" s="172" t="s">
        <v>186</v>
      </c>
      <c r="D135" s="172" t="s">
        <v>613</v>
      </c>
      <c r="E135" s="173" t="s">
        <v>3323</v>
      </c>
      <c r="F135" s="174" t="s">
        <v>3324</v>
      </c>
      <c r="G135" s="175" t="s">
        <v>245</v>
      </c>
      <c r="H135" s="176">
        <v>48.468000000000004</v>
      </c>
      <c r="I135" s="177"/>
      <c r="J135" s="178">
        <f>ROUND(I135*H135,2)</f>
        <v>0</v>
      </c>
      <c r="K135" s="179"/>
      <c r="L135" s="180"/>
      <c r="M135" s="181" t="s">
        <v>1</v>
      </c>
      <c r="N135" s="182" t="s">
        <v>40</v>
      </c>
      <c r="O135" s="58"/>
      <c r="P135" s="163">
        <f>O135*H135</f>
        <v>0</v>
      </c>
      <c r="Q135" s="163">
        <v>3.7499999999999999E-2</v>
      </c>
      <c r="R135" s="163">
        <f>Q135*H135</f>
        <v>1.81755</v>
      </c>
      <c r="S135" s="163">
        <v>0</v>
      </c>
      <c r="T135" s="164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194</v>
      </c>
      <c r="AT135" s="165" t="s">
        <v>613</v>
      </c>
      <c r="AU135" s="165" t="s">
        <v>87</v>
      </c>
      <c r="AY135" s="14" t="s">
        <v>163</v>
      </c>
      <c r="BE135" s="166">
        <f>IF(N135="základná",J135,0)</f>
        <v>0</v>
      </c>
      <c r="BF135" s="166">
        <f>IF(N135="znížená",J135,0)</f>
        <v>0</v>
      </c>
      <c r="BG135" s="166">
        <f>IF(N135="zákl. prenesená",J135,0)</f>
        <v>0</v>
      </c>
      <c r="BH135" s="166">
        <f>IF(N135="zníž. prenesená",J135,0)</f>
        <v>0</v>
      </c>
      <c r="BI135" s="166">
        <f>IF(N135="nulová",J135,0)</f>
        <v>0</v>
      </c>
      <c r="BJ135" s="14" t="s">
        <v>87</v>
      </c>
      <c r="BK135" s="166">
        <f>ROUND(I135*H135,2)</f>
        <v>0</v>
      </c>
      <c r="BL135" s="14" t="s">
        <v>169</v>
      </c>
      <c r="BM135" s="165" t="s">
        <v>3325</v>
      </c>
    </row>
    <row r="136" spans="1:65" s="12" customFormat="1" ht="22.9" customHeight="1">
      <c r="B136" s="139"/>
      <c r="D136" s="140" t="s">
        <v>73</v>
      </c>
      <c r="E136" s="150" t="s">
        <v>198</v>
      </c>
      <c r="F136" s="150" t="s">
        <v>202</v>
      </c>
      <c r="I136" s="142"/>
      <c r="J136" s="151">
        <f>BK136</f>
        <v>0</v>
      </c>
      <c r="L136" s="139"/>
      <c r="M136" s="144"/>
      <c r="N136" s="145"/>
      <c r="O136" s="145"/>
      <c r="P136" s="146">
        <f>SUM(P137:P141)</f>
        <v>0</v>
      </c>
      <c r="Q136" s="145"/>
      <c r="R136" s="146">
        <f>SUM(R137:R141)</f>
        <v>0</v>
      </c>
      <c r="S136" s="145"/>
      <c r="T136" s="147">
        <f>SUM(T137:T141)</f>
        <v>0</v>
      </c>
      <c r="AR136" s="140" t="s">
        <v>81</v>
      </c>
      <c r="AT136" s="148" t="s">
        <v>73</v>
      </c>
      <c r="AU136" s="148" t="s">
        <v>81</v>
      </c>
      <c r="AY136" s="140" t="s">
        <v>163</v>
      </c>
      <c r="BK136" s="149">
        <f>SUM(BK137:BK141)</f>
        <v>0</v>
      </c>
    </row>
    <row r="137" spans="1:65" s="2" customFormat="1" ht="21.75" customHeight="1">
      <c r="A137" s="29"/>
      <c r="B137" s="152"/>
      <c r="C137" s="153" t="s">
        <v>190</v>
      </c>
      <c r="D137" s="153" t="s">
        <v>165</v>
      </c>
      <c r="E137" s="154" t="s">
        <v>310</v>
      </c>
      <c r="F137" s="155" t="s">
        <v>311</v>
      </c>
      <c r="G137" s="156" t="s">
        <v>307</v>
      </c>
      <c r="H137" s="157">
        <v>1.522</v>
      </c>
      <c r="I137" s="158"/>
      <c r="J137" s="159">
        <f>ROUND(I137*H137,2)</f>
        <v>0</v>
      </c>
      <c r="K137" s="160"/>
      <c r="L137" s="30"/>
      <c r="M137" s="161" t="s">
        <v>1</v>
      </c>
      <c r="N137" s="162" t="s">
        <v>40</v>
      </c>
      <c r="O137" s="58"/>
      <c r="P137" s="163">
        <f>O137*H137</f>
        <v>0</v>
      </c>
      <c r="Q137" s="163">
        <v>0</v>
      </c>
      <c r="R137" s="163">
        <f>Q137*H137</f>
        <v>0</v>
      </c>
      <c r="S137" s="163">
        <v>0</v>
      </c>
      <c r="T137" s="164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169</v>
      </c>
      <c r="AT137" s="165" t="s">
        <v>165</v>
      </c>
      <c r="AU137" s="165" t="s">
        <v>87</v>
      </c>
      <c r="AY137" s="14" t="s">
        <v>163</v>
      </c>
      <c r="BE137" s="166">
        <f>IF(N137="základná",J137,0)</f>
        <v>0</v>
      </c>
      <c r="BF137" s="166">
        <f>IF(N137="znížená",J137,0)</f>
        <v>0</v>
      </c>
      <c r="BG137" s="166">
        <f>IF(N137="zákl. prenesená",J137,0)</f>
        <v>0</v>
      </c>
      <c r="BH137" s="166">
        <f>IF(N137="zníž. prenesená",J137,0)</f>
        <v>0</v>
      </c>
      <c r="BI137" s="166">
        <f>IF(N137="nulová",J137,0)</f>
        <v>0</v>
      </c>
      <c r="BJ137" s="14" t="s">
        <v>87</v>
      </c>
      <c r="BK137" s="166">
        <f>ROUND(I137*H137,2)</f>
        <v>0</v>
      </c>
      <c r="BL137" s="14" t="s">
        <v>169</v>
      </c>
      <c r="BM137" s="165" t="s">
        <v>3326</v>
      </c>
    </row>
    <row r="138" spans="1:65" s="2" customFormat="1" ht="24.2" customHeight="1">
      <c r="A138" s="29"/>
      <c r="B138" s="152"/>
      <c r="C138" s="153" t="s">
        <v>194</v>
      </c>
      <c r="D138" s="153" t="s">
        <v>165</v>
      </c>
      <c r="E138" s="154" t="s">
        <v>314</v>
      </c>
      <c r="F138" s="155" t="s">
        <v>315</v>
      </c>
      <c r="G138" s="156" t="s">
        <v>307</v>
      </c>
      <c r="H138" s="157">
        <v>60.88</v>
      </c>
      <c r="I138" s="158"/>
      <c r="J138" s="159">
        <f>ROUND(I138*H138,2)</f>
        <v>0</v>
      </c>
      <c r="K138" s="160"/>
      <c r="L138" s="30"/>
      <c r="M138" s="161" t="s">
        <v>1</v>
      </c>
      <c r="N138" s="162" t="s">
        <v>40</v>
      </c>
      <c r="O138" s="58"/>
      <c r="P138" s="163">
        <f>O138*H138</f>
        <v>0</v>
      </c>
      <c r="Q138" s="163">
        <v>0</v>
      </c>
      <c r="R138" s="163">
        <f>Q138*H138</f>
        <v>0</v>
      </c>
      <c r="S138" s="163">
        <v>0</v>
      </c>
      <c r="T138" s="164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169</v>
      </c>
      <c r="AT138" s="165" t="s">
        <v>165</v>
      </c>
      <c r="AU138" s="165" t="s">
        <v>87</v>
      </c>
      <c r="AY138" s="14" t="s">
        <v>163</v>
      </c>
      <c r="BE138" s="166">
        <f>IF(N138="základná",J138,0)</f>
        <v>0</v>
      </c>
      <c r="BF138" s="166">
        <f>IF(N138="znížená",J138,0)</f>
        <v>0</v>
      </c>
      <c r="BG138" s="166">
        <f>IF(N138="zákl. prenesená",J138,0)</f>
        <v>0</v>
      </c>
      <c r="BH138" s="166">
        <f>IF(N138="zníž. prenesená",J138,0)</f>
        <v>0</v>
      </c>
      <c r="BI138" s="166">
        <f>IF(N138="nulová",J138,0)</f>
        <v>0</v>
      </c>
      <c r="BJ138" s="14" t="s">
        <v>87</v>
      </c>
      <c r="BK138" s="166">
        <f>ROUND(I138*H138,2)</f>
        <v>0</v>
      </c>
      <c r="BL138" s="14" t="s">
        <v>169</v>
      </c>
      <c r="BM138" s="165" t="s">
        <v>3327</v>
      </c>
    </row>
    <row r="139" spans="1:65" s="2" customFormat="1" ht="24.2" customHeight="1">
      <c r="A139" s="29"/>
      <c r="B139" s="152"/>
      <c r="C139" s="153" t="s">
        <v>198</v>
      </c>
      <c r="D139" s="153" t="s">
        <v>165</v>
      </c>
      <c r="E139" s="154" t="s">
        <v>318</v>
      </c>
      <c r="F139" s="155" t="s">
        <v>319</v>
      </c>
      <c r="G139" s="156" t="s">
        <v>307</v>
      </c>
      <c r="H139" s="157">
        <v>1.522</v>
      </c>
      <c r="I139" s="158"/>
      <c r="J139" s="159">
        <f>ROUND(I139*H139,2)</f>
        <v>0</v>
      </c>
      <c r="K139" s="160"/>
      <c r="L139" s="30"/>
      <c r="M139" s="161" t="s">
        <v>1</v>
      </c>
      <c r="N139" s="162" t="s">
        <v>40</v>
      </c>
      <c r="O139" s="58"/>
      <c r="P139" s="163">
        <f>O139*H139</f>
        <v>0</v>
      </c>
      <c r="Q139" s="163">
        <v>0</v>
      </c>
      <c r="R139" s="163">
        <f>Q139*H139</f>
        <v>0</v>
      </c>
      <c r="S139" s="163">
        <v>0</v>
      </c>
      <c r="T139" s="164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169</v>
      </c>
      <c r="AT139" s="165" t="s">
        <v>165</v>
      </c>
      <c r="AU139" s="165" t="s">
        <v>87</v>
      </c>
      <c r="AY139" s="14" t="s">
        <v>163</v>
      </c>
      <c r="BE139" s="166">
        <f>IF(N139="základná",J139,0)</f>
        <v>0</v>
      </c>
      <c r="BF139" s="166">
        <f>IF(N139="znížená",J139,0)</f>
        <v>0</v>
      </c>
      <c r="BG139" s="166">
        <f>IF(N139="zákl. prenesená",J139,0)</f>
        <v>0</v>
      </c>
      <c r="BH139" s="166">
        <f>IF(N139="zníž. prenesená",J139,0)</f>
        <v>0</v>
      </c>
      <c r="BI139" s="166">
        <f>IF(N139="nulová",J139,0)</f>
        <v>0</v>
      </c>
      <c r="BJ139" s="14" t="s">
        <v>87</v>
      </c>
      <c r="BK139" s="166">
        <f>ROUND(I139*H139,2)</f>
        <v>0</v>
      </c>
      <c r="BL139" s="14" t="s">
        <v>169</v>
      </c>
      <c r="BM139" s="165" t="s">
        <v>3328</v>
      </c>
    </row>
    <row r="140" spans="1:65" s="2" customFormat="1" ht="24.2" customHeight="1">
      <c r="A140" s="29"/>
      <c r="B140" s="152"/>
      <c r="C140" s="153" t="s">
        <v>203</v>
      </c>
      <c r="D140" s="153" t="s">
        <v>165</v>
      </c>
      <c r="E140" s="154" t="s">
        <v>322</v>
      </c>
      <c r="F140" s="155" t="s">
        <v>323</v>
      </c>
      <c r="G140" s="156" t="s">
        <v>307</v>
      </c>
      <c r="H140" s="157">
        <v>1.522</v>
      </c>
      <c r="I140" s="158"/>
      <c r="J140" s="159">
        <f>ROUND(I140*H140,2)</f>
        <v>0</v>
      </c>
      <c r="K140" s="160"/>
      <c r="L140" s="30"/>
      <c r="M140" s="161" t="s">
        <v>1</v>
      </c>
      <c r="N140" s="162" t="s">
        <v>40</v>
      </c>
      <c r="O140" s="58"/>
      <c r="P140" s="163">
        <f>O140*H140</f>
        <v>0</v>
      </c>
      <c r="Q140" s="163">
        <v>0</v>
      </c>
      <c r="R140" s="163">
        <f>Q140*H140</f>
        <v>0</v>
      </c>
      <c r="S140" s="163">
        <v>0</v>
      </c>
      <c r="T140" s="164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169</v>
      </c>
      <c r="AT140" s="165" t="s">
        <v>165</v>
      </c>
      <c r="AU140" s="165" t="s">
        <v>87</v>
      </c>
      <c r="AY140" s="14" t="s">
        <v>163</v>
      </c>
      <c r="BE140" s="166">
        <f>IF(N140="základná",J140,0)</f>
        <v>0</v>
      </c>
      <c r="BF140" s="166">
        <f>IF(N140="znížená",J140,0)</f>
        <v>0</v>
      </c>
      <c r="BG140" s="166">
        <f>IF(N140="zákl. prenesená",J140,0)</f>
        <v>0</v>
      </c>
      <c r="BH140" s="166">
        <f>IF(N140="zníž. prenesená",J140,0)</f>
        <v>0</v>
      </c>
      <c r="BI140" s="166">
        <f>IF(N140="nulová",J140,0)</f>
        <v>0</v>
      </c>
      <c r="BJ140" s="14" t="s">
        <v>87</v>
      </c>
      <c r="BK140" s="166">
        <f>ROUND(I140*H140,2)</f>
        <v>0</v>
      </c>
      <c r="BL140" s="14" t="s">
        <v>169</v>
      </c>
      <c r="BM140" s="165" t="s">
        <v>3329</v>
      </c>
    </row>
    <row r="141" spans="1:65" s="2" customFormat="1" ht="24.2" customHeight="1">
      <c r="A141" s="29"/>
      <c r="B141" s="152"/>
      <c r="C141" s="153" t="s">
        <v>207</v>
      </c>
      <c r="D141" s="153" t="s">
        <v>165</v>
      </c>
      <c r="E141" s="154" t="s">
        <v>3330</v>
      </c>
      <c r="F141" s="155" t="s">
        <v>3331</v>
      </c>
      <c r="G141" s="156" t="s">
        <v>307</v>
      </c>
      <c r="H141" s="157">
        <v>1.522</v>
      </c>
      <c r="I141" s="158"/>
      <c r="J141" s="159">
        <f>ROUND(I141*H141,2)</f>
        <v>0</v>
      </c>
      <c r="K141" s="160"/>
      <c r="L141" s="30"/>
      <c r="M141" s="161" t="s">
        <v>1</v>
      </c>
      <c r="N141" s="162" t="s">
        <v>40</v>
      </c>
      <c r="O141" s="58"/>
      <c r="P141" s="163">
        <f>O141*H141</f>
        <v>0</v>
      </c>
      <c r="Q141" s="163">
        <v>0</v>
      </c>
      <c r="R141" s="163">
        <f>Q141*H141</f>
        <v>0</v>
      </c>
      <c r="S141" s="163">
        <v>0</v>
      </c>
      <c r="T141" s="164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169</v>
      </c>
      <c r="AT141" s="165" t="s">
        <v>165</v>
      </c>
      <c r="AU141" s="165" t="s">
        <v>87</v>
      </c>
      <c r="AY141" s="14" t="s">
        <v>163</v>
      </c>
      <c r="BE141" s="166">
        <f>IF(N141="základná",J141,0)</f>
        <v>0</v>
      </c>
      <c r="BF141" s="166">
        <f>IF(N141="znížená",J141,0)</f>
        <v>0</v>
      </c>
      <c r="BG141" s="166">
        <f>IF(N141="zákl. prenesená",J141,0)</f>
        <v>0</v>
      </c>
      <c r="BH141" s="166">
        <f>IF(N141="zníž. prenesená",J141,0)</f>
        <v>0</v>
      </c>
      <c r="BI141" s="166">
        <f>IF(N141="nulová",J141,0)</f>
        <v>0</v>
      </c>
      <c r="BJ141" s="14" t="s">
        <v>87</v>
      </c>
      <c r="BK141" s="166">
        <f>ROUND(I141*H141,2)</f>
        <v>0</v>
      </c>
      <c r="BL141" s="14" t="s">
        <v>169</v>
      </c>
      <c r="BM141" s="165" t="s">
        <v>3332</v>
      </c>
    </row>
    <row r="142" spans="1:65" s="12" customFormat="1" ht="22.9" customHeight="1">
      <c r="B142" s="139"/>
      <c r="D142" s="140" t="s">
        <v>73</v>
      </c>
      <c r="E142" s="150" t="s">
        <v>828</v>
      </c>
      <c r="F142" s="150" t="s">
        <v>907</v>
      </c>
      <c r="I142" s="142"/>
      <c r="J142" s="151">
        <f>BK142</f>
        <v>0</v>
      </c>
      <c r="L142" s="139"/>
      <c r="M142" s="144"/>
      <c r="N142" s="145"/>
      <c r="O142" s="145"/>
      <c r="P142" s="146">
        <f>P143</f>
        <v>0</v>
      </c>
      <c r="Q142" s="145"/>
      <c r="R142" s="146">
        <f>R143</f>
        <v>0</v>
      </c>
      <c r="S142" s="145"/>
      <c r="T142" s="147">
        <f>T143</f>
        <v>0</v>
      </c>
      <c r="AR142" s="140" t="s">
        <v>81</v>
      </c>
      <c r="AT142" s="148" t="s">
        <v>73</v>
      </c>
      <c r="AU142" s="148" t="s">
        <v>81</v>
      </c>
      <c r="AY142" s="140" t="s">
        <v>163</v>
      </c>
      <c r="BK142" s="149">
        <f>BK143</f>
        <v>0</v>
      </c>
    </row>
    <row r="143" spans="1:65" s="2" customFormat="1" ht="24.2" customHeight="1">
      <c r="A143" s="29"/>
      <c r="B143" s="152"/>
      <c r="C143" s="153" t="s">
        <v>211</v>
      </c>
      <c r="D143" s="153" t="s">
        <v>165</v>
      </c>
      <c r="E143" s="154" t="s">
        <v>3333</v>
      </c>
      <c r="F143" s="155" t="s">
        <v>3334</v>
      </c>
      <c r="G143" s="156" t="s">
        <v>307</v>
      </c>
      <c r="H143" s="157">
        <v>30.885999999999999</v>
      </c>
      <c r="I143" s="158"/>
      <c r="J143" s="159">
        <f>ROUND(I143*H143,2)</f>
        <v>0</v>
      </c>
      <c r="K143" s="160"/>
      <c r="L143" s="30"/>
      <c r="M143" s="161" t="s">
        <v>1</v>
      </c>
      <c r="N143" s="162" t="s">
        <v>40</v>
      </c>
      <c r="O143" s="58"/>
      <c r="P143" s="163">
        <f>O143*H143</f>
        <v>0</v>
      </c>
      <c r="Q143" s="163">
        <v>0</v>
      </c>
      <c r="R143" s="163">
        <f>Q143*H143</f>
        <v>0</v>
      </c>
      <c r="S143" s="163">
        <v>0</v>
      </c>
      <c r="T143" s="164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169</v>
      </c>
      <c r="AT143" s="165" t="s">
        <v>165</v>
      </c>
      <c r="AU143" s="165" t="s">
        <v>87</v>
      </c>
      <c r="AY143" s="14" t="s">
        <v>163</v>
      </c>
      <c r="BE143" s="166">
        <f>IF(N143="základná",J143,0)</f>
        <v>0</v>
      </c>
      <c r="BF143" s="166">
        <f>IF(N143="znížená",J143,0)</f>
        <v>0</v>
      </c>
      <c r="BG143" s="166">
        <f>IF(N143="zákl. prenesená",J143,0)</f>
        <v>0</v>
      </c>
      <c r="BH143" s="166">
        <f>IF(N143="zníž. prenesená",J143,0)</f>
        <v>0</v>
      </c>
      <c r="BI143" s="166">
        <f>IF(N143="nulová",J143,0)</f>
        <v>0</v>
      </c>
      <c r="BJ143" s="14" t="s">
        <v>87</v>
      </c>
      <c r="BK143" s="166">
        <f>ROUND(I143*H143,2)</f>
        <v>0</v>
      </c>
      <c r="BL143" s="14" t="s">
        <v>169</v>
      </c>
      <c r="BM143" s="165" t="s">
        <v>3335</v>
      </c>
    </row>
    <row r="144" spans="1:65" s="12" customFormat="1" ht="25.9" customHeight="1">
      <c r="B144" s="139"/>
      <c r="D144" s="140" t="s">
        <v>73</v>
      </c>
      <c r="E144" s="141" t="s">
        <v>329</v>
      </c>
      <c r="F144" s="141" t="s">
        <v>330</v>
      </c>
      <c r="I144" s="142"/>
      <c r="J144" s="143">
        <f>BK144</f>
        <v>0</v>
      </c>
      <c r="L144" s="139"/>
      <c r="M144" s="144"/>
      <c r="N144" s="145"/>
      <c r="O144" s="145"/>
      <c r="P144" s="146">
        <f>P145</f>
        <v>0</v>
      </c>
      <c r="Q144" s="145"/>
      <c r="R144" s="146">
        <f>R145</f>
        <v>0.1893</v>
      </c>
      <c r="S144" s="145"/>
      <c r="T144" s="147">
        <f>T145</f>
        <v>1.5222299999999997</v>
      </c>
      <c r="AR144" s="140" t="s">
        <v>87</v>
      </c>
      <c r="AT144" s="148" t="s">
        <v>73</v>
      </c>
      <c r="AU144" s="148" t="s">
        <v>74</v>
      </c>
      <c r="AY144" s="140" t="s">
        <v>163</v>
      </c>
      <c r="BK144" s="149">
        <f>BK145</f>
        <v>0</v>
      </c>
    </row>
    <row r="145" spans="1:65" s="12" customFormat="1" ht="22.9" customHeight="1">
      <c r="B145" s="139"/>
      <c r="D145" s="140" t="s">
        <v>73</v>
      </c>
      <c r="E145" s="150" t="s">
        <v>1458</v>
      </c>
      <c r="F145" s="150" t="s">
        <v>1459</v>
      </c>
      <c r="I145" s="142"/>
      <c r="J145" s="151">
        <f>BK145</f>
        <v>0</v>
      </c>
      <c r="L145" s="139"/>
      <c r="M145" s="144"/>
      <c r="N145" s="145"/>
      <c r="O145" s="145"/>
      <c r="P145" s="146">
        <f>SUM(P146:P153)</f>
        <v>0</v>
      </c>
      <c r="Q145" s="145"/>
      <c r="R145" s="146">
        <f>SUM(R146:R153)</f>
        <v>0.1893</v>
      </c>
      <c r="S145" s="145"/>
      <c r="T145" s="147">
        <f>SUM(T146:T153)</f>
        <v>1.5222299999999997</v>
      </c>
      <c r="AR145" s="140" t="s">
        <v>87</v>
      </c>
      <c r="AT145" s="148" t="s">
        <v>73</v>
      </c>
      <c r="AU145" s="148" t="s">
        <v>81</v>
      </c>
      <c r="AY145" s="140" t="s">
        <v>163</v>
      </c>
      <c r="BK145" s="149">
        <f>SUM(BK146:BK153)</f>
        <v>0</v>
      </c>
    </row>
    <row r="146" spans="1:65" s="2" customFormat="1" ht="24.2" customHeight="1">
      <c r="A146" s="29"/>
      <c r="B146" s="152"/>
      <c r="C146" s="153" t="s">
        <v>215</v>
      </c>
      <c r="D146" s="153" t="s">
        <v>165</v>
      </c>
      <c r="E146" s="154" t="s">
        <v>3336</v>
      </c>
      <c r="F146" s="155" t="s">
        <v>3337</v>
      </c>
      <c r="G146" s="156" t="s">
        <v>282</v>
      </c>
      <c r="H146" s="157">
        <v>124.47</v>
      </c>
      <c r="I146" s="158"/>
      <c r="J146" s="159">
        <f t="shared" ref="J146:J153" si="0">ROUND(I146*H146,2)</f>
        <v>0</v>
      </c>
      <c r="K146" s="160"/>
      <c r="L146" s="30"/>
      <c r="M146" s="161" t="s">
        <v>1</v>
      </c>
      <c r="N146" s="162" t="s">
        <v>40</v>
      </c>
      <c r="O146" s="58"/>
      <c r="P146" s="163">
        <f t="shared" ref="P146:P153" si="1">O146*H146</f>
        <v>0</v>
      </c>
      <c r="Q146" s="163">
        <v>0</v>
      </c>
      <c r="R146" s="163">
        <f t="shared" ref="R146:R153" si="2">Q146*H146</f>
        <v>0</v>
      </c>
      <c r="S146" s="163">
        <v>8.9999999999999993E-3</v>
      </c>
      <c r="T146" s="164">
        <f t="shared" ref="T146:T153" si="3">S146*H146</f>
        <v>1.1202299999999998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227</v>
      </c>
      <c r="AT146" s="165" t="s">
        <v>165</v>
      </c>
      <c r="AU146" s="165" t="s">
        <v>87</v>
      </c>
      <c r="AY146" s="14" t="s">
        <v>163</v>
      </c>
      <c r="BE146" s="166">
        <f t="shared" ref="BE146:BE153" si="4">IF(N146="základná",J146,0)</f>
        <v>0</v>
      </c>
      <c r="BF146" s="166">
        <f t="shared" ref="BF146:BF153" si="5">IF(N146="znížená",J146,0)</f>
        <v>0</v>
      </c>
      <c r="BG146" s="166">
        <f t="shared" ref="BG146:BG153" si="6">IF(N146="zákl. prenesená",J146,0)</f>
        <v>0</v>
      </c>
      <c r="BH146" s="166">
        <f t="shared" ref="BH146:BH153" si="7">IF(N146="zníž. prenesená",J146,0)</f>
        <v>0</v>
      </c>
      <c r="BI146" s="166">
        <f t="shared" ref="BI146:BI153" si="8">IF(N146="nulová",J146,0)</f>
        <v>0</v>
      </c>
      <c r="BJ146" s="14" t="s">
        <v>87</v>
      </c>
      <c r="BK146" s="166">
        <f t="shared" ref="BK146:BK153" si="9">ROUND(I146*H146,2)</f>
        <v>0</v>
      </c>
      <c r="BL146" s="14" t="s">
        <v>227</v>
      </c>
      <c r="BM146" s="165" t="s">
        <v>3338</v>
      </c>
    </row>
    <row r="147" spans="1:65" s="2" customFormat="1" ht="33" customHeight="1">
      <c r="A147" s="29"/>
      <c r="B147" s="152"/>
      <c r="C147" s="153" t="s">
        <v>219</v>
      </c>
      <c r="D147" s="153" t="s">
        <v>165</v>
      </c>
      <c r="E147" s="154" t="s">
        <v>3339</v>
      </c>
      <c r="F147" s="155" t="s">
        <v>3340</v>
      </c>
      <c r="G147" s="156" t="s">
        <v>245</v>
      </c>
      <c r="H147" s="157">
        <v>1</v>
      </c>
      <c r="I147" s="158"/>
      <c r="J147" s="159">
        <f t="shared" si="0"/>
        <v>0</v>
      </c>
      <c r="K147" s="160"/>
      <c r="L147" s="30"/>
      <c r="M147" s="161" t="s">
        <v>1</v>
      </c>
      <c r="N147" s="162" t="s">
        <v>40</v>
      </c>
      <c r="O147" s="58"/>
      <c r="P147" s="163">
        <f t="shared" si="1"/>
        <v>0</v>
      </c>
      <c r="Q147" s="163">
        <v>0</v>
      </c>
      <c r="R147" s="163">
        <f t="shared" si="2"/>
        <v>0</v>
      </c>
      <c r="S147" s="163">
        <v>0</v>
      </c>
      <c r="T147" s="16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227</v>
      </c>
      <c r="AT147" s="165" t="s">
        <v>165</v>
      </c>
      <c r="AU147" s="165" t="s">
        <v>87</v>
      </c>
      <c r="AY147" s="14" t="s">
        <v>163</v>
      </c>
      <c r="BE147" s="166">
        <f t="shared" si="4"/>
        <v>0</v>
      </c>
      <c r="BF147" s="166">
        <f t="shared" si="5"/>
        <v>0</v>
      </c>
      <c r="BG147" s="166">
        <f t="shared" si="6"/>
        <v>0</v>
      </c>
      <c r="BH147" s="166">
        <f t="shared" si="7"/>
        <v>0</v>
      </c>
      <c r="BI147" s="166">
        <f t="shared" si="8"/>
        <v>0</v>
      </c>
      <c r="BJ147" s="14" t="s">
        <v>87</v>
      </c>
      <c r="BK147" s="166">
        <f t="shared" si="9"/>
        <v>0</v>
      </c>
      <c r="BL147" s="14" t="s">
        <v>227</v>
      </c>
      <c r="BM147" s="165" t="s">
        <v>3341</v>
      </c>
    </row>
    <row r="148" spans="1:65" s="2" customFormat="1" ht="16.5" customHeight="1">
      <c r="A148" s="29"/>
      <c r="B148" s="152"/>
      <c r="C148" s="172" t="s">
        <v>223</v>
      </c>
      <c r="D148" s="172" t="s">
        <v>613</v>
      </c>
      <c r="E148" s="173" t="s">
        <v>3342</v>
      </c>
      <c r="F148" s="174" t="s">
        <v>3343</v>
      </c>
      <c r="G148" s="175" t="s">
        <v>245</v>
      </c>
      <c r="H148" s="176">
        <v>1</v>
      </c>
      <c r="I148" s="177"/>
      <c r="J148" s="178">
        <f t="shared" si="0"/>
        <v>0</v>
      </c>
      <c r="K148" s="179"/>
      <c r="L148" s="180"/>
      <c r="M148" s="181" t="s">
        <v>1</v>
      </c>
      <c r="N148" s="182" t="s">
        <v>40</v>
      </c>
      <c r="O148" s="58"/>
      <c r="P148" s="163">
        <f t="shared" si="1"/>
        <v>0</v>
      </c>
      <c r="Q148" s="163">
        <v>0</v>
      </c>
      <c r="R148" s="163">
        <f t="shared" si="2"/>
        <v>0</v>
      </c>
      <c r="S148" s="163">
        <v>0</v>
      </c>
      <c r="T148" s="16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292</v>
      </c>
      <c r="AT148" s="165" t="s">
        <v>613</v>
      </c>
      <c r="AU148" s="165" t="s">
        <v>87</v>
      </c>
      <c r="AY148" s="14" t="s">
        <v>163</v>
      </c>
      <c r="BE148" s="166">
        <f t="shared" si="4"/>
        <v>0</v>
      </c>
      <c r="BF148" s="166">
        <f t="shared" si="5"/>
        <v>0</v>
      </c>
      <c r="BG148" s="166">
        <f t="shared" si="6"/>
        <v>0</v>
      </c>
      <c r="BH148" s="166">
        <f t="shared" si="7"/>
        <v>0</v>
      </c>
      <c r="BI148" s="166">
        <f t="shared" si="8"/>
        <v>0</v>
      </c>
      <c r="BJ148" s="14" t="s">
        <v>87</v>
      </c>
      <c r="BK148" s="166">
        <f t="shared" si="9"/>
        <v>0</v>
      </c>
      <c r="BL148" s="14" t="s">
        <v>227</v>
      </c>
      <c r="BM148" s="165" t="s">
        <v>3344</v>
      </c>
    </row>
    <row r="149" spans="1:65" s="2" customFormat="1" ht="24.2" customHeight="1">
      <c r="A149" s="29"/>
      <c r="B149" s="152"/>
      <c r="C149" s="153" t="s">
        <v>227</v>
      </c>
      <c r="D149" s="153" t="s">
        <v>165</v>
      </c>
      <c r="E149" s="154" t="s">
        <v>3345</v>
      </c>
      <c r="F149" s="155" t="s">
        <v>3346</v>
      </c>
      <c r="G149" s="156" t="s">
        <v>245</v>
      </c>
      <c r="H149" s="157">
        <v>1</v>
      </c>
      <c r="I149" s="158"/>
      <c r="J149" s="159">
        <f t="shared" si="0"/>
        <v>0</v>
      </c>
      <c r="K149" s="160"/>
      <c r="L149" s="30"/>
      <c r="M149" s="161" t="s">
        <v>1</v>
      </c>
      <c r="N149" s="162" t="s">
        <v>40</v>
      </c>
      <c r="O149" s="58"/>
      <c r="P149" s="163">
        <f t="shared" si="1"/>
        <v>0</v>
      </c>
      <c r="Q149" s="163">
        <v>0</v>
      </c>
      <c r="R149" s="163">
        <f t="shared" si="2"/>
        <v>0</v>
      </c>
      <c r="S149" s="163">
        <v>0</v>
      </c>
      <c r="T149" s="164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227</v>
      </c>
      <c r="AT149" s="165" t="s">
        <v>165</v>
      </c>
      <c r="AU149" s="165" t="s">
        <v>87</v>
      </c>
      <c r="AY149" s="14" t="s">
        <v>163</v>
      </c>
      <c r="BE149" s="166">
        <f t="shared" si="4"/>
        <v>0</v>
      </c>
      <c r="BF149" s="166">
        <f t="shared" si="5"/>
        <v>0</v>
      </c>
      <c r="BG149" s="166">
        <f t="shared" si="6"/>
        <v>0</v>
      </c>
      <c r="BH149" s="166">
        <f t="shared" si="7"/>
        <v>0</v>
      </c>
      <c r="BI149" s="166">
        <f t="shared" si="8"/>
        <v>0</v>
      </c>
      <c r="BJ149" s="14" t="s">
        <v>87</v>
      </c>
      <c r="BK149" s="166">
        <f t="shared" si="9"/>
        <v>0</v>
      </c>
      <c r="BL149" s="14" t="s">
        <v>227</v>
      </c>
      <c r="BM149" s="165" t="s">
        <v>3347</v>
      </c>
    </row>
    <row r="150" spans="1:65" s="2" customFormat="1" ht="16.5" customHeight="1">
      <c r="A150" s="29"/>
      <c r="B150" s="152"/>
      <c r="C150" s="172" t="s">
        <v>231</v>
      </c>
      <c r="D150" s="172" t="s">
        <v>613</v>
      </c>
      <c r="E150" s="173" t="s">
        <v>3348</v>
      </c>
      <c r="F150" s="174" t="s">
        <v>3349</v>
      </c>
      <c r="G150" s="175" t="s">
        <v>245</v>
      </c>
      <c r="H150" s="176">
        <v>1</v>
      </c>
      <c r="I150" s="177"/>
      <c r="J150" s="178">
        <f t="shared" si="0"/>
        <v>0</v>
      </c>
      <c r="K150" s="179"/>
      <c r="L150" s="180"/>
      <c r="M150" s="181" t="s">
        <v>1</v>
      </c>
      <c r="N150" s="182" t="s">
        <v>40</v>
      </c>
      <c r="O150" s="58"/>
      <c r="P150" s="163">
        <f t="shared" si="1"/>
        <v>0</v>
      </c>
      <c r="Q150" s="163">
        <v>0.1893</v>
      </c>
      <c r="R150" s="163">
        <f t="shared" si="2"/>
        <v>0.1893</v>
      </c>
      <c r="S150" s="163">
        <v>0</v>
      </c>
      <c r="T150" s="164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292</v>
      </c>
      <c r="AT150" s="165" t="s">
        <v>613</v>
      </c>
      <c r="AU150" s="165" t="s">
        <v>87</v>
      </c>
      <c r="AY150" s="14" t="s">
        <v>163</v>
      </c>
      <c r="BE150" s="166">
        <f t="shared" si="4"/>
        <v>0</v>
      </c>
      <c r="BF150" s="166">
        <f t="shared" si="5"/>
        <v>0</v>
      </c>
      <c r="BG150" s="166">
        <f t="shared" si="6"/>
        <v>0</v>
      </c>
      <c r="BH150" s="166">
        <f t="shared" si="7"/>
        <v>0</v>
      </c>
      <c r="BI150" s="166">
        <f t="shared" si="8"/>
        <v>0</v>
      </c>
      <c r="BJ150" s="14" t="s">
        <v>87</v>
      </c>
      <c r="BK150" s="166">
        <f t="shared" si="9"/>
        <v>0</v>
      </c>
      <c r="BL150" s="14" t="s">
        <v>227</v>
      </c>
      <c r="BM150" s="165" t="s">
        <v>3350</v>
      </c>
    </row>
    <row r="151" spans="1:65" s="2" customFormat="1" ht="24.2" customHeight="1">
      <c r="A151" s="29"/>
      <c r="B151" s="152"/>
      <c r="C151" s="153" t="s">
        <v>235</v>
      </c>
      <c r="D151" s="153" t="s">
        <v>165</v>
      </c>
      <c r="E151" s="154" t="s">
        <v>3351</v>
      </c>
      <c r="F151" s="155" t="s">
        <v>3352</v>
      </c>
      <c r="G151" s="156" t="s">
        <v>245</v>
      </c>
      <c r="H151" s="157">
        <v>1</v>
      </c>
      <c r="I151" s="158"/>
      <c r="J151" s="159">
        <f t="shared" si="0"/>
        <v>0</v>
      </c>
      <c r="K151" s="160"/>
      <c r="L151" s="30"/>
      <c r="M151" s="161" t="s">
        <v>1</v>
      </c>
      <c r="N151" s="162" t="s">
        <v>40</v>
      </c>
      <c r="O151" s="58"/>
      <c r="P151" s="163">
        <f t="shared" si="1"/>
        <v>0</v>
      </c>
      <c r="Q151" s="163">
        <v>0</v>
      </c>
      <c r="R151" s="163">
        <f t="shared" si="2"/>
        <v>0</v>
      </c>
      <c r="S151" s="163">
        <v>0.192</v>
      </c>
      <c r="T151" s="164">
        <f t="shared" si="3"/>
        <v>0.192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227</v>
      </c>
      <c r="AT151" s="165" t="s">
        <v>165</v>
      </c>
      <c r="AU151" s="165" t="s">
        <v>87</v>
      </c>
      <c r="AY151" s="14" t="s">
        <v>163</v>
      </c>
      <c r="BE151" s="166">
        <f t="shared" si="4"/>
        <v>0</v>
      </c>
      <c r="BF151" s="166">
        <f t="shared" si="5"/>
        <v>0</v>
      </c>
      <c r="BG151" s="166">
        <f t="shared" si="6"/>
        <v>0</v>
      </c>
      <c r="BH151" s="166">
        <f t="shared" si="7"/>
        <v>0</v>
      </c>
      <c r="BI151" s="166">
        <f t="shared" si="8"/>
        <v>0</v>
      </c>
      <c r="BJ151" s="14" t="s">
        <v>87</v>
      </c>
      <c r="BK151" s="166">
        <f t="shared" si="9"/>
        <v>0</v>
      </c>
      <c r="BL151" s="14" t="s">
        <v>227</v>
      </c>
      <c r="BM151" s="165" t="s">
        <v>3353</v>
      </c>
    </row>
    <row r="152" spans="1:65" s="2" customFormat="1" ht="24.2" customHeight="1">
      <c r="A152" s="29"/>
      <c r="B152" s="152"/>
      <c r="C152" s="153" t="s">
        <v>239</v>
      </c>
      <c r="D152" s="153" t="s">
        <v>165</v>
      </c>
      <c r="E152" s="154" t="s">
        <v>3354</v>
      </c>
      <c r="F152" s="155" t="s">
        <v>3355</v>
      </c>
      <c r="G152" s="156" t="s">
        <v>245</v>
      </c>
      <c r="H152" s="157">
        <v>1</v>
      </c>
      <c r="I152" s="158"/>
      <c r="J152" s="159">
        <f t="shared" si="0"/>
        <v>0</v>
      </c>
      <c r="K152" s="160"/>
      <c r="L152" s="30"/>
      <c r="M152" s="161" t="s">
        <v>1</v>
      </c>
      <c r="N152" s="162" t="s">
        <v>40</v>
      </c>
      <c r="O152" s="58"/>
      <c r="P152" s="163">
        <f t="shared" si="1"/>
        <v>0</v>
      </c>
      <c r="Q152" s="163">
        <v>0</v>
      </c>
      <c r="R152" s="163">
        <f t="shared" si="2"/>
        <v>0</v>
      </c>
      <c r="S152" s="163">
        <v>0.21</v>
      </c>
      <c r="T152" s="164">
        <f t="shared" si="3"/>
        <v>0.21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227</v>
      </c>
      <c r="AT152" s="165" t="s">
        <v>165</v>
      </c>
      <c r="AU152" s="165" t="s">
        <v>87</v>
      </c>
      <c r="AY152" s="14" t="s">
        <v>163</v>
      </c>
      <c r="BE152" s="166">
        <f t="shared" si="4"/>
        <v>0</v>
      </c>
      <c r="BF152" s="166">
        <f t="shared" si="5"/>
        <v>0</v>
      </c>
      <c r="BG152" s="166">
        <f t="shared" si="6"/>
        <v>0</v>
      </c>
      <c r="BH152" s="166">
        <f t="shared" si="7"/>
        <v>0</v>
      </c>
      <c r="BI152" s="166">
        <f t="shared" si="8"/>
        <v>0</v>
      </c>
      <c r="BJ152" s="14" t="s">
        <v>87</v>
      </c>
      <c r="BK152" s="166">
        <f t="shared" si="9"/>
        <v>0</v>
      </c>
      <c r="BL152" s="14" t="s">
        <v>227</v>
      </c>
      <c r="BM152" s="165" t="s">
        <v>3356</v>
      </c>
    </row>
    <row r="153" spans="1:65" s="2" customFormat="1" ht="24.2" customHeight="1">
      <c r="A153" s="29"/>
      <c r="B153" s="152"/>
      <c r="C153" s="153" t="s">
        <v>7</v>
      </c>
      <c r="D153" s="153" t="s">
        <v>165</v>
      </c>
      <c r="E153" s="154" t="s">
        <v>3357</v>
      </c>
      <c r="F153" s="155" t="s">
        <v>3358</v>
      </c>
      <c r="G153" s="156" t="s">
        <v>953</v>
      </c>
      <c r="H153" s="183"/>
      <c r="I153" s="158"/>
      <c r="J153" s="159">
        <f t="shared" si="0"/>
        <v>0</v>
      </c>
      <c r="K153" s="160"/>
      <c r="L153" s="30"/>
      <c r="M153" s="161" t="s">
        <v>1</v>
      </c>
      <c r="N153" s="162" t="s">
        <v>40</v>
      </c>
      <c r="O153" s="58"/>
      <c r="P153" s="163">
        <f t="shared" si="1"/>
        <v>0</v>
      </c>
      <c r="Q153" s="163">
        <v>0</v>
      </c>
      <c r="R153" s="163">
        <f t="shared" si="2"/>
        <v>0</v>
      </c>
      <c r="S153" s="163">
        <v>0</v>
      </c>
      <c r="T153" s="164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227</v>
      </c>
      <c r="AT153" s="165" t="s">
        <v>165</v>
      </c>
      <c r="AU153" s="165" t="s">
        <v>87</v>
      </c>
      <c r="AY153" s="14" t="s">
        <v>163</v>
      </c>
      <c r="BE153" s="166">
        <f t="shared" si="4"/>
        <v>0</v>
      </c>
      <c r="BF153" s="166">
        <f t="shared" si="5"/>
        <v>0</v>
      </c>
      <c r="BG153" s="166">
        <f t="shared" si="6"/>
        <v>0</v>
      </c>
      <c r="BH153" s="166">
        <f t="shared" si="7"/>
        <v>0</v>
      </c>
      <c r="BI153" s="166">
        <f t="shared" si="8"/>
        <v>0</v>
      </c>
      <c r="BJ153" s="14" t="s">
        <v>87</v>
      </c>
      <c r="BK153" s="166">
        <f t="shared" si="9"/>
        <v>0</v>
      </c>
      <c r="BL153" s="14" t="s">
        <v>227</v>
      </c>
      <c r="BM153" s="165" t="s">
        <v>3359</v>
      </c>
    </row>
    <row r="154" spans="1:65" s="12" customFormat="1" ht="25.9" customHeight="1">
      <c r="B154" s="139"/>
      <c r="D154" s="140" t="s">
        <v>73</v>
      </c>
      <c r="E154" s="141" t="s">
        <v>613</v>
      </c>
      <c r="F154" s="141" t="s">
        <v>1623</v>
      </c>
      <c r="I154" s="142"/>
      <c r="J154" s="143">
        <f>BK154</f>
        <v>0</v>
      </c>
      <c r="L154" s="139"/>
      <c r="M154" s="144"/>
      <c r="N154" s="145"/>
      <c r="O154" s="145"/>
      <c r="P154" s="146">
        <f>P155</f>
        <v>0</v>
      </c>
      <c r="Q154" s="145"/>
      <c r="R154" s="146">
        <f>R155</f>
        <v>1.4769999999999998E-2</v>
      </c>
      <c r="S154" s="145"/>
      <c r="T154" s="147">
        <f>T155</f>
        <v>0</v>
      </c>
      <c r="AR154" s="140" t="s">
        <v>174</v>
      </c>
      <c r="AT154" s="148" t="s">
        <v>73</v>
      </c>
      <c r="AU154" s="148" t="s">
        <v>74</v>
      </c>
      <c r="AY154" s="140" t="s">
        <v>163</v>
      </c>
      <c r="BK154" s="149">
        <f>BK155</f>
        <v>0</v>
      </c>
    </row>
    <row r="155" spans="1:65" s="12" customFormat="1" ht="22.9" customHeight="1">
      <c r="B155" s="139"/>
      <c r="D155" s="140" t="s">
        <v>73</v>
      </c>
      <c r="E155" s="150" t="s">
        <v>1624</v>
      </c>
      <c r="F155" s="150" t="s">
        <v>1625</v>
      </c>
      <c r="I155" s="142"/>
      <c r="J155" s="151">
        <f>BK155</f>
        <v>0</v>
      </c>
      <c r="L155" s="139"/>
      <c r="M155" s="144"/>
      <c r="N155" s="145"/>
      <c r="O155" s="145"/>
      <c r="P155" s="146">
        <f>SUM(P156:P161)</f>
        <v>0</v>
      </c>
      <c r="Q155" s="145"/>
      <c r="R155" s="146">
        <f>SUM(R156:R161)</f>
        <v>1.4769999999999998E-2</v>
      </c>
      <c r="S155" s="145"/>
      <c r="T155" s="147">
        <f>SUM(T156:T161)</f>
        <v>0</v>
      </c>
      <c r="AR155" s="140" t="s">
        <v>174</v>
      </c>
      <c r="AT155" s="148" t="s">
        <v>73</v>
      </c>
      <c r="AU155" s="148" t="s">
        <v>81</v>
      </c>
      <c r="AY155" s="140" t="s">
        <v>163</v>
      </c>
      <c r="BK155" s="149">
        <f>SUM(BK156:BK161)</f>
        <v>0</v>
      </c>
    </row>
    <row r="156" spans="1:65" s="2" customFormat="1" ht="16.5" customHeight="1">
      <c r="A156" s="29"/>
      <c r="B156" s="152"/>
      <c r="C156" s="153" t="s">
        <v>247</v>
      </c>
      <c r="D156" s="153" t="s">
        <v>165</v>
      </c>
      <c r="E156" s="154" t="s">
        <v>3360</v>
      </c>
      <c r="F156" s="155" t="s">
        <v>3361</v>
      </c>
      <c r="G156" s="156" t="s">
        <v>245</v>
      </c>
      <c r="H156" s="157">
        <v>1</v>
      </c>
      <c r="I156" s="158"/>
      <c r="J156" s="159">
        <f t="shared" ref="J156:J161" si="10">ROUND(I156*H156,2)</f>
        <v>0</v>
      </c>
      <c r="K156" s="160"/>
      <c r="L156" s="30"/>
      <c r="M156" s="161" t="s">
        <v>1</v>
      </c>
      <c r="N156" s="162" t="s">
        <v>40</v>
      </c>
      <c r="O156" s="58"/>
      <c r="P156" s="163">
        <f t="shared" ref="P156:P161" si="11">O156*H156</f>
        <v>0</v>
      </c>
      <c r="Q156" s="163">
        <v>0</v>
      </c>
      <c r="R156" s="163">
        <f t="shared" ref="R156:R161" si="12">Q156*H156</f>
        <v>0</v>
      </c>
      <c r="S156" s="163">
        <v>0</v>
      </c>
      <c r="T156" s="164">
        <f t="shared" ref="T156:T161" si="13"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436</v>
      </c>
      <c r="AT156" s="165" t="s">
        <v>165</v>
      </c>
      <c r="AU156" s="165" t="s">
        <v>87</v>
      </c>
      <c r="AY156" s="14" t="s">
        <v>163</v>
      </c>
      <c r="BE156" s="166">
        <f t="shared" ref="BE156:BE161" si="14">IF(N156="základná",J156,0)</f>
        <v>0</v>
      </c>
      <c r="BF156" s="166">
        <f t="shared" ref="BF156:BF161" si="15">IF(N156="znížená",J156,0)</f>
        <v>0</v>
      </c>
      <c r="BG156" s="166">
        <f t="shared" ref="BG156:BG161" si="16">IF(N156="zákl. prenesená",J156,0)</f>
        <v>0</v>
      </c>
      <c r="BH156" s="166">
        <f t="shared" ref="BH156:BH161" si="17">IF(N156="zníž. prenesená",J156,0)</f>
        <v>0</v>
      </c>
      <c r="BI156" s="166">
        <f t="shared" ref="BI156:BI161" si="18">IF(N156="nulová",J156,0)</f>
        <v>0</v>
      </c>
      <c r="BJ156" s="14" t="s">
        <v>87</v>
      </c>
      <c r="BK156" s="166">
        <f t="shared" ref="BK156:BK161" si="19">ROUND(I156*H156,2)</f>
        <v>0</v>
      </c>
      <c r="BL156" s="14" t="s">
        <v>436</v>
      </c>
      <c r="BM156" s="165" t="s">
        <v>3362</v>
      </c>
    </row>
    <row r="157" spans="1:65" s="2" customFormat="1" ht="16.5" customHeight="1">
      <c r="A157" s="29"/>
      <c r="B157" s="152"/>
      <c r="C157" s="172" t="s">
        <v>251</v>
      </c>
      <c r="D157" s="172" t="s">
        <v>613</v>
      </c>
      <c r="E157" s="173" t="s">
        <v>3363</v>
      </c>
      <c r="F157" s="174" t="s">
        <v>3364</v>
      </c>
      <c r="G157" s="175" t="s">
        <v>245</v>
      </c>
      <c r="H157" s="176">
        <v>1</v>
      </c>
      <c r="I157" s="177"/>
      <c r="J157" s="178">
        <f t="shared" si="10"/>
        <v>0</v>
      </c>
      <c r="K157" s="179"/>
      <c r="L157" s="180"/>
      <c r="M157" s="181" t="s">
        <v>1</v>
      </c>
      <c r="N157" s="182" t="s">
        <v>40</v>
      </c>
      <c r="O157" s="58"/>
      <c r="P157" s="163">
        <f t="shared" si="11"/>
        <v>0</v>
      </c>
      <c r="Q157" s="163">
        <v>2.7699999999999999E-3</v>
      </c>
      <c r="R157" s="163">
        <f t="shared" si="12"/>
        <v>2.7699999999999999E-3</v>
      </c>
      <c r="S157" s="163">
        <v>0</v>
      </c>
      <c r="T157" s="164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936</v>
      </c>
      <c r="AT157" s="165" t="s">
        <v>613</v>
      </c>
      <c r="AU157" s="165" t="s">
        <v>87</v>
      </c>
      <c r="AY157" s="14" t="s">
        <v>163</v>
      </c>
      <c r="BE157" s="166">
        <f t="shared" si="14"/>
        <v>0</v>
      </c>
      <c r="BF157" s="166">
        <f t="shared" si="15"/>
        <v>0</v>
      </c>
      <c r="BG157" s="166">
        <f t="shared" si="16"/>
        <v>0</v>
      </c>
      <c r="BH157" s="166">
        <f t="shared" si="17"/>
        <v>0</v>
      </c>
      <c r="BI157" s="166">
        <f t="shared" si="18"/>
        <v>0</v>
      </c>
      <c r="BJ157" s="14" t="s">
        <v>87</v>
      </c>
      <c r="BK157" s="166">
        <f t="shared" si="19"/>
        <v>0</v>
      </c>
      <c r="BL157" s="14" t="s">
        <v>936</v>
      </c>
      <c r="BM157" s="165" t="s">
        <v>3365</v>
      </c>
    </row>
    <row r="158" spans="1:65" s="2" customFormat="1" ht="16.5" customHeight="1">
      <c r="A158" s="29"/>
      <c r="B158" s="152"/>
      <c r="C158" s="153" t="s">
        <v>255</v>
      </c>
      <c r="D158" s="153" t="s">
        <v>165</v>
      </c>
      <c r="E158" s="154" t="s">
        <v>3366</v>
      </c>
      <c r="F158" s="155" t="s">
        <v>3367</v>
      </c>
      <c r="G158" s="156" t="s">
        <v>245</v>
      </c>
      <c r="H158" s="157">
        <v>1</v>
      </c>
      <c r="I158" s="158"/>
      <c r="J158" s="159">
        <f t="shared" si="10"/>
        <v>0</v>
      </c>
      <c r="K158" s="160"/>
      <c r="L158" s="30"/>
      <c r="M158" s="161" t="s">
        <v>1</v>
      </c>
      <c r="N158" s="162" t="s">
        <v>40</v>
      </c>
      <c r="O158" s="58"/>
      <c r="P158" s="163">
        <f t="shared" si="11"/>
        <v>0</v>
      </c>
      <c r="Q158" s="163">
        <v>0</v>
      </c>
      <c r="R158" s="163">
        <f t="shared" si="12"/>
        <v>0</v>
      </c>
      <c r="S158" s="163">
        <v>0</v>
      </c>
      <c r="T158" s="164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436</v>
      </c>
      <c r="AT158" s="165" t="s">
        <v>165</v>
      </c>
      <c r="AU158" s="165" t="s">
        <v>87</v>
      </c>
      <c r="AY158" s="14" t="s">
        <v>163</v>
      </c>
      <c r="BE158" s="166">
        <f t="shared" si="14"/>
        <v>0</v>
      </c>
      <c r="BF158" s="166">
        <f t="shared" si="15"/>
        <v>0</v>
      </c>
      <c r="BG158" s="166">
        <f t="shared" si="16"/>
        <v>0</v>
      </c>
      <c r="BH158" s="166">
        <f t="shared" si="17"/>
        <v>0</v>
      </c>
      <c r="BI158" s="166">
        <f t="shared" si="18"/>
        <v>0</v>
      </c>
      <c r="BJ158" s="14" t="s">
        <v>87</v>
      </c>
      <c r="BK158" s="166">
        <f t="shared" si="19"/>
        <v>0</v>
      </c>
      <c r="BL158" s="14" t="s">
        <v>436</v>
      </c>
      <c r="BM158" s="165" t="s">
        <v>3368</v>
      </c>
    </row>
    <row r="159" spans="1:65" s="2" customFormat="1" ht="16.5" customHeight="1">
      <c r="A159" s="29"/>
      <c r="B159" s="152"/>
      <c r="C159" s="172" t="s">
        <v>259</v>
      </c>
      <c r="D159" s="172" t="s">
        <v>613</v>
      </c>
      <c r="E159" s="173" t="s">
        <v>3369</v>
      </c>
      <c r="F159" s="174" t="s">
        <v>3370</v>
      </c>
      <c r="G159" s="175" t="s">
        <v>352</v>
      </c>
      <c r="H159" s="176">
        <v>1</v>
      </c>
      <c r="I159" s="177"/>
      <c r="J159" s="178">
        <f t="shared" si="10"/>
        <v>0</v>
      </c>
      <c r="K159" s="179"/>
      <c r="L159" s="180"/>
      <c r="M159" s="181" t="s">
        <v>1</v>
      </c>
      <c r="N159" s="182" t="s">
        <v>40</v>
      </c>
      <c r="O159" s="58"/>
      <c r="P159" s="163">
        <f t="shared" si="11"/>
        <v>0</v>
      </c>
      <c r="Q159" s="163">
        <v>1.0999999999999999E-2</v>
      </c>
      <c r="R159" s="163">
        <f t="shared" si="12"/>
        <v>1.0999999999999999E-2</v>
      </c>
      <c r="S159" s="163">
        <v>0</v>
      </c>
      <c r="T159" s="164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936</v>
      </c>
      <c r="AT159" s="165" t="s">
        <v>613</v>
      </c>
      <c r="AU159" s="165" t="s">
        <v>87</v>
      </c>
      <c r="AY159" s="14" t="s">
        <v>163</v>
      </c>
      <c r="BE159" s="166">
        <f t="shared" si="14"/>
        <v>0</v>
      </c>
      <c r="BF159" s="166">
        <f t="shared" si="15"/>
        <v>0</v>
      </c>
      <c r="BG159" s="166">
        <f t="shared" si="16"/>
        <v>0</v>
      </c>
      <c r="BH159" s="166">
        <f t="shared" si="17"/>
        <v>0</v>
      </c>
      <c r="BI159" s="166">
        <f t="shared" si="18"/>
        <v>0</v>
      </c>
      <c r="BJ159" s="14" t="s">
        <v>87</v>
      </c>
      <c r="BK159" s="166">
        <f t="shared" si="19"/>
        <v>0</v>
      </c>
      <c r="BL159" s="14" t="s">
        <v>936</v>
      </c>
      <c r="BM159" s="165" t="s">
        <v>3371</v>
      </c>
    </row>
    <row r="160" spans="1:65" s="2" customFormat="1" ht="16.5" customHeight="1">
      <c r="A160" s="29"/>
      <c r="B160" s="152"/>
      <c r="C160" s="172" t="s">
        <v>263</v>
      </c>
      <c r="D160" s="172" t="s">
        <v>613</v>
      </c>
      <c r="E160" s="173" t="s">
        <v>3372</v>
      </c>
      <c r="F160" s="174" t="s">
        <v>3373</v>
      </c>
      <c r="G160" s="175" t="s">
        <v>245</v>
      </c>
      <c r="H160" s="176">
        <v>1</v>
      </c>
      <c r="I160" s="177"/>
      <c r="J160" s="178">
        <f t="shared" si="10"/>
        <v>0</v>
      </c>
      <c r="K160" s="179"/>
      <c r="L160" s="180"/>
      <c r="M160" s="181" t="s">
        <v>1</v>
      </c>
      <c r="N160" s="182" t="s">
        <v>40</v>
      </c>
      <c r="O160" s="58"/>
      <c r="P160" s="163">
        <f t="shared" si="11"/>
        <v>0</v>
      </c>
      <c r="Q160" s="163">
        <v>1E-3</v>
      </c>
      <c r="R160" s="163">
        <f t="shared" si="12"/>
        <v>1E-3</v>
      </c>
      <c r="S160" s="163">
        <v>0</v>
      </c>
      <c r="T160" s="164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936</v>
      </c>
      <c r="AT160" s="165" t="s">
        <v>613</v>
      </c>
      <c r="AU160" s="165" t="s">
        <v>87</v>
      </c>
      <c r="AY160" s="14" t="s">
        <v>163</v>
      </c>
      <c r="BE160" s="166">
        <f t="shared" si="14"/>
        <v>0</v>
      </c>
      <c r="BF160" s="166">
        <f t="shared" si="15"/>
        <v>0</v>
      </c>
      <c r="BG160" s="166">
        <f t="shared" si="16"/>
        <v>0</v>
      </c>
      <c r="BH160" s="166">
        <f t="shared" si="17"/>
        <v>0</v>
      </c>
      <c r="BI160" s="166">
        <f t="shared" si="18"/>
        <v>0</v>
      </c>
      <c r="BJ160" s="14" t="s">
        <v>87</v>
      </c>
      <c r="BK160" s="166">
        <f t="shared" si="19"/>
        <v>0</v>
      </c>
      <c r="BL160" s="14" t="s">
        <v>936</v>
      </c>
      <c r="BM160" s="165" t="s">
        <v>3374</v>
      </c>
    </row>
    <row r="161" spans="1:65" s="2" customFormat="1" ht="21.75" customHeight="1">
      <c r="A161" s="29"/>
      <c r="B161" s="152"/>
      <c r="C161" s="153" t="s">
        <v>267</v>
      </c>
      <c r="D161" s="153" t="s">
        <v>165</v>
      </c>
      <c r="E161" s="154" t="s">
        <v>3375</v>
      </c>
      <c r="F161" s="155" t="s">
        <v>3376</v>
      </c>
      <c r="G161" s="156" t="s">
        <v>245</v>
      </c>
      <c r="H161" s="157">
        <v>1</v>
      </c>
      <c r="I161" s="158"/>
      <c r="J161" s="159">
        <f t="shared" si="10"/>
        <v>0</v>
      </c>
      <c r="K161" s="160"/>
      <c r="L161" s="30"/>
      <c r="M161" s="161" t="s">
        <v>1</v>
      </c>
      <c r="N161" s="162" t="s">
        <v>40</v>
      </c>
      <c r="O161" s="58"/>
      <c r="P161" s="163">
        <f t="shared" si="11"/>
        <v>0</v>
      </c>
      <c r="Q161" s="163">
        <v>0</v>
      </c>
      <c r="R161" s="163">
        <f t="shared" si="12"/>
        <v>0</v>
      </c>
      <c r="S161" s="163">
        <v>0</v>
      </c>
      <c r="T161" s="164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436</v>
      </c>
      <c r="AT161" s="165" t="s">
        <v>165</v>
      </c>
      <c r="AU161" s="165" t="s">
        <v>87</v>
      </c>
      <c r="AY161" s="14" t="s">
        <v>163</v>
      </c>
      <c r="BE161" s="166">
        <f t="shared" si="14"/>
        <v>0</v>
      </c>
      <c r="BF161" s="166">
        <f t="shared" si="15"/>
        <v>0</v>
      </c>
      <c r="BG161" s="166">
        <f t="shared" si="16"/>
        <v>0</v>
      </c>
      <c r="BH161" s="166">
        <f t="shared" si="17"/>
        <v>0</v>
      </c>
      <c r="BI161" s="166">
        <f t="shared" si="18"/>
        <v>0</v>
      </c>
      <c r="BJ161" s="14" t="s">
        <v>87</v>
      </c>
      <c r="BK161" s="166">
        <f t="shared" si="19"/>
        <v>0</v>
      </c>
      <c r="BL161" s="14" t="s">
        <v>436</v>
      </c>
      <c r="BM161" s="165" t="s">
        <v>3377</v>
      </c>
    </row>
    <row r="162" spans="1:65" s="12" customFormat="1" ht="25.9" customHeight="1">
      <c r="B162" s="139"/>
      <c r="D162" s="140" t="s">
        <v>73</v>
      </c>
      <c r="E162" s="141" t="s">
        <v>3378</v>
      </c>
      <c r="F162" s="141" t="s">
        <v>3379</v>
      </c>
      <c r="I162" s="142"/>
      <c r="J162" s="143">
        <f>BK162</f>
        <v>0</v>
      </c>
      <c r="L162" s="139"/>
      <c r="M162" s="144"/>
      <c r="N162" s="145"/>
      <c r="O162" s="145"/>
      <c r="P162" s="146">
        <f>P163</f>
        <v>0</v>
      </c>
      <c r="Q162" s="145"/>
      <c r="R162" s="146">
        <f>R163</f>
        <v>0</v>
      </c>
      <c r="S162" s="145"/>
      <c r="T162" s="147">
        <f>T163</f>
        <v>0</v>
      </c>
      <c r="AR162" s="140" t="s">
        <v>169</v>
      </c>
      <c r="AT162" s="148" t="s">
        <v>73</v>
      </c>
      <c r="AU162" s="148" t="s">
        <v>74</v>
      </c>
      <c r="AY162" s="140" t="s">
        <v>163</v>
      </c>
      <c r="BK162" s="149">
        <f>BK163</f>
        <v>0</v>
      </c>
    </row>
    <row r="163" spans="1:65" s="2" customFormat="1" ht="21.75" customHeight="1">
      <c r="A163" s="29"/>
      <c r="B163" s="152"/>
      <c r="C163" s="153" t="s">
        <v>271</v>
      </c>
      <c r="D163" s="153" t="s">
        <v>165</v>
      </c>
      <c r="E163" s="154" t="s">
        <v>3380</v>
      </c>
      <c r="F163" s="155" t="s">
        <v>3381</v>
      </c>
      <c r="G163" s="156" t="s">
        <v>245</v>
      </c>
      <c r="H163" s="157">
        <v>6</v>
      </c>
      <c r="I163" s="158"/>
      <c r="J163" s="159">
        <f>ROUND(I163*H163,2)</f>
        <v>0</v>
      </c>
      <c r="K163" s="160"/>
      <c r="L163" s="30"/>
      <c r="M163" s="167" t="s">
        <v>1</v>
      </c>
      <c r="N163" s="168" t="s">
        <v>40</v>
      </c>
      <c r="O163" s="169"/>
      <c r="P163" s="170">
        <f>O163*H163</f>
        <v>0</v>
      </c>
      <c r="Q163" s="170">
        <v>0</v>
      </c>
      <c r="R163" s="170">
        <f>Q163*H163</f>
        <v>0</v>
      </c>
      <c r="S163" s="170">
        <v>0</v>
      </c>
      <c r="T163" s="171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484</v>
      </c>
      <c r="AT163" s="165" t="s">
        <v>165</v>
      </c>
      <c r="AU163" s="165" t="s">
        <v>81</v>
      </c>
      <c r="AY163" s="14" t="s">
        <v>163</v>
      </c>
      <c r="BE163" s="166">
        <f>IF(N163="základná",J163,0)</f>
        <v>0</v>
      </c>
      <c r="BF163" s="166">
        <f>IF(N163="znížená",J163,0)</f>
        <v>0</v>
      </c>
      <c r="BG163" s="166">
        <f>IF(N163="zákl. prenesená",J163,0)</f>
        <v>0</v>
      </c>
      <c r="BH163" s="166">
        <f>IF(N163="zníž. prenesená",J163,0)</f>
        <v>0</v>
      </c>
      <c r="BI163" s="166">
        <f>IF(N163="nulová",J163,0)</f>
        <v>0</v>
      </c>
      <c r="BJ163" s="14" t="s">
        <v>87</v>
      </c>
      <c r="BK163" s="166">
        <f>ROUND(I163*H163,2)</f>
        <v>0</v>
      </c>
      <c r="BL163" s="14" t="s">
        <v>484</v>
      </c>
      <c r="BM163" s="165" t="s">
        <v>3382</v>
      </c>
    </row>
    <row r="164" spans="1:65" s="2" customFormat="1" ht="6.95" customHeight="1">
      <c r="A164" s="29"/>
      <c r="B164" s="47"/>
      <c r="C164" s="48"/>
      <c r="D164" s="48"/>
      <c r="E164" s="48"/>
      <c r="F164" s="48"/>
      <c r="G164" s="48"/>
      <c r="H164" s="48"/>
      <c r="I164" s="48"/>
      <c r="J164" s="48"/>
      <c r="K164" s="48"/>
      <c r="L164" s="30"/>
      <c r="M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</row>
  </sheetData>
  <autoFilter ref="C125:K163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2"/>
  <sheetViews>
    <sheetView showGridLines="0" workbookViewId="0">
      <selection activeCell="E17" sqref="E17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7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88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125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26.25" customHeight="1">
      <c r="B7" s="17"/>
      <c r="E7" s="233" t="str">
        <f>'Rekapitulácia stavby'!K6</f>
        <v>FEMINADSS Veľký Blh - prestava a rekonštrukcia rodinného domu pre účely zriadenia podporovaného bývania pre PSS</v>
      </c>
      <c r="F7" s="234"/>
      <c r="G7" s="234"/>
      <c r="H7" s="234"/>
      <c r="L7" s="17"/>
    </row>
    <row r="8" spans="1:46" s="1" customFormat="1" ht="12" customHeight="1">
      <c r="B8" s="17"/>
      <c r="D8" s="24" t="s">
        <v>126</v>
      </c>
      <c r="L8" s="17"/>
    </row>
    <row r="9" spans="1:46" s="2" customFormat="1" ht="16.5" customHeight="1">
      <c r="A9" s="29"/>
      <c r="B9" s="30"/>
      <c r="C9" s="29"/>
      <c r="D9" s="29"/>
      <c r="E9" s="233" t="s">
        <v>127</v>
      </c>
      <c r="F9" s="235"/>
      <c r="G9" s="235"/>
      <c r="H9" s="23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128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192" t="s">
        <v>129</v>
      </c>
      <c r="F11" s="235"/>
      <c r="G11" s="235"/>
      <c r="H11" s="235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1.25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 t="str">
        <f>'Rekapitulácia stavby'!AN8</f>
        <v>22. 6. 2023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">
        <v>25</v>
      </c>
      <c r="F17" s="29"/>
      <c r="G17" s="29"/>
      <c r="H17" s="29"/>
      <c r="I17" s="24" t="s">
        <v>26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27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36" t="str">
        <f>'Rekapitulácia stavby'!E14</f>
        <v>Vyplň údaj</v>
      </c>
      <c r="F20" s="198"/>
      <c r="G20" s="198"/>
      <c r="H20" s="198"/>
      <c r="I20" s="24" t="s">
        <v>26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29</v>
      </c>
      <c r="E22" s="29"/>
      <c r="F22" s="29"/>
      <c r="G22" s="29"/>
      <c r="H22" s="29"/>
      <c r="I22" s="24" t="s">
        <v>24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26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24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26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33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203" t="s">
        <v>1</v>
      </c>
      <c r="F29" s="203"/>
      <c r="G29" s="203"/>
      <c r="H29" s="20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2" t="s">
        <v>34</v>
      </c>
      <c r="E32" s="29"/>
      <c r="F32" s="29"/>
      <c r="G32" s="29"/>
      <c r="H32" s="29"/>
      <c r="I32" s="29"/>
      <c r="J32" s="71">
        <f>ROUND(J134,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3" t="s">
        <v>38</v>
      </c>
      <c r="E35" s="35" t="s">
        <v>39</v>
      </c>
      <c r="F35" s="104">
        <f>ROUND((SUM(BE134:BE221)),  2)</f>
        <v>0</v>
      </c>
      <c r="G35" s="105"/>
      <c r="H35" s="105"/>
      <c r="I35" s="106">
        <v>0.2</v>
      </c>
      <c r="J35" s="104">
        <f>ROUND(((SUM(BE134:BE221))*I35),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40</v>
      </c>
      <c r="F36" s="104">
        <f>ROUND((SUM(BF134:BF221)),  2)</f>
        <v>0</v>
      </c>
      <c r="G36" s="105"/>
      <c r="H36" s="105"/>
      <c r="I36" s="106">
        <v>0.2</v>
      </c>
      <c r="J36" s="104">
        <f>ROUND(((SUM(BF134:BF221))*I36),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7">
        <f>ROUND((SUM(BG134:BG221)),  2)</f>
        <v>0</v>
      </c>
      <c r="G37" s="29"/>
      <c r="H37" s="29"/>
      <c r="I37" s="108">
        <v>0.2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7">
        <f>ROUND((SUM(BH134:BH221)),  2)</f>
        <v>0</v>
      </c>
      <c r="G38" s="29"/>
      <c r="H38" s="29"/>
      <c r="I38" s="108">
        <v>0.2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4">
        <f>ROUND((SUM(BI134:BI221)),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9"/>
      <c r="D41" s="110" t="s">
        <v>44</v>
      </c>
      <c r="E41" s="60"/>
      <c r="F41" s="60"/>
      <c r="G41" s="111" t="s">
        <v>45</v>
      </c>
      <c r="H41" s="112" t="s">
        <v>46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130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6.25" customHeight="1">
      <c r="A85" s="29"/>
      <c r="B85" s="30"/>
      <c r="C85" s="29"/>
      <c r="D85" s="29"/>
      <c r="E85" s="233" t="str">
        <f>E7</f>
        <v>FEMINADSS Veľký Blh - prestava a rekonštrukcia rodinného domu pre účely zriadenia podporovaného bývania pre PSS</v>
      </c>
      <c r="F85" s="234"/>
      <c r="G85" s="234"/>
      <c r="H85" s="23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126</v>
      </c>
      <c r="L86" s="17"/>
    </row>
    <row r="87" spans="1:31" s="2" customFormat="1" ht="16.5" customHeight="1">
      <c r="A87" s="29"/>
      <c r="B87" s="30"/>
      <c r="C87" s="29"/>
      <c r="D87" s="29"/>
      <c r="E87" s="233" t="s">
        <v>127</v>
      </c>
      <c r="F87" s="235"/>
      <c r="G87" s="235"/>
      <c r="H87" s="23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128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192" t="str">
        <f>E11</f>
        <v>01-1 - Búracie práce</v>
      </c>
      <c r="F89" s="235"/>
      <c r="G89" s="235"/>
      <c r="H89" s="235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19</v>
      </c>
      <c r="D91" s="29"/>
      <c r="E91" s="29"/>
      <c r="F91" s="22" t="str">
        <f>F14</f>
        <v>Jesenské</v>
      </c>
      <c r="G91" s="29"/>
      <c r="H91" s="29"/>
      <c r="I91" s="24" t="s">
        <v>21</v>
      </c>
      <c r="J91" s="55" t="str">
        <f>IF(J14="","",J14)</f>
        <v>22. 6. 2023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>
      <c r="A93" s="29"/>
      <c r="B93" s="30"/>
      <c r="C93" s="24" t="s">
        <v>23</v>
      </c>
      <c r="D93" s="29"/>
      <c r="E93" s="29"/>
      <c r="F93" s="22" t="str">
        <f>E17</f>
        <v>FEMINA Domov sociálnych služieb, Veľký Blh</v>
      </c>
      <c r="G93" s="29"/>
      <c r="H93" s="29"/>
      <c r="I93" s="24" t="s">
        <v>29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4" t="s">
        <v>27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17" t="s">
        <v>131</v>
      </c>
      <c r="D96" s="109"/>
      <c r="E96" s="109"/>
      <c r="F96" s="109"/>
      <c r="G96" s="109"/>
      <c r="H96" s="109"/>
      <c r="I96" s="109"/>
      <c r="J96" s="118" t="s">
        <v>132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19" t="s">
        <v>133</v>
      </c>
      <c r="D98" s="29"/>
      <c r="E98" s="29"/>
      <c r="F98" s="29"/>
      <c r="G98" s="29"/>
      <c r="H98" s="29"/>
      <c r="I98" s="29"/>
      <c r="J98" s="71">
        <f>J134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134</v>
      </c>
    </row>
    <row r="99" spans="1:47" s="9" customFormat="1" ht="24.95" customHeight="1">
      <c r="B99" s="120"/>
      <c r="D99" s="121" t="s">
        <v>135</v>
      </c>
      <c r="E99" s="122"/>
      <c r="F99" s="122"/>
      <c r="G99" s="122"/>
      <c r="H99" s="122"/>
      <c r="I99" s="122"/>
      <c r="J99" s="123">
        <f>J135</f>
        <v>0</v>
      </c>
      <c r="L99" s="120"/>
    </row>
    <row r="100" spans="1:47" s="10" customFormat="1" ht="19.899999999999999" customHeight="1">
      <c r="B100" s="124"/>
      <c r="D100" s="125" t="s">
        <v>136</v>
      </c>
      <c r="E100" s="126"/>
      <c r="F100" s="126"/>
      <c r="G100" s="126"/>
      <c r="H100" s="126"/>
      <c r="I100" s="126"/>
      <c r="J100" s="127">
        <f>J136</f>
        <v>0</v>
      </c>
      <c r="L100" s="124"/>
    </row>
    <row r="101" spans="1:47" s="10" customFormat="1" ht="19.899999999999999" customHeight="1">
      <c r="B101" s="124"/>
      <c r="D101" s="125" t="s">
        <v>137</v>
      </c>
      <c r="E101" s="126"/>
      <c r="F101" s="126"/>
      <c r="G101" s="126"/>
      <c r="H101" s="126"/>
      <c r="I101" s="126"/>
      <c r="J101" s="127">
        <f>J146</f>
        <v>0</v>
      </c>
      <c r="L101" s="124"/>
    </row>
    <row r="102" spans="1:47" s="9" customFormat="1" ht="24.95" customHeight="1">
      <c r="B102" s="120"/>
      <c r="D102" s="121" t="s">
        <v>138</v>
      </c>
      <c r="E102" s="122"/>
      <c r="F102" s="122"/>
      <c r="G102" s="122"/>
      <c r="H102" s="122"/>
      <c r="I102" s="122"/>
      <c r="J102" s="123">
        <f>J178</f>
        <v>0</v>
      </c>
      <c r="L102" s="120"/>
    </row>
    <row r="103" spans="1:47" s="10" customFormat="1" ht="19.899999999999999" customHeight="1">
      <c r="B103" s="124"/>
      <c r="D103" s="125" t="s">
        <v>139</v>
      </c>
      <c r="E103" s="126"/>
      <c r="F103" s="126"/>
      <c r="G103" s="126"/>
      <c r="H103" s="126"/>
      <c r="I103" s="126"/>
      <c r="J103" s="127">
        <f>J179</f>
        <v>0</v>
      </c>
      <c r="L103" s="124"/>
    </row>
    <row r="104" spans="1:47" s="10" customFormat="1" ht="19.899999999999999" customHeight="1">
      <c r="B104" s="124"/>
      <c r="D104" s="125" t="s">
        <v>140</v>
      </c>
      <c r="E104" s="126"/>
      <c r="F104" s="126"/>
      <c r="G104" s="126"/>
      <c r="H104" s="126"/>
      <c r="I104" s="126"/>
      <c r="J104" s="127">
        <f>J181</f>
        <v>0</v>
      </c>
      <c r="L104" s="124"/>
    </row>
    <row r="105" spans="1:47" s="10" customFormat="1" ht="19.899999999999999" customHeight="1">
      <c r="B105" s="124"/>
      <c r="D105" s="125" t="s">
        <v>141</v>
      </c>
      <c r="E105" s="126"/>
      <c r="F105" s="126"/>
      <c r="G105" s="126"/>
      <c r="H105" s="126"/>
      <c r="I105" s="126"/>
      <c r="J105" s="127">
        <f>J184</f>
        <v>0</v>
      </c>
      <c r="L105" s="124"/>
    </row>
    <row r="106" spans="1:47" s="10" customFormat="1" ht="19.899999999999999" customHeight="1">
      <c r="B106" s="124"/>
      <c r="D106" s="125" t="s">
        <v>142</v>
      </c>
      <c r="E106" s="126"/>
      <c r="F106" s="126"/>
      <c r="G106" s="126"/>
      <c r="H106" s="126"/>
      <c r="I106" s="126"/>
      <c r="J106" s="127">
        <f>J195</f>
        <v>0</v>
      </c>
      <c r="L106" s="124"/>
    </row>
    <row r="107" spans="1:47" s="10" customFormat="1" ht="19.899999999999999" customHeight="1">
      <c r="B107" s="124"/>
      <c r="D107" s="125" t="s">
        <v>143</v>
      </c>
      <c r="E107" s="126"/>
      <c r="F107" s="126"/>
      <c r="G107" s="126"/>
      <c r="H107" s="126"/>
      <c r="I107" s="126"/>
      <c r="J107" s="127">
        <f>J198</f>
        <v>0</v>
      </c>
      <c r="L107" s="124"/>
    </row>
    <row r="108" spans="1:47" s="10" customFormat="1" ht="19.899999999999999" customHeight="1">
      <c r="B108" s="124"/>
      <c r="D108" s="125" t="s">
        <v>144</v>
      </c>
      <c r="E108" s="126"/>
      <c r="F108" s="126"/>
      <c r="G108" s="126"/>
      <c r="H108" s="126"/>
      <c r="I108" s="126"/>
      <c r="J108" s="127">
        <f>J207</f>
        <v>0</v>
      </c>
      <c r="L108" s="124"/>
    </row>
    <row r="109" spans="1:47" s="10" customFormat="1" ht="19.899999999999999" customHeight="1">
      <c r="B109" s="124"/>
      <c r="D109" s="125" t="s">
        <v>145</v>
      </c>
      <c r="E109" s="126"/>
      <c r="F109" s="126"/>
      <c r="G109" s="126"/>
      <c r="H109" s="126"/>
      <c r="I109" s="126"/>
      <c r="J109" s="127">
        <f>J210</f>
        <v>0</v>
      </c>
      <c r="L109" s="124"/>
    </row>
    <row r="110" spans="1:47" s="10" customFormat="1" ht="19.899999999999999" customHeight="1">
      <c r="B110" s="124"/>
      <c r="D110" s="125" t="s">
        <v>146</v>
      </c>
      <c r="E110" s="126"/>
      <c r="F110" s="126"/>
      <c r="G110" s="126"/>
      <c r="H110" s="126"/>
      <c r="I110" s="126"/>
      <c r="J110" s="127">
        <f>J215</f>
        <v>0</v>
      </c>
      <c r="L110" s="124"/>
    </row>
    <row r="111" spans="1:47" s="10" customFormat="1" ht="19.899999999999999" customHeight="1">
      <c r="B111" s="124"/>
      <c r="D111" s="125" t="s">
        <v>147</v>
      </c>
      <c r="E111" s="126"/>
      <c r="F111" s="126"/>
      <c r="G111" s="126"/>
      <c r="H111" s="126"/>
      <c r="I111" s="126"/>
      <c r="J111" s="127">
        <f>J218</f>
        <v>0</v>
      </c>
      <c r="L111" s="124"/>
    </row>
    <row r="112" spans="1:47" s="9" customFormat="1" ht="24.95" customHeight="1">
      <c r="B112" s="120"/>
      <c r="D112" s="121" t="s">
        <v>148</v>
      </c>
      <c r="E112" s="122"/>
      <c r="F112" s="122"/>
      <c r="G112" s="122"/>
      <c r="H112" s="122"/>
      <c r="I112" s="122"/>
      <c r="J112" s="123">
        <f>J220</f>
        <v>0</v>
      </c>
      <c r="L112" s="120"/>
    </row>
    <row r="113" spans="1:31" s="2" customFormat="1" ht="21.7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6.95" customHeight="1">
      <c r="A114" s="29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8" spans="1:31" s="2" customFormat="1" ht="6.95" customHeight="1">
      <c r="A118" s="29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4.95" customHeight="1">
      <c r="A119" s="29"/>
      <c r="B119" s="30"/>
      <c r="C119" s="18" t="s">
        <v>149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15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26.25" customHeight="1">
      <c r="A122" s="29"/>
      <c r="B122" s="30"/>
      <c r="C122" s="29"/>
      <c r="D122" s="29"/>
      <c r="E122" s="233" t="str">
        <f>E7</f>
        <v>FEMINADSS Veľký Blh - prestava a rekonštrukcia rodinného domu pre účely zriadenia podporovaného bývania pre PSS</v>
      </c>
      <c r="F122" s="234"/>
      <c r="G122" s="234"/>
      <c r="H122" s="234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1" customFormat="1" ht="12" customHeight="1">
      <c r="B123" s="17"/>
      <c r="C123" s="24" t="s">
        <v>126</v>
      </c>
      <c r="L123" s="17"/>
    </row>
    <row r="124" spans="1:31" s="2" customFormat="1" ht="16.5" customHeight="1">
      <c r="A124" s="29"/>
      <c r="B124" s="30"/>
      <c r="C124" s="29"/>
      <c r="D124" s="29"/>
      <c r="E124" s="233" t="s">
        <v>127</v>
      </c>
      <c r="F124" s="235"/>
      <c r="G124" s="235"/>
      <c r="H124" s="235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128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6.5" customHeight="1">
      <c r="A126" s="29"/>
      <c r="B126" s="30"/>
      <c r="C126" s="29"/>
      <c r="D126" s="29"/>
      <c r="E126" s="192" t="str">
        <f>E11</f>
        <v>01-1 - Búracie práce</v>
      </c>
      <c r="F126" s="235"/>
      <c r="G126" s="235"/>
      <c r="H126" s="235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2" customHeight="1">
      <c r="A128" s="29"/>
      <c r="B128" s="30"/>
      <c r="C128" s="24" t="s">
        <v>19</v>
      </c>
      <c r="D128" s="29"/>
      <c r="E128" s="29"/>
      <c r="F128" s="22" t="str">
        <f>F14</f>
        <v>Jesenské</v>
      </c>
      <c r="G128" s="29"/>
      <c r="H128" s="29"/>
      <c r="I128" s="24" t="s">
        <v>21</v>
      </c>
      <c r="J128" s="55" t="str">
        <f>IF(J14="","",J14)</f>
        <v>22. 6. 2023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23</v>
      </c>
      <c r="D130" s="29"/>
      <c r="E130" s="29"/>
      <c r="F130" s="22" t="str">
        <f>E17</f>
        <v>FEMINA Domov sociálnych služieb, Veľký Blh</v>
      </c>
      <c r="G130" s="29"/>
      <c r="H130" s="29"/>
      <c r="I130" s="24" t="s">
        <v>29</v>
      </c>
      <c r="J130" s="27" t="str">
        <f>E23</f>
        <v xml:space="preserve"> 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27</v>
      </c>
      <c r="D131" s="29"/>
      <c r="E131" s="29"/>
      <c r="F131" s="22" t="str">
        <f>IF(E20="","",E20)</f>
        <v>Vyplň údaj</v>
      </c>
      <c r="G131" s="29"/>
      <c r="H131" s="29"/>
      <c r="I131" s="24" t="s">
        <v>32</v>
      </c>
      <c r="J131" s="27" t="str">
        <f>E26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0.3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11" customFormat="1" ht="29.25" customHeight="1">
      <c r="A133" s="128"/>
      <c r="B133" s="129"/>
      <c r="C133" s="130" t="s">
        <v>150</v>
      </c>
      <c r="D133" s="131" t="s">
        <v>59</v>
      </c>
      <c r="E133" s="131" t="s">
        <v>55</v>
      </c>
      <c r="F133" s="131" t="s">
        <v>56</v>
      </c>
      <c r="G133" s="131" t="s">
        <v>151</v>
      </c>
      <c r="H133" s="131" t="s">
        <v>152</v>
      </c>
      <c r="I133" s="131" t="s">
        <v>153</v>
      </c>
      <c r="J133" s="132" t="s">
        <v>132</v>
      </c>
      <c r="K133" s="133" t="s">
        <v>154</v>
      </c>
      <c r="L133" s="134"/>
      <c r="M133" s="62" t="s">
        <v>1</v>
      </c>
      <c r="N133" s="63" t="s">
        <v>38</v>
      </c>
      <c r="O133" s="63" t="s">
        <v>155</v>
      </c>
      <c r="P133" s="63" t="s">
        <v>156</v>
      </c>
      <c r="Q133" s="63" t="s">
        <v>157</v>
      </c>
      <c r="R133" s="63" t="s">
        <v>158</v>
      </c>
      <c r="S133" s="63" t="s">
        <v>159</v>
      </c>
      <c r="T133" s="64" t="s">
        <v>160</v>
      </c>
      <c r="U133" s="128"/>
      <c r="V133" s="128"/>
      <c r="W133" s="128"/>
      <c r="X133" s="128"/>
      <c r="Y133" s="128"/>
      <c r="Z133" s="128"/>
      <c r="AA133" s="128"/>
      <c r="AB133" s="128"/>
      <c r="AC133" s="128"/>
      <c r="AD133" s="128"/>
      <c r="AE133" s="128"/>
    </row>
    <row r="134" spans="1:65" s="2" customFormat="1" ht="22.9" customHeight="1">
      <c r="A134" s="29"/>
      <c r="B134" s="30"/>
      <c r="C134" s="69" t="s">
        <v>133</v>
      </c>
      <c r="D134" s="29"/>
      <c r="E134" s="29"/>
      <c r="F134" s="29"/>
      <c r="G134" s="29"/>
      <c r="H134" s="29"/>
      <c r="I134" s="29"/>
      <c r="J134" s="135">
        <f>BK134</f>
        <v>0</v>
      </c>
      <c r="K134" s="29"/>
      <c r="L134" s="30"/>
      <c r="M134" s="65"/>
      <c r="N134" s="56"/>
      <c r="O134" s="66"/>
      <c r="P134" s="136">
        <f>P135+P178+P220</f>
        <v>0</v>
      </c>
      <c r="Q134" s="66"/>
      <c r="R134" s="136">
        <f>R135+R178+R220</f>
        <v>0</v>
      </c>
      <c r="S134" s="66"/>
      <c r="T134" s="137">
        <f>T135+T178+T220</f>
        <v>381.83463520000004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T134" s="14" t="s">
        <v>73</v>
      </c>
      <c r="AU134" s="14" t="s">
        <v>134</v>
      </c>
      <c r="BK134" s="138">
        <f>BK135+BK178+BK220</f>
        <v>0</v>
      </c>
    </row>
    <row r="135" spans="1:65" s="12" customFormat="1" ht="25.9" customHeight="1">
      <c r="B135" s="139"/>
      <c r="D135" s="140" t="s">
        <v>73</v>
      </c>
      <c r="E135" s="141" t="s">
        <v>161</v>
      </c>
      <c r="F135" s="141" t="s">
        <v>162</v>
      </c>
      <c r="I135" s="142"/>
      <c r="J135" s="143">
        <f>BK135</f>
        <v>0</v>
      </c>
      <c r="L135" s="139"/>
      <c r="M135" s="144"/>
      <c r="N135" s="145"/>
      <c r="O135" s="145"/>
      <c r="P135" s="146">
        <f>P136+P146</f>
        <v>0</v>
      </c>
      <c r="Q135" s="145"/>
      <c r="R135" s="146">
        <f>R136+R146</f>
        <v>0</v>
      </c>
      <c r="S135" s="145"/>
      <c r="T135" s="147">
        <f>T136+T146</f>
        <v>356.65189000000004</v>
      </c>
      <c r="AR135" s="140" t="s">
        <v>81</v>
      </c>
      <c r="AT135" s="148" t="s">
        <v>73</v>
      </c>
      <c r="AU135" s="148" t="s">
        <v>74</v>
      </c>
      <c r="AY135" s="140" t="s">
        <v>163</v>
      </c>
      <c r="BK135" s="149">
        <f>BK136+BK146</f>
        <v>0</v>
      </c>
    </row>
    <row r="136" spans="1:65" s="12" customFormat="1" ht="22.9" customHeight="1">
      <c r="B136" s="139"/>
      <c r="D136" s="140" t="s">
        <v>73</v>
      </c>
      <c r="E136" s="150" t="s">
        <v>81</v>
      </c>
      <c r="F136" s="150" t="s">
        <v>164</v>
      </c>
      <c r="I136" s="142"/>
      <c r="J136" s="151">
        <f>BK136</f>
        <v>0</v>
      </c>
      <c r="L136" s="139"/>
      <c r="M136" s="144"/>
      <c r="N136" s="145"/>
      <c r="O136" s="145"/>
      <c r="P136" s="146">
        <f>SUM(P137:P145)</f>
        <v>0</v>
      </c>
      <c r="Q136" s="145"/>
      <c r="R136" s="146">
        <f>SUM(R137:R145)</f>
        <v>0</v>
      </c>
      <c r="S136" s="145"/>
      <c r="T136" s="147">
        <f>SUM(T137:T145)</f>
        <v>30.225000000000001</v>
      </c>
      <c r="AR136" s="140" t="s">
        <v>81</v>
      </c>
      <c r="AT136" s="148" t="s">
        <v>73</v>
      </c>
      <c r="AU136" s="148" t="s">
        <v>81</v>
      </c>
      <c r="AY136" s="140" t="s">
        <v>163</v>
      </c>
      <c r="BK136" s="149">
        <f>SUM(BK137:BK145)</f>
        <v>0</v>
      </c>
    </row>
    <row r="137" spans="1:65" s="2" customFormat="1" ht="33" customHeight="1">
      <c r="A137" s="29"/>
      <c r="B137" s="152"/>
      <c r="C137" s="153" t="s">
        <v>81</v>
      </c>
      <c r="D137" s="153" t="s">
        <v>165</v>
      </c>
      <c r="E137" s="154" t="s">
        <v>166</v>
      </c>
      <c r="F137" s="155" t="s">
        <v>167</v>
      </c>
      <c r="G137" s="156" t="s">
        <v>168</v>
      </c>
      <c r="H137" s="157">
        <v>65</v>
      </c>
      <c r="I137" s="158"/>
      <c r="J137" s="159">
        <f t="shared" ref="J137:J145" si="0">ROUND(I137*H137,2)</f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ref="P137:P145" si="1">O137*H137</f>
        <v>0</v>
      </c>
      <c r="Q137" s="163">
        <v>0</v>
      </c>
      <c r="R137" s="163">
        <f t="shared" ref="R137:R145" si="2">Q137*H137</f>
        <v>0</v>
      </c>
      <c r="S137" s="163">
        <v>0.24</v>
      </c>
      <c r="T137" s="164">
        <f t="shared" ref="T137:T145" si="3">S137*H137</f>
        <v>15.6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169</v>
      </c>
      <c r="AT137" s="165" t="s">
        <v>165</v>
      </c>
      <c r="AU137" s="165" t="s">
        <v>87</v>
      </c>
      <c r="AY137" s="14" t="s">
        <v>163</v>
      </c>
      <c r="BE137" s="166">
        <f t="shared" ref="BE137:BE145" si="4">IF(N137="základná",J137,0)</f>
        <v>0</v>
      </c>
      <c r="BF137" s="166">
        <f t="shared" ref="BF137:BF145" si="5">IF(N137="znížená",J137,0)</f>
        <v>0</v>
      </c>
      <c r="BG137" s="166">
        <f t="shared" ref="BG137:BG145" si="6">IF(N137="zákl. prenesená",J137,0)</f>
        <v>0</v>
      </c>
      <c r="BH137" s="166">
        <f t="shared" ref="BH137:BH145" si="7">IF(N137="zníž. prenesená",J137,0)</f>
        <v>0</v>
      </c>
      <c r="BI137" s="166">
        <f t="shared" ref="BI137:BI145" si="8">IF(N137="nulová",J137,0)</f>
        <v>0</v>
      </c>
      <c r="BJ137" s="14" t="s">
        <v>87</v>
      </c>
      <c r="BK137" s="166">
        <f t="shared" ref="BK137:BK145" si="9">ROUND(I137*H137,2)</f>
        <v>0</v>
      </c>
      <c r="BL137" s="14" t="s">
        <v>169</v>
      </c>
      <c r="BM137" s="165" t="s">
        <v>170</v>
      </c>
    </row>
    <row r="138" spans="1:65" s="2" customFormat="1" ht="33" customHeight="1">
      <c r="A138" s="29"/>
      <c r="B138" s="152"/>
      <c r="C138" s="153" t="s">
        <v>87</v>
      </c>
      <c r="D138" s="153" t="s">
        <v>165</v>
      </c>
      <c r="E138" s="154" t="s">
        <v>171</v>
      </c>
      <c r="F138" s="155" t="s">
        <v>172</v>
      </c>
      <c r="G138" s="156" t="s">
        <v>168</v>
      </c>
      <c r="H138" s="157">
        <v>65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40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0.22500000000000001</v>
      </c>
      <c r="T138" s="164">
        <f t="shared" si="3"/>
        <v>14.625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169</v>
      </c>
      <c r="AT138" s="165" t="s">
        <v>165</v>
      </c>
      <c r="AU138" s="165" t="s">
        <v>87</v>
      </c>
      <c r="AY138" s="14" t="s">
        <v>163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87</v>
      </c>
      <c r="BK138" s="166">
        <f t="shared" si="9"/>
        <v>0</v>
      </c>
      <c r="BL138" s="14" t="s">
        <v>169</v>
      </c>
      <c r="BM138" s="165" t="s">
        <v>173</v>
      </c>
    </row>
    <row r="139" spans="1:65" s="2" customFormat="1" ht="24.2" customHeight="1">
      <c r="A139" s="29"/>
      <c r="B139" s="152"/>
      <c r="C139" s="153" t="s">
        <v>174</v>
      </c>
      <c r="D139" s="153" t="s">
        <v>165</v>
      </c>
      <c r="E139" s="154" t="s">
        <v>175</v>
      </c>
      <c r="F139" s="155" t="s">
        <v>176</v>
      </c>
      <c r="G139" s="156" t="s">
        <v>177</v>
      </c>
      <c r="H139" s="157">
        <v>71.5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40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169</v>
      </c>
      <c r="AT139" s="165" t="s">
        <v>165</v>
      </c>
      <c r="AU139" s="165" t="s">
        <v>87</v>
      </c>
      <c r="AY139" s="14" t="s">
        <v>163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87</v>
      </c>
      <c r="BK139" s="166">
        <f t="shared" si="9"/>
        <v>0</v>
      </c>
      <c r="BL139" s="14" t="s">
        <v>169</v>
      </c>
      <c r="BM139" s="165" t="s">
        <v>178</v>
      </c>
    </row>
    <row r="140" spans="1:65" s="2" customFormat="1" ht="37.9" customHeight="1">
      <c r="A140" s="29"/>
      <c r="B140" s="152"/>
      <c r="C140" s="153" t="s">
        <v>169</v>
      </c>
      <c r="D140" s="153" t="s">
        <v>165</v>
      </c>
      <c r="E140" s="154" t="s">
        <v>179</v>
      </c>
      <c r="F140" s="155" t="s">
        <v>180</v>
      </c>
      <c r="G140" s="156" t="s">
        <v>177</v>
      </c>
      <c r="H140" s="157">
        <v>71.5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40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169</v>
      </c>
      <c r="AT140" s="165" t="s">
        <v>165</v>
      </c>
      <c r="AU140" s="165" t="s">
        <v>87</v>
      </c>
      <c r="AY140" s="14" t="s">
        <v>163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87</v>
      </c>
      <c r="BK140" s="166">
        <f t="shared" si="9"/>
        <v>0</v>
      </c>
      <c r="BL140" s="14" t="s">
        <v>169</v>
      </c>
      <c r="BM140" s="165" t="s">
        <v>181</v>
      </c>
    </row>
    <row r="141" spans="1:65" s="2" customFormat="1" ht="37.9" customHeight="1">
      <c r="A141" s="29"/>
      <c r="B141" s="152"/>
      <c r="C141" s="153" t="s">
        <v>182</v>
      </c>
      <c r="D141" s="153" t="s">
        <v>165</v>
      </c>
      <c r="E141" s="154" t="s">
        <v>183</v>
      </c>
      <c r="F141" s="155" t="s">
        <v>184</v>
      </c>
      <c r="G141" s="156" t="s">
        <v>177</v>
      </c>
      <c r="H141" s="157">
        <v>357.5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40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169</v>
      </c>
      <c r="AT141" s="165" t="s">
        <v>165</v>
      </c>
      <c r="AU141" s="165" t="s">
        <v>87</v>
      </c>
      <c r="AY141" s="14" t="s">
        <v>163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87</v>
      </c>
      <c r="BK141" s="166">
        <f t="shared" si="9"/>
        <v>0</v>
      </c>
      <c r="BL141" s="14" t="s">
        <v>169</v>
      </c>
      <c r="BM141" s="165" t="s">
        <v>185</v>
      </c>
    </row>
    <row r="142" spans="1:65" s="2" customFormat="1" ht="33" customHeight="1">
      <c r="A142" s="29"/>
      <c r="B142" s="152"/>
      <c r="C142" s="153" t="s">
        <v>186</v>
      </c>
      <c r="D142" s="153" t="s">
        <v>165</v>
      </c>
      <c r="E142" s="154" t="s">
        <v>187</v>
      </c>
      <c r="F142" s="155" t="s">
        <v>188</v>
      </c>
      <c r="G142" s="156" t="s">
        <v>177</v>
      </c>
      <c r="H142" s="157">
        <v>71.5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40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169</v>
      </c>
      <c r="AT142" s="165" t="s">
        <v>165</v>
      </c>
      <c r="AU142" s="165" t="s">
        <v>87</v>
      </c>
      <c r="AY142" s="14" t="s">
        <v>163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87</v>
      </c>
      <c r="BK142" s="166">
        <f t="shared" si="9"/>
        <v>0</v>
      </c>
      <c r="BL142" s="14" t="s">
        <v>169</v>
      </c>
      <c r="BM142" s="165" t="s">
        <v>189</v>
      </c>
    </row>
    <row r="143" spans="1:65" s="2" customFormat="1" ht="37.9" customHeight="1">
      <c r="A143" s="29"/>
      <c r="B143" s="152"/>
      <c r="C143" s="153" t="s">
        <v>190</v>
      </c>
      <c r="D143" s="153" t="s">
        <v>165</v>
      </c>
      <c r="E143" s="154" t="s">
        <v>191</v>
      </c>
      <c r="F143" s="155" t="s">
        <v>192</v>
      </c>
      <c r="G143" s="156" t="s">
        <v>177</v>
      </c>
      <c r="H143" s="157">
        <v>715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40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169</v>
      </c>
      <c r="AT143" s="165" t="s">
        <v>165</v>
      </c>
      <c r="AU143" s="165" t="s">
        <v>87</v>
      </c>
      <c r="AY143" s="14" t="s">
        <v>163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87</v>
      </c>
      <c r="BK143" s="166">
        <f t="shared" si="9"/>
        <v>0</v>
      </c>
      <c r="BL143" s="14" t="s">
        <v>169</v>
      </c>
      <c r="BM143" s="165" t="s">
        <v>193</v>
      </c>
    </row>
    <row r="144" spans="1:65" s="2" customFormat="1" ht="16.5" customHeight="1">
      <c r="A144" s="29"/>
      <c r="B144" s="152"/>
      <c r="C144" s="153" t="s">
        <v>194</v>
      </c>
      <c r="D144" s="153" t="s">
        <v>165</v>
      </c>
      <c r="E144" s="154" t="s">
        <v>195</v>
      </c>
      <c r="F144" s="155" t="s">
        <v>196</v>
      </c>
      <c r="G144" s="156" t="s">
        <v>177</v>
      </c>
      <c r="H144" s="157">
        <v>71.5</v>
      </c>
      <c r="I144" s="158"/>
      <c r="J144" s="159">
        <f t="shared" si="0"/>
        <v>0</v>
      </c>
      <c r="K144" s="160"/>
      <c r="L144" s="30"/>
      <c r="M144" s="161" t="s">
        <v>1</v>
      </c>
      <c r="N144" s="162" t="s">
        <v>40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0</v>
      </c>
      <c r="T144" s="16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169</v>
      </c>
      <c r="AT144" s="165" t="s">
        <v>165</v>
      </c>
      <c r="AU144" s="165" t="s">
        <v>87</v>
      </c>
      <c r="AY144" s="14" t="s">
        <v>163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87</v>
      </c>
      <c r="BK144" s="166">
        <f t="shared" si="9"/>
        <v>0</v>
      </c>
      <c r="BL144" s="14" t="s">
        <v>169</v>
      </c>
      <c r="BM144" s="165" t="s">
        <v>197</v>
      </c>
    </row>
    <row r="145" spans="1:65" s="2" customFormat="1" ht="33" customHeight="1">
      <c r="A145" s="29"/>
      <c r="B145" s="152"/>
      <c r="C145" s="153" t="s">
        <v>198</v>
      </c>
      <c r="D145" s="153" t="s">
        <v>165</v>
      </c>
      <c r="E145" s="154" t="s">
        <v>199</v>
      </c>
      <c r="F145" s="155" t="s">
        <v>200</v>
      </c>
      <c r="G145" s="156" t="s">
        <v>177</v>
      </c>
      <c r="H145" s="157">
        <v>71.5</v>
      </c>
      <c r="I145" s="158"/>
      <c r="J145" s="159">
        <f t="shared" si="0"/>
        <v>0</v>
      </c>
      <c r="K145" s="160"/>
      <c r="L145" s="30"/>
      <c r="M145" s="161" t="s">
        <v>1</v>
      </c>
      <c r="N145" s="162" t="s">
        <v>40</v>
      </c>
      <c r="O145" s="58"/>
      <c r="P145" s="163">
        <f t="shared" si="1"/>
        <v>0</v>
      </c>
      <c r="Q145" s="163">
        <v>0</v>
      </c>
      <c r="R145" s="163">
        <f t="shared" si="2"/>
        <v>0</v>
      </c>
      <c r="S145" s="163">
        <v>0</v>
      </c>
      <c r="T145" s="164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169</v>
      </c>
      <c r="AT145" s="165" t="s">
        <v>165</v>
      </c>
      <c r="AU145" s="165" t="s">
        <v>87</v>
      </c>
      <c r="AY145" s="14" t="s">
        <v>163</v>
      </c>
      <c r="BE145" s="166">
        <f t="shared" si="4"/>
        <v>0</v>
      </c>
      <c r="BF145" s="166">
        <f t="shared" si="5"/>
        <v>0</v>
      </c>
      <c r="BG145" s="166">
        <f t="shared" si="6"/>
        <v>0</v>
      </c>
      <c r="BH145" s="166">
        <f t="shared" si="7"/>
        <v>0</v>
      </c>
      <c r="BI145" s="166">
        <f t="shared" si="8"/>
        <v>0</v>
      </c>
      <c r="BJ145" s="14" t="s">
        <v>87</v>
      </c>
      <c r="BK145" s="166">
        <f t="shared" si="9"/>
        <v>0</v>
      </c>
      <c r="BL145" s="14" t="s">
        <v>169</v>
      </c>
      <c r="BM145" s="165" t="s">
        <v>201</v>
      </c>
    </row>
    <row r="146" spans="1:65" s="12" customFormat="1" ht="22.9" customHeight="1">
      <c r="B146" s="139"/>
      <c r="D146" s="140" t="s">
        <v>73</v>
      </c>
      <c r="E146" s="150" t="s">
        <v>198</v>
      </c>
      <c r="F146" s="150" t="s">
        <v>202</v>
      </c>
      <c r="I146" s="142"/>
      <c r="J146" s="151">
        <f>BK146</f>
        <v>0</v>
      </c>
      <c r="L146" s="139"/>
      <c r="M146" s="144"/>
      <c r="N146" s="145"/>
      <c r="O146" s="145"/>
      <c r="P146" s="146">
        <f>SUM(P147:P177)</f>
        <v>0</v>
      </c>
      <c r="Q146" s="145"/>
      <c r="R146" s="146">
        <f>SUM(R147:R177)</f>
        <v>0</v>
      </c>
      <c r="S146" s="145"/>
      <c r="T146" s="147">
        <f>SUM(T147:T177)</f>
        <v>326.42689000000001</v>
      </c>
      <c r="AR146" s="140" t="s">
        <v>81</v>
      </c>
      <c r="AT146" s="148" t="s">
        <v>73</v>
      </c>
      <c r="AU146" s="148" t="s">
        <v>81</v>
      </c>
      <c r="AY146" s="140" t="s">
        <v>163</v>
      </c>
      <c r="BK146" s="149">
        <f>SUM(BK147:BK177)</f>
        <v>0</v>
      </c>
    </row>
    <row r="147" spans="1:65" s="2" customFormat="1" ht="37.9" customHeight="1">
      <c r="A147" s="29"/>
      <c r="B147" s="152"/>
      <c r="C147" s="153" t="s">
        <v>203</v>
      </c>
      <c r="D147" s="153" t="s">
        <v>165</v>
      </c>
      <c r="E147" s="154" t="s">
        <v>204</v>
      </c>
      <c r="F147" s="155" t="s">
        <v>205</v>
      </c>
      <c r="G147" s="156" t="s">
        <v>177</v>
      </c>
      <c r="H147" s="157">
        <v>23.469000000000001</v>
      </c>
      <c r="I147" s="158"/>
      <c r="J147" s="159">
        <f t="shared" ref="J147:J177" si="10">ROUND(I147*H147,2)</f>
        <v>0</v>
      </c>
      <c r="K147" s="160"/>
      <c r="L147" s="30"/>
      <c r="M147" s="161" t="s">
        <v>1</v>
      </c>
      <c r="N147" s="162" t="s">
        <v>40</v>
      </c>
      <c r="O147" s="58"/>
      <c r="P147" s="163">
        <f t="shared" ref="P147:P177" si="11">O147*H147</f>
        <v>0</v>
      </c>
      <c r="Q147" s="163">
        <v>0</v>
      </c>
      <c r="R147" s="163">
        <f t="shared" ref="R147:R177" si="12">Q147*H147</f>
        <v>0</v>
      </c>
      <c r="S147" s="163">
        <v>2.2000000000000002</v>
      </c>
      <c r="T147" s="164">
        <f t="shared" ref="T147:T177" si="13">S147*H147</f>
        <v>51.631800000000005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169</v>
      </c>
      <c r="AT147" s="165" t="s">
        <v>165</v>
      </c>
      <c r="AU147" s="165" t="s">
        <v>87</v>
      </c>
      <c r="AY147" s="14" t="s">
        <v>163</v>
      </c>
      <c r="BE147" s="166">
        <f t="shared" ref="BE147:BE177" si="14">IF(N147="základná",J147,0)</f>
        <v>0</v>
      </c>
      <c r="BF147" s="166">
        <f t="shared" ref="BF147:BF177" si="15">IF(N147="znížená",J147,0)</f>
        <v>0</v>
      </c>
      <c r="BG147" s="166">
        <f t="shared" ref="BG147:BG177" si="16">IF(N147="zákl. prenesená",J147,0)</f>
        <v>0</v>
      </c>
      <c r="BH147" s="166">
        <f t="shared" ref="BH147:BH177" si="17">IF(N147="zníž. prenesená",J147,0)</f>
        <v>0</v>
      </c>
      <c r="BI147" s="166">
        <f t="shared" ref="BI147:BI177" si="18">IF(N147="nulová",J147,0)</f>
        <v>0</v>
      </c>
      <c r="BJ147" s="14" t="s">
        <v>87</v>
      </c>
      <c r="BK147" s="166">
        <f t="shared" ref="BK147:BK177" si="19">ROUND(I147*H147,2)</f>
        <v>0</v>
      </c>
      <c r="BL147" s="14" t="s">
        <v>169</v>
      </c>
      <c r="BM147" s="165" t="s">
        <v>206</v>
      </c>
    </row>
    <row r="148" spans="1:65" s="2" customFormat="1" ht="33" customHeight="1">
      <c r="A148" s="29"/>
      <c r="B148" s="152"/>
      <c r="C148" s="153" t="s">
        <v>207</v>
      </c>
      <c r="D148" s="153" t="s">
        <v>165</v>
      </c>
      <c r="E148" s="154" t="s">
        <v>208</v>
      </c>
      <c r="F148" s="155" t="s">
        <v>209</v>
      </c>
      <c r="G148" s="156" t="s">
        <v>177</v>
      </c>
      <c r="H148" s="157">
        <v>8.0489999999999995</v>
      </c>
      <c r="I148" s="158"/>
      <c r="J148" s="159">
        <f t="shared" si="10"/>
        <v>0</v>
      </c>
      <c r="K148" s="160"/>
      <c r="L148" s="30"/>
      <c r="M148" s="161" t="s">
        <v>1</v>
      </c>
      <c r="N148" s="162" t="s">
        <v>40</v>
      </c>
      <c r="O148" s="58"/>
      <c r="P148" s="163">
        <f t="shared" si="11"/>
        <v>0</v>
      </c>
      <c r="Q148" s="163">
        <v>0</v>
      </c>
      <c r="R148" s="163">
        <f t="shared" si="12"/>
        <v>0</v>
      </c>
      <c r="S148" s="163">
        <v>2.4</v>
      </c>
      <c r="T148" s="164">
        <f t="shared" si="13"/>
        <v>19.317599999999999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169</v>
      </c>
      <c r="AT148" s="165" t="s">
        <v>165</v>
      </c>
      <c r="AU148" s="165" t="s">
        <v>87</v>
      </c>
      <c r="AY148" s="14" t="s">
        <v>163</v>
      </c>
      <c r="BE148" s="166">
        <f t="shared" si="14"/>
        <v>0</v>
      </c>
      <c r="BF148" s="166">
        <f t="shared" si="15"/>
        <v>0</v>
      </c>
      <c r="BG148" s="166">
        <f t="shared" si="16"/>
        <v>0</v>
      </c>
      <c r="BH148" s="166">
        <f t="shared" si="17"/>
        <v>0</v>
      </c>
      <c r="BI148" s="166">
        <f t="shared" si="18"/>
        <v>0</v>
      </c>
      <c r="BJ148" s="14" t="s">
        <v>87</v>
      </c>
      <c r="BK148" s="166">
        <f t="shared" si="19"/>
        <v>0</v>
      </c>
      <c r="BL148" s="14" t="s">
        <v>169</v>
      </c>
      <c r="BM148" s="165" t="s">
        <v>210</v>
      </c>
    </row>
    <row r="149" spans="1:65" s="2" customFormat="1" ht="37.9" customHeight="1">
      <c r="A149" s="29"/>
      <c r="B149" s="152"/>
      <c r="C149" s="153" t="s">
        <v>211</v>
      </c>
      <c r="D149" s="153" t="s">
        <v>165</v>
      </c>
      <c r="E149" s="154" t="s">
        <v>212</v>
      </c>
      <c r="F149" s="155" t="s">
        <v>213</v>
      </c>
      <c r="G149" s="156" t="s">
        <v>168</v>
      </c>
      <c r="H149" s="157">
        <v>84.611999999999995</v>
      </c>
      <c r="I149" s="158"/>
      <c r="J149" s="159">
        <f t="shared" si="10"/>
        <v>0</v>
      </c>
      <c r="K149" s="160"/>
      <c r="L149" s="30"/>
      <c r="M149" s="161" t="s">
        <v>1</v>
      </c>
      <c r="N149" s="162" t="s">
        <v>40</v>
      </c>
      <c r="O149" s="58"/>
      <c r="P149" s="163">
        <f t="shared" si="11"/>
        <v>0</v>
      </c>
      <c r="Q149" s="163">
        <v>0</v>
      </c>
      <c r="R149" s="163">
        <f t="shared" si="12"/>
        <v>0</v>
      </c>
      <c r="S149" s="163">
        <v>0.19600000000000001</v>
      </c>
      <c r="T149" s="164">
        <f t="shared" si="13"/>
        <v>16.583952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169</v>
      </c>
      <c r="AT149" s="165" t="s">
        <v>165</v>
      </c>
      <c r="AU149" s="165" t="s">
        <v>87</v>
      </c>
      <c r="AY149" s="14" t="s">
        <v>163</v>
      </c>
      <c r="BE149" s="166">
        <f t="shared" si="14"/>
        <v>0</v>
      </c>
      <c r="BF149" s="166">
        <f t="shared" si="15"/>
        <v>0</v>
      </c>
      <c r="BG149" s="166">
        <f t="shared" si="16"/>
        <v>0</v>
      </c>
      <c r="BH149" s="166">
        <f t="shared" si="17"/>
        <v>0</v>
      </c>
      <c r="BI149" s="166">
        <f t="shared" si="18"/>
        <v>0</v>
      </c>
      <c r="BJ149" s="14" t="s">
        <v>87</v>
      </c>
      <c r="BK149" s="166">
        <f t="shared" si="19"/>
        <v>0</v>
      </c>
      <c r="BL149" s="14" t="s">
        <v>169</v>
      </c>
      <c r="BM149" s="165" t="s">
        <v>214</v>
      </c>
    </row>
    <row r="150" spans="1:65" s="2" customFormat="1" ht="44.25" customHeight="1">
      <c r="A150" s="29"/>
      <c r="B150" s="152"/>
      <c r="C150" s="153" t="s">
        <v>215</v>
      </c>
      <c r="D150" s="153" t="s">
        <v>165</v>
      </c>
      <c r="E150" s="154" t="s">
        <v>216</v>
      </c>
      <c r="F150" s="155" t="s">
        <v>217</v>
      </c>
      <c r="G150" s="156" t="s">
        <v>177</v>
      </c>
      <c r="H150" s="157">
        <v>59.16</v>
      </c>
      <c r="I150" s="158"/>
      <c r="J150" s="159">
        <f t="shared" si="10"/>
        <v>0</v>
      </c>
      <c r="K150" s="160"/>
      <c r="L150" s="30"/>
      <c r="M150" s="161" t="s">
        <v>1</v>
      </c>
      <c r="N150" s="162" t="s">
        <v>40</v>
      </c>
      <c r="O150" s="58"/>
      <c r="P150" s="163">
        <f t="shared" si="11"/>
        <v>0</v>
      </c>
      <c r="Q150" s="163">
        <v>0</v>
      </c>
      <c r="R150" s="163">
        <f t="shared" si="12"/>
        <v>0</v>
      </c>
      <c r="S150" s="163">
        <v>1.905</v>
      </c>
      <c r="T150" s="164">
        <f t="shared" si="13"/>
        <v>112.6998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169</v>
      </c>
      <c r="AT150" s="165" t="s">
        <v>165</v>
      </c>
      <c r="AU150" s="165" t="s">
        <v>87</v>
      </c>
      <c r="AY150" s="14" t="s">
        <v>163</v>
      </c>
      <c r="BE150" s="166">
        <f t="shared" si="14"/>
        <v>0</v>
      </c>
      <c r="BF150" s="166">
        <f t="shared" si="15"/>
        <v>0</v>
      </c>
      <c r="BG150" s="166">
        <f t="shared" si="16"/>
        <v>0</v>
      </c>
      <c r="BH150" s="166">
        <f t="shared" si="17"/>
        <v>0</v>
      </c>
      <c r="BI150" s="166">
        <f t="shared" si="18"/>
        <v>0</v>
      </c>
      <c r="BJ150" s="14" t="s">
        <v>87</v>
      </c>
      <c r="BK150" s="166">
        <f t="shared" si="19"/>
        <v>0</v>
      </c>
      <c r="BL150" s="14" t="s">
        <v>169</v>
      </c>
      <c r="BM150" s="165" t="s">
        <v>218</v>
      </c>
    </row>
    <row r="151" spans="1:65" s="2" customFormat="1" ht="24.2" customHeight="1">
      <c r="A151" s="29"/>
      <c r="B151" s="152"/>
      <c r="C151" s="153" t="s">
        <v>219</v>
      </c>
      <c r="D151" s="153" t="s">
        <v>165</v>
      </c>
      <c r="E151" s="154" t="s">
        <v>220</v>
      </c>
      <c r="F151" s="155" t="s">
        <v>221</v>
      </c>
      <c r="G151" s="156" t="s">
        <v>177</v>
      </c>
      <c r="H151" s="157">
        <v>4.5259999999999998</v>
      </c>
      <c r="I151" s="158"/>
      <c r="J151" s="159">
        <f t="shared" si="10"/>
        <v>0</v>
      </c>
      <c r="K151" s="160"/>
      <c r="L151" s="30"/>
      <c r="M151" s="161" t="s">
        <v>1</v>
      </c>
      <c r="N151" s="162" t="s">
        <v>40</v>
      </c>
      <c r="O151" s="58"/>
      <c r="P151" s="163">
        <f t="shared" si="11"/>
        <v>0</v>
      </c>
      <c r="Q151" s="163">
        <v>0</v>
      </c>
      <c r="R151" s="163">
        <f t="shared" si="12"/>
        <v>0</v>
      </c>
      <c r="S151" s="163">
        <v>1.633</v>
      </c>
      <c r="T151" s="164">
        <f t="shared" si="13"/>
        <v>7.3909579999999995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169</v>
      </c>
      <c r="AT151" s="165" t="s">
        <v>165</v>
      </c>
      <c r="AU151" s="165" t="s">
        <v>87</v>
      </c>
      <c r="AY151" s="14" t="s">
        <v>163</v>
      </c>
      <c r="BE151" s="166">
        <f t="shared" si="14"/>
        <v>0</v>
      </c>
      <c r="BF151" s="166">
        <f t="shared" si="15"/>
        <v>0</v>
      </c>
      <c r="BG151" s="166">
        <f t="shared" si="16"/>
        <v>0</v>
      </c>
      <c r="BH151" s="166">
        <f t="shared" si="17"/>
        <v>0</v>
      </c>
      <c r="BI151" s="166">
        <f t="shared" si="18"/>
        <v>0</v>
      </c>
      <c r="BJ151" s="14" t="s">
        <v>87</v>
      </c>
      <c r="BK151" s="166">
        <f t="shared" si="19"/>
        <v>0</v>
      </c>
      <c r="BL151" s="14" t="s">
        <v>169</v>
      </c>
      <c r="BM151" s="165" t="s">
        <v>222</v>
      </c>
    </row>
    <row r="152" spans="1:65" s="2" customFormat="1" ht="24.2" customHeight="1">
      <c r="A152" s="29"/>
      <c r="B152" s="152"/>
      <c r="C152" s="153" t="s">
        <v>223</v>
      </c>
      <c r="D152" s="153" t="s">
        <v>165</v>
      </c>
      <c r="E152" s="154" t="s">
        <v>224</v>
      </c>
      <c r="F152" s="155" t="s">
        <v>225</v>
      </c>
      <c r="G152" s="156" t="s">
        <v>177</v>
      </c>
      <c r="H152" s="157">
        <v>14.925000000000001</v>
      </c>
      <c r="I152" s="158"/>
      <c r="J152" s="159">
        <f t="shared" si="10"/>
        <v>0</v>
      </c>
      <c r="K152" s="160"/>
      <c r="L152" s="30"/>
      <c r="M152" s="161" t="s">
        <v>1</v>
      </c>
      <c r="N152" s="162" t="s">
        <v>40</v>
      </c>
      <c r="O152" s="58"/>
      <c r="P152" s="163">
        <f t="shared" si="11"/>
        <v>0</v>
      </c>
      <c r="Q152" s="163">
        <v>0</v>
      </c>
      <c r="R152" s="163">
        <f t="shared" si="12"/>
        <v>0</v>
      </c>
      <c r="S152" s="163">
        <v>2.4</v>
      </c>
      <c r="T152" s="164">
        <f t="shared" si="13"/>
        <v>35.82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169</v>
      </c>
      <c r="AT152" s="165" t="s">
        <v>165</v>
      </c>
      <c r="AU152" s="165" t="s">
        <v>87</v>
      </c>
      <c r="AY152" s="14" t="s">
        <v>163</v>
      </c>
      <c r="BE152" s="166">
        <f t="shared" si="14"/>
        <v>0</v>
      </c>
      <c r="BF152" s="166">
        <f t="shared" si="15"/>
        <v>0</v>
      </c>
      <c r="BG152" s="166">
        <f t="shared" si="16"/>
        <v>0</v>
      </c>
      <c r="BH152" s="166">
        <f t="shared" si="17"/>
        <v>0</v>
      </c>
      <c r="BI152" s="166">
        <f t="shared" si="18"/>
        <v>0</v>
      </c>
      <c r="BJ152" s="14" t="s">
        <v>87</v>
      </c>
      <c r="BK152" s="166">
        <f t="shared" si="19"/>
        <v>0</v>
      </c>
      <c r="BL152" s="14" t="s">
        <v>169</v>
      </c>
      <c r="BM152" s="165" t="s">
        <v>226</v>
      </c>
    </row>
    <row r="153" spans="1:65" s="2" customFormat="1" ht="16.5" customHeight="1">
      <c r="A153" s="29"/>
      <c r="B153" s="152"/>
      <c r="C153" s="153" t="s">
        <v>227</v>
      </c>
      <c r="D153" s="153" t="s">
        <v>165</v>
      </c>
      <c r="E153" s="154" t="s">
        <v>228</v>
      </c>
      <c r="F153" s="155" t="s">
        <v>229</v>
      </c>
      <c r="G153" s="156" t="s">
        <v>168</v>
      </c>
      <c r="H153" s="157">
        <v>8.7100000000000009</v>
      </c>
      <c r="I153" s="158"/>
      <c r="J153" s="159">
        <f t="shared" si="10"/>
        <v>0</v>
      </c>
      <c r="K153" s="160"/>
      <c r="L153" s="30"/>
      <c r="M153" s="161" t="s">
        <v>1</v>
      </c>
      <c r="N153" s="162" t="s">
        <v>40</v>
      </c>
      <c r="O153" s="58"/>
      <c r="P153" s="163">
        <f t="shared" si="11"/>
        <v>0</v>
      </c>
      <c r="Q153" s="163">
        <v>0</v>
      </c>
      <c r="R153" s="163">
        <f t="shared" si="12"/>
        <v>0</v>
      </c>
      <c r="S153" s="163">
        <v>0.39200000000000002</v>
      </c>
      <c r="T153" s="164">
        <f t="shared" si="13"/>
        <v>3.4143200000000005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169</v>
      </c>
      <c r="AT153" s="165" t="s">
        <v>165</v>
      </c>
      <c r="AU153" s="165" t="s">
        <v>87</v>
      </c>
      <c r="AY153" s="14" t="s">
        <v>163</v>
      </c>
      <c r="BE153" s="166">
        <f t="shared" si="14"/>
        <v>0</v>
      </c>
      <c r="BF153" s="166">
        <f t="shared" si="15"/>
        <v>0</v>
      </c>
      <c r="BG153" s="166">
        <f t="shared" si="16"/>
        <v>0</v>
      </c>
      <c r="BH153" s="166">
        <f t="shared" si="17"/>
        <v>0</v>
      </c>
      <c r="BI153" s="166">
        <f t="shared" si="18"/>
        <v>0</v>
      </c>
      <c r="BJ153" s="14" t="s">
        <v>87</v>
      </c>
      <c r="BK153" s="166">
        <f t="shared" si="19"/>
        <v>0</v>
      </c>
      <c r="BL153" s="14" t="s">
        <v>169</v>
      </c>
      <c r="BM153" s="165" t="s">
        <v>230</v>
      </c>
    </row>
    <row r="154" spans="1:65" s="2" customFormat="1" ht="37.9" customHeight="1">
      <c r="A154" s="29"/>
      <c r="B154" s="152"/>
      <c r="C154" s="153" t="s">
        <v>231</v>
      </c>
      <c r="D154" s="153" t="s">
        <v>165</v>
      </c>
      <c r="E154" s="154" t="s">
        <v>232</v>
      </c>
      <c r="F154" s="155" t="s">
        <v>233</v>
      </c>
      <c r="G154" s="156" t="s">
        <v>177</v>
      </c>
      <c r="H154" s="157">
        <v>15.218999999999999</v>
      </c>
      <c r="I154" s="158"/>
      <c r="J154" s="159">
        <f t="shared" si="10"/>
        <v>0</v>
      </c>
      <c r="K154" s="160"/>
      <c r="L154" s="30"/>
      <c r="M154" s="161" t="s">
        <v>1</v>
      </c>
      <c r="N154" s="162" t="s">
        <v>40</v>
      </c>
      <c r="O154" s="58"/>
      <c r="P154" s="163">
        <f t="shared" si="11"/>
        <v>0</v>
      </c>
      <c r="Q154" s="163">
        <v>0</v>
      </c>
      <c r="R154" s="163">
        <f t="shared" si="12"/>
        <v>0</v>
      </c>
      <c r="S154" s="163">
        <v>2.2000000000000002</v>
      </c>
      <c r="T154" s="164">
        <f t="shared" si="13"/>
        <v>33.4818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169</v>
      </c>
      <c r="AT154" s="165" t="s">
        <v>165</v>
      </c>
      <c r="AU154" s="165" t="s">
        <v>87</v>
      </c>
      <c r="AY154" s="14" t="s">
        <v>163</v>
      </c>
      <c r="BE154" s="166">
        <f t="shared" si="14"/>
        <v>0</v>
      </c>
      <c r="BF154" s="166">
        <f t="shared" si="15"/>
        <v>0</v>
      </c>
      <c r="BG154" s="166">
        <f t="shared" si="16"/>
        <v>0</v>
      </c>
      <c r="BH154" s="166">
        <f t="shared" si="17"/>
        <v>0</v>
      </c>
      <c r="BI154" s="166">
        <f t="shared" si="18"/>
        <v>0</v>
      </c>
      <c r="BJ154" s="14" t="s">
        <v>87</v>
      </c>
      <c r="BK154" s="166">
        <f t="shared" si="19"/>
        <v>0</v>
      </c>
      <c r="BL154" s="14" t="s">
        <v>169</v>
      </c>
      <c r="BM154" s="165" t="s">
        <v>234</v>
      </c>
    </row>
    <row r="155" spans="1:65" s="2" customFormat="1" ht="33" customHeight="1">
      <c r="A155" s="29"/>
      <c r="B155" s="152"/>
      <c r="C155" s="153" t="s">
        <v>235</v>
      </c>
      <c r="D155" s="153" t="s">
        <v>165</v>
      </c>
      <c r="E155" s="154" t="s">
        <v>236</v>
      </c>
      <c r="F155" s="155" t="s">
        <v>237</v>
      </c>
      <c r="G155" s="156" t="s">
        <v>168</v>
      </c>
      <c r="H155" s="157">
        <v>28.38</v>
      </c>
      <c r="I155" s="158"/>
      <c r="J155" s="159">
        <f t="shared" si="10"/>
        <v>0</v>
      </c>
      <c r="K155" s="160"/>
      <c r="L155" s="30"/>
      <c r="M155" s="161" t="s">
        <v>1</v>
      </c>
      <c r="N155" s="162" t="s">
        <v>40</v>
      </c>
      <c r="O155" s="58"/>
      <c r="P155" s="163">
        <f t="shared" si="11"/>
        <v>0</v>
      </c>
      <c r="Q155" s="163">
        <v>0</v>
      </c>
      <c r="R155" s="163">
        <f t="shared" si="12"/>
        <v>0</v>
      </c>
      <c r="S155" s="163">
        <v>0.02</v>
      </c>
      <c r="T155" s="164">
        <f t="shared" si="13"/>
        <v>0.56759999999999999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169</v>
      </c>
      <c r="AT155" s="165" t="s">
        <v>165</v>
      </c>
      <c r="AU155" s="165" t="s">
        <v>87</v>
      </c>
      <c r="AY155" s="14" t="s">
        <v>163</v>
      </c>
      <c r="BE155" s="166">
        <f t="shared" si="14"/>
        <v>0</v>
      </c>
      <c r="BF155" s="166">
        <f t="shared" si="15"/>
        <v>0</v>
      </c>
      <c r="BG155" s="166">
        <f t="shared" si="16"/>
        <v>0</v>
      </c>
      <c r="BH155" s="166">
        <f t="shared" si="17"/>
        <v>0</v>
      </c>
      <c r="BI155" s="166">
        <f t="shared" si="18"/>
        <v>0</v>
      </c>
      <c r="BJ155" s="14" t="s">
        <v>87</v>
      </c>
      <c r="BK155" s="166">
        <f t="shared" si="19"/>
        <v>0</v>
      </c>
      <c r="BL155" s="14" t="s">
        <v>169</v>
      </c>
      <c r="BM155" s="165" t="s">
        <v>238</v>
      </c>
    </row>
    <row r="156" spans="1:65" s="2" customFormat="1" ht="33" customHeight="1">
      <c r="A156" s="29"/>
      <c r="B156" s="152"/>
      <c r="C156" s="153" t="s">
        <v>239</v>
      </c>
      <c r="D156" s="153" t="s">
        <v>165</v>
      </c>
      <c r="E156" s="154" t="s">
        <v>240</v>
      </c>
      <c r="F156" s="155" t="s">
        <v>241</v>
      </c>
      <c r="G156" s="156" t="s">
        <v>168</v>
      </c>
      <c r="H156" s="157">
        <v>1.357</v>
      </c>
      <c r="I156" s="158"/>
      <c r="J156" s="159">
        <f t="shared" si="10"/>
        <v>0</v>
      </c>
      <c r="K156" s="160"/>
      <c r="L156" s="30"/>
      <c r="M156" s="161" t="s">
        <v>1</v>
      </c>
      <c r="N156" s="162" t="s">
        <v>40</v>
      </c>
      <c r="O156" s="58"/>
      <c r="P156" s="163">
        <f t="shared" si="11"/>
        <v>0</v>
      </c>
      <c r="Q156" s="163">
        <v>0</v>
      </c>
      <c r="R156" s="163">
        <f t="shared" si="12"/>
        <v>0</v>
      </c>
      <c r="S156" s="163">
        <v>5.6000000000000001E-2</v>
      </c>
      <c r="T156" s="164">
        <f t="shared" si="13"/>
        <v>7.5992000000000004E-2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169</v>
      </c>
      <c r="AT156" s="165" t="s">
        <v>165</v>
      </c>
      <c r="AU156" s="165" t="s">
        <v>87</v>
      </c>
      <c r="AY156" s="14" t="s">
        <v>163</v>
      </c>
      <c r="BE156" s="166">
        <f t="shared" si="14"/>
        <v>0</v>
      </c>
      <c r="BF156" s="166">
        <f t="shared" si="15"/>
        <v>0</v>
      </c>
      <c r="BG156" s="166">
        <f t="shared" si="16"/>
        <v>0</v>
      </c>
      <c r="BH156" s="166">
        <f t="shared" si="17"/>
        <v>0</v>
      </c>
      <c r="BI156" s="166">
        <f t="shared" si="18"/>
        <v>0</v>
      </c>
      <c r="BJ156" s="14" t="s">
        <v>87</v>
      </c>
      <c r="BK156" s="166">
        <f t="shared" si="19"/>
        <v>0</v>
      </c>
      <c r="BL156" s="14" t="s">
        <v>169</v>
      </c>
      <c r="BM156" s="165" t="s">
        <v>242</v>
      </c>
    </row>
    <row r="157" spans="1:65" s="2" customFormat="1" ht="24.2" customHeight="1">
      <c r="A157" s="29"/>
      <c r="B157" s="152"/>
      <c r="C157" s="153" t="s">
        <v>7</v>
      </c>
      <c r="D157" s="153" t="s">
        <v>165</v>
      </c>
      <c r="E157" s="154" t="s">
        <v>243</v>
      </c>
      <c r="F157" s="155" t="s">
        <v>244</v>
      </c>
      <c r="G157" s="156" t="s">
        <v>245</v>
      </c>
      <c r="H157" s="157">
        <v>25</v>
      </c>
      <c r="I157" s="158"/>
      <c r="J157" s="159">
        <f t="shared" si="10"/>
        <v>0</v>
      </c>
      <c r="K157" s="160"/>
      <c r="L157" s="30"/>
      <c r="M157" s="161" t="s">
        <v>1</v>
      </c>
      <c r="N157" s="162" t="s">
        <v>40</v>
      </c>
      <c r="O157" s="58"/>
      <c r="P157" s="163">
        <f t="shared" si="11"/>
        <v>0</v>
      </c>
      <c r="Q157" s="163">
        <v>0</v>
      </c>
      <c r="R157" s="163">
        <f t="shared" si="12"/>
        <v>0</v>
      </c>
      <c r="S157" s="163">
        <v>1.2E-2</v>
      </c>
      <c r="T157" s="164">
        <f t="shared" si="13"/>
        <v>0.3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169</v>
      </c>
      <c r="AT157" s="165" t="s">
        <v>165</v>
      </c>
      <c r="AU157" s="165" t="s">
        <v>87</v>
      </c>
      <c r="AY157" s="14" t="s">
        <v>163</v>
      </c>
      <c r="BE157" s="166">
        <f t="shared" si="14"/>
        <v>0</v>
      </c>
      <c r="BF157" s="166">
        <f t="shared" si="15"/>
        <v>0</v>
      </c>
      <c r="BG157" s="166">
        <f t="shared" si="16"/>
        <v>0</v>
      </c>
      <c r="BH157" s="166">
        <f t="shared" si="17"/>
        <v>0</v>
      </c>
      <c r="BI157" s="166">
        <f t="shared" si="18"/>
        <v>0</v>
      </c>
      <c r="BJ157" s="14" t="s">
        <v>87</v>
      </c>
      <c r="BK157" s="166">
        <f t="shared" si="19"/>
        <v>0</v>
      </c>
      <c r="BL157" s="14" t="s">
        <v>169</v>
      </c>
      <c r="BM157" s="165" t="s">
        <v>246</v>
      </c>
    </row>
    <row r="158" spans="1:65" s="2" customFormat="1" ht="24.2" customHeight="1">
      <c r="A158" s="29"/>
      <c r="B158" s="152"/>
      <c r="C158" s="153" t="s">
        <v>247</v>
      </c>
      <c r="D158" s="153" t="s">
        <v>165</v>
      </c>
      <c r="E158" s="154" t="s">
        <v>248</v>
      </c>
      <c r="F158" s="155" t="s">
        <v>249</v>
      </c>
      <c r="G158" s="156" t="s">
        <v>245</v>
      </c>
      <c r="H158" s="157">
        <v>22</v>
      </c>
      <c r="I158" s="158"/>
      <c r="J158" s="159">
        <f t="shared" si="10"/>
        <v>0</v>
      </c>
      <c r="K158" s="160"/>
      <c r="L158" s="30"/>
      <c r="M158" s="161" t="s">
        <v>1</v>
      </c>
      <c r="N158" s="162" t="s">
        <v>40</v>
      </c>
      <c r="O158" s="58"/>
      <c r="P158" s="163">
        <f t="shared" si="11"/>
        <v>0</v>
      </c>
      <c r="Q158" s="163">
        <v>0</v>
      </c>
      <c r="R158" s="163">
        <f t="shared" si="12"/>
        <v>0</v>
      </c>
      <c r="S158" s="163">
        <v>2.4E-2</v>
      </c>
      <c r="T158" s="164">
        <f t="shared" si="13"/>
        <v>0.52800000000000002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169</v>
      </c>
      <c r="AT158" s="165" t="s">
        <v>165</v>
      </c>
      <c r="AU158" s="165" t="s">
        <v>87</v>
      </c>
      <c r="AY158" s="14" t="s">
        <v>163</v>
      </c>
      <c r="BE158" s="166">
        <f t="shared" si="14"/>
        <v>0</v>
      </c>
      <c r="BF158" s="166">
        <f t="shared" si="15"/>
        <v>0</v>
      </c>
      <c r="BG158" s="166">
        <f t="shared" si="16"/>
        <v>0</v>
      </c>
      <c r="BH158" s="166">
        <f t="shared" si="17"/>
        <v>0</v>
      </c>
      <c r="BI158" s="166">
        <f t="shared" si="18"/>
        <v>0</v>
      </c>
      <c r="BJ158" s="14" t="s">
        <v>87</v>
      </c>
      <c r="BK158" s="166">
        <f t="shared" si="19"/>
        <v>0</v>
      </c>
      <c r="BL158" s="14" t="s">
        <v>169</v>
      </c>
      <c r="BM158" s="165" t="s">
        <v>250</v>
      </c>
    </row>
    <row r="159" spans="1:65" s="2" customFormat="1" ht="24.2" customHeight="1">
      <c r="A159" s="29"/>
      <c r="B159" s="152"/>
      <c r="C159" s="153" t="s">
        <v>251</v>
      </c>
      <c r="D159" s="153" t="s">
        <v>165</v>
      </c>
      <c r="E159" s="154" t="s">
        <v>252</v>
      </c>
      <c r="F159" s="155" t="s">
        <v>253</v>
      </c>
      <c r="G159" s="156" t="s">
        <v>168</v>
      </c>
      <c r="H159" s="157">
        <v>2.6739999999999999</v>
      </c>
      <c r="I159" s="158"/>
      <c r="J159" s="159">
        <f t="shared" si="10"/>
        <v>0</v>
      </c>
      <c r="K159" s="160"/>
      <c r="L159" s="30"/>
      <c r="M159" s="161" t="s">
        <v>1</v>
      </c>
      <c r="N159" s="162" t="s">
        <v>40</v>
      </c>
      <c r="O159" s="58"/>
      <c r="P159" s="163">
        <f t="shared" si="11"/>
        <v>0</v>
      </c>
      <c r="Q159" s="163">
        <v>0</v>
      </c>
      <c r="R159" s="163">
        <f t="shared" si="12"/>
        <v>0</v>
      </c>
      <c r="S159" s="163">
        <v>7.4999999999999997E-2</v>
      </c>
      <c r="T159" s="164">
        <f t="shared" si="13"/>
        <v>0.20054999999999998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169</v>
      </c>
      <c r="AT159" s="165" t="s">
        <v>165</v>
      </c>
      <c r="AU159" s="165" t="s">
        <v>87</v>
      </c>
      <c r="AY159" s="14" t="s">
        <v>163</v>
      </c>
      <c r="BE159" s="166">
        <f t="shared" si="14"/>
        <v>0</v>
      </c>
      <c r="BF159" s="166">
        <f t="shared" si="15"/>
        <v>0</v>
      </c>
      <c r="BG159" s="166">
        <f t="shared" si="16"/>
        <v>0</v>
      </c>
      <c r="BH159" s="166">
        <f t="shared" si="17"/>
        <v>0</v>
      </c>
      <c r="BI159" s="166">
        <f t="shared" si="18"/>
        <v>0</v>
      </c>
      <c r="BJ159" s="14" t="s">
        <v>87</v>
      </c>
      <c r="BK159" s="166">
        <f t="shared" si="19"/>
        <v>0</v>
      </c>
      <c r="BL159" s="14" t="s">
        <v>169</v>
      </c>
      <c r="BM159" s="165" t="s">
        <v>254</v>
      </c>
    </row>
    <row r="160" spans="1:65" s="2" customFormat="1" ht="24.2" customHeight="1">
      <c r="A160" s="29"/>
      <c r="B160" s="152"/>
      <c r="C160" s="153" t="s">
        <v>255</v>
      </c>
      <c r="D160" s="153" t="s">
        <v>165</v>
      </c>
      <c r="E160" s="154" t="s">
        <v>256</v>
      </c>
      <c r="F160" s="155" t="s">
        <v>257</v>
      </c>
      <c r="G160" s="156" t="s">
        <v>168</v>
      </c>
      <c r="H160" s="157">
        <v>1.587</v>
      </c>
      <c r="I160" s="158"/>
      <c r="J160" s="159">
        <f t="shared" si="10"/>
        <v>0</v>
      </c>
      <c r="K160" s="160"/>
      <c r="L160" s="30"/>
      <c r="M160" s="161" t="s">
        <v>1</v>
      </c>
      <c r="N160" s="162" t="s">
        <v>40</v>
      </c>
      <c r="O160" s="58"/>
      <c r="P160" s="163">
        <f t="shared" si="11"/>
        <v>0</v>
      </c>
      <c r="Q160" s="163">
        <v>0</v>
      </c>
      <c r="R160" s="163">
        <f t="shared" si="12"/>
        <v>0</v>
      </c>
      <c r="S160" s="163">
        <v>6.2E-2</v>
      </c>
      <c r="T160" s="164">
        <f t="shared" si="13"/>
        <v>9.8393999999999995E-2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169</v>
      </c>
      <c r="AT160" s="165" t="s">
        <v>165</v>
      </c>
      <c r="AU160" s="165" t="s">
        <v>87</v>
      </c>
      <c r="AY160" s="14" t="s">
        <v>163</v>
      </c>
      <c r="BE160" s="166">
        <f t="shared" si="14"/>
        <v>0</v>
      </c>
      <c r="BF160" s="166">
        <f t="shared" si="15"/>
        <v>0</v>
      </c>
      <c r="BG160" s="166">
        <f t="shared" si="16"/>
        <v>0</v>
      </c>
      <c r="BH160" s="166">
        <f t="shared" si="17"/>
        <v>0</v>
      </c>
      <c r="BI160" s="166">
        <f t="shared" si="18"/>
        <v>0</v>
      </c>
      <c r="BJ160" s="14" t="s">
        <v>87</v>
      </c>
      <c r="BK160" s="166">
        <f t="shared" si="19"/>
        <v>0</v>
      </c>
      <c r="BL160" s="14" t="s">
        <v>169</v>
      </c>
      <c r="BM160" s="165" t="s">
        <v>258</v>
      </c>
    </row>
    <row r="161" spans="1:65" s="2" customFormat="1" ht="24.2" customHeight="1">
      <c r="A161" s="29"/>
      <c r="B161" s="152"/>
      <c r="C161" s="153" t="s">
        <v>259</v>
      </c>
      <c r="D161" s="153" t="s">
        <v>165</v>
      </c>
      <c r="E161" s="154" t="s">
        <v>260</v>
      </c>
      <c r="F161" s="155" t="s">
        <v>261</v>
      </c>
      <c r="G161" s="156" t="s">
        <v>168</v>
      </c>
      <c r="H161" s="157">
        <v>20.698</v>
      </c>
      <c r="I161" s="158"/>
      <c r="J161" s="159">
        <f t="shared" si="10"/>
        <v>0</v>
      </c>
      <c r="K161" s="160"/>
      <c r="L161" s="30"/>
      <c r="M161" s="161" t="s">
        <v>1</v>
      </c>
      <c r="N161" s="162" t="s">
        <v>40</v>
      </c>
      <c r="O161" s="58"/>
      <c r="P161" s="163">
        <f t="shared" si="11"/>
        <v>0</v>
      </c>
      <c r="Q161" s="163">
        <v>0</v>
      </c>
      <c r="R161" s="163">
        <f t="shared" si="12"/>
        <v>0</v>
      </c>
      <c r="S161" s="163">
        <v>5.3999999999999999E-2</v>
      </c>
      <c r="T161" s="164">
        <f t="shared" si="13"/>
        <v>1.1176919999999999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169</v>
      </c>
      <c r="AT161" s="165" t="s">
        <v>165</v>
      </c>
      <c r="AU161" s="165" t="s">
        <v>87</v>
      </c>
      <c r="AY161" s="14" t="s">
        <v>163</v>
      </c>
      <c r="BE161" s="166">
        <f t="shared" si="14"/>
        <v>0</v>
      </c>
      <c r="BF161" s="166">
        <f t="shared" si="15"/>
        <v>0</v>
      </c>
      <c r="BG161" s="166">
        <f t="shared" si="16"/>
        <v>0</v>
      </c>
      <c r="BH161" s="166">
        <f t="shared" si="17"/>
        <v>0</v>
      </c>
      <c r="BI161" s="166">
        <f t="shared" si="18"/>
        <v>0</v>
      </c>
      <c r="BJ161" s="14" t="s">
        <v>87</v>
      </c>
      <c r="BK161" s="166">
        <f t="shared" si="19"/>
        <v>0</v>
      </c>
      <c r="BL161" s="14" t="s">
        <v>169</v>
      </c>
      <c r="BM161" s="165" t="s">
        <v>262</v>
      </c>
    </row>
    <row r="162" spans="1:65" s="2" customFormat="1" ht="24.2" customHeight="1">
      <c r="A162" s="29"/>
      <c r="B162" s="152"/>
      <c r="C162" s="153" t="s">
        <v>263</v>
      </c>
      <c r="D162" s="153" t="s">
        <v>165</v>
      </c>
      <c r="E162" s="154" t="s">
        <v>264</v>
      </c>
      <c r="F162" s="155" t="s">
        <v>265</v>
      </c>
      <c r="G162" s="156" t="s">
        <v>168</v>
      </c>
      <c r="H162" s="157">
        <v>23.806000000000001</v>
      </c>
      <c r="I162" s="158"/>
      <c r="J162" s="159">
        <f t="shared" si="10"/>
        <v>0</v>
      </c>
      <c r="K162" s="160"/>
      <c r="L162" s="30"/>
      <c r="M162" s="161" t="s">
        <v>1</v>
      </c>
      <c r="N162" s="162" t="s">
        <v>40</v>
      </c>
      <c r="O162" s="58"/>
      <c r="P162" s="163">
        <f t="shared" si="11"/>
        <v>0</v>
      </c>
      <c r="Q162" s="163">
        <v>0</v>
      </c>
      <c r="R162" s="163">
        <f t="shared" si="12"/>
        <v>0</v>
      </c>
      <c r="S162" s="163">
        <v>7.5999999999999998E-2</v>
      </c>
      <c r="T162" s="164">
        <f t="shared" si="13"/>
        <v>1.809256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169</v>
      </c>
      <c r="AT162" s="165" t="s">
        <v>165</v>
      </c>
      <c r="AU162" s="165" t="s">
        <v>87</v>
      </c>
      <c r="AY162" s="14" t="s">
        <v>163</v>
      </c>
      <c r="BE162" s="166">
        <f t="shared" si="14"/>
        <v>0</v>
      </c>
      <c r="BF162" s="166">
        <f t="shared" si="15"/>
        <v>0</v>
      </c>
      <c r="BG162" s="166">
        <f t="shared" si="16"/>
        <v>0</v>
      </c>
      <c r="BH162" s="166">
        <f t="shared" si="17"/>
        <v>0</v>
      </c>
      <c r="BI162" s="166">
        <f t="shared" si="18"/>
        <v>0</v>
      </c>
      <c r="BJ162" s="14" t="s">
        <v>87</v>
      </c>
      <c r="BK162" s="166">
        <f t="shared" si="19"/>
        <v>0</v>
      </c>
      <c r="BL162" s="14" t="s">
        <v>169</v>
      </c>
      <c r="BM162" s="165" t="s">
        <v>266</v>
      </c>
    </row>
    <row r="163" spans="1:65" s="2" customFormat="1" ht="24.2" customHeight="1">
      <c r="A163" s="29"/>
      <c r="B163" s="152"/>
      <c r="C163" s="153" t="s">
        <v>267</v>
      </c>
      <c r="D163" s="153" t="s">
        <v>165</v>
      </c>
      <c r="E163" s="154" t="s">
        <v>268</v>
      </c>
      <c r="F163" s="155" t="s">
        <v>269</v>
      </c>
      <c r="G163" s="156" t="s">
        <v>168</v>
      </c>
      <c r="H163" s="157">
        <v>12.6</v>
      </c>
      <c r="I163" s="158"/>
      <c r="J163" s="159">
        <f t="shared" si="10"/>
        <v>0</v>
      </c>
      <c r="K163" s="160"/>
      <c r="L163" s="30"/>
      <c r="M163" s="161" t="s">
        <v>1</v>
      </c>
      <c r="N163" s="162" t="s">
        <v>40</v>
      </c>
      <c r="O163" s="58"/>
      <c r="P163" s="163">
        <f t="shared" si="11"/>
        <v>0</v>
      </c>
      <c r="Q163" s="163">
        <v>0</v>
      </c>
      <c r="R163" s="163">
        <f t="shared" si="12"/>
        <v>0</v>
      </c>
      <c r="S163" s="163">
        <v>6.3E-2</v>
      </c>
      <c r="T163" s="164">
        <f t="shared" si="13"/>
        <v>0.79379999999999995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169</v>
      </c>
      <c r="AT163" s="165" t="s">
        <v>165</v>
      </c>
      <c r="AU163" s="165" t="s">
        <v>87</v>
      </c>
      <c r="AY163" s="14" t="s">
        <v>163</v>
      </c>
      <c r="BE163" s="166">
        <f t="shared" si="14"/>
        <v>0</v>
      </c>
      <c r="BF163" s="166">
        <f t="shared" si="15"/>
        <v>0</v>
      </c>
      <c r="BG163" s="166">
        <f t="shared" si="16"/>
        <v>0</v>
      </c>
      <c r="BH163" s="166">
        <f t="shared" si="17"/>
        <v>0</v>
      </c>
      <c r="BI163" s="166">
        <f t="shared" si="18"/>
        <v>0</v>
      </c>
      <c r="BJ163" s="14" t="s">
        <v>87</v>
      </c>
      <c r="BK163" s="166">
        <f t="shared" si="19"/>
        <v>0</v>
      </c>
      <c r="BL163" s="14" t="s">
        <v>169</v>
      </c>
      <c r="BM163" s="165" t="s">
        <v>270</v>
      </c>
    </row>
    <row r="164" spans="1:65" s="2" customFormat="1" ht="24.2" customHeight="1">
      <c r="A164" s="29"/>
      <c r="B164" s="152"/>
      <c r="C164" s="153" t="s">
        <v>271</v>
      </c>
      <c r="D164" s="153" t="s">
        <v>165</v>
      </c>
      <c r="E164" s="154" t="s">
        <v>272</v>
      </c>
      <c r="F164" s="155" t="s">
        <v>273</v>
      </c>
      <c r="G164" s="156" t="s">
        <v>177</v>
      </c>
      <c r="H164" s="157">
        <v>0.41199999999999998</v>
      </c>
      <c r="I164" s="158"/>
      <c r="J164" s="159">
        <f t="shared" si="10"/>
        <v>0</v>
      </c>
      <c r="K164" s="160"/>
      <c r="L164" s="30"/>
      <c r="M164" s="161" t="s">
        <v>1</v>
      </c>
      <c r="N164" s="162" t="s">
        <v>40</v>
      </c>
      <c r="O164" s="58"/>
      <c r="P164" s="163">
        <f t="shared" si="11"/>
        <v>0</v>
      </c>
      <c r="Q164" s="163">
        <v>0</v>
      </c>
      <c r="R164" s="163">
        <f t="shared" si="12"/>
        <v>0</v>
      </c>
      <c r="S164" s="163">
        <v>1.875</v>
      </c>
      <c r="T164" s="164">
        <f t="shared" si="13"/>
        <v>0.77249999999999996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169</v>
      </c>
      <c r="AT164" s="165" t="s">
        <v>165</v>
      </c>
      <c r="AU164" s="165" t="s">
        <v>87</v>
      </c>
      <c r="AY164" s="14" t="s">
        <v>163</v>
      </c>
      <c r="BE164" s="166">
        <f t="shared" si="14"/>
        <v>0</v>
      </c>
      <c r="BF164" s="166">
        <f t="shared" si="15"/>
        <v>0</v>
      </c>
      <c r="BG164" s="166">
        <f t="shared" si="16"/>
        <v>0</v>
      </c>
      <c r="BH164" s="166">
        <f t="shared" si="17"/>
        <v>0</v>
      </c>
      <c r="BI164" s="166">
        <f t="shared" si="18"/>
        <v>0</v>
      </c>
      <c r="BJ164" s="14" t="s">
        <v>87</v>
      </c>
      <c r="BK164" s="166">
        <f t="shared" si="19"/>
        <v>0</v>
      </c>
      <c r="BL164" s="14" t="s">
        <v>169</v>
      </c>
      <c r="BM164" s="165" t="s">
        <v>274</v>
      </c>
    </row>
    <row r="165" spans="1:65" s="2" customFormat="1" ht="24.2" customHeight="1">
      <c r="A165" s="29"/>
      <c r="B165" s="152"/>
      <c r="C165" s="153" t="s">
        <v>275</v>
      </c>
      <c r="D165" s="153" t="s">
        <v>165</v>
      </c>
      <c r="E165" s="154" t="s">
        <v>276</v>
      </c>
      <c r="F165" s="155" t="s">
        <v>277</v>
      </c>
      <c r="G165" s="156" t="s">
        <v>177</v>
      </c>
      <c r="H165" s="157">
        <v>2.6560000000000001</v>
      </c>
      <c r="I165" s="158"/>
      <c r="J165" s="159">
        <f t="shared" si="10"/>
        <v>0</v>
      </c>
      <c r="K165" s="160"/>
      <c r="L165" s="30"/>
      <c r="M165" s="161" t="s">
        <v>1</v>
      </c>
      <c r="N165" s="162" t="s">
        <v>40</v>
      </c>
      <c r="O165" s="58"/>
      <c r="P165" s="163">
        <f t="shared" si="11"/>
        <v>0</v>
      </c>
      <c r="Q165" s="163">
        <v>0</v>
      </c>
      <c r="R165" s="163">
        <f t="shared" si="12"/>
        <v>0</v>
      </c>
      <c r="S165" s="163">
        <v>1.875</v>
      </c>
      <c r="T165" s="164">
        <f t="shared" si="13"/>
        <v>4.9800000000000004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169</v>
      </c>
      <c r="AT165" s="165" t="s">
        <v>165</v>
      </c>
      <c r="AU165" s="165" t="s">
        <v>87</v>
      </c>
      <c r="AY165" s="14" t="s">
        <v>163</v>
      </c>
      <c r="BE165" s="166">
        <f t="shared" si="14"/>
        <v>0</v>
      </c>
      <c r="BF165" s="166">
        <f t="shared" si="15"/>
        <v>0</v>
      </c>
      <c r="BG165" s="166">
        <f t="shared" si="16"/>
        <v>0</v>
      </c>
      <c r="BH165" s="166">
        <f t="shared" si="17"/>
        <v>0</v>
      </c>
      <c r="BI165" s="166">
        <f t="shared" si="18"/>
        <v>0</v>
      </c>
      <c r="BJ165" s="14" t="s">
        <v>87</v>
      </c>
      <c r="BK165" s="166">
        <f t="shared" si="19"/>
        <v>0</v>
      </c>
      <c r="BL165" s="14" t="s">
        <v>169</v>
      </c>
      <c r="BM165" s="165" t="s">
        <v>278</v>
      </c>
    </row>
    <row r="166" spans="1:65" s="2" customFormat="1" ht="16.5" customHeight="1">
      <c r="A166" s="29"/>
      <c r="B166" s="152"/>
      <c r="C166" s="153" t="s">
        <v>279</v>
      </c>
      <c r="D166" s="153" t="s">
        <v>165</v>
      </c>
      <c r="E166" s="154" t="s">
        <v>280</v>
      </c>
      <c r="F166" s="155" t="s">
        <v>281</v>
      </c>
      <c r="G166" s="156" t="s">
        <v>282</v>
      </c>
      <c r="H166" s="157">
        <v>11.6</v>
      </c>
      <c r="I166" s="158"/>
      <c r="J166" s="159">
        <f t="shared" si="10"/>
        <v>0</v>
      </c>
      <c r="K166" s="160"/>
      <c r="L166" s="30"/>
      <c r="M166" s="161" t="s">
        <v>1</v>
      </c>
      <c r="N166" s="162" t="s">
        <v>40</v>
      </c>
      <c r="O166" s="58"/>
      <c r="P166" s="163">
        <f t="shared" si="11"/>
        <v>0</v>
      </c>
      <c r="Q166" s="163">
        <v>0</v>
      </c>
      <c r="R166" s="163">
        <f t="shared" si="12"/>
        <v>0</v>
      </c>
      <c r="S166" s="163">
        <v>3.6999999999999998E-2</v>
      </c>
      <c r="T166" s="164">
        <f t="shared" si="13"/>
        <v>0.42919999999999997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169</v>
      </c>
      <c r="AT166" s="165" t="s">
        <v>165</v>
      </c>
      <c r="AU166" s="165" t="s">
        <v>87</v>
      </c>
      <c r="AY166" s="14" t="s">
        <v>163</v>
      </c>
      <c r="BE166" s="166">
        <f t="shared" si="14"/>
        <v>0</v>
      </c>
      <c r="BF166" s="166">
        <f t="shared" si="15"/>
        <v>0</v>
      </c>
      <c r="BG166" s="166">
        <f t="shared" si="16"/>
        <v>0</v>
      </c>
      <c r="BH166" s="166">
        <f t="shared" si="17"/>
        <v>0</v>
      </c>
      <c r="BI166" s="166">
        <f t="shared" si="18"/>
        <v>0</v>
      </c>
      <c r="BJ166" s="14" t="s">
        <v>87</v>
      </c>
      <c r="BK166" s="166">
        <f t="shared" si="19"/>
        <v>0</v>
      </c>
      <c r="BL166" s="14" t="s">
        <v>169</v>
      </c>
      <c r="BM166" s="165" t="s">
        <v>283</v>
      </c>
    </row>
    <row r="167" spans="1:65" s="2" customFormat="1" ht="33" customHeight="1">
      <c r="A167" s="29"/>
      <c r="B167" s="152"/>
      <c r="C167" s="153" t="s">
        <v>284</v>
      </c>
      <c r="D167" s="153" t="s">
        <v>165</v>
      </c>
      <c r="E167" s="154" t="s">
        <v>285</v>
      </c>
      <c r="F167" s="155" t="s">
        <v>286</v>
      </c>
      <c r="G167" s="156" t="s">
        <v>168</v>
      </c>
      <c r="H167" s="157">
        <v>76.77</v>
      </c>
      <c r="I167" s="158"/>
      <c r="J167" s="159">
        <f t="shared" si="10"/>
        <v>0</v>
      </c>
      <c r="K167" s="160"/>
      <c r="L167" s="30"/>
      <c r="M167" s="161" t="s">
        <v>1</v>
      </c>
      <c r="N167" s="162" t="s">
        <v>40</v>
      </c>
      <c r="O167" s="58"/>
      <c r="P167" s="163">
        <f t="shared" si="11"/>
        <v>0</v>
      </c>
      <c r="Q167" s="163">
        <v>0</v>
      </c>
      <c r="R167" s="163">
        <f t="shared" si="12"/>
        <v>0</v>
      </c>
      <c r="S167" s="163">
        <v>0.05</v>
      </c>
      <c r="T167" s="164">
        <f t="shared" si="13"/>
        <v>3.8384999999999998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169</v>
      </c>
      <c r="AT167" s="165" t="s">
        <v>165</v>
      </c>
      <c r="AU167" s="165" t="s">
        <v>87</v>
      </c>
      <c r="AY167" s="14" t="s">
        <v>163</v>
      </c>
      <c r="BE167" s="166">
        <f t="shared" si="14"/>
        <v>0</v>
      </c>
      <c r="BF167" s="166">
        <f t="shared" si="15"/>
        <v>0</v>
      </c>
      <c r="BG167" s="166">
        <f t="shared" si="16"/>
        <v>0</v>
      </c>
      <c r="BH167" s="166">
        <f t="shared" si="17"/>
        <v>0</v>
      </c>
      <c r="BI167" s="166">
        <f t="shared" si="18"/>
        <v>0</v>
      </c>
      <c r="BJ167" s="14" t="s">
        <v>87</v>
      </c>
      <c r="BK167" s="166">
        <f t="shared" si="19"/>
        <v>0</v>
      </c>
      <c r="BL167" s="14" t="s">
        <v>169</v>
      </c>
      <c r="BM167" s="165" t="s">
        <v>287</v>
      </c>
    </row>
    <row r="168" spans="1:65" s="2" customFormat="1" ht="37.9" customHeight="1">
      <c r="A168" s="29"/>
      <c r="B168" s="152"/>
      <c r="C168" s="153" t="s">
        <v>288</v>
      </c>
      <c r="D168" s="153" t="s">
        <v>165</v>
      </c>
      <c r="E168" s="154" t="s">
        <v>289</v>
      </c>
      <c r="F168" s="155" t="s">
        <v>290</v>
      </c>
      <c r="G168" s="156" t="s">
        <v>168</v>
      </c>
      <c r="H168" s="157">
        <v>76.790000000000006</v>
      </c>
      <c r="I168" s="158"/>
      <c r="J168" s="159">
        <f t="shared" si="10"/>
        <v>0</v>
      </c>
      <c r="K168" s="160"/>
      <c r="L168" s="30"/>
      <c r="M168" s="161" t="s">
        <v>1</v>
      </c>
      <c r="N168" s="162" t="s">
        <v>40</v>
      </c>
      <c r="O168" s="58"/>
      <c r="P168" s="163">
        <f t="shared" si="11"/>
        <v>0</v>
      </c>
      <c r="Q168" s="163">
        <v>0</v>
      </c>
      <c r="R168" s="163">
        <f t="shared" si="12"/>
        <v>0</v>
      </c>
      <c r="S168" s="163">
        <v>0.05</v>
      </c>
      <c r="T168" s="164">
        <f t="shared" si="13"/>
        <v>3.8395000000000006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169</v>
      </c>
      <c r="AT168" s="165" t="s">
        <v>165</v>
      </c>
      <c r="AU168" s="165" t="s">
        <v>87</v>
      </c>
      <c r="AY168" s="14" t="s">
        <v>163</v>
      </c>
      <c r="BE168" s="166">
        <f t="shared" si="14"/>
        <v>0</v>
      </c>
      <c r="BF168" s="166">
        <f t="shared" si="15"/>
        <v>0</v>
      </c>
      <c r="BG168" s="166">
        <f t="shared" si="16"/>
        <v>0</v>
      </c>
      <c r="BH168" s="166">
        <f t="shared" si="17"/>
        <v>0</v>
      </c>
      <c r="BI168" s="166">
        <f t="shared" si="18"/>
        <v>0</v>
      </c>
      <c r="BJ168" s="14" t="s">
        <v>87</v>
      </c>
      <c r="BK168" s="166">
        <f t="shared" si="19"/>
        <v>0</v>
      </c>
      <c r="BL168" s="14" t="s">
        <v>169</v>
      </c>
      <c r="BM168" s="165" t="s">
        <v>291</v>
      </c>
    </row>
    <row r="169" spans="1:65" s="2" customFormat="1" ht="33" customHeight="1">
      <c r="A169" s="29"/>
      <c r="B169" s="152"/>
      <c r="C169" s="153" t="s">
        <v>292</v>
      </c>
      <c r="D169" s="153" t="s">
        <v>165</v>
      </c>
      <c r="E169" s="154" t="s">
        <v>293</v>
      </c>
      <c r="F169" s="155" t="s">
        <v>294</v>
      </c>
      <c r="G169" s="156" t="s">
        <v>168</v>
      </c>
      <c r="H169" s="157">
        <v>293.01600000000002</v>
      </c>
      <c r="I169" s="158"/>
      <c r="J169" s="159">
        <f t="shared" si="10"/>
        <v>0</v>
      </c>
      <c r="K169" s="160"/>
      <c r="L169" s="30"/>
      <c r="M169" s="161" t="s">
        <v>1</v>
      </c>
      <c r="N169" s="162" t="s">
        <v>40</v>
      </c>
      <c r="O169" s="58"/>
      <c r="P169" s="163">
        <f t="shared" si="11"/>
        <v>0</v>
      </c>
      <c r="Q169" s="163">
        <v>0</v>
      </c>
      <c r="R169" s="163">
        <f t="shared" si="12"/>
        <v>0</v>
      </c>
      <c r="S169" s="163">
        <v>4.5999999999999999E-2</v>
      </c>
      <c r="T169" s="164">
        <f t="shared" si="13"/>
        <v>13.478736000000001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169</v>
      </c>
      <c r="AT169" s="165" t="s">
        <v>165</v>
      </c>
      <c r="AU169" s="165" t="s">
        <v>87</v>
      </c>
      <c r="AY169" s="14" t="s">
        <v>163</v>
      </c>
      <c r="BE169" s="166">
        <f t="shared" si="14"/>
        <v>0</v>
      </c>
      <c r="BF169" s="166">
        <f t="shared" si="15"/>
        <v>0</v>
      </c>
      <c r="BG169" s="166">
        <f t="shared" si="16"/>
        <v>0</v>
      </c>
      <c r="BH169" s="166">
        <f t="shared" si="17"/>
        <v>0</v>
      </c>
      <c r="BI169" s="166">
        <f t="shared" si="18"/>
        <v>0</v>
      </c>
      <c r="BJ169" s="14" t="s">
        <v>87</v>
      </c>
      <c r="BK169" s="166">
        <f t="shared" si="19"/>
        <v>0</v>
      </c>
      <c r="BL169" s="14" t="s">
        <v>169</v>
      </c>
      <c r="BM169" s="165" t="s">
        <v>295</v>
      </c>
    </row>
    <row r="170" spans="1:65" s="2" customFormat="1" ht="37.9" customHeight="1">
      <c r="A170" s="29"/>
      <c r="B170" s="152"/>
      <c r="C170" s="153" t="s">
        <v>296</v>
      </c>
      <c r="D170" s="153" t="s">
        <v>165</v>
      </c>
      <c r="E170" s="154" t="s">
        <v>297</v>
      </c>
      <c r="F170" s="155" t="s">
        <v>298</v>
      </c>
      <c r="G170" s="156" t="s">
        <v>168</v>
      </c>
      <c r="H170" s="157">
        <v>203.38800000000001</v>
      </c>
      <c r="I170" s="158"/>
      <c r="J170" s="159">
        <f t="shared" si="10"/>
        <v>0</v>
      </c>
      <c r="K170" s="160"/>
      <c r="L170" s="30"/>
      <c r="M170" s="161" t="s">
        <v>1</v>
      </c>
      <c r="N170" s="162" t="s">
        <v>40</v>
      </c>
      <c r="O170" s="58"/>
      <c r="P170" s="163">
        <f t="shared" si="11"/>
        <v>0</v>
      </c>
      <c r="Q170" s="163">
        <v>0</v>
      </c>
      <c r="R170" s="163">
        <f t="shared" si="12"/>
        <v>0</v>
      </c>
      <c r="S170" s="163">
        <v>5.8999999999999997E-2</v>
      </c>
      <c r="T170" s="164">
        <f t="shared" si="13"/>
        <v>11.999891999999999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169</v>
      </c>
      <c r="AT170" s="165" t="s">
        <v>165</v>
      </c>
      <c r="AU170" s="165" t="s">
        <v>87</v>
      </c>
      <c r="AY170" s="14" t="s">
        <v>163</v>
      </c>
      <c r="BE170" s="166">
        <f t="shared" si="14"/>
        <v>0</v>
      </c>
      <c r="BF170" s="166">
        <f t="shared" si="15"/>
        <v>0</v>
      </c>
      <c r="BG170" s="166">
        <f t="shared" si="16"/>
        <v>0</v>
      </c>
      <c r="BH170" s="166">
        <f t="shared" si="17"/>
        <v>0</v>
      </c>
      <c r="BI170" s="166">
        <f t="shared" si="18"/>
        <v>0</v>
      </c>
      <c r="BJ170" s="14" t="s">
        <v>87</v>
      </c>
      <c r="BK170" s="166">
        <f t="shared" si="19"/>
        <v>0</v>
      </c>
      <c r="BL170" s="14" t="s">
        <v>169</v>
      </c>
      <c r="BM170" s="165" t="s">
        <v>299</v>
      </c>
    </row>
    <row r="171" spans="1:65" s="2" customFormat="1" ht="37.9" customHeight="1">
      <c r="A171" s="29"/>
      <c r="B171" s="152"/>
      <c r="C171" s="153" t="s">
        <v>300</v>
      </c>
      <c r="D171" s="153" t="s">
        <v>165</v>
      </c>
      <c r="E171" s="154" t="s">
        <v>301</v>
      </c>
      <c r="F171" s="155" t="s">
        <v>302</v>
      </c>
      <c r="G171" s="156" t="s">
        <v>168</v>
      </c>
      <c r="H171" s="157">
        <v>18.486000000000001</v>
      </c>
      <c r="I171" s="158"/>
      <c r="J171" s="159">
        <f t="shared" si="10"/>
        <v>0</v>
      </c>
      <c r="K171" s="160"/>
      <c r="L171" s="30"/>
      <c r="M171" s="161" t="s">
        <v>1</v>
      </c>
      <c r="N171" s="162" t="s">
        <v>40</v>
      </c>
      <c r="O171" s="58"/>
      <c r="P171" s="163">
        <f t="shared" si="11"/>
        <v>0</v>
      </c>
      <c r="Q171" s="163">
        <v>0</v>
      </c>
      <c r="R171" s="163">
        <f t="shared" si="12"/>
        <v>0</v>
      </c>
      <c r="S171" s="163">
        <v>6.8000000000000005E-2</v>
      </c>
      <c r="T171" s="164">
        <f t="shared" si="13"/>
        <v>1.2570480000000002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169</v>
      </c>
      <c r="AT171" s="165" t="s">
        <v>165</v>
      </c>
      <c r="AU171" s="165" t="s">
        <v>87</v>
      </c>
      <c r="AY171" s="14" t="s">
        <v>163</v>
      </c>
      <c r="BE171" s="166">
        <f t="shared" si="14"/>
        <v>0</v>
      </c>
      <c r="BF171" s="166">
        <f t="shared" si="15"/>
        <v>0</v>
      </c>
      <c r="BG171" s="166">
        <f t="shared" si="16"/>
        <v>0</v>
      </c>
      <c r="BH171" s="166">
        <f t="shared" si="17"/>
        <v>0</v>
      </c>
      <c r="BI171" s="166">
        <f t="shared" si="18"/>
        <v>0</v>
      </c>
      <c r="BJ171" s="14" t="s">
        <v>87</v>
      </c>
      <c r="BK171" s="166">
        <f t="shared" si="19"/>
        <v>0</v>
      </c>
      <c r="BL171" s="14" t="s">
        <v>169</v>
      </c>
      <c r="BM171" s="165" t="s">
        <v>303</v>
      </c>
    </row>
    <row r="172" spans="1:65" s="2" customFormat="1" ht="21.75" customHeight="1">
      <c r="A172" s="29"/>
      <c r="B172" s="152"/>
      <c r="C172" s="153" t="s">
        <v>304</v>
      </c>
      <c r="D172" s="153" t="s">
        <v>165</v>
      </c>
      <c r="E172" s="154" t="s">
        <v>305</v>
      </c>
      <c r="F172" s="155" t="s">
        <v>306</v>
      </c>
      <c r="G172" s="156" t="s">
        <v>307</v>
      </c>
      <c r="H172" s="157">
        <v>381.83499999999998</v>
      </c>
      <c r="I172" s="158"/>
      <c r="J172" s="159">
        <f t="shared" si="10"/>
        <v>0</v>
      </c>
      <c r="K172" s="160"/>
      <c r="L172" s="30"/>
      <c r="M172" s="161" t="s">
        <v>1</v>
      </c>
      <c r="N172" s="162" t="s">
        <v>40</v>
      </c>
      <c r="O172" s="58"/>
      <c r="P172" s="163">
        <f t="shared" si="11"/>
        <v>0</v>
      </c>
      <c r="Q172" s="163">
        <v>0</v>
      </c>
      <c r="R172" s="163">
        <f t="shared" si="12"/>
        <v>0</v>
      </c>
      <c r="S172" s="163">
        <v>0</v>
      </c>
      <c r="T172" s="164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169</v>
      </c>
      <c r="AT172" s="165" t="s">
        <v>165</v>
      </c>
      <c r="AU172" s="165" t="s">
        <v>87</v>
      </c>
      <c r="AY172" s="14" t="s">
        <v>163</v>
      </c>
      <c r="BE172" s="166">
        <f t="shared" si="14"/>
        <v>0</v>
      </c>
      <c r="BF172" s="166">
        <f t="shared" si="15"/>
        <v>0</v>
      </c>
      <c r="BG172" s="166">
        <f t="shared" si="16"/>
        <v>0</v>
      </c>
      <c r="BH172" s="166">
        <f t="shared" si="17"/>
        <v>0</v>
      </c>
      <c r="BI172" s="166">
        <f t="shared" si="18"/>
        <v>0</v>
      </c>
      <c r="BJ172" s="14" t="s">
        <v>87</v>
      </c>
      <c r="BK172" s="166">
        <f t="shared" si="19"/>
        <v>0</v>
      </c>
      <c r="BL172" s="14" t="s">
        <v>169</v>
      </c>
      <c r="BM172" s="165" t="s">
        <v>308</v>
      </c>
    </row>
    <row r="173" spans="1:65" s="2" customFormat="1" ht="21.75" customHeight="1">
      <c r="A173" s="29"/>
      <c r="B173" s="152"/>
      <c r="C173" s="153" t="s">
        <v>309</v>
      </c>
      <c r="D173" s="153" t="s">
        <v>165</v>
      </c>
      <c r="E173" s="154" t="s">
        <v>310</v>
      </c>
      <c r="F173" s="155" t="s">
        <v>311</v>
      </c>
      <c r="G173" s="156" t="s">
        <v>307</v>
      </c>
      <c r="H173" s="157">
        <v>381.83499999999998</v>
      </c>
      <c r="I173" s="158"/>
      <c r="J173" s="159">
        <f t="shared" si="10"/>
        <v>0</v>
      </c>
      <c r="K173" s="160"/>
      <c r="L173" s="30"/>
      <c r="M173" s="161" t="s">
        <v>1</v>
      </c>
      <c r="N173" s="162" t="s">
        <v>40</v>
      </c>
      <c r="O173" s="58"/>
      <c r="P173" s="163">
        <f t="shared" si="11"/>
        <v>0</v>
      </c>
      <c r="Q173" s="163">
        <v>0</v>
      </c>
      <c r="R173" s="163">
        <f t="shared" si="12"/>
        <v>0</v>
      </c>
      <c r="S173" s="163">
        <v>0</v>
      </c>
      <c r="T173" s="164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169</v>
      </c>
      <c r="AT173" s="165" t="s">
        <v>165</v>
      </c>
      <c r="AU173" s="165" t="s">
        <v>87</v>
      </c>
      <c r="AY173" s="14" t="s">
        <v>163</v>
      </c>
      <c r="BE173" s="166">
        <f t="shared" si="14"/>
        <v>0</v>
      </c>
      <c r="BF173" s="166">
        <f t="shared" si="15"/>
        <v>0</v>
      </c>
      <c r="BG173" s="166">
        <f t="shared" si="16"/>
        <v>0</v>
      </c>
      <c r="BH173" s="166">
        <f t="shared" si="17"/>
        <v>0</v>
      </c>
      <c r="BI173" s="166">
        <f t="shared" si="18"/>
        <v>0</v>
      </c>
      <c r="BJ173" s="14" t="s">
        <v>87</v>
      </c>
      <c r="BK173" s="166">
        <f t="shared" si="19"/>
        <v>0</v>
      </c>
      <c r="BL173" s="14" t="s">
        <v>169</v>
      </c>
      <c r="BM173" s="165" t="s">
        <v>312</v>
      </c>
    </row>
    <row r="174" spans="1:65" s="2" customFormat="1" ht="24.2" customHeight="1">
      <c r="A174" s="29"/>
      <c r="B174" s="152"/>
      <c r="C174" s="153" t="s">
        <v>313</v>
      </c>
      <c r="D174" s="153" t="s">
        <v>165</v>
      </c>
      <c r="E174" s="154" t="s">
        <v>314</v>
      </c>
      <c r="F174" s="155" t="s">
        <v>315</v>
      </c>
      <c r="G174" s="156" t="s">
        <v>307</v>
      </c>
      <c r="H174" s="157">
        <v>11455.05</v>
      </c>
      <c r="I174" s="158"/>
      <c r="J174" s="159">
        <f t="shared" si="10"/>
        <v>0</v>
      </c>
      <c r="K174" s="160"/>
      <c r="L174" s="30"/>
      <c r="M174" s="161" t="s">
        <v>1</v>
      </c>
      <c r="N174" s="162" t="s">
        <v>40</v>
      </c>
      <c r="O174" s="58"/>
      <c r="P174" s="163">
        <f t="shared" si="11"/>
        <v>0</v>
      </c>
      <c r="Q174" s="163">
        <v>0</v>
      </c>
      <c r="R174" s="163">
        <f t="shared" si="12"/>
        <v>0</v>
      </c>
      <c r="S174" s="163">
        <v>0</v>
      </c>
      <c r="T174" s="164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169</v>
      </c>
      <c r="AT174" s="165" t="s">
        <v>165</v>
      </c>
      <c r="AU174" s="165" t="s">
        <v>87</v>
      </c>
      <c r="AY174" s="14" t="s">
        <v>163</v>
      </c>
      <c r="BE174" s="166">
        <f t="shared" si="14"/>
        <v>0</v>
      </c>
      <c r="BF174" s="166">
        <f t="shared" si="15"/>
        <v>0</v>
      </c>
      <c r="BG174" s="166">
        <f t="shared" si="16"/>
        <v>0</v>
      </c>
      <c r="BH174" s="166">
        <f t="shared" si="17"/>
        <v>0</v>
      </c>
      <c r="BI174" s="166">
        <f t="shared" si="18"/>
        <v>0</v>
      </c>
      <c r="BJ174" s="14" t="s">
        <v>87</v>
      </c>
      <c r="BK174" s="166">
        <f t="shared" si="19"/>
        <v>0</v>
      </c>
      <c r="BL174" s="14" t="s">
        <v>169</v>
      </c>
      <c r="BM174" s="165" t="s">
        <v>316</v>
      </c>
    </row>
    <row r="175" spans="1:65" s="2" customFormat="1" ht="24.2" customHeight="1">
      <c r="A175" s="29"/>
      <c r="B175" s="152"/>
      <c r="C175" s="153" t="s">
        <v>317</v>
      </c>
      <c r="D175" s="153" t="s">
        <v>165</v>
      </c>
      <c r="E175" s="154" t="s">
        <v>318</v>
      </c>
      <c r="F175" s="155" t="s">
        <v>319</v>
      </c>
      <c r="G175" s="156" t="s">
        <v>307</v>
      </c>
      <c r="H175" s="157">
        <v>381.83499999999998</v>
      </c>
      <c r="I175" s="158"/>
      <c r="J175" s="159">
        <f t="shared" si="10"/>
        <v>0</v>
      </c>
      <c r="K175" s="160"/>
      <c r="L175" s="30"/>
      <c r="M175" s="161" t="s">
        <v>1</v>
      </c>
      <c r="N175" s="162" t="s">
        <v>40</v>
      </c>
      <c r="O175" s="58"/>
      <c r="P175" s="163">
        <f t="shared" si="11"/>
        <v>0</v>
      </c>
      <c r="Q175" s="163">
        <v>0</v>
      </c>
      <c r="R175" s="163">
        <f t="shared" si="12"/>
        <v>0</v>
      </c>
      <c r="S175" s="163">
        <v>0</v>
      </c>
      <c r="T175" s="164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169</v>
      </c>
      <c r="AT175" s="165" t="s">
        <v>165</v>
      </c>
      <c r="AU175" s="165" t="s">
        <v>87</v>
      </c>
      <c r="AY175" s="14" t="s">
        <v>163</v>
      </c>
      <c r="BE175" s="166">
        <f t="shared" si="14"/>
        <v>0</v>
      </c>
      <c r="BF175" s="166">
        <f t="shared" si="15"/>
        <v>0</v>
      </c>
      <c r="BG175" s="166">
        <f t="shared" si="16"/>
        <v>0</v>
      </c>
      <c r="BH175" s="166">
        <f t="shared" si="17"/>
        <v>0</v>
      </c>
      <c r="BI175" s="166">
        <f t="shared" si="18"/>
        <v>0</v>
      </c>
      <c r="BJ175" s="14" t="s">
        <v>87</v>
      </c>
      <c r="BK175" s="166">
        <f t="shared" si="19"/>
        <v>0</v>
      </c>
      <c r="BL175" s="14" t="s">
        <v>169</v>
      </c>
      <c r="BM175" s="165" t="s">
        <v>320</v>
      </c>
    </row>
    <row r="176" spans="1:65" s="2" customFormat="1" ht="24.2" customHeight="1">
      <c r="A176" s="29"/>
      <c r="B176" s="152"/>
      <c r="C176" s="153" t="s">
        <v>321</v>
      </c>
      <c r="D176" s="153" t="s">
        <v>165</v>
      </c>
      <c r="E176" s="154" t="s">
        <v>322</v>
      </c>
      <c r="F176" s="155" t="s">
        <v>323</v>
      </c>
      <c r="G176" s="156" t="s">
        <v>307</v>
      </c>
      <c r="H176" s="157">
        <v>1909.175</v>
      </c>
      <c r="I176" s="158"/>
      <c r="J176" s="159">
        <f t="shared" si="10"/>
        <v>0</v>
      </c>
      <c r="K176" s="160"/>
      <c r="L176" s="30"/>
      <c r="M176" s="161" t="s">
        <v>1</v>
      </c>
      <c r="N176" s="162" t="s">
        <v>40</v>
      </c>
      <c r="O176" s="58"/>
      <c r="P176" s="163">
        <f t="shared" si="11"/>
        <v>0</v>
      </c>
      <c r="Q176" s="163">
        <v>0</v>
      </c>
      <c r="R176" s="163">
        <f t="shared" si="12"/>
        <v>0</v>
      </c>
      <c r="S176" s="163">
        <v>0</v>
      </c>
      <c r="T176" s="164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169</v>
      </c>
      <c r="AT176" s="165" t="s">
        <v>165</v>
      </c>
      <c r="AU176" s="165" t="s">
        <v>87</v>
      </c>
      <c r="AY176" s="14" t="s">
        <v>163</v>
      </c>
      <c r="BE176" s="166">
        <f t="shared" si="14"/>
        <v>0</v>
      </c>
      <c r="BF176" s="166">
        <f t="shared" si="15"/>
        <v>0</v>
      </c>
      <c r="BG176" s="166">
        <f t="shared" si="16"/>
        <v>0</v>
      </c>
      <c r="BH176" s="166">
        <f t="shared" si="17"/>
        <v>0</v>
      </c>
      <c r="BI176" s="166">
        <f t="shared" si="18"/>
        <v>0</v>
      </c>
      <c r="BJ176" s="14" t="s">
        <v>87</v>
      </c>
      <c r="BK176" s="166">
        <f t="shared" si="19"/>
        <v>0</v>
      </c>
      <c r="BL176" s="14" t="s">
        <v>169</v>
      </c>
      <c r="BM176" s="165" t="s">
        <v>324</v>
      </c>
    </row>
    <row r="177" spans="1:65" s="2" customFormat="1" ht="16.5" customHeight="1">
      <c r="A177" s="29"/>
      <c r="B177" s="152"/>
      <c r="C177" s="153" t="s">
        <v>325</v>
      </c>
      <c r="D177" s="153" t="s">
        <v>165</v>
      </c>
      <c r="E177" s="154" t="s">
        <v>326</v>
      </c>
      <c r="F177" s="155" t="s">
        <v>327</v>
      </c>
      <c r="G177" s="156" t="s">
        <v>307</v>
      </c>
      <c r="H177" s="157">
        <v>381.83499999999998</v>
      </c>
      <c r="I177" s="158"/>
      <c r="J177" s="159">
        <f t="shared" si="10"/>
        <v>0</v>
      </c>
      <c r="K177" s="160"/>
      <c r="L177" s="30"/>
      <c r="M177" s="161" t="s">
        <v>1</v>
      </c>
      <c r="N177" s="162" t="s">
        <v>40</v>
      </c>
      <c r="O177" s="58"/>
      <c r="P177" s="163">
        <f t="shared" si="11"/>
        <v>0</v>
      </c>
      <c r="Q177" s="163">
        <v>0</v>
      </c>
      <c r="R177" s="163">
        <f t="shared" si="12"/>
        <v>0</v>
      </c>
      <c r="S177" s="163">
        <v>0</v>
      </c>
      <c r="T177" s="164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169</v>
      </c>
      <c r="AT177" s="165" t="s">
        <v>165</v>
      </c>
      <c r="AU177" s="165" t="s">
        <v>87</v>
      </c>
      <c r="AY177" s="14" t="s">
        <v>163</v>
      </c>
      <c r="BE177" s="166">
        <f t="shared" si="14"/>
        <v>0</v>
      </c>
      <c r="BF177" s="166">
        <f t="shared" si="15"/>
        <v>0</v>
      </c>
      <c r="BG177" s="166">
        <f t="shared" si="16"/>
        <v>0</v>
      </c>
      <c r="BH177" s="166">
        <f t="shared" si="17"/>
        <v>0</v>
      </c>
      <c r="BI177" s="166">
        <f t="shared" si="18"/>
        <v>0</v>
      </c>
      <c r="BJ177" s="14" t="s">
        <v>87</v>
      </c>
      <c r="BK177" s="166">
        <f t="shared" si="19"/>
        <v>0</v>
      </c>
      <c r="BL177" s="14" t="s">
        <v>169</v>
      </c>
      <c r="BM177" s="165" t="s">
        <v>328</v>
      </c>
    </row>
    <row r="178" spans="1:65" s="12" customFormat="1" ht="25.9" customHeight="1">
      <c r="B178" s="139"/>
      <c r="D178" s="140" t="s">
        <v>73</v>
      </c>
      <c r="E178" s="141" t="s">
        <v>329</v>
      </c>
      <c r="F178" s="141" t="s">
        <v>330</v>
      </c>
      <c r="I178" s="142"/>
      <c r="J178" s="143">
        <f>BK178</f>
        <v>0</v>
      </c>
      <c r="L178" s="139"/>
      <c r="M178" s="144"/>
      <c r="N178" s="145"/>
      <c r="O178" s="145"/>
      <c r="P178" s="146">
        <f>P179+P181+P184+P195+P198+P207+P210+P215+P218</f>
        <v>0</v>
      </c>
      <c r="Q178" s="145"/>
      <c r="R178" s="146">
        <f>R179+R181+R184+R195+R198+R207+R210+R215+R218</f>
        <v>0</v>
      </c>
      <c r="S178" s="145"/>
      <c r="T178" s="147">
        <f>T179+T181+T184+T195+T198+T207+T210+T215+T218</f>
        <v>25.182745199999999</v>
      </c>
      <c r="AR178" s="140" t="s">
        <v>87</v>
      </c>
      <c r="AT178" s="148" t="s">
        <v>73</v>
      </c>
      <c r="AU178" s="148" t="s">
        <v>74</v>
      </c>
      <c r="AY178" s="140" t="s">
        <v>163</v>
      </c>
      <c r="BK178" s="149">
        <f>BK179+BK181+BK184+BK195+BK198+BK207+BK210+BK215+BK218</f>
        <v>0</v>
      </c>
    </row>
    <row r="179" spans="1:65" s="12" customFormat="1" ht="22.9" customHeight="1">
      <c r="B179" s="139"/>
      <c r="D179" s="140" t="s">
        <v>73</v>
      </c>
      <c r="E179" s="150" t="s">
        <v>331</v>
      </c>
      <c r="F179" s="150" t="s">
        <v>332</v>
      </c>
      <c r="I179" s="142"/>
      <c r="J179" s="151">
        <f>BK179</f>
        <v>0</v>
      </c>
      <c r="L179" s="139"/>
      <c r="M179" s="144"/>
      <c r="N179" s="145"/>
      <c r="O179" s="145"/>
      <c r="P179" s="146">
        <f>P180</f>
        <v>0</v>
      </c>
      <c r="Q179" s="145"/>
      <c r="R179" s="146">
        <f>R180</f>
        <v>0</v>
      </c>
      <c r="S179" s="145"/>
      <c r="T179" s="147">
        <f>T180</f>
        <v>0.1431</v>
      </c>
      <c r="AR179" s="140" t="s">
        <v>87</v>
      </c>
      <c r="AT179" s="148" t="s">
        <v>73</v>
      </c>
      <c r="AU179" s="148" t="s">
        <v>81</v>
      </c>
      <c r="AY179" s="140" t="s">
        <v>163</v>
      </c>
      <c r="BK179" s="149">
        <f>BK180</f>
        <v>0</v>
      </c>
    </row>
    <row r="180" spans="1:65" s="2" customFormat="1" ht="24.2" customHeight="1">
      <c r="A180" s="29"/>
      <c r="B180" s="152"/>
      <c r="C180" s="153" t="s">
        <v>333</v>
      </c>
      <c r="D180" s="153" t="s">
        <v>165</v>
      </c>
      <c r="E180" s="154" t="s">
        <v>334</v>
      </c>
      <c r="F180" s="155" t="s">
        <v>335</v>
      </c>
      <c r="G180" s="156" t="s">
        <v>168</v>
      </c>
      <c r="H180" s="157">
        <v>23.85</v>
      </c>
      <c r="I180" s="158"/>
      <c r="J180" s="159">
        <f>ROUND(I180*H180,2)</f>
        <v>0</v>
      </c>
      <c r="K180" s="160"/>
      <c r="L180" s="30"/>
      <c r="M180" s="161" t="s">
        <v>1</v>
      </c>
      <c r="N180" s="162" t="s">
        <v>40</v>
      </c>
      <c r="O180" s="58"/>
      <c r="P180" s="163">
        <f>O180*H180</f>
        <v>0</v>
      </c>
      <c r="Q180" s="163">
        <v>0</v>
      </c>
      <c r="R180" s="163">
        <f>Q180*H180</f>
        <v>0</v>
      </c>
      <c r="S180" s="163">
        <v>6.0000000000000001E-3</v>
      </c>
      <c r="T180" s="164">
        <f>S180*H180</f>
        <v>0.1431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227</v>
      </c>
      <c r="AT180" s="165" t="s">
        <v>165</v>
      </c>
      <c r="AU180" s="165" t="s">
        <v>87</v>
      </c>
      <c r="AY180" s="14" t="s">
        <v>163</v>
      </c>
      <c r="BE180" s="166">
        <f>IF(N180="základná",J180,0)</f>
        <v>0</v>
      </c>
      <c r="BF180" s="166">
        <f>IF(N180="znížená",J180,0)</f>
        <v>0</v>
      </c>
      <c r="BG180" s="166">
        <f>IF(N180="zákl. prenesená",J180,0)</f>
        <v>0</v>
      </c>
      <c r="BH180" s="166">
        <f>IF(N180="zníž. prenesená",J180,0)</f>
        <v>0</v>
      </c>
      <c r="BI180" s="166">
        <f>IF(N180="nulová",J180,0)</f>
        <v>0</v>
      </c>
      <c r="BJ180" s="14" t="s">
        <v>87</v>
      </c>
      <c r="BK180" s="166">
        <f>ROUND(I180*H180,2)</f>
        <v>0</v>
      </c>
      <c r="BL180" s="14" t="s">
        <v>227</v>
      </c>
      <c r="BM180" s="165" t="s">
        <v>336</v>
      </c>
    </row>
    <row r="181" spans="1:65" s="12" customFormat="1" ht="22.9" customHeight="1">
      <c r="B181" s="139"/>
      <c r="D181" s="140" t="s">
        <v>73</v>
      </c>
      <c r="E181" s="150" t="s">
        <v>337</v>
      </c>
      <c r="F181" s="150" t="s">
        <v>338</v>
      </c>
      <c r="I181" s="142"/>
      <c r="J181" s="151">
        <f>BK181</f>
        <v>0</v>
      </c>
      <c r="L181" s="139"/>
      <c r="M181" s="144"/>
      <c r="N181" s="145"/>
      <c r="O181" s="145"/>
      <c r="P181" s="146">
        <f>SUM(P182:P183)</f>
        <v>0</v>
      </c>
      <c r="Q181" s="145"/>
      <c r="R181" s="146">
        <f>SUM(R182:R183)</f>
        <v>0</v>
      </c>
      <c r="S181" s="145"/>
      <c r="T181" s="147">
        <f>SUM(T182:T183)</f>
        <v>0.90846000000000005</v>
      </c>
      <c r="AR181" s="140" t="s">
        <v>87</v>
      </c>
      <c r="AT181" s="148" t="s">
        <v>73</v>
      </c>
      <c r="AU181" s="148" t="s">
        <v>81</v>
      </c>
      <c r="AY181" s="140" t="s">
        <v>163</v>
      </c>
      <c r="BK181" s="149">
        <f>SUM(BK182:BK183)</f>
        <v>0</v>
      </c>
    </row>
    <row r="182" spans="1:65" s="2" customFormat="1" ht="24.2" customHeight="1">
      <c r="A182" s="29"/>
      <c r="B182" s="152"/>
      <c r="C182" s="153" t="s">
        <v>339</v>
      </c>
      <c r="D182" s="153" t="s">
        <v>165</v>
      </c>
      <c r="E182" s="154" t="s">
        <v>340</v>
      </c>
      <c r="F182" s="155" t="s">
        <v>341</v>
      </c>
      <c r="G182" s="156" t="s">
        <v>168</v>
      </c>
      <c r="H182" s="157">
        <v>18.670000000000002</v>
      </c>
      <c r="I182" s="158"/>
      <c r="J182" s="159">
        <f>ROUND(I182*H182,2)</f>
        <v>0</v>
      </c>
      <c r="K182" s="160"/>
      <c r="L182" s="30"/>
      <c r="M182" s="161" t="s">
        <v>1</v>
      </c>
      <c r="N182" s="162" t="s">
        <v>40</v>
      </c>
      <c r="O182" s="58"/>
      <c r="P182" s="163">
        <f>O182*H182</f>
        <v>0</v>
      </c>
      <c r="Q182" s="163">
        <v>0</v>
      </c>
      <c r="R182" s="163">
        <f>Q182*H182</f>
        <v>0</v>
      </c>
      <c r="S182" s="163">
        <v>1.7999999999999999E-2</v>
      </c>
      <c r="T182" s="164">
        <f>S182*H182</f>
        <v>0.33606000000000003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227</v>
      </c>
      <c r="AT182" s="165" t="s">
        <v>165</v>
      </c>
      <c r="AU182" s="165" t="s">
        <v>87</v>
      </c>
      <c r="AY182" s="14" t="s">
        <v>163</v>
      </c>
      <c r="BE182" s="166">
        <f>IF(N182="základná",J182,0)</f>
        <v>0</v>
      </c>
      <c r="BF182" s="166">
        <f>IF(N182="znížená",J182,0)</f>
        <v>0</v>
      </c>
      <c r="BG182" s="166">
        <f>IF(N182="zákl. prenesená",J182,0)</f>
        <v>0</v>
      </c>
      <c r="BH182" s="166">
        <f>IF(N182="zníž. prenesená",J182,0)</f>
        <v>0</v>
      </c>
      <c r="BI182" s="166">
        <f>IF(N182="nulová",J182,0)</f>
        <v>0</v>
      </c>
      <c r="BJ182" s="14" t="s">
        <v>87</v>
      </c>
      <c r="BK182" s="166">
        <f>ROUND(I182*H182,2)</f>
        <v>0</v>
      </c>
      <c r="BL182" s="14" t="s">
        <v>227</v>
      </c>
      <c r="BM182" s="165" t="s">
        <v>342</v>
      </c>
    </row>
    <row r="183" spans="1:65" s="2" customFormat="1" ht="37.9" customHeight="1">
      <c r="A183" s="29"/>
      <c r="B183" s="152"/>
      <c r="C183" s="153" t="s">
        <v>343</v>
      </c>
      <c r="D183" s="153" t="s">
        <v>165</v>
      </c>
      <c r="E183" s="154" t="s">
        <v>344</v>
      </c>
      <c r="F183" s="155" t="s">
        <v>345</v>
      </c>
      <c r="G183" s="156" t="s">
        <v>168</v>
      </c>
      <c r="H183" s="157">
        <v>23.85</v>
      </c>
      <c r="I183" s="158"/>
      <c r="J183" s="159">
        <f>ROUND(I183*H183,2)</f>
        <v>0</v>
      </c>
      <c r="K183" s="160"/>
      <c r="L183" s="30"/>
      <c r="M183" s="161" t="s">
        <v>1</v>
      </c>
      <c r="N183" s="162" t="s">
        <v>40</v>
      </c>
      <c r="O183" s="58"/>
      <c r="P183" s="163">
        <f>O183*H183</f>
        <v>0</v>
      </c>
      <c r="Q183" s="163">
        <v>0</v>
      </c>
      <c r="R183" s="163">
        <f>Q183*H183</f>
        <v>0</v>
      </c>
      <c r="S183" s="163">
        <v>2.4E-2</v>
      </c>
      <c r="T183" s="164">
        <f>S183*H183</f>
        <v>0.57240000000000002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227</v>
      </c>
      <c r="AT183" s="165" t="s">
        <v>165</v>
      </c>
      <c r="AU183" s="165" t="s">
        <v>87</v>
      </c>
      <c r="AY183" s="14" t="s">
        <v>163</v>
      </c>
      <c r="BE183" s="166">
        <f>IF(N183="základná",J183,0)</f>
        <v>0</v>
      </c>
      <c r="BF183" s="166">
        <f>IF(N183="znížená",J183,0)</f>
        <v>0</v>
      </c>
      <c r="BG183" s="166">
        <f>IF(N183="zákl. prenesená",J183,0)</f>
        <v>0</v>
      </c>
      <c r="BH183" s="166">
        <f>IF(N183="zníž. prenesená",J183,0)</f>
        <v>0</v>
      </c>
      <c r="BI183" s="166">
        <f>IF(N183="nulová",J183,0)</f>
        <v>0</v>
      </c>
      <c r="BJ183" s="14" t="s">
        <v>87</v>
      </c>
      <c r="BK183" s="166">
        <f>ROUND(I183*H183,2)</f>
        <v>0</v>
      </c>
      <c r="BL183" s="14" t="s">
        <v>227</v>
      </c>
      <c r="BM183" s="165" t="s">
        <v>346</v>
      </c>
    </row>
    <row r="184" spans="1:65" s="12" customFormat="1" ht="22.9" customHeight="1">
      <c r="B184" s="139"/>
      <c r="D184" s="140" t="s">
        <v>73</v>
      </c>
      <c r="E184" s="150" t="s">
        <v>347</v>
      </c>
      <c r="F184" s="150" t="s">
        <v>348</v>
      </c>
      <c r="I184" s="142"/>
      <c r="J184" s="151">
        <f>BK184</f>
        <v>0</v>
      </c>
      <c r="L184" s="139"/>
      <c r="M184" s="144"/>
      <c r="N184" s="145"/>
      <c r="O184" s="145"/>
      <c r="P184" s="146">
        <f>SUM(P185:P194)</f>
        <v>0</v>
      </c>
      <c r="Q184" s="145"/>
      <c r="R184" s="146">
        <f>SUM(R185:R194)</f>
        <v>0</v>
      </c>
      <c r="S184" s="145"/>
      <c r="T184" s="147">
        <f>SUM(T185:T194)</f>
        <v>0.49489999999999995</v>
      </c>
      <c r="AR184" s="140" t="s">
        <v>87</v>
      </c>
      <c r="AT184" s="148" t="s">
        <v>73</v>
      </c>
      <c r="AU184" s="148" t="s">
        <v>81</v>
      </c>
      <c r="AY184" s="140" t="s">
        <v>163</v>
      </c>
      <c r="BK184" s="149">
        <f>SUM(BK185:BK194)</f>
        <v>0</v>
      </c>
    </row>
    <row r="185" spans="1:65" s="2" customFormat="1" ht="24.2" customHeight="1">
      <c r="A185" s="29"/>
      <c r="B185" s="152"/>
      <c r="C185" s="153" t="s">
        <v>349</v>
      </c>
      <c r="D185" s="153" t="s">
        <v>165</v>
      </c>
      <c r="E185" s="154" t="s">
        <v>350</v>
      </c>
      <c r="F185" s="155" t="s">
        <v>351</v>
      </c>
      <c r="G185" s="156" t="s">
        <v>352</v>
      </c>
      <c r="H185" s="157">
        <v>2</v>
      </c>
      <c r="I185" s="158"/>
      <c r="J185" s="159">
        <f t="shared" ref="J185:J194" si="20">ROUND(I185*H185,2)</f>
        <v>0</v>
      </c>
      <c r="K185" s="160"/>
      <c r="L185" s="30"/>
      <c r="M185" s="161" t="s">
        <v>1</v>
      </c>
      <c r="N185" s="162" t="s">
        <v>40</v>
      </c>
      <c r="O185" s="58"/>
      <c r="P185" s="163">
        <f t="shared" ref="P185:P194" si="21">O185*H185</f>
        <v>0</v>
      </c>
      <c r="Q185" s="163">
        <v>0</v>
      </c>
      <c r="R185" s="163">
        <f t="shared" ref="R185:R194" si="22">Q185*H185</f>
        <v>0</v>
      </c>
      <c r="S185" s="163">
        <v>1.933E-2</v>
      </c>
      <c r="T185" s="164">
        <f t="shared" ref="T185:T194" si="23">S185*H185</f>
        <v>3.866E-2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227</v>
      </c>
      <c r="AT185" s="165" t="s">
        <v>165</v>
      </c>
      <c r="AU185" s="165" t="s">
        <v>87</v>
      </c>
      <c r="AY185" s="14" t="s">
        <v>163</v>
      </c>
      <c r="BE185" s="166">
        <f t="shared" ref="BE185:BE194" si="24">IF(N185="základná",J185,0)</f>
        <v>0</v>
      </c>
      <c r="BF185" s="166">
        <f t="shared" ref="BF185:BF194" si="25">IF(N185="znížená",J185,0)</f>
        <v>0</v>
      </c>
      <c r="BG185" s="166">
        <f t="shared" ref="BG185:BG194" si="26">IF(N185="zákl. prenesená",J185,0)</f>
        <v>0</v>
      </c>
      <c r="BH185" s="166">
        <f t="shared" ref="BH185:BH194" si="27">IF(N185="zníž. prenesená",J185,0)</f>
        <v>0</v>
      </c>
      <c r="BI185" s="166">
        <f t="shared" ref="BI185:BI194" si="28">IF(N185="nulová",J185,0)</f>
        <v>0</v>
      </c>
      <c r="BJ185" s="14" t="s">
        <v>87</v>
      </c>
      <c r="BK185" s="166">
        <f t="shared" ref="BK185:BK194" si="29">ROUND(I185*H185,2)</f>
        <v>0</v>
      </c>
      <c r="BL185" s="14" t="s">
        <v>227</v>
      </c>
      <c r="BM185" s="165" t="s">
        <v>353</v>
      </c>
    </row>
    <row r="186" spans="1:65" s="2" customFormat="1" ht="24.2" customHeight="1">
      <c r="A186" s="29"/>
      <c r="B186" s="152"/>
      <c r="C186" s="153" t="s">
        <v>354</v>
      </c>
      <c r="D186" s="153" t="s">
        <v>165</v>
      </c>
      <c r="E186" s="154" t="s">
        <v>355</v>
      </c>
      <c r="F186" s="155" t="s">
        <v>356</v>
      </c>
      <c r="G186" s="156" t="s">
        <v>352</v>
      </c>
      <c r="H186" s="157">
        <v>3</v>
      </c>
      <c r="I186" s="158"/>
      <c r="J186" s="159">
        <f t="shared" si="20"/>
        <v>0</v>
      </c>
      <c r="K186" s="160"/>
      <c r="L186" s="30"/>
      <c r="M186" s="161" t="s">
        <v>1</v>
      </c>
      <c r="N186" s="162" t="s">
        <v>40</v>
      </c>
      <c r="O186" s="58"/>
      <c r="P186" s="163">
        <f t="shared" si="21"/>
        <v>0</v>
      </c>
      <c r="Q186" s="163">
        <v>0</v>
      </c>
      <c r="R186" s="163">
        <f t="shared" si="22"/>
        <v>0</v>
      </c>
      <c r="S186" s="163">
        <v>1.9460000000000002E-2</v>
      </c>
      <c r="T186" s="164">
        <f t="shared" si="23"/>
        <v>5.8380000000000001E-2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227</v>
      </c>
      <c r="AT186" s="165" t="s">
        <v>165</v>
      </c>
      <c r="AU186" s="165" t="s">
        <v>87</v>
      </c>
      <c r="AY186" s="14" t="s">
        <v>163</v>
      </c>
      <c r="BE186" s="166">
        <f t="shared" si="24"/>
        <v>0</v>
      </c>
      <c r="BF186" s="166">
        <f t="shared" si="25"/>
        <v>0</v>
      </c>
      <c r="BG186" s="166">
        <f t="shared" si="26"/>
        <v>0</v>
      </c>
      <c r="BH186" s="166">
        <f t="shared" si="27"/>
        <v>0</v>
      </c>
      <c r="BI186" s="166">
        <f t="shared" si="28"/>
        <v>0</v>
      </c>
      <c r="BJ186" s="14" t="s">
        <v>87</v>
      </c>
      <c r="BK186" s="166">
        <f t="shared" si="29"/>
        <v>0</v>
      </c>
      <c r="BL186" s="14" t="s">
        <v>227</v>
      </c>
      <c r="BM186" s="165" t="s">
        <v>357</v>
      </c>
    </row>
    <row r="187" spans="1:65" s="2" customFormat="1" ht="24.2" customHeight="1">
      <c r="A187" s="29"/>
      <c r="B187" s="152"/>
      <c r="C187" s="153" t="s">
        <v>358</v>
      </c>
      <c r="D187" s="153" t="s">
        <v>165</v>
      </c>
      <c r="E187" s="154" t="s">
        <v>359</v>
      </c>
      <c r="F187" s="155" t="s">
        <v>360</v>
      </c>
      <c r="G187" s="156" t="s">
        <v>352</v>
      </c>
      <c r="H187" s="157">
        <v>1</v>
      </c>
      <c r="I187" s="158"/>
      <c r="J187" s="159">
        <f t="shared" si="20"/>
        <v>0</v>
      </c>
      <c r="K187" s="160"/>
      <c r="L187" s="30"/>
      <c r="M187" s="161" t="s">
        <v>1</v>
      </c>
      <c r="N187" s="162" t="s">
        <v>40</v>
      </c>
      <c r="O187" s="58"/>
      <c r="P187" s="163">
        <f t="shared" si="21"/>
        <v>0</v>
      </c>
      <c r="Q187" s="163">
        <v>0</v>
      </c>
      <c r="R187" s="163">
        <f t="shared" si="22"/>
        <v>0</v>
      </c>
      <c r="S187" s="163">
        <v>8.5099999999999995E-2</v>
      </c>
      <c r="T187" s="164">
        <f t="shared" si="23"/>
        <v>8.5099999999999995E-2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227</v>
      </c>
      <c r="AT187" s="165" t="s">
        <v>165</v>
      </c>
      <c r="AU187" s="165" t="s">
        <v>87</v>
      </c>
      <c r="AY187" s="14" t="s">
        <v>163</v>
      </c>
      <c r="BE187" s="166">
        <f t="shared" si="24"/>
        <v>0</v>
      </c>
      <c r="BF187" s="166">
        <f t="shared" si="25"/>
        <v>0</v>
      </c>
      <c r="BG187" s="166">
        <f t="shared" si="26"/>
        <v>0</v>
      </c>
      <c r="BH187" s="166">
        <f t="shared" si="27"/>
        <v>0</v>
      </c>
      <c r="BI187" s="166">
        <f t="shared" si="28"/>
        <v>0</v>
      </c>
      <c r="BJ187" s="14" t="s">
        <v>87</v>
      </c>
      <c r="BK187" s="166">
        <f t="shared" si="29"/>
        <v>0</v>
      </c>
      <c r="BL187" s="14" t="s">
        <v>227</v>
      </c>
      <c r="BM187" s="165" t="s">
        <v>361</v>
      </c>
    </row>
    <row r="188" spans="1:65" s="2" customFormat="1" ht="24.2" customHeight="1">
      <c r="A188" s="29"/>
      <c r="B188" s="152"/>
      <c r="C188" s="153" t="s">
        <v>362</v>
      </c>
      <c r="D188" s="153" t="s">
        <v>165</v>
      </c>
      <c r="E188" s="154" t="s">
        <v>363</v>
      </c>
      <c r="F188" s="155" t="s">
        <v>364</v>
      </c>
      <c r="G188" s="156" t="s">
        <v>352</v>
      </c>
      <c r="H188" s="157">
        <v>2</v>
      </c>
      <c r="I188" s="158"/>
      <c r="J188" s="159">
        <f t="shared" si="20"/>
        <v>0</v>
      </c>
      <c r="K188" s="160"/>
      <c r="L188" s="30"/>
      <c r="M188" s="161" t="s">
        <v>1</v>
      </c>
      <c r="N188" s="162" t="s">
        <v>40</v>
      </c>
      <c r="O188" s="58"/>
      <c r="P188" s="163">
        <f t="shared" si="21"/>
        <v>0</v>
      </c>
      <c r="Q188" s="163">
        <v>0</v>
      </c>
      <c r="R188" s="163">
        <f t="shared" si="22"/>
        <v>0</v>
      </c>
      <c r="S188" s="163">
        <v>8.7999999999999995E-2</v>
      </c>
      <c r="T188" s="164">
        <f t="shared" si="23"/>
        <v>0.17599999999999999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227</v>
      </c>
      <c r="AT188" s="165" t="s">
        <v>165</v>
      </c>
      <c r="AU188" s="165" t="s">
        <v>87</v>
      </c>
      <c r="AY188" s="14" t="s">
        <v>163</v>
      </c>
      <c r="BE188" s="166">
        <f t="shared" si="24"/>
        <v>0</v>
      </c>
      <c r="BF188" s="166">
        <f t="shared" si="25"/>
        <v>0</v>
      </c>
      <c r="BG188" s="166">
        <f t="shared" si="26"/>
        <v>0</v>
      </c>
      <c r="BH188" s="166">
        <f t="shared" si="27"/>
        <v>0</v>
      </c>
      <c r="BI188" s="166">
        <f t="shared" si="28"/>
        <v>0</v>
      </c>
      <c r="BJ188" s="14" t="s">
        <v>87</v>
      </c>
      <c r="BK188" s="166">
        <f t="shared" si="29"/>
        <v>0</v>
      </c>
      <c r="BL188" s="14" t="s">
        <v>227</v>
      </c>
      <c r="BM188" s="165" t="s">
        <v>365</v>
      </c>
    </row>
    <row r="189" spans="1:65" s="2" customFormat="1" ht="24.2" customHeight="1">
      <c r="A189" s="29"/>
      <c r="B189" s="152"/>
      <c r="C189" s="153" t="s">
        <v>366</v>
      </c>
      <c r="D189" s="153" t="s">
        <v>165</v>
      </c>
      <c r="E189" s="154" t="s">
        <v>367</v>
      </c>
      <c r="F189" s="155" t="s">
        <v>368</v>
      </c>
      <c r="G189" s="156" t="s">
        <v>352</v>
      </c>
      <c r="H189" s="157">
        <v>2</v>
      </c>
      <c r="I189" s="158"/>
      <c r="J189" s="159">
        <f t="shared" si="20"/>
        <v>0</v>
      </c>
      <c r="K189" s="160"/>
      <c r="L189" s="30"/>
      <c r="M189" s="161" t="s">
        <v>1</v>
      </c>
      <c r="N189" s="162" t="s">
        <v>40</v>
      </c>
      <c r="O189" s="58"/>
      <c r="P189" s="163">
        <f t="shared" si="21"/>
        <v>0</v>
      </c>
      <c r="Q189" s="163">
        <v>0</v>
      </c>
      <c r="R189" s="163">
        <f t="shared" si="22"/>
        <v>0</v>
      </c>
      <c r="S189" s="163">
        <v>2.4500000000000001E-2</v>
      </c>
      <c r="T189" s="164">
        <f t="shared" si="23"/>
        <v>4.9000000000000002E-2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227</v>
      </c>
      <c r="AT189" s="165" t="s">
        <v>165</v>
      </c>
      <c r="AU189" s="165" t="s">
        <v>87</v>
      </c>
      <c r="AY189" s="14" t="s">
        <v>163</v>
      </c>
      <c r="BE189" s="166">
        <f t="shared" si="24"/>
        <v>0</v>
      </c>
      <c r="BF189" s="166">
        <f t="shared" si="25"/>
        <v>0</v>
      </c>
      <c r="BG189" s="166">
        <f t="shared" si="26"/>
        <v>0</v>
      </c>
      <c r="BH189" s="166">
        <f t="shared" si="27"/>
        <v>0</v>
      </c>
      <c r="BI189" s="166">
        <f t="shared" si="28"/>
        <v>0</v>
      </c>
      <c r="BJ189" s="14" t="s">
        <v>87</v>
      </c>
      <c r="BK189" s="166">
        <f t="shared" si="29"/>
        <v>0</v>
      </c>
      <c r="BL189" s="14" t="s">
        <v>227</v>
      </c>
      <c r="BM189" s="165" t="s">
        <v>369</v>
      </c>
    </row>
    <row r="190" spans="1:65" s="2" customFormat="1" ht="24.2" customHeight="1">
      <c r="A190" s="29"/>
      <c r="B190" s="152"/>
      <c r="C190" s="153" t="s">
        <v>370</v>
      </c>
      <c r="D190" s="153" t="s">
        <v>165</v>
      </c>
      <c r="E190" s="154" t="s">
        <v>371</v>
      </c>
      <c r="F190" s="155" t="s">
        <v>372</v>
      </c>
      <c r="G190" s="156" t="s">
        <v>352</v>
      </c>
      <c r="H190" s="157">
        <v>1</v>
      </c>
      <c r="I190" s="158"/>
      <c r="J190" s="159">
        <f t="shared" si="20"/>
        <v>0</v>
      </c>
      <c r="K190" s="160"/>
      <c r="L190" s="30"/>
      <c r="M190" s="161" t="s">
        <v>1</v>
      </c>
      <c r="N190" s="162" t="s">
        <v>40</v>
      </c>
      <c r="O190" s="58"/>
      <c r="P190" s="163">
        <f t="shared" si="21"/>
        <v>0</v>
      </c>
      <c r="Q190" s="163">
        <v>0</v>
      </c>
      <c r="R190" s="163">
        <f t="shared" si="22"/>
        <v>0</v>
      </c>
      <c r="S190" s="163">
        <v>6.7000000000000004E-2</v>
      </c>
      <c r="T190" s="164">
        <f t="shared" si="23"/>
        <v>6.7000000000000004E-2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227</v>
      </c>
      <c r="AT190" s="165" t="s">
        <v>165</v>
      </c>
      <c r="AU190" s="165" t="s">
        <v>87</v>
      </c>
      <c r="AY190" s="14" t="s">
        <v>163</v>
      </c>
      <c r="BE190" s="166">
        <f t="shared" si="24"/>
        <v>0</v>
      </c>
      <c r="BF190" s="166">
        <f t="shared" si="25"/>
        <v>0</v>
      </c>
      <c r="BG190" s="166">
        <f t="shared" si="26"/>
        <v>0</v>
      </c>
      <c r="BH190" s="166">
        <f t="shared" si="27"/>
        <v>0</v>
      </c>
      <c r="BI190" s="166">
        <f t="shared" si="28"/>
        <v>0</v>
      </c>
      <c r="BJ190" s="14" t="s">
        <v>87</v>
      </c>
      <c r="BK190" s="166">
        <f t="shared" si="29"/>
        <v>0</v>
      </c>
      <c r="BL190" s="14" t="s">
        <v>227</v>
      </c>
      <c r="BM190" s="165" t="s">
        <v>373</v>
      </c>
    </row>
    <row r="191" spans="1:65" s="2" customFormat="1" ht="24.2" customHeight="1">
      <c r="A191" s="29"/>
      <c r="B191" s="152"/>
      <c r="C191" s="153" t="s">
        <v>374</v>
      </c>
      <c r="D191" s="153" t="s">
        <v>165</v>
      </c>
      <c r="E191" s="154" t="s">
        <v>375</v>
      </c>
      <c r="F191" s="155" t="s">
        <v>376</v>
      </c>
      <c r="G191" s="156" t="s">
        <v>352</v>
      </c>
      <c r="H191" s="157">
        <v>3</v>
      </c>
      <c r="I191" s="158"/>
      <c r="J191" s="159">
        <f t="shared" si="20"/>
        <v>0</v>
      </c>
      <c r="K191" s="160"/>
      <c r="L191" s="30"/>
      <c r="M191" s="161" t="s">
        <v>1</v>
      </c>
      <c r="N191" s="162" t="s">
        <v>40</v>
      </c>
      <c r="O191" s="58"/>
      <c r="P191" s="163">
        <f t="shared" si="21"/>
        <v>0</v>
      </c>
      <c r="Q191" s="163">
        <v>0</v>
      </c>
      <c r="R191" s="163">
        <f t="shared" si="22"/>
        <v>0</v>
      </c>
      <c r="S191" s="163">
        <v>2.5999999999999999E-3</v>
      </c>
      <c r="T191" s="164">
        <f t="shared" si="23"/>
        <v>7.7999999999999996E-3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227</v>
      </c>
      <c r="AT191" s="165" t="s">
        <v>165</v>
      </c>
      <c r="AU191" s="165" t="s">
        <v>87</v>
      </c>
      <c r="AY191" s="14" t="s">
        <v>163</v>
      </c>
      <c r="BE191" s="166">
        <f t="shared" si="24"/>
        <v>0</v>
      </c>
      <c r="BF191" s="166">
        <f t="shared" si="25"/>
        <v>0</v>
      </c>
      <c r="BG191" s="166">
        <f t="shared" si="26"/>
        <v>0</v>
      </c>
      <c r="BH191" s="166">
        <f t="shared" si="27"/>
        <v>0</v>
      </c>
      <c r="BI191" s="166">
        <f t="shared" si="28"/>
        <v>0</v>
      </c>
      <c r="BJ191" s="14" t="s">
        <v>87</v>
      </c>
      <c r="BK191" s="166">
        <f t="shared" si="29"/>
        <v>0</v>
      </c>
      <c r="BL191" s="14" t="s">
        <v>227</v>
      </c>
      <c r="BM191" s="165" t="s">
        <v>377</v>
      </c>
    </row>
    <row r="192" spans="1:65" s="2" customFormat="1" ht="24.2" customHeight="1">
      <c r="A192" s="29"/>
      <c r="B192" s="152"/>
      <c r="C192" s="153" t="s">
        <v>378</v>
      </c>
      <c r="D192" s="153" t="s">
        <v>165</v>
      </c>
      <c r="E192" s="154" t="s">
        <v>379</v>
      </c>
      <c r="F192" s="155" t="s">
        <v>380</v>
      </c>
      <c r="G192" s="156" t="s">
        <v>245</v>
      </c>
      <c r="H192" s="157">
        <v>3</v>
      </c>
      <c r="I192" s="158"/>
      <c r="J192" s="159">
        <f t="shared" si="20"/>
        <v>0</v>
      </c>
      <c r="K192" s="160"/>
      <c r="L192" s="30"/>
      <c r="M192" s="161" t="s">
        <v>1</v>
      </c>
      <c r="N192" s="162" t="s">
        <v>40</v>
      </c>
      <c r="O192" s="58"/>
      <c r="P192" s="163">
        <f t="shared" si="21"/>
        <v>0</v>
      </c>
      <c r="Q192" s="163">
        <v>0</v>
      </c>
      <c r="R192" s="163">
        <f t="shared" si="22"/>
        <v>0</v>
      </c>
      <c r="S192" s="163">
        <v>2.2499999999999998E-3</v>
      </c>
      <c r="T192" s="164">
        <f t="shared" si="23"/>
        <v>6.7499999999999991E-3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227</v>
      </c>
      <c r="AT192" s="165" t="s">
        <v>165</v>
      </c>
      <c r="AU192" s="165" t="s">
        <v>87</v>
      </c>
      <c r="AY192" s="14" t="s">
        <v>163</v>
      </c>
      <c r="BE192" s="166">
        <f t="shared" si="24"/>
        <v>0</v>
      </c>
      <c r="BF192" s="166">
        <f t="shared" si="25"/>
        <v>0</v>
      </c>
      <c r="BG192" s="166">
        <f t="shared" si="26"/>
        <v>0</v>
      </c>
      <c r="BH192" s="166">
        <f t="shared" si="27"/>
        <v>0</v>
      </c>
      <c r="BI192" s="166">
        <f t="shared" si="28"/>
        <v>0</v>
      </c>
      <c r="BJ192" s="14" t="s">
        <v>87</v>
      </c>
      <c r="BK192" s="166">
        <f t="shared" si="29"/>
        <v>0</v>
      </c>
      <c r="BL192" s="14" t="s">
        <v>227</v>
      </c>
      <c r="BM192" s="165" t="s">
        <v>381</v>
      </c>
    </row>
    <row r="193" spans="1:65" s="2" customFormat="1" ht="37.9" customHeight="1">
      <c r="A193" s="29"/>
      <c r="B193" s="152"/>
      <c r="C193" s="153" t="s">
        <v>382</v>
      </c>
      <c r="D193" s="153" t="s">
        <v>165</v>
      </c>
      <c r="E193" s="154" t="s">
        <v>383</v>
      </c>
      <c r="F193" s="155" t="s">
        <v>384</v>
      </c>
      <c r="G193" s="156" t="s">
        <v>245</v>
      </c>
      <c r="H193" s="157">
        <v>3</v>
      </c>
      <c r="I193" s="158"/>
      <c r="J193" s="159">
        <f t="shared" si="20"/>
        <v>0</v>
      </c>
      <c r="K193" s="160"/>
      <c r="L193" s="30"/>
      <c r="M193" s="161" t="s">
        <v>1</v>
      </c>
      <c r="N193" s="162" t="s">
        <v>40</v>
      </c>
      <c r="O193" s="58"/>
      <c r="P193" s="163">
        <f t="shared" si="21"/>
        <v>0</v>
      </c>
      <c r="Q193" s="163">
        <v>0</v>
      </c>
      <c r="R193" s="163">
        <f t="shared" si="22"/>
        <v>0</v>
      </c>
      <c r="S193" s="163">
        <v>8.4999999999999995E-4</v>
      </c>
      <c r="T193" s="164">
        <f t="shared" si="23"/>
        <v>2.5499999999999997E-3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227</v>
      </c>
      <c r="AT193" s="165" t="s">
        <v>165</v>
      </c>
      <c r="AU193" s="165" t="s">
        <v>87</v>
      </c>
      <c r="AY193" s="14" t="s">
        <v>163</v>
      </c>
      <c r="BE193" s="166">
        <f t="shared" si="24"/>
        <v>0</v>
      </c>
      <c r="BF193" s="166">
        <f t="shared" si="25"/>
        <v>0</v>
      </c>
      <c r="BG193" s="166">
        <f t="shared" si="26"/>
        <v>0</v>
      </c>
      <c r="BH193" s="166">
        <f t="shared" si="27"/>
        <v>0</v>
      </c>
      <c r="BI193" s="166">
        <f t="shared" si="28"/>
        <v>0</v>
      </c>
      <c r="BJ193" s="14" t="s">
        <v>87</v>
      </c>
      <c r="BK193" s="166">
        <f t="shared" si="29"/>
        <v>0</v>
      </c>
      <c r="BL193" s="14" t="s">
        <v>227</v>
      </c>
      <c r="BM193" s="165" t="s">
        <v>385</v>
      </c>
    </row>
    <row r="194" spans="1:65" s="2" customFormat="1" ht="24.2" customHeight="1">
      <c r="A194" s="29"/>
      <c r="B194" s="152"/>
      <c r="C194" s="153" t="s">
        <v>386</v>
      </c>
      <c r="D194" s="153" t="s">
        <v>165</v>
      </c>
      <c r="E194" s="154" t="s">
        <v>387</v>
      </c>
      <c r="F194" s="155" t="s">
        <v>388</v>
      </c>
      <c r="G194" s="156" t="s">
        <v>245</v>
      </c>
      <c r="H194" s="157">
        <v>3</v>
      </c>
      <c r="I194" s="158"/>
      <c r="J194" s="159">
        <f t="shared" si="20"/>
        <v>0</v>
      </c>
      <c r="K194" s="160"/>
      <c r="L194" s="30"/>
      <c r="M194" s="161" t="s">
        <v>1</v>
      </c>
      <c r="N194" s="162" t="s">
        <v>40</v>
      </c>
      <c r="O194" s="58"/>
      <c r="P194" s="163">
        <f t="shared" si="21"/>
        <v>0</v>
      </c>
      <c r="Q194" s="163">
        <v>0</v>
      </c>
      <c r="R194" s="163">
        <f t="shared" si="22"/>
        <v>0</v>
      </c>
      <c r="S194" s="163">
        <v>1.2199999999999999E-3</v>
      </c>
      <c r="T194" s="164">
        <f t="shared" si="23"/>
        <v>3.6600000000000001E-3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227</v>
      </c>
      <c r="AT194" s="165" t="s">
        <v>165</v>
      </c>
      <c r="AU194" s="165" t="s">
        <v>87</v>
      </c>
      <c r="AY194" s="14" t="s">
        <v>163</v>
      </c>
      <c r="BE194" s="166">
        <f t="shared" si="24"/>
        <v>0</v>
      </c>
      <c r="BF194" s="166">
        <f t="shared" si="25"/>
        <v>0</v>
      </c>
      <c r="BG194" s="166">
        <f t="shared" si="26"/>
        <v>0</v>
      </c>
      <c r="BH194" s="166">
        <f t="shared" si="27"/>
        <v>0</v>
      </c>
      <c r="BI194" s="166">
        <f t="shared" si="28"/>
        <v>0</v>
      </c>
      <c r="BJ194" s="14" t="s">
        <v>87</v>
      </c>
      <c r="BK194" s="166">
        <f t="shared" si="29"/>
        <v>0</v>
      </c>
      <c r="BL194" s="14" t="s">
        <v>227</v>
      </c>
      <c r="BM194" s="165" t="s">
        <v>389</v>
      </c>
    </row>
    <row r="195" spans="1:65" s="12" customFormat="1" ht="22.9" customHeight="1">
      <c r="B195" s="139"/>
      <c r="D195" s="140" t="s">
        <v>73</v>
      </c>
      <c r="E195" s="150" t="s">
        <v>390</v>
      </c>
      <c r="F195" s="150" t="s">
        <v>391</v>
      </c>
      <c r="I195" s="142"/>
      <c r="J195" s="151">
        <f>BK195</f>
        <v>0</v>
      </c>
      <c r="L195" s="139"/>
      <c r="M195" s="144"/>
      <c r="N195" s="145"/>
      <c r="O195" s="145"/>
      <c r="P195" s="146">
        <f>SUM(P196:P197)</f>
        <v>0</v>
      </c>
      <c r="Q195" s="145"/>
      <c r="R195" s="146">
        <f>SUM(R196:R197)</f>
        <v>0</v>
      </c>
      <c r="S195" s="145"/>
      <c r="T195" s="147">
        <f>SUM(T196:T197)</f>
        <v>12.451764000000001</v>
      </c>
      <c r="AR195" s="140" t="s">
        <v>87</v>
      </c>
      <c r="AT195" s="148" t="s">
        <v>73</v>
      </c>
      <c r="AU195" s="148" t="s">
        <v>81</v>
      </c>
      <c r="AY195" s="140" t="s">
        <v>163</v>
      </c>
      <c r="BK195" s="149">
        <f>SUM(BK196:BK197)</f>
        <v>0</v>
      </c>
    </row>
    <row r="196" spans="1:65" s="2" customFormat="1" ht="33" customHeight="1">
      <c r="A196" s="29"/>
      <c r="B196" s="152"/>
      <c r="C196" s="153" t="s">
        <v>392</v>
      </c>
      <c r="D196" s="153" t="s">
        <v>165</v>
      </c>
      <c r="E196" s="154" t="s">
        <v>393</v>
      </c>
      <c r="F196" s="155" t="s">
        <v>394</v>
      </c>
      <c r="G196" s="156" t="s">
        <v>282</v>
      </c>
      <c r="H196" s="157">
        <v>353.8</v>
      </c>
      <c r="I196" s="158"/>
      <c r="J196" s="159">
        <f>ROUND(I196*H196,2)</f>
        <v>0</v>
      </c>
      <c r="K196" s="160"/>
      <c r="L196" s="30"/>
      <c r="M196" s="161" t="s">
        <v>1</v>
      </c>
      <c r="N196" s="162" t="s">
        <v>40</v>
      </c>
      <c r="O196" s="58"/>
      <c r="P196" s="163">
        <f>O196*H196</f>
        <v>0</v>
      </c>
      <c r="Q196" s="163">
        <v>0</v>
      </c>
      <c r="R196" s="163">
        <f>Q196*H196</f>
        <v>0</v>
      </c>
      <c r="S196" s="163">
        <v>3.2000000000000001E-2</v>
      </c>
      <c r="T196" s="164">
        <f>S196*H196</f>
        <v>11.3216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227</v>
      </c>
      <c r="AT196" s="165" t="s">
        <v>165</v>
      </c>
      <c r="AU196" s="165" t="s">
        <v>87</v>
      </c>
      <c r="AY196" s="14" t="s">
        <v>163</v>
      </c>
      <c r="BE196" s="166">
        <f>IF(N196="základná",J196,0)</f>
        <v>0</v>
      </c>
      <c r="BF196" s="166">
        <f>IF(N196="znížená",J196,0)</f>
        <v>0</v>
      </c>
      <c r="BG196" s="166">
        <f>IF(N196="zákl. prenesená",J196,0)</f>
        <v>0</v>
      </c>
      <c r="BH196" s="166">
        <f>IF(N196="zníž. prenesená",J196,0)</f>
        <v>0</v>
      </c>
      <c r="BI196" s="166">
        <f>IF(N196="nulová",J196,0)</f>
        <v>0</v>
      </c>
      <c r="BJ196" s="14" t="s">
        <v>87</v>
      </c>
      <c r="BK196" s="166">
        <f>ROUND(I196*H196,2)</f>
        <v>0</v>
      </c>
      <c r="BL196" s="14" t="s">
        <v>227</v>
      </c>
      <c r="BM196" s="165" t="s">
        <v>395</v>
      </c>
    </row>
    <row r="197" spans="1:65" s="2" customFormat="1" ht="33" customHeight="1">
      <c r="A197" s="29"/>
      <c r="B197" s="152"/>
      <c r="C197" s="153" t="s">
        <v>396</v>
      </c>
      <c r="D197" s="153" t="s">
        <v>165</v>
      </c>
      <c r="E197" s="154" t="s">
        <v>397</v>
      </c>
      <c r="F197" s="155" t="s">
        <v>398</v>
      </c>
      <c r="G197" s="156" t="s">
        <v>168</v>
      </c>
      <c r="H197" s="157">
        <v>161.452</v>
      </c>
      <c r="I197" s="158"/>
      <c r="J197" s="159">
        <f>ROUND(I197*H197,2)</f>
        <v>0</v>
      </c>
      <c r="K197" s="160"/>
      <c r="L197" s="30"/>
      <c r="M197" s="161" t="s">
        <v>1</v>
      </c>
      <c r="N197" s="162" t="s">
        <v>40</v>
      </c>
      <c r="O197" s="58"/>
      <c r="P197" s="163">
        <f>O197*H197</f>
        <v>0</v>
      </c>
      <c r="Q197" s="163">
        <v>0</v>
      </c>
      <c r="R197" s="163">
        <f>Q197*H197</f>
        <v>0</v>
      </c>
      <c r="S197" s="163">
        <v>7.0000000000000001E-3</v>
      </c>
      <c r="T197" s="164">
        <f>S197*H197</f>
        <v>1.1301639999999999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227</v>
      </c>
      <c r="AT197" s="165" t="s">
        <v>165</v>
      </c>
      <c r="AU197" s="165" t="s">
        <v>87</v>
      </c>
      <c r="AY197" s="14" t="s">
        <v>163</v>
      </c>
      <c r="BE197" s="166">
        <f>IF(N197="základná",J197,0)</f>
        <v>0</v>
      </c>
      <c r="BF197" s="166">
        <f>IF(N197="znížená",J197,0)</f>
        <v>0</v>
      </c>
      <c r="BG197" s="166">
        <f>IF(N197="zákl. prenesená",J197,0)</f>
        <v>0</v>
      </c>
      <c r="BH197" s="166">
        <f>IF(N197="zníž. prenesená",J197,0)</f>
        <v>0</v>
      </c>
      <c r="BI197" s="166">
        <f>IF(N197="nulová",J197,0)</f>
        <v>0</v>
      </c>
      <c r="BJ197" s="14" t="s">
        <v>87</v>
      </c>
      <c r="BK197" s="166">
        <f>ROUND(I197*H197,2)</f>
        <v>0</v>
      </c>
      <c r="BL197" s="14" t="s">
        <v>227</v>
      </c>
      <c r="BM197" s="165" t="s">
        <v>399</v>
      </c>
    </row>
    <row r="198" spans="1:65" s="12" customFormat="1" ht="22.9" customHeight="1">
      <c r="B198" s="139"/>
      <c r="D198" s="140" t="s">
        <v>73</v>
      </c>
      <c r="E198" s="150" t="s">
        <v>400</v>
      </c>
      <c r="F198" s="150" t="s">
        <v>401</v>
      </c>
      <c r="I198" s="142"/>
      <c r="J198" s="151">
        <f>BK198</f>
        <v>0</v>
      </c>
      <c r="L198" s="139"/>
      <c r="M198" s="144"/>
      <c r="N198" s="145"/>
      <c r="O198" s="145"/>
      <c r="P198" s="146">
        <f>SUM(P199:P206)</f>
        <v>0</v>
      </c>
      <c r="Q198" s="145"/>
      <c r="R198" s="146">
        <f>SUM(R199:R206)</f>
        <v>0</v>
      </c>
      <c r="S198" s="145"/>
      <c r="T198" s="147">
        <f>SUM(T199:T206)</f>
        <v>0.33814120000000003</v>
      </c>
      <c r="AR198" s="140" t="s">
        <v>87</v>
      </c>
      <c r="AT198" s="148" t="s">
        <v>73</v>
      </c>
      <c r="AU198" s="148" t="s">
        <v>81</v>
      </c>
      <c r="AY198" s="140" t="s">
        <v>163</v>
      </c>
      <c r="BK198" s="149">
        <f>SUM(BK199:BK206)</f>
        <v>0</v>
      </c>
    </row>
    <row r="199" spans="1:65" s="2" customFormat="1" ht="24.2" customHeight="1">
      <c r="A199" s="29"/>
      <c r="B199" s="152"/>
      <c r="C199" s="153" t="s">
        <v>402</v>
      </c>
      <c r="D199" s="153" t="s">
        <v>165</v>
      </c>
      <c r="E199" s="154" t="s">
        <v>403</v>
      </c>
      <c r="F199" s="155" t="s">
        <v>404</v>
      </c>
      <c r="G199" s="156" t="s">
        <v>245</v>
      </c>
      <c r="H199" s="157">
        <v>3</v>
      </c>
      <c r="I199" s="158"/>
      <c r="J199" s="159">
        <f t="shared" ref="J199:J206" si="30">ROUND(I199*H199,2)</f>
        <v>0</v>
      </c>
      <c r="K199" s="160"/>
      <c r="L199" s="30"/>
      <c r="M199" s="161" t="s">
        <v>1</v>
      </c>
      <c r="N199" s="162" t="s">
        <v>40</v>
      </c>
      <c r="O199" s="58"/>
      <c r="P199" s="163">
        <f t="shared" ref="P199:P206" si="31">O199*H199</f>
        <v>0</v>
      </c>
      <c r="Q199" s="163">
        <v>0</v>
      </c>
      <c r="R199" s="163">
        <f t="shared" ref="R199:R206" si="32">Q199*H199</f>
        <v>0</v>
      </c>
      <c r="S199" s="163">
        <v>0</v>
      </c>
      <c r="T199" s="164">
        <f t="shared" ref="T199:T206" si="33"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227</v>
      </c>
      <c r="AT199" s="165" t="s">
        <v>165</v>
      </c>
      <c r="AU199" s="165" t="s">
        <v>87</v>
      </c>
      <c r="AY199" s="14" t="s">
        <v>163</v>
      </c>
      <c r="BE199" s="166">
        <f t="shared" ref="BE199:BE206" si="34">IF(N199="základná",J199,0)</f>
        <v>0</v>
      </c>
      <c r="BF199" s="166">
        <f t="shared" ref="BF199:BF206" si="35">IF(N199="znížená",J199,0)</f>
        <v>0</v>
      </c>
      <c r="BG199" s="166">
        <f t="shared" ref="BG199:BG206" si="36">IF(N199="zákl. prenesená",J199,0)</f>
        <v>0</v>
      </c>
      <c r="BH199" s="166">
        <f t="shared" ref="BH199:BH206" si="37">IF(N199="zníž. prenesená",J199,0)</f>
        <v>0</v>
      </c>
      <c r="BI199" s="166">
        <f t="shared" ref="BI199:BI206" si="38">IF(N199="nulová",J199,0)</f>
        <v>0</v>
      </c>
      <c r="BJ199" s="14" t="s">
        <v>87</v>
      </c>
      <c r="BK199" s="166">
        <f t="shared" ref="BK199:BK206" si="39">ROUND(I199*H199,2)</f>
        <v>0</v>
      </c>
      <c r="BL199" s="14" t="s">
        <v>227</v>
      </c>
      <c r="BM199" s="165" t="s">
        <v>405</v>
      </c>
    </row>
    <row r="200" spans="1:65" s="2" customFormat="1" ht="24.2" customHeight="1">
      <c r="A200" s="29"/>
      <c r="B200" s="152"/>
      <c r="C200" s="153" t="s">
        <v>406</v>
      </c>
      <c r="D200" s="153" t="s">
        <v>165</v>
      </c>
      <c r="E200" s="154" t="s">
        <v>407</v>
      </c>
      <c r="F200" s="155" t="s">
        <v>408</v>
      </c>
      <c r="G200" s="156" t="s">
        <v>282</v>
      </c>
      <c r="H200" s="157">
        <v>54.1</v>
      </c>
      <c r="I200" s="158"/>
      <c r="J200" s="159">
        <f t="shared" si="30"/>
        <v>0</v>
      </c>
      <c r="K200" s="160"/>
      <c r="L200" s="30"/>
      <c r="M200" s="161" t="s">
        <v>1</v>
      </c>
      <c r="N200" s="162" t="s">
        <v>40</v>
      </c>
      <c r="O200" s="58"/>
      <c r="P200" s="163">
        <f t="shared" si="31"/>
        <v>0</v>
      </c>
      <c r="Q200" s="163">
        <v>0</v>
      </c>
      <c r="R200" s="163">
        <f t="shared" si="32"/>
        <v>0</v>
      </c>
      <c r="S200" s="163">
        <v>3.3E-3</v>
      </c>
      <c r="T200" s="164">
        <f t="shared" si="33"/>
        <v>0.17852999999999999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5" t="s">
        <v>227</v>
      </c>
      <c r="AT200" s="165" t="s">
        <v>165</v>
      </c>
      <c r="AU200" s="165" t="s">
        <v>87</v>
      </c>
      <c r="AY200" s="14" t="s">
        <v>163</v>
      </c>
      <c r="BE200" s="166">
        <f t="shared" si="34"/>
        <v>0</v>
      </c>
      <c r="BF200" s="166">
        <f t="shared" si="35"/>
        <v>0</v>
      </c>
      <c r="BG200" s="166">
        <f t="shared" si="36"/>
        <v>0</v>
      </c>
      <c r="BH200" s="166">
        <f t="shared" si="37"/>
        <v>0</v>
      </c>
      <c r="BI200" s="166">
        <f t="shared" si="38"/>
        <v>0</v>
      </c>
      <c r="BJ200" s="14" t="s">
        <v>87</v>
      </c>
      <c r="BK200" s="166">
        <f t="shared" si="39"/>
        <v>0</v>
      </c>
      <c r="BL200" s="14" t="s">
        <v>227</v>
      </c>
      <c r="BM200" s="165" t="s">
        <v>409</v>
      </c>
    </row>
    <row r="201" spans="1:65" s="2" customFormat="1" ht="24.2" customHeight="1">
      <c r="A201" s="29"/>
      <c r="B201" s="152"/>
      <c r="C201" s="153" t="s">
        <v>410</v>
      </c>
      <c r="D201" s="153" t="s">
        <v>165</v>
      </c>
      <c r="E201" s="154" t="s">
        <v>411</v>
      </c>
      <c r="F201" s="155" t="s">
        <v>412</v>
      </c>
      <c r="G201" s="156" t="s">
        <v>245</v>
      </c>
      <c r="H201" s="157">
        <v>4</v>
      </c>
      <c r="I201" s="158"/>
      <c r="J201" s="159">
        <f t="shared" si="30"/>
        <v>0</v>
      </c>
      <c r="K201" s="160"/>
      <c r="L201" s="30"/>
      <c r="M201" s="161" t="s">
        <v>1</v>
      </c>
      <c r="N201" s="162" t="s">
        <v>40</v>
      </c>
      <c r="O201" s="58"/>
      <c r="P201" s="163">
        <f t="shared" si="31"/>
        <v>0</v>
      </c>
      <c r="Q201" s="163">
        <v>0</v>
      </c>
      <c r="R201" s="163">
        <f t="shared" si="32"/>
        <v>0</v>
      </c>
      <c r="S201" s="163">
        <v>1.1000000000000001E-3</v>
      </c>
      <c r="T201" s="164">
        <f t="shared" si="33"/>
        <v>4.4000000000000003E-3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5" t="s">
        <v>227</v>
      </c>
      <c r="AT201" s="165" t="s">
        <v>165</v>
      </c>
      <c r="AU201" s="165" t="s">
        <v>87</v>
      </c>
      <c r="AY201" s="14" t="s">
        <v>163</v>
      </c>
      <c r="BE201" s="166">
        <f t="shared" si="34"/>
        <v>0</v>
      </c>
      <c r="BF201" s="166">
        <f t="shared" si="35"/>
        <v>0</v>
      </c>
      <c r="BG201" s="166">
        <f t="shared" si="36"/>
        <v>0</v>
      </c>
      <c r="BH201" s="166">
        <f t="shared" si="37"/>
        <v>0</v>
      </c>
      <c r="BI201" s="166">
        <f t="shared" si="38"/>
        <v>0</v>
      </c>
      <c r="BJ201" s="14" t="s">
        <v>87</v>
      </c>
      <c r="BK201" s="166">
        <f t="shared" si="39"/>
        <v>0</v>
      </c>
      <c r="BL201" s="14" t="s">
        <v>227</v>
      </c>
      <c r="BM201" s="165" t="s">
        <v>413</v>
      </c>
    </row>
    <row r="202" spans="1:65" s="2" customFormat="1" ht="24.2" customHeight="1">
      <c r="A202" s="29"/>
      <c r="B202" s="152"/>
      <c r="C202" s="153" t="s">
        <v>414</v>
      </c>
      <c r="D202" s="153" t="s">
        <v>165</v>
      </c>
      <c r="E202" s="154" t="s">
        <v>415</v>
      </c>
      <c r="F202" s="155" t="s">
        <v>416</v>
      </c>
      <c r="G202" s="156" t="s">
        <v>282</v>
      </c>
      <c r="H202" s="157">
        <v>5.5</v>
      </c>
      <c r="I202" s="158"/>
      <c r="J202" s="159">
        <f t="shared" si="30"/>
        <v>0</v>
      </c>
      <c r="K202" s="160"/>
      <c r="L202" s="30"/>
      <c r="M202" s="161" t="s">
        <v>1</v>
      </c>
      <c r="N202" s="162" t="s">
        <v>40</v>
      </c>
      <c r="O202" s="58"/>
      <c r="P202" s="163">
        <f t="shared" si="31"/>
        <v>0</v>
      </c>
      <c r="Q202" s="163">
        <v>0</v>
      </c>
      <c r="R202" s="163">
        <f t="shared" si="32"/>
        <v>0</v>
      </c>
      <c r="S202" s="163">
        <v>3.0699999999999998E-3</v>
      </c>
      <c r="T202" s="164">
        <f t="shared" si="33"/>
        <v>1.6884999999999997E-2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5" t="s">
        <v>227</v>
      </c>
      <c r="AT202" s="165" t="s">
        <v>165</v>
      </c>
      <c r="AU202" s="165" t="s">
        <v>87</v>
      </c>
      <c r="AY202" s="14" t="s">
        <v>163</v>
      </c>
      <c r="BE202" s="166">
        <f t="shared" si="34"/>
        <v>0</v>
      </c>
      <c r="BF202" s="166">
        <f t="shared" si="35"/>
        <v>0</v>
      </c>
      <c r="BG202" s="166">
        <f t="shared" si="36"/>
        <v>0</v>
      </c>
      <c r="BH202" s="166">
        <f t="shared" si="37"/>
        <v>0</v>
      </c>
      <c r="BI202" s="166">
        <f t="shared" si="38"/>
        <v>0</v>
      </c>
      <c r="BJ202" s="14" t="s">
        <v>87</v>
      </c>
      <c r="BK202" s="166">
        <f t="shared" si="39"/>
        <v>0</v>
      </c>
      <c r="BL202" s="14" t="s">
        <v>227</v>
      </c>
      <c r="BM202" s="165" t="s">
        <v>417</v>
      </c>
    </row>
    <row r="203" spans="1:65" s="2" customFormat="1" ht="24.2" customHeight="1">
      <c r="A203" s="29"/>
      <c r="B203" s="152"/>
      <c r="C203" s="153" t="s">
        <v>418</v>
      </c>
      <c r="D203" s="153" t="s">
        <v>165</v>
      </c>
      <c r="E203" s="154" t="s">
        <v>419</v>
      </c>
      <c r="F203" s="155" t="s">
        <v>420</v>
      </c>
      <c r="G203" s="156" t="s">
        <v>282</v>
      </c>
      <c r="H203" s="157">
        <v>21.86</v>
      </c>
      <c r="I203" s="158"/>
      <c r="J203" s="159">
        <f t="shared" si="30"/>
        <v>0</v>
      </c>
      <c r="K203" s="160"/>
      <c r="L203" s="30"/>
      <c r="M203" s="161" t="s">
        <v>1</v>
      </c>
      <c r="N203" s="162" t="s">
        <v>40</v>
      </c>
      <c r="O203" s="58"/>
      <c r="P203" s="163">
        <f t="shared" si="31"/>
        <v>0</v>
      </c>
      <c r="Q203" s="163">
        <v>0</v>
      </c>
      <c r="R203" s="163">
        <f t="shared" si="32"/>
        <v>0</v>
      </c>
      <c r="S203" s="163">
        <v>2.8700000000000002E-3</v>
      </c>
      <c r="T203" s="164">
        <f t="shared" si="33"/>
        <v>6.2738200000000008E-2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5" t="s">
        <v>227</v>
      </c>
      <c r="AT203" s="165" t="s">
        <v>165</v>
      </c>
      <c r="AU203" s="165" t="s">
        <v>87</v>
      </c>
      <c r="AY203" s="14" t="s">
        <v>163</v>
      </c>
      <c r="BE203" s="166">
        <f t="shared" si="34"/>
        <v>0</v>
      </c>
      <c r="BF203" s="166">
        <f t="shared" si="35"/>
        <v>0</v>
      </c>
      <c r="BG203" s="166">
        <f t="shared" si="36"/>
        <v>0</v>
      </c>
      <c r="BH203" s="166">
        <f t="shared" si="37"/>
        <v>0</v>
      </c>
      <c r="BI203" s="166">
        <f t="shared" si="38"/>
        <v>0</v>
      </c>
      <c r="BJ203" s="14" t="s">
        <v>87</v>
      </c>
      <c r="BK203" s="166">
        <f t="shared" si="39"/>
        <v>0</v>
      </c>
      <c r="BL203" s="14" t="s">
        <v>227</v>
      </c>
      <c r="BM203" s="165" t="s">
        <v>421</v>
      </c>
    </row>
    <row r="204" spans="1:65" s="2" customFormat="1" ht="24.2" customHeight="1">
      <c r="A204" s="29"/>
      <c r="B204" s="152"/>
      <c r="C204" s="153" t="s">
        <v>422</v>
      </c>
      <c r="D204" s="153" t="s">
        <v>165</v>
      </c>
      <c r="E204" s="154" t="s">
        <v>423</v>
      </c>
      <c r="F204" s="155" t="s">
        <v>424</v>
      </c>
      <c r="G204" s="156" t="s">
        <v>282</v>
      </c>
      <c r="H204" s="157">
        <v>8.6</v>
      </c>
      <c r="I204" s="158"/>
      <c r="J204" s="159">
        <f t="shared" si="30"/>
        <v>0</v>
      </c>
      <c r="K204" s="160"/>
      <c r="L204" s="30"/>
      <c r="M204" s="161" t="s">
        <v>1</v>
      </c>
      <c r="N204" s="162" t="s">
        <v>40</v>
      </c>
      <c r="O204" s="58"/>
      <c r="P204" s="163">
        <f t="shared" si="31"/>
        <v>0</v>
      </c>
      <c r="Q204" s="163">
        <v>0</v>
      </c>
      <c r="R204" s="163">
        <f t="shared" si="32"/>
        <v>0</v>
      </c>
      <c r="S204" s="163">
        <v>1.42E-3</v>
      </c>
      <c r="T204" s="164">
        <f t="shared" si="33"/>
        <v>1.2212000000000001E-2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5" t="s">
        <v>227</v>
      </c>
      <c r="AT204" s="165" t="s">
        <v>165</v>
      </c>
      <c r="AU204" s="165" t="s">
        <v>87</v>
      </c>
      <c r="AY204" s="14" t="s">
        <v>163</v>
      </c>
      <c r="BE204" s="166">
        <f t="shared" si="34"/>
        <v>0</v>
      </c>
      <c r="BF204" s="166">
        <f t="shared" si="35"/>
        <v>0</v>
      </c>
      <c r="BG204" s="166">
        <f t="shared" si="36"/>
        <v>0</v>
      </c>
      <c r="BH204" s="166">
        <f t="shared" si="37"/>
        <v>0</v>
      </c>
      <c r="BI204" s="166">
        <f t="shared" si="38"/>
        <v>0</v>
      </c>
      <c r="BJ204" s="14" t="s">
        <v>87</v>
      </c>
      <c r="BK204" s="166">
        <f t="shared" si="39"/>
        <v>0</v>
      </c>
      <c r="BL204" s="14" t="s">
        <v>227</v>
      </c>
      <c r="BM204" s="165" t="s">
        <v>425</v>
      </c>
    </row>
    <row r="205" spans="1:65" s="2" customFormat="1" ht="24.2" customHeight="1">
      <c r="A205" s="29"/>
      <c r="B205" s="152"/>
      <c r="C205" s="153" t="s">
        <v>426</v>
      </c>
      <c r="D205" s="153" t="s">
        <v>165</v>
      </c>
      <c r="E205" s="154" t="s">
        <v>427</v>
      </c>
      <c r="F205" s="155" t="s">
        <v>428</v>
      </c>
      <c r="G205" s="156" t="s">
        <v>282</v>
      </c>
      <c r="H205" s="157">
        <v>25.6</v>
      </c>
      <c r="I205" s="158"/>
      <c r="J205" s="159">
        <f t="shared" si="30"/>
        <v>0</v>
      </c>
      <c r="K205" s="160"/>
      <c r="L205" s="30"/>
      <c r="M205" s="161" t="s">
        <v>1</v>
      </c>
      <c r="N205" s="162" t="s">
        <v>40</v>
      </c>
      <c r="O205" s="58"/>
      <c r="P205" s="163">
        <f t="shared" si="31"/>
        <v>0</v>
      </c>
      <c r="Q205" s="163">
        <v>0</v>
      </c>
      <c r="R205" s="163">
        <f t="shared" si="32"/>
        <v>0</v>
      </c>
      <c r="S205" s="163">
        <v>2.2599999999999999E-3</v>
      </c>
      <c r="T205" s="164">
        <f t="shared" si="33"/>
        <v>5.7855999999999998E-2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5" t="s">
        <v>227</v>
      </c>
      <c r="AT205" s="165" t="s">
        <v>165</v>
      </c>
      <c r="AU205" s="165" t="s">
        <v>87</v>
      </c>
      <c r="AY205" s="14" t="s">
        <v>163</v>
      </c>
      <c r="BE205" s="166">
        <f t="shared" si="34"/>
        <v>0</v>
      </c>
      <c r="BF205" s="166">
        <f t="shared" si="35"/>
        <v>0</v>
      </c>
      <c r="BG205" s="166">
        <f t="shared" si="36"/>
        <v>0</v>
      </c>
      <c r="BH205" s="166">
        <f t="shared" si="37"/>
        <v>0</v>
      </c>
      <c r="BI205" s="166">
        <f t="shared" si="38"/>
        <v>0</v>
      </c>
      <c r="BJ205" s="14" t="s">
        <v>87</v>
      </c>
      <c r="BK205" s="166">
        <f t="shared" si="39"/>
        <v>0</v>
      </c>
      <c r="BL205" s="14" t="s">
        <v>227</v>
      </c>
      <c r="BM205" s="165" t="s">
        <v>429</v>
      </c>
    </row>
    <row r="206" spans="1:65" s="2" customFormat="1" ht="33" customHeight="1">
      <c r="A206" s="29"/>
      <c r="B206" s="152"/>
      <c r="C206" s="153" t="s">
        <v>430</v>
      </c>
      <c r="D206" s="153" t="s">
        <v>165</v>
      </c>
      <c r="E206" s="154" t="s">
        <v>431</v>
      </c>
      <c r="F206" s="155" t="s">
        <v>432</v>
      </c>
      <c r="G206" s="156" t="s">
        <v>245</v>
      </c>
      <c r="H206" s="157">
        <v>8</v>
      </c>
      <c r="I206" s="158"/>
      <c r="J206" s="159">
        <f t="shared" si="30"/>
        <v>0</v>
      </c>
      <c r="K206" s="160"/>
      <c r="L206" s="30"/>
      <c r="M206" s="161" t="s">
        <v>1</v>
      </c>
      <c r="N206" s="162" t="s">
        <v>40</v>
      </c>
      <c r="O206" s="58"/>
      <c r="P206" s="163">
        <f t="shared" si="31"/>
        <v>0</v>
      </c>
      <c r="Q206" s="163">
        <v>0</v>
      </c>
      <c r="R206" s="163">
        <f t="shared" si="32"/>
        <v>0</v>
      </c>
      <c r="S206" s="163">
        <v>6.8999999999999997E-4</v>
      </c>
      <c r="T206" s="164">
        <f t="shared" si="33"/>
        <v>5.5199999999999997E-3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5" t="s">
        <v>227</v>
      </c>
      <c r="AT206" s="165" t="s">
        <v>165</v>
      </c>
      <c r="AU206" s="165" t="s">
        <v>87</v>
      </c>
      <c r="AY206" s="14" t="s">
        <v>163</v>
      </c>
      <c r="BE206" s="166">
        <f t="shared" si="34"/>
        <v>0</v>
      </c>
      <c r="BF206" s="166">
        <f t="shared" si="35"/>
        <v>0</v>
      </c>
      <c r="BG206" s="166">
        <f t="shared" si="36"/>
        <v>0</v>
      </c>
      <c r="BH206" s="166">
        <f t="shared" si="37"/>
        <v>0</v>
      </c>
      <c r="BI206" s="166">
        <f t="shared" si="38"/>
        <v>0</v>
      </c>
      <c r="BJ206" s="14" t="s">
        <v>87</v>
      </c>
      <c r="BK206" s="166">
        <f t="shared" si="39"/>
        <v>0</v>
      </c>
      <c r="BL206" s="14" t="s">
        <v>227</v>
      </c>
      <c r="BM206" s="165" t="s">
        <v>433</v>
      </c>
    </row>
    <row r="207" spans="1:65" s="12" customFormat="1" ht="22.9" customHeight="1">
      <c r="B207" s="139"/>
      <c r="D207" s="140" t="s">
        <v>73</v>
      </c>
      <c r="E207" s="150" t="s">
        <v>434</v>
      </c>
      <c r="F207" s="150" t="s">
        <v>435</v>
      </c>
      <c r="I207" s="142"/>
      <c r="J207" s="151">
        <f>BK207</f>
        <v>0</v>
      </c>
      <c r="L207" s="139"/>
      <c r="M207" s="144"/>
      <c r="N207" s="145"/>
      <c r="O207" s="145"/>
      <c r="P207" s="146">
        <f>SUM(P208:P209)</f>
        <v>0</v>
      </c>
      <c r="Q207" s="145"/>
      <c r="R207" s="146">
        <f>SUM(R208:R209)</f>
        <v>0</v>
      </c>
      <c r="S207" s="145"/>
      <c r="T207" s="147">
        <f>SUM(T208:T209)</f>
        <v>9.0285999999999991</v>
      </c>
      <c r="AR207" s="140" t="s">
        <v>87</v>
      </c>
      <c r="AT207" s="148" t="s">
        <v>73</v>
      </c>
      <c r="AU207" s="148" t="s">
        <v>81</v>
      </c>
      <c r="AY207" s="140" t="s">
        <v>163</v>
      </c>
      <c r="BK207" s="149">
        <f>SUM(BK208:BK209)</f>
        <v>0</v>
      </c>
    </row>
    <row r="208" spans="1:65" s="2" customFormat="1" ht="37.9" customHeight="1">
      <c r="A208" s="29"/>
      <c r="B208" s="152"/>
      <c r="C208" s="153" t="s">
        <v>436</v>
      </c>
      <c r="D208" s="153" t="s">
        <v>165</v>
      </c>
      <c r="E208" s="154" t="s">
        <v>437</v>
      </c>
      <c r="F208" s="155" t="s">
        <v>438</v>
      </c>
      <c r="G208" s="156" t="s">
        <v>168</v>
      </c>
      <c r="H208" s="157">
        <v>161.452</v>
      </c>
      <c r="I208" s="158"/>
      <c r="J208" s="159">
        <f>ROUND(I208*H208,2)</f>
        <v>0</v>
      </c>
      <c r="K208" s="160"/>
      <c r="L208" s="30"/>
      <c r="M208" s="161" t="s">
        <v>1</v>
      </c>
      <c r="N208" s="162" t="s">
        <v>40</v>
      </c>
      <c r="O208" s="58"/>
      <c r="P208" s="163">
        <f>O208*H208</f>
        <v>0</v>
      </c>
      <c r="Q208" s="163">
        <v>0</v>
      </c>
      <c r="R208" s="163">
        <f>Q208*H208</f>
        <v>0</v>
      </c>
      <c r="S208" s="163">
        <v>0.05</v>
      </c>
      <c r="T208" s="164">
        <f>S208*H208</f>
        <v>8.0725999999999996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5" t="s">
        <v>227</v>
      </c>
      <c r="AT208" s="165" t="s">
        <v>165</v>
      </c>
      <c r="AU208" s="165" t="s">
        <v>87</v>
      </c>
      <c r="AY208" s="14" t="s">
        <v>163</v>
      </c>
      <c r="BE208" s="166">
        <f>IF(N208="základná",J208,0)</f>
        <v>0</v>
      </c>
      <c r="BF208" s="166">
        <f>IF(N208="znížená",J208,0)</f>
        <v>0</v>
      </c>
      <c r="BG208" s="166">
        <f>IF(N208="zákl. prenesená",J208,0)</f>
        <v>0</v>
      </c>
      <c r="BH208" s="166">
        <f>IF(N208="zníž. prenesená",J208,0)</f>
        <v>0</v>
      </c>
      <c r="BI208" s="166">
        <f>IF(N208="nulová",J208,0)</f>
        <v>0</v>
      </c>
      <c r="BJ208" s="14" t="s">
        <v>87</v>
      </c>
      <c r="BK208" s="166">
        <f>ROUND(I208*H208,2)</f>
        <v>0</v>
      </c>
      <c r="BL208" s="14" t="s">
        <v>227</v>
      </c>
      <c r="BM208" s="165" t="s">
        <v>439</v>
      </c>
    </row>
    <row r="209" spans="1:65" s="2" customFormat="1" ht="37.9" customHeight="1">
      <c r="A209" s="29"/>
      <c r="B209" s="152"/>
      <c r="C209" s="153" t="s">
        <v>440</v>
      </c>
      <c r="D209" s="153" t="s">
        <v>165</v>
      </c>
      <c r="E209" s="154" t="s">
        <v>441</v>
      </c>
      <c r="F209" s="155" t="s">
        <v>442</v>
      </c>
      <c r="G209" s="156" t="s">
        <v>282</v>
      </c>
      <c r="H209" s="157">
        <v>47.8</v>
      </c>
      <c r="I209" s="158"/>
      <c r="J209" s="159">
        <f>ROUND(I209*H209,2)</f>
        <v>0</v>
      </c>
      <c r="K209" s="160"/>
      <c r="L209" s="30"/>
      <c r="M209" s="161" t="s">
        <v>1</v>
      </c>
      <c r="N209" s="162" t="s">
        <v>40</v>
      </c>
      <c r="O209" s="58"/>
      <c r="P209" s="163">
        <f>O209*H209</f>
        <v>0</v>
      </c>
      <c r="Q209" s="163">
        <v>0</v>
      </c>
      <c r="R209" s="163">
        <f>Q209*H209</f>
        <v>0</v>
      </c>
      <c r="S209" s="163">
        <v>0.02</v>
      </c>
      <c r="T209" s="164">
        <f>S209*H209</f>
        <v>0.95599999999999996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5" t="s">
        <v>227</v>
      </c>
      <c r="AT209" s="165" t="s">
        <v>165</v>
      </c>
      <c r="AU209" s="165" t="s">
        <v>87</v>
      </c>
      <c r="AY209" s="14" t="s">
        <v>163</v>
      </c>
      <c r="BE209" s="166">
        <f>IF(N209="základná",J209,0)</f>
        <v>0</v>
      </c>
      <c r="BF209" s="166">
        <f>IF(N209="znížená",J209,0)</f>
        <v>0</v>
      </c>
      <c r="BG209" s="166">
        <f>IF(N209="zákl. prenesená",J209,0)</f>
        <v>0</v>
      </c>
      <c r="BH209" s="166">
        <f>IF(N209="zníž. prenesená",J209,0)</f>
        <v>0</v>
      </c>
      <c r="BI209" s="166">
        <f>IF(N209="nulová",J209,0)</f>
        <v>0</v>
      </c>
      <c r="BJ209" s="14" t="s">
        <v>87</v>
      </c>
      <c r="BK209" s="166">
        <f>ROUND(I209*H209,2)</f>
        <v>0</v>
      </c>
      <c r="BL209" s="14" t="s">
        <v>227</v>
      </c>
      <c r="BM209" s="165" t="s">
        <v>443</v>
      </c>
    </row>
    <row r="210" spans="1:65" s="12" customFormat="1" ht="22.9" customHeight="1">
      <c r="B210" s="139"/>
      <c r="D210" s="140" t="s">
        <v>73</v>
      </c>
      <c r="E210" s="150" t="s">
        <v>444</v>
      </c>
      <c r="F210" s="150" t="s">
        <v>445</v>
      </c>
      <c r="I210" s="142"/>
      <c r="J210" s="151">
        <f>BK210</f>
        <v>0</v>
      </c>
      <c r="L210" s="139"/>
      <c r="M210" s="144"/>
      <c r="N210" s="145"/>
      <c r="O210" s="145"/>
      <c r="P210" s="146">
        <f>SUM(P211:P214)</f>
        <v>0</v>
      </c>
      <c r="Q210" s="145"/>
      <c r="R210" s="146">
        <f>SUM(R211:R214)</f>
        <v>0</v>
      </c>
      <c r="S210" s="145"/>
      <c r="T210" s="147">
        <f>SUM(T211:T214)</f>
        <v>0.13300000000000001</v>
      </c>
      <c r="AR210" s="140" t="s">
        <v>87</v>
      </c>
      <c r="AT210" s="148" t="s">
        <v>73</v>
      </c>
      <c r="AU210" s="148" t="s">
        <v>81</v>
      </c>
      <c r="AY210" s="140" t="s">
        <v>163</v>
      </c>
      <c r="BK210" s="149">
        <f>SUM(BK211:BK214)</f>
        <v>0</v>
      </c>
    </row>
    <row r="211" spans="1:65" s="2" customFormat="1" ht="24.2" customHeight="1">
      <c r="A211" s="29"/>
      <c r="B211" s="152"/>
      <c r="C211" s="153" t="s">
        <v>446</v>
      </c>
      <c r="D211" s="153" t="s">
        <v>165</v>
      </c>
      <c r="E211" s="154" t="s">
        <v>447</v>
      </c>
      <c r="F211" s="155" t="s">
        <v>448</v>
      </c>
      <c r="G211" s="156" t="s">
        <v>245</v>
      </c>
      <c r="H211" s="157">
        <v>8</v>
      </c>
      <c r="I211" s="158"/>
      <c r="J211" s="159">
        <f>ROUND(I211*H211,2)</f>
        <v>0</v>
      </c>
      <c r="K211" s="160"/>
      <c r="L211" s="30"/>
      <c r="M211" s="161" t="s">
        <v>1</v>
      </c>
      <c r="N211" s="162" t="s">
        <v>40</v>
      </c>
      <c r="O211" s="58"/>
      <c r="P211" s="163">
        <f>O211*H211</f>
        <v>0</v>
      </c>
      <c r="Q211" s="163">
        <v>0</v>
      </c>
      <c r="R211" s="163">
        <f>Q211*H211</f>
        <v>0</v>
      </c>
      <c r="S211" s="163">
        <v>3.0000000000000001E-3</v>
      </c>
      <c r="T211" s="164">
        <f>S211*H211</f>
        <v>2.4E-2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5" t="s">
        <v>227</v>
      </c>
      <c r="AT211" s="165" t="s">
        <v>165</v>
      </c>
      <c r="AU211" s="165" t="s">
        <v>87</v>
      </c>
      <c r="AY211" s="14" t="s">
        <v>163</v>
      </c>
      <c r="BE211" s="166">
        <f>IF(N211="základná",J211,0)</f>
        <v>0</v>
      </c>
      <c r="BF211" s="166">
        <f>IF(N211="znížená",J211,0)</f>
        <v>0</v>
      </c>
      <c r="BG211" s="166">
        <f>IF(N211="zákl. prenesená",J211,0)</f>
        <v>0</v>
      </c>
      <c r="BH211" s="166">
        <f>IF(N211="zníž. prenesená",J211,0)</f>
        <v>0</v>
      </c>
      <c r="BI211" s="166">
        <f>IF(N211="nulová",J211,0)</f>
        <v>0</v>
      </c>
      <c r="BJ211" s="14" t="s">
        <v>87</v>
      </c>
      <c r="BK211" s="166">
        <f>ROUND(I211*H211,2)</f>
        <v>0</v>
      </c>
      <c r="BL211" s="14" t="s">
        <v>227</v>
      </c>
      <c r="BM211" s="165" t="s">
        <v>449</v>
      </c>
    </row>
    <row r="212" spans="1:65" s="2" customFormat="1" ht="24.2" customHeight="1">
      <c r="A212" s="29"/>
      <c r="B212" s="152"/>
      <c r="C212" s="153" t="s">
        <v>450</v>
      </c>
      <c r="D212" s="153" t="s">
        <v>165</v>
      </c>
      <c r="E212" s="154" t="s">
        <v>451</v>
      </c>
      <c r="F212" s="155" t="s">
        <v>452</v>
      </c>
      <c r="G212" s="156" t="s">
        <v>245</v>
      </c>
      <c r="H212" s="157">
        <v>6</v>
      </c>
      <c r="I212" s="158"/>
      <c r="J212" s="159">
        <f>ROUND(I212*H212,2)</f>
        <v>0</v>
      </c>
      <c r="K212" s="160"/>
      <c r="L212" s="30"/>
      <c r="M212" s="161" t="s">
        <v>1</v>
      </c>
      <c r="N212" s="162" t="s">
        <v>40</v>
      </c>
      <c r="O212" s="58"/>
      <c r="P212" s="163">
        <f>O212*H212</f>
        <v>0</v>
      </c>
      <c r="Q212" s="163">
        <v>0</v>
      </c>
      <c r="R212" s="163">
        <f>Q212*H212</f>
        <v>0</v>
      </c>
      <c r="S212" s="163">
        <v>6.0000000000000001E-3</v>
      </c>
      <c r="T212" s="164">
        <f>S212*H212</f>
        <v>3.6000000000000004E-2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5" t="s">
        <v>227</v>
      </c>
      <c r="AT212" s="165" t="s">
        <v>165</v>
      </c>
      <c r="AU212" s="165" t="s">
        <v>87</v>
      </c>
      <c r="AY212" s="14" t="s">
        <v>163</v>
      </c>
      <c r="BE212" s="166">
        <f>IF(N212="základná",J212,0)</f>
        <v>0</v>
      </c>
      <c r="BF212" s="166">
        <f>IF(N212="znížená",J212,0)</f>
        <v>0</v>
      </c>
      <c r="BG212" s="166">
        <f>IF(N212="zákl. prenesená",J212,0)</f>
        <v>0</v>
      </c>
      <c r="BH212" s="166">
        <f>IF(N212="zníž. prenesená",J212,0)</f>
        <v>0</v>
      </c>
      <c r="BI212" s="166">
        <f>IF(N212="nulová",J212,0)</f>
        <v>0</v>
      </c>
      <c r="BJ212" s="14" t="s">
        <v>87</v>
      </c>
      <c r="BK212" s="166">
        <f>ROUND(I212*H212,2)</f>
        <v>0</v>
      </c>
      <c r="BL212" s="14" t="s">
        <v>227</v>
      </c>
      <c r="BM212" s="165" t="s">
        <v>453</v>
      </c>
    </row>
    <row r="213" spans="1:65" s="2" customFormat="1" ht="24.2" customHeight="1">
      <c r="A213" s="29"/>
      <c r="B213" s="152"/>
      <c r="C213" s="153" t="s">
        <v>454</v>
      </c>
      <c r="D213" s="153" t="s">
        <v>165</v>
      </c>
      <c r="E213" s="154" t="s">
        <v>455</v>
      </c>
      <c r="F213" s="155" t="s">
        <v>456</v>
      </c>
      <c r="G213" s="156" t="s">
        <v>245</v>
      </c>
      <c r="H213" s="157">
        <v>4</v>
      </c>
      <c r="I213" s="158"/>
      <c r="J213" s="159">
        <f>ROUND(I213*H213,2)</f>
        <v>0</v>
      </c>
      <c r="K213" s="160"/>
      <c r="L213" s="30"/>
      <c r="M213" s="161" t="s">
        <v>1</v>
      </c>
      <c r="N213" s="162" t="s">
        <v>40</v>
      </c>
      <c r="O213" s="58"/>
      <c r="P213" s="163">
        <f>O213*H213</f>
        <v>0</v>
      </c>
      <c r="Q213" s="163">
        <v>0</v>
      </c>
      <c r="R213" s="163">
        <f>Q213*H213</f>
        <v>0</v>
      </c>
      <c r="S213" s="163">
        <v>1.2999999999999999E-2</v>
      </c>
      <c r="T213" s="164">
        <f>S213*H213</f>
        <v>5.1999999999999998E-2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5" t="s">
        <v>227</v>
      </c>
      <c r="AT213" s="165" t="s">
        <v>165</v>
      </c>
      <c r="AU213" s="165" t="s">
        <v>87</v>
      </c>
      <c r="AY213" s="14" t="s">
        <v>163</v>
      </c>
      <c r="BE213" s="166">
        <f>IF(N213="základná",J213,0)</f>
        <v>0</v>
      </c>
      <c r="BF213" s="166">
        <f>IF(N213="znížená",J213,0)</f>
        <v>0</v>
      </c>
      <c r="BG213" s="166">
        <f>IF(N213="zákl. prenesená",J213,0)</f>
        <v>0</v>
      </c>
      <c r="BH213" s="166">
        <f>IF(N213="zníž. prenesená",J213,0)</f>
        <v>0</v>
      </c>
      <c r="BI213" s="166">
        <f>IF(N213="nulová",J213,0)</f>
        <v>0</v>
      </c>
      <c r="BJ213" s="14" t="s">
        <v>87</v>
      </c>
      <c r="BK213" s="166">
        <f>ROUND(I213*H213,2)</f>
        <v>0</v>
      </c>
      <c r="BL213" s="14" t="s">
        <v>227</v>
      </c>
      <c r="BM213" s="165" t="s">
        <v>457</v>
      </c>
    </row>
    <row r="214" spans="1:65" s="2" customFormat="1" ht="24.2" customHeight="1">
      <c r="A214" s="29"/>
      <c r="B214" s="152"/>
      <c r="C214" s="153" t="s">
        <v>458</v>
      </c>
      <c r="D214" s="153" t="s">
        <v>165</v>
      </c>
      <c r="E214" s="154" t="s">
        <v>459</v>
      </c>
      <c r="F214" s="155" t="s">
        <v>460</v>
      </c>
      <c r="G214" s="156" t="s">
        <v>245</v>
      </c>
      <c r="H214" s="157">
        <v>1</v>
      </c>
      <c r="I214" s="158"/>
      <c r="J214" s="159">
        <f>ROUND(I214*H214,2)</f>
        <v>0</v>
      </c>
      <c r="K214" s="160"/>
      <c r="L214" s="30"/>
      <c r="M214" s="161" t="s">
        <v>1</v>
      </c>
      <c r="N214" s="162" t="s">
        <v>40</v>
      </c>
      <c r="O214" s="58"/>
      <c r="P214" s="163">
        <f>O214*H214</f>
        <v>0</v>
      </c>
      <c r="Q214" s="163">
        <v>0</v>
      </c>
      <c r="R214" s="163">
        <f>Q214*H214</f>
        <v>0</v>
      </c>
      <c r="S214" s="163">
        <v>2.1000000000000001E-2</v>
      </c>
      <c r="T214" s="164">
        <f>S214*H214</f>
        <v>2.1000000000000001E-2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5" t="s">
        <v>227</v>
      </c>
      <c r="AT214" s="165" t="s">
        <v>165</v>
      </c>
      <c r="AU214" s="165" t="s">
        <v>87</v>
      </c>
      <c r="AY214" s="14" t="s">
        <v>163</v>
      </c>
      <c r="BE214" s="166">
        <f>IF(N214="základná",J214,0)</f>
        <v>0</v>
      </c>
      <c r="BF214" s="166">
        <f>IF(N214="znížená",J214,0)</f>
        <v>0</v>
      </c>
      <c r="BG214" s="166">
        <f>IF(N214="zákl. prenesená",J214,0)</f>
        <v>0</v>
      </c>
      <c r="BH214" s="166">
        <f>IF(N214="zníž. prenesená",J214,0)</f>
        <v>0</v>
      </c>
      <c r="BI214" s="166">
        <f>IF(N214="nulová",J214,0)</f>
        <v>0</v>
      </c>
      <c r="BJ214" s="14" t="s">
        <v>87</v>
      </c>
      <c r="BK214" s="166">
        <f>ROUND(I214*H214,2)</f>
        <v>0</v>
      </c>
      <c r="BL214" s="14" t="s">
        <v>227</v>
      </c>
      <c r="BM214" s="165" t="s">
        <v>461</v>
      </c>
    </row>
    <row r="215" spans="1:65" s="12" customFormat="1" ht="22.9" customHeight="1">
      <c r="B215" s="139"/>
      <c r="D215" s="140" t="s">
        <v>73</v>
      </c>
      <c r="E215" s="150" t="s">
        <v>462</v>
      </c>
      <c r="F215" s="150" t="s">
        <v>463</v>
      </c>
      <c r="I215" s="142"/>
      <c r="J215" s="151">
        <f>BK215</f>
        <v>0</v>
      </c>
      <c r="L215" s="139"/>
      <c r="M215" s="144"/>
      <c r="N215" s="145"/>
      <c r="O215" s="145"/>
      <c r="P215" s="146">
        <f>SUM(P216:P217)</f>
        <v>0</v>
      </c>
      <c r="Q215" s="145"/>
      <c r="R215" s="146">
        <f>SUM(R216:R217)</f>
        <v>0</v>
      </c>
      <c r="S215" s="145"/>
      <c r="T215" s="147">
        <f>SUM(T216:T217)</f>
        <v>1.6432500000000001</v>
      </c>
      <c r="AR215" s="140" t="s">
        <v>87</v>
      </c>
      <c r="AT215" s="148" t="s">
        <v>73</v>
      </c>
      <c r="AU215" s="148" t="s">
        <v>81</v>
      </c>
      <c r="AY215" s="140" t="s">
        <v>163</v>
      </c>
      <c r="BK215" s="149">
        <f>SUM(BK216:BK217)</f>
        <v>0</v>
      </c>
    </row>
    <row r="216" spans="1:65" s="2" customFormat="1" ht="24.2" customHeight="1">
      <c r="A216" s="29"/>
      <c r="B216" s="152"/>
      <c r="C216" s="153" t="s">
        <v>464</v>
      </c>
      <c r="D216" s="153" t="s">
        <v>165</v>
      </c>
      <c r="E216" s="154" t="s">
        <v>465</v>
      </c>
      <c r="F216" s="155" t="s">
        <v>466</v>
      </c>
      <c r="G216" s="156" t="s">
        <v>168</v>
      </c>
      <c r="H216" s="157">
        <v>82.5</v>
      </c>
      <c r="I216" s="158"/>
      <c r="J216" s="159">
        <f>ROUND(I216*H216,2)</f>
        <v>0</v>
      </c>
      <c r="K216" s="160"/>
      <c r="L216" s="30"/>
      <c r="M216" s="161" t="s">
        <v>1</v>
      </c>
      <c r="N216" s="162" t="s">
        <v>40</v>
      </c>
      <c r="O216" s="58"/>
      <c r="P216" s="163">
        <f>O216*H216</f>
        <v>0</v>
      </c>
      <c r="Q216" s="163">
        <v>0</v>
      </c>
      <c r="R216" s="163">
        <f>Q216*H216</f>
        <v>0</v>
      </c>
      <c r="S216" s="163">
        <v>1.4999999999999999E-2</v>
      </c>
      <c r="T216" s="164">
        <f>S216*H216</f>
        <v>1.2375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5" t="s">
        <v>227</v>
      </c>
      <c r="AT216" s="165" t="s">
        <v>165</v>
      </c>
      <c r="AU216" s="165" t="s">
        <v>87</v>
      </c>
      <c r="AY216" s="14" t="s">
        <v>163</v>
      </c>
      <c r="BE216" s="166">
        <f>IF(N216="základná",J216,0)</f>
        <v>0</v>
      </c>
      <c r="BF216" s="166">
        <f>IF(N216="znížená",J216,0)</f>
        <v>0</v>
      </c>
      <c r="BG216" s="166">
        <f>IF(N216="zákl. prenesená",J216,0)</f>
        <v>0</v>
      </c>
      <c r="BH216" s="166">
        <f>IF(N216="zníž. prenesená",J216,0)</f>
        <v>0</v>
      </c>
      <c r="BI216" s="166">
        <f>IF(N216="nulová",J216,0)</f>
        <v>0</v>
      </c>
      <c r="BJ216" s="14" t="s">
        <v>87</v>
      </c>
      <c r="BK216" s="166">
        <f>ROUND(I216*H216,2)</f>
        <v>0</v>
      </c>
      <c r="BL216" s="14" t="s">
        <v>227</v>
      </c>
      <c r="BM216" s="165" t="s">
        <v>467</v>
      </c>
    </row>
    <row r="217" spans="1:65" s="2" customFormat="1" ht="37.9" customHeight="1">
      <c r="A217" s="29"/>
      <c r="B217" s="152"/>
      <c r="C217" s="153" t="s">
        <v>468</v>
      </c>
      <c r="D217" s="153" t="s">
        <v>165</v>
      </c>
      <c r="E217" s="154" t="s">
        <v>469</v>
      </c>
      <c r="F217" s="155" t="s">
        <v>470</v>
      </c>
      <c r="G217" s="156" t="s">
        <v>168</v>
      </c>
      <c r="H217" s="157">
        <v>27.05</v>
      </c>
      <c r="I217" s="158"/>
      <c r="J217" s="159">
        <f>ROUND(I217*H217,2)</f>
        <v>0</v>
      </c>
      <c r="K217" s="160"/>
      <c r="L217" s="30"/>
      <c r="M217" s="161" t="s">
        <v>1</v>
      </c>
      <c r="N217" s="162" t="s">
        <v>40</v>
      </c>
      <c r="O217" s="58"/>
      <c r="P217" s="163">
        <f>O217*H217</f>
        <v>0</v>
      </c>
      <c r="Q217" s="163">
        <v>0</v>
      </c>
      <c r="R217" s="163">
        <f>Q217*H217</f>
        <v>0</v>
      </c>
      <c r="S217" s="163">
        <v>1.4999999999999999E-2</v>
      </c>
      <c r="T217" s="164">
        <f>S217*H217</f>
        <v>0.40575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5" t="s">
        <v>227</v>
      </c>
      <c r="AT217" s="165" t="s">
        <v>165</v>
      </c>
      <c r="AU217" s="165" t="s">
        <v>87</v>
      </c>
      <c r="AY217" s="14" t="s">
        <v>163</v>
      </c>
      <c r="BE217" s="166">
        <f>IF(N217="základná",J217,0)</f>
        <v>0</v>
      </c>
      <c r="BF217" s="166">
        <f>IF(N217="znížená",J217,0)</f>
        <v>0</v>
      </c>
      <c r="BG217" s="166">
        <f>IF(N217="zákl. prenesená",J217,0)</f>
        <v>0</v>
      </c>
      <c r="BH217" s="166">
        <f>IF(N217="zníž. prenesená",J217,0)</f>
        <v>0</v>
      </c>
      <c r="BI217" s="166">
        <f>IF(N217="nulová",J217,0)</f>
        <v>0</v>
      </c>
      <c r="BJ217" s="14" t="s">
        <v>87</v>
      </c>
      <c r="BK217" s="166">
        <f>ROUND(I217*H217,2)</f>
        <v>0</v>
      </c>
      <c r="BL217" s="14" t="s">
        <v>227</v>
      </c>
      <c r="BM217" s="165" t="s">
        <v>471</v>
      </c>
    </row>
    <row r="218" spans="1:65" s="12" customFormat="1" ht="22.9" customHeight="1">
      <c r="B218" s="139"/>
      <c r="D218" s="140" t="s">
        <v>73</v>
      </c>
      <c r="E218" s="150" t="s">
        <v>472</v>
      </c>
      <c r="F218" s="150" t="s">
        <v>473</v>
      </c>
      <c r="I218" s="142"/>
      <c r="J218" s="151">
        <f>BK218</f>
        <v>0</v>
      </c>
      <c r="L218" s="139"/>
      <c r="M218" s="144"/>
      <c r="N218" s="145"/>
      <c r="O218" s="145"/>
      <c r="P218" s="146">
        <f>P219</f>
        <v>0</v>
      </c>
      <c r="Q218" s="145"/>
      <c r="R218" s="146">
        <f>R219</f>
        <v>0</v>
      </c>
      <c r="S218" s="145"/>
      <c r="T218" s="147">
        <f>T219</f>
        <v>4.1530000000000004E-2</v>
      </c>
      <c r="AR218" s="140" t="s">
        <v>87</v>
      </c>
      <c r="AT218" s="148" t="s">
        <v>73</v>
      </c>
      <c r="AU218" s="148" t="s">
        <v>81</v>
      </c>
      <c r="AY218" s="140" t="s">
        <v>163</v>
      </c>
      <c r="BK218" s="149">
        <f>BK219</f>
        <v>0</v>
      </c>
    </row>
    <row r="219" spans="1:65" s="2" customFormat="1" ht="24.2" customHeight="1">
      <c r="A219" s="29"/>
      <c r="B219" s="152"/>
      <c r="C219" s="153" t="s">
        <v>474</v>
      </c>
      <c r="D219" s="153" t="s">
        <v>165</v>
      </c>
      <c r="E219" s="154" t="s">
        <v>475</v>
      </c>
      <c r="F219" s="155" t="s">
        <v>476</v>
      </c>
      <c r="G219" s="156" t="s">
        <v>168</v>
      </c>
      <c r="H219" s="157">
        <v>41.53</v>
      </c>
      <c r="I219" s="158"/>
      <c r="J219" s="159">
        <f>ROUND(I219*H219,2)</f>
        <v>0</v>
      </c>
      <c r="K219" s="160"/>
      <c r="L219" s="30"/>
      <c r="M219" s="161" t="s">
        <v>1</v>
      </c>
      <c r="N219" s="162" t="s">
        <v>40</v>
      </c>
      <c r="O219" s="58"/>
      <c r="P219" s="163">
        <f>O219*H219</f>
        <v>0</v>
      </c>
      <c r="Q219" s="163">
        <v>0</v>
      </c>
      <c r="R219" s="163">
        <f>Q219*H219</f>
        <v>0</v>
      </c>
      <c r="S219" s="163">
        <v>1E-3</v>
      </c>
      <c r="T219" s="164">
        <f>S219*H219</f>
        <v>4.1530000000000004E-2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5" t="s">
        <v>227</v>
      </c>
      <c r="AT219" s="165" t="s">
        <v>165</v>
      </c>
      <c r="AU219" s="165" t="s">
        <v>87</v>
      </c>
      <c r="AY219" s="14" t="s">
        <v>163</v>
      </c>
      <c r="BE219" s="166">
        <f>IF(N219="základná",J219,0)</f>
        <v>0</v>
      </c>
      <c r="BF219" s="166">
        <f>IF(N219="znížená",J219,0)</f>
        <v>0</v>
      </c>
      <c r="BG219" s="166">
        <f>IF(N219="zákl. prenesená",J219,0)</f>
        <v>0</v>
      </c>
      <c r="BH219" s="166">
        <f>IF(N219="zníž. prenesená",J219,0)</f>
        <v>0</v>
      </c>
      <c r="BI219" s="166">
        <f>IF(N219="nulová",J219,0)</f>
        <v>0</v>
      </c>
      <c r="BJ219" s="14" t="s">
        <v>87</v>
      </c>
      <c r="BK219" s="166">
        <f>ROUND(I219*H219,2)</f>
        <v>0</v>
      </c>
      <c r="BL219" s="14" t="s">
        <v>227</v>
      </c>
      <c r="BM219" s="165" t="s">
        <v>477</v>
      </c>
    </row>
    <row r="220" spans="1:65" s="12" customFormat="1" ht="25.9" customHeight="1">
      <c r="B220" s="139"/>
      <c r="D220" s="140" t="s">
        <v>73</v>
      </c>
      <c r="E220" s="141" t="s">
        <v>478</v>
      </c>
      <c r="F220" s="141" t="s">
        <v>479</v>
      </c>
      <c r="I220" s="142"/>
      <c r="J220" s="143">
        <f>BK220</f>
        <v>0</v>
      </c>
      <c r="L220" s="139"/>
      <c r="M220" s="144"/>
      <c r="N220" s="145"/>
      <c r="O220" s="145"/>
      <c r="P220" s="146">
        <f>P221</f>
        <v>0</v>
      </c>
      <c r="Q220" s="145"/>
      <c r="R220" s="146">
        <f>R221</f>
        <v>0</v>
      </c>
      <c r="S220" s="145"/>
      <c r="T220" s="147">
        <f>T221</f>
        <v>0</v>
      </c>
      <c r="AR220" s="140" t="s">
        <v>169</v>
      </c>
      <c r="AT220" s="148" t="s">
        <v>73</v>
      </c>
      <c r="AU220" s="148" t="s">
        <v>74</v>
      </c>
      <c r="AY220" s="140" t="s">
        <v>163</v>
      </c>
      <c r="BK220" s="149">
        <f>BK221</f>
        <v>0</v>
      </c>
    </row>
    <row r="221" spans="1:65" s="2" customFormat="1" ht="16.5" customHeight="1">
      <c r="A221" s="29"/>
      <c r="B221" s="152"/>
      <c r="C221" s="153" t="s">
        <v>480</v>
      </c>
      <c r="D221" s="153" t="s">
        <v>165</v>
      </c>
      <c r="E221" s="154" t="s">
        <v>481</v>
      </c>
      <c r="F221" s="155" t="s">
        <v>482</v>
      </c>
      <c r="G221" s="156" t="s">
        <v>483</v>
      </c>
      <c r="H221" s="157">
        <v>100</v>
      </c>
      <c r="I221" s="158"/>
      <c r="J221" s="159">
        <f>ROUND(I221*H221,2)</f>
        <v>0</v>
      </c>
      <c r="K221" s="160"/>
      <c r="L221" s="30"/>
      <c r="M221" s="167" t="s">
        <v>1</v>
      </c>
      <c r="N221" s="168" t="s">
        <v>40</v>
      </c>
      <c r="O221" s="169"/>
      <c r="P221" s="170">
        <f>O221*H221</f>
        <v>0</v>
      </c>
      <c r="Q221" s="170">
        <v>0</v>
      </c>
      <c r="R221" s="170">
        <f>Q221*H221</f>
        <v>0</v>
      </c>
      <c r="S221" s="170">
        <v>0</v>
      </c>
      <c r="T221" s="171">
        <f>S221*H221</f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5" t="s">
        <v>484</v>
      </c>
      <c r="AT221" s="165" t="s">
        <v>165</v>
      </c>
      <c r="AU221" s="165" t="s">
        <v>81</v>
      </c>
      <c r="AY221" s="14" t="s">
        <v>163</v>
      </c>
      <c r="BE221" s="166">
        <f>IF(N221="základná",J221,0)</f>
        <v>0</v>
      </c>
      <c r="BF221" s="166">
        <f>IF(N221="znížená",J221,0)</f>
        <v>0</v>
      </c>
      <c r="BG221" s="166">
        <f>IF(N221="zákl. prenesená",J221,0)</f>
        <v>0</v>
      </c>
      <c r="BH221" s="166">
        <f>IF(N221="zníž. prenesená",J221,0)</f>
        <v>0</v>
      </c>
      <c r="BI221" s="166">
        <f>IF(N221="nulová",J221,0)</f>
        <v>0</v>
      </c>
      <c r="BJ221" s="14" t="s">
        <v>87</v>
      </c>
      <c r="BK221" s="166">
        <f>ROUND(I221*H221,2)</f>
        <v>0</v>
      </c>
      <c r="BL221" s="14" t="s">
        <v>484</v>
      </c>
      <c r="BM221" s="165" t="s">
        <v>485</v>
      </c>
    </row>
    <row r="222" spans="1:65" s="2" customFormat="1" ht="6.95" customHeight="1">
      <c r="A222" s="29"/>
      <c r="B222" s="47"/>
      <c r="C222" s="48"/>
      <c r="D222" s="48"/>
      <c r="E222" s="48"/>
      <c r="F222" s="48"/>
      <c r="G222" s="48"/>
      <c r="H222" s="48"/>
      <c r="I222" s="48"/>
      <c r="J222" s="48"/>
      <c r="K222" s="48"/>
      <c r="L222" s="30"/>
      <c r="M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</row>
  </sheetData>
  <autoFilter ref="C133:K221"/>
  <mergeCells count="12">
    <mergeCell ref="E126:H126"/>
    <mergeCell ref="L2:V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7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7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91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125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26.25" customHeight="1">
      <c r="B7" s="17"/>
      <c r="E7" s="233" t="str">
        <f>'Rekapitulácia stavby'!K6</f>
        <v>FEMINADSS Veľký Blh - prestava a rekonštrukcia rodinného domu pre účely zriadenia podporovaného bývania pre PSS</v>
      </c>
      <c r="F7" s="234"/>
      <c r="G7" s="234"/>
      <c r="H7" s="234"/>
      <c r="L7" s="17"/>
    </row>
    <row r="8" spans="1:46" s="1" customFormat="1" ht="12" customHeight="1">
      <c r="B8" s="17"/>
      <c r="D8" s="24" t="s">
        <v>126</v>
      </c>
      <c r="L8" s="17"/>
    </row>
    <row r="9" spans="1:46" s="2" customFormat="1" ht="16.5" customHeight="1">
      <c r="A9" s="29"/>
      <c r="B9" s="30"/>
      <c r="C9" s="29"/>
      <c r="D9" s="29"/>
      <c r="E9" s="233" t="s">
        <v>127</v>
      </c>
      <c r="F9" s="235"/>
      <c r="G9" s="235"/>
      <c r="H9" s="23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128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192" t="s">
        <v>486</v>
      </c>
      <c r="F11" s="235"/>
      <c r="G11" s="235"/>
      <c r="H11" s="235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1.25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 t="str">
        <f>'Rekapitulácia stavby'!AN8</f>
        <v>22. 6. 2023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">
        <v>25</v>
      </c>
      <c r="F17" s="29"/>
      <c r="G17" s="29"/>
      <c r="H17" s="29"/>
      <c r="I17" s="24" t="s">
        <v>26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27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36" t="str">
        <f>'Rekapitulácia stavby'!E14</f>
        <v>Vyplň údaj</v>
      </c>
      <c r="F20" s="198"/>
      <c r="G20" s="198"/>
      <c r="H20" s="198"/>
      <c r="I20" s="24" t="s">
        <v>26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29</v>
      </c>
      <c r="E22" s="29"/>
      <c r="F22" s="29"/>
      <c r="G22" s="29"/>
      <c r="H22" s="29"/>
      <c r="I22" s="24" t="s">
        <v>24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26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24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26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33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203" t="s">
        <v>1</v>
      </c>
      <c r="F29" s="203"/>
      <c r="G29" s="203"/>
      <c r="H29" s="20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2" t="s">
        <v>34</v>
      </c>
      <c r="E32" s="29"/>
      <c r="F32" s="29"/>
      <c r="G32" s="29"/>
      <c r="H32" s="29"/>
      <c r="I32" s="29"/>
      <c r="J32" s="71">
        <f>ROUND(J153,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3" t="s">
        <v>38</v>
      </c>
      <c r="E35" s="35" t="s">
        <v>39</v>
      </c>
      <c r="F35" s="104">
        <f>ROUND((SUM(BE153:BE575)),  2)</f>
        <v>0</v>
      </c>
      <c r="G35" s="105"/>
      <c r="H35" s="105"/>
      <c r="I35" s="106">
        <v>0.2</v>
      </c>
      <c r="J35" s="104">
        <f>ROUND(((SUM(BE153:BE575))*I35),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40</v>
      </c>
      <c r="F36" s="104">
        <f>ROUND((SUM(BF153:BF575)),  2)</f>
        <v>0</v>
      </c>
      <c r="G36" s="105"/>
      <c r="H36" s="105"/>
      <c r="I36" s="106">
        <v>0.2</v>
      </c>
      <c r="J36" s="104">
        <f>ROUND(((SUM(BF153:BF575))*I36),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7">
        <f>ROUND((SUM(BG153:BG575)),  2)</f>
        <v>0</v>
      </c>
      <c r="G37" s="29"/>
      <c r="H37" s="29"/>
      <c r="I37" s="108">
        <v>0.2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7">
        <f>ROUND((SUM(BH153:BH575)),  2)</f>
        <v>0</v>
      </c>
      <c r="G38" s="29"/>
      <c r="H38" s="29"/>
      <c r="I38" s="108">
        <v>0.2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4">
        <f>ROUND((SUM(BI153:BI575)),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9"/>
      <c r="D41" s="110" t="s">
        <v>44</v>
      </c>
      <c r="E41" s="60"/>
      <c r="F41" s="60"/>
      <c r="G41" s="111" t="s">
        <v>45</v>
      </c>
      <c r="H41" s="112" t="s">
        <v>46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130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6.25" customHeight="1">
      <c r="A85" s="29"/>
      <c r="B85" s="30"/>
      <c r="C85" s="29"/>
      <c r="D85" s="29"/>
      <c r="E85" s="233" t="str">
        <f>E7</f>
        <v>FEMINADSS Veľký Blh - prestava a rekonštrukcia rodinného domu pre účely zriadenia podporovaného bývania pre PSS</v>
      </c>
      <c r="F85" s="234"/>
      <c r="G85" s="234"/>
      <c r="H85" s="23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126</v>
      </c>
      <c r="L86" s="17"/>
    </row>
    <row r="87" spans="1:31" s="2" customFormat="1" ht="16.5" customHeight="1">
      <c r="A87" s="29"/>
      <c r="B87" s="30"/>
      <c r="C87" s="29"/>
      <c r="D87" s="29"/>
      <c r="E87" s="233" t="s">
        <v>127</v>
      </c>
      <c r="F87" s="235"/>
      <c r="G87" s="235"/>
      <c r="H87" s="23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128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192" t="str">
        <f>E11</f>
        <v>01-2 - Navrhovaný stav</v>
      </c>
      <c r="F89" s="235"/>
      <c r="G89" s="235"/>
      <c r="H89" s="235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19</v>
      </c>
      <c r="D91" s="29"/>
      <c r="E91" s="29"/>
      <c r="F91" s="22" t="str">
        <f>F14</f>
        <v>Jesenské</v>
      </c>
      <c r="G91" s="29"/>
      <c r="H91" s="29"/>
      <c r="I91" s="24" t="s">
        <v>21</v>
      </c>
      <c r="J91" s="55" t="str">
        <f>IF(J14="","",J14)</f>
        <v>22. 6. 2023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>
      <c r="A93" s="29"/>
      <c r="B93" s="30"/>
      <c r="C93" s="24" t="s">
        <v>23</v>
      </c>
      <c r="D93" s="29"/>
      <c r="E93" s="29"/>
      <c r="F93" s="22" t="str">
        <f>E17</f>
        <v>FEMINA Domov sociálnych služieb, Veľký Blh</v>
      </c>
      <c r="G93" s="29"/>
      <c r="H93" s="29"/>
      <c r="I93" s="24" t="s">
        <v>29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4" t="s">
        <v>27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17" t="s">
        <v>131</v>
      </c>
      <c r="D96" s="109"/>
      <c r="E96" s="109"/>
      <c r="F96" s="109"/>
      <c r="G96" s="109"/>
      <c r="H96" s="109"/>
      <c r="I96" s="109"/>
      <c r="J96" s="118" t="s">
        <v>132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19" t="s">
        <v>133</v>
      </c>
      <c r="D98" s="29"/>
      <c r="E98" s="29"/>
      <c r="F98" s="29"/>
      <c r="G98" s="29"/>
      <c r="H98" s="29"/>
      <c r="I98" s="29"/>
      <c r="J98" s="71">
        <f>J153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134</v>
      </c>
    </row>
    <row r="99" spans="1:47" s="9" customFormat="1" ht="24.95" customHeight="1">
      <c r="B99" s="120"/>
      <c r="D99" s="121" t="s">
        <v>135</v>
      </c>
      <c r="E99" s="122"/>
      <c r="F99" s="122"/>
      <c r="G99" s="122"/>
      <c r="H99" s="122"/>
      <c r="I99" s="122"/>
      <c r="J99" s="123">
        <f>J154</f>
        <v>0</v>
      </c>
      <c r="L99" s="120"/>
    </row>
    <row r="100" spans="1:47" s="10" customFormat="1" ht="19.899999999999999" customHeight="1">
      <c r="B100" s="124"/>
      <c r="D100" s="125" t="s">
        <v>136</v>
      </c>
      <c r="E100" s="126"/>
      <c r="F100" s="126"/>
      <c r="G100" s="126"/>
      <c r="H100" s="126"/>
      <c r="I100" s="126"/>
      <c r="J100" s="127">
        <f>J155</f>
        <v>0</v>
      </c>
      <c r="L100" s="124"/>
    </row>
    <row r="101" spans="1:47" s="10" customFormat="1" ht="19.899999999999999" customHeight="1">
      <c r="B101" s="124"/>
      <c r="D101" s="125" t="s">
        <v>487</v>
      </c>
      <c r="E101" s="126"/>
      <c r="F101" s="126"/>
      <c r="G101" s="126"/>
      <c r="H101" s="126"/>
      <c r="I101" s="126"/>
      <c r="J101" s="127">
        <f>J165</f>
        <v>0</v>
      </c>
      <c r="L101" s="124"/>
    </row>
    <row r="102" spans="1:47" s="10" customFormat="1" ht="19.899999999999999" customHeight="1">
      <c r="B102" s="124"/>
      <c r="D102" s="125" t="s">
        <v>488</v>
      </c>
      <c r="E102" s="126"/>
      <c r="F102" s="126"/>
      <c r="G102" s="126"/>
      <c r="H102" s="126"/>
      <c r="I102" s="126"/>
      <c r="J102" s="127">
        <f>J178</f>
        <v>0</v>
      </c>
      <c r="L102" s="124"/>
    </row>
    <row r="103" spans="1:47" s="10" customFormat="1" ht="19.899999999999999" customHeight="1">
      <c r="B103" s="124"/>
      <c r="D103" s="125" t="s">
        <v>489</v>
      </c>
      <c r="E103" s="126"/>
      <c r="F103" s="126"/>
      <c r="G103" s="126"/>
      <c r="H103" s="126"/>
      <c r="I103" s="126"/>
      <c r="J103" s="127">
        <f>J207</f>
        <v>0</v>
      </c>
      <c r="L103" s="124"/>
    </row>
    <row r="104" spans="1:47" s="10" customFormat="1" ht="19.899999999999999" customHeight="1">
      <c r="B104" s="124"/>
      <c r="D104" s="125" t="s">
        <v>490</v>
      </c>
      <c r="E104" s="126"/>
      <c r="F104" s="126"/>
      <c r="G104" s="126"/>
      <c r="H104" s="126"/>
      <c r="I104" s="126"/>
      <c r="J104" s="127">
        <f>J230</f>
        <v>0</v>
      </c>
      <c r="L104" s="124"/>
    </row>
    <row r="105" spans="1:47" s="10" customFormat="1" ht="19.899999999999999" customHeight="1">
      <c r="B105" s="124"/>
      <c r="D105" s="125" t="s">
        <v>491</v>
      </c>
      <c r="E105" s="126"/>
      <c r="F105" s="126"/>
      <c r="G105" s="126"/>
      <c r="H105" s="126"/>
      <c r="I105" s="126"/>
      <c r="J105" s="127">
        <f>J234</f>
        <v>0</v>
      </c>
      <c r="L105" s="124"/>
    </row>
    <row r="106" spans="1:47" s="10" customFormat="1" ht="19.899999999999999" customHeight="1">
      <c r="B106" s="124"/>
      <c r="D106" s="125" t="s">
        <v>137</v>
      </c>
      <c r="E106" s="126"/>
      <c r="F106" s="126"/>
      <c r="G106" s="126"/>
      <c r="H106" s="126"/>
      <c r="I106" s="126"/>
      <c r="J106" s="127">
        <f>J265</f>
        <v>0</v>
      </c>
      <c r="L106" s="124"/>
    </row>
    <row r="107" spans="1:47" s="10" customFormat="1" ht="19.899999999999999" customHeight="1">
      <c r="B107" s="124"/>
      <c r="D107" s="125" t="s">
        <v>492</v>
      </c>
      <c r="E107" s="126"/>
      <c r="F107" s="126"/>
      <c r="G107" s="126"/>
      <c r="H107" s="126"/>
      <c r="I107" s="126"/>
      <c r="J107" s="127">
        <f>J282</f>
        <v>0</v>
      </c>
      <c r="L107" s="124"/>
    </row>
    <row r="108" spans="1:47" s="9" customFormat="1" ht="24.95" customHeight="1">
      <c r="B108" s="120"/>
      <c r="D108" s="121" t="s">
        <v>138</v>
      </c>
      <c r="E108" s="122"/>
      <c r="F108" s="122"/>
      <c r="G108" s="122"/>
      <c r="H108" s="122"/>
      <c r="I108" s="122"/>
      <c r="J108" s="123">
        <f>J284</f>
        <v>0</v>
      </c>
      <c r="L108" s="120"/>
    </row>
    <row r="109" spans="1:47" s="10" customFormat="1" ht="19.899999999999999" customHeight="1">
      <c r="B109" s="124"/>
      <c r="D109" s="125" t="s">
        <v>493</v>
      </c>
      <c r="E109" s="126"/>
      <c r="F109" s="126"/>
      <c r="G109" s="126"/>
      <c r="H109" s="126"/>
      <c r="I109" s="126"/>
      <c r="J109" s="127">
        <f>J285</f>
        <v>0</v>
      </c>
      <c r="L109" s="124"/>
    </row>
    <row r="110" spans="1:47" s="10" customFormat="1" ht="19.899999999999999" customHeight="1">
      <c r="B110" s="124"/>
      <c r="D110" s="125" t="s">
        <v>139</v>
      </c>
      <c r="E110" s="126"/>
      <c r="F110" s="126"/>
      <c r="G110" s="126"/>
      <c r="H110" s="126"/>
      <c r="I110" s="126"/>
      <c r="J110" s="127">
        <f>J297</f>
        <v>0</v>
      </c>
      <c r="L110" s="124"/>
    </row>
    <row r="111" spans="1:47" s="10" customFormat="1" ht="19.899999999999999" customHeight="1">
      <c r="B111" s="124"/>
      <c r="D111" s="125" t="s">
        <v>140</v>
      </c>
      <c r="E111" s="126"/>
      <c r="F111" s="126"/>
      <c r="G111" s="126"/>
      <c r="H111" s="126"/>
      <c r="I111" s="126"/>
      <c r="J111" s="127">
        <f>J319</f>
        <v>0</v>
      </c>
      <c r="L111" s="124"/>
    </row>
    <row r="112" spans="1:47" s="10" customFormat="1" ht="19.899999999999999" customHeight="1">
      <c r="B112" s="124"/>
      <c r="D112" s="125" t="s">
        <v>494</v>
      </c>
      <c r="E112" s="126"/>
      <c r="F112" s="126"/>
      <c r="G112" s="126"/>
      <c r="H112" s="126"/>
      <c r="I112" s="126"/>
      <c r="J112" s="127">
        <f>J342</f>
        <v>0</v>
      </c>
      <c r="L112" s="124"/>
    </row>
    <row r="113" spans="2:12" s="10" customFormat="1" ht="19.899999999999999" customHeight="1">
      <c r="B113" s="124"/>
      <c r="D113" s="125" t="s">
        <v>141</v>
      </c>
      <c r="E113" s="126"/>
      <c r="F113" s="126"/>
      <c r="G113" s="126"/>
      <c r="H113" s="126"/>
      <c r="I113" s="126"/>
      <c r="J113" s="127">
        <f>J348</f>
        <v>0</v>
      </c>
      <c r="L113" s="124"/>
    </row>
    <row r="114" spans="2:12" s="10" customFormat="1" ht="19.899999999999999" customHeight="1">
      <c r="B114" s="124"/>
      <c r="D114" s="125" t="s">
        <v>142</v>
      </c>
      <c r="E114" s="126"/>
      <c r="F114" s="126"/>
      <c r="G114" s="126"/>
      <c r="H114" s="126"/>
      <c r="I114" s="126"/>
      <c r="J114" s="127">
        <f>J352</f>
        <v>0</v>
      </c>
      <c r="L114" s="124"/>
    </row>
    <row r="115" spans="2:12" s="10" customFormat="1" ht="19.899999999999999" customHeight="1">
      <c r="B115" s="124"/>
      <c r="D115" s="125" t="s">
        <v>495</v>
      </c>
      <c r="E115" s="126"/>
      <c r="F115" s="126"/>
      <c r="G115" s="126"/>
      <c r="H115" s="126"/>
      <c r="I115" s="126"/>
      <c r="J115" s="127">
        <f>J367</f>
        <v>0</v>
      </c>
      <c r="L115" s="124"/>
    </row>
    <row r="116" spans="2:12" s="10" customFormat="1" ht="19.899999999999999" customHeight="1">
      <c r="B116" s="124"/>
      <c r="D116" s="125" t="s">
        <v>143</v>
      </c>
      <c r="E116" s="126"/>
      <c r="F116" s="126"/>
      <c r="G116" s="126"/>
      <c r="H116" s="126"/>
      <c r="I116" s="126"/>
      <c r="J116" s="127">
        <f>J375</f>
        <v>0</v>
      </c>
      <c r="L116" s="124"/>
    </row>
    <row r="117" spans="2:12" s="10" customFormat="1" ht="19.899999999999999" customHeight="1">
      <c r="B117" s="124"/>
      <c r="D117" s="125" t="s">
        <v>144</v>
      </c>
      <c r="E117" s="126"/>
      <c r="F117" s="126"/>
      <c r="G117" s="126"/>
      <c r="H117" s="126"/>
      <c r="I117" s="126"/>
      <c r="J117" s="127">
        <f>J382</f>
        <v>0</v>
      </c>
      <c r="L117" s="124"/>
    </row>
    <row r="118" spans="2:12" s="10" customFormat="1" ht="19.899999999999999" customHeight="1">
      <c r="B118" s="124"/>
      <c r="D118" s="125" t="s">
        <v>145</v>
      </c>
      <c r="E118" s="126"/>
      <c r="F118" s="126"/>
      <c r="G118" s="126"/>
      <c r="H118" s="126"/>
      <c r="I118" s="126"/>
      <c r="J118" s="127">
        <f>J394</f>
        <v>0</v>
      </c>
      <c r="L118" s="124"/>
    </row>
    <row r="119" spans="2:12" s="10" customFormat="1" ht="19.899999999999999" customHeight="1">
      <c r="B119" s="124"/>
      <c r="D119" s="125" t="s">
        <v>496</v>
      </c>
      <c r="E119" s="126"/>
      <c r="F119" s="126"/>
      <c r="G119" s="126"/>
      <c r="H119" s="126"/>
      <c r="I119" s="126"/>
      <c r="J119" s="127">
        <f>J435</f>
        <v>0</v>
      </c>
      <c r="L119" s="124"/>
    </row>
    <row r="120" spans="2:12" s="10" customFormat="1" ht="19.899999999999999" customHeight="1">
      <c r="B120" s="124"/>
      <c r="D120" s="125" t="s">
        <v>497</v>
      </c>
      <c r="E120" s="126"/>
      <c r="F120" s="126"/>
      <c r="G120" s="126"/>
      <c r="H120" s="126"/>
      <c r="I120" s="126"/>
      <c r="J120" s="127">
        <f>J446</f>
        <v>0</v>
      </c>
      <c r="L120" s="124"/>
    </row>
    <row r="121" spans="2:12" s="10" customFormat="1" ht="19.899999999999999" customHeight="1">
      <c r="B121" s="124"/>
      <c r="D121" s="125" t="s">
        <v>147</v>
      </c>
      <c r="E121" s="126"/>
      <c r="F121" s="126"/>
      <c r="G121" s="126"/>
      <c r="H121" s="126"/>
      <c r="I121" s="126"/>
      <c r="J121" s="127">
        <f>J453</f>
        <v>0</v>
      </c>
      <c r="L121" s="124"/>
    </row>
    <row r="122" spans="2:12" s="10" customFormat="1" ht="19.899999999999999" customHeight="1">
      <c r="B122" s="124"/>
      <c r="D122" s="125" t="s">
        <v>498</v>
      </c>
      <c r="E122" s="126"/>
      <c r="F122" s="126"/>
      <c r="G122" s="126"/>
      <c r="H122" s="126"/>
      <c r="I122" s="126"/>
      <c r="J122" s="127">
        <f>J457</f>
        <v>0</v>
      </c>
      <c r="L122" s="124"/>
    </row>
    <row r="123" spans="2:12" s="10" customFormat="1" ht="19.899999999999999" customHeight="1">
      <c r="B123" s="124"/>
      <c r="D123" s="125" t="s">
        <v>499</v>
      </c>
      <c r="E123" s="126"/>
      <c r="F123" s="126"/>
      <c r="G123" s="126"/>
      <c r="H123" s="126"/>
      <c r="I123" s="126"/>
      <c r="J123" s="127">
        <f>J460</f>
        <v>0</v>
      </c>
      <c r="L123" s="124"/>
    </row>
    <row r="124" spans="2:12" s="10" customFormat="1" ht="19.899999999999999" customHeight="1">
      <c r="B124" s="124"/>
      <c r="D124" s="125" t="s">
        <v>500</v>
      </c>
      <c r="E124" s="126"/>
      <c r="F124" s="126"/>
      <c r="G124" s="126"/>
      <c r="H124" s="126"/>
      <c r="I124" s="126"/>
      <c r="J124" s="127">
        <f>J468</f>
        <v>0</v>
      </c>
      <c r="L124" s="124"/>
    </row>
    <row r="125" spans="2:12" s="10" customFormat="1" ht="19.899999999999999" customHeight="1">
      <c r="B125" s="124"/>
      <c r="D125" s="125" t="s">
        <v>501</v>
      </c>
      <c r="E125" s="126"/>
      <c r="F125" s="126"/>
      <c r="G125" s="126"/>
      <c r="H125" s="126"/>
      <c r="I125" s="126"/>
      <c r="J125" s="127">
        <f>J472</f>
        <v>0</v>
      </c>
      <c r="L125" s="124"/>
    </row>
    <row r="126" spans="2:12" s="10" customFormat="1" ht="19.899999999999999" customHeight="1">
      <c r="B126" s="124"/>
      <c r="D126" s="125" t="s">
        <v>502</v>
      </c>
      <c r="E126" s="126"/>
      <c r="F126" s="126"/>
      <c r="G126" s="126"/>
      <c r="H126" s="126"/>
      <c r="I126" s="126"/>
      <c r="J126" s="127">
        <f>J476</f>
        <v>0</v>
      </c>
      <c r="L126" s="124"/>
    </row>
    <row r="127" spans="2:12" s="9" customFormat="1" ht="24.95" customHeight="1">
      <c r="B127" s="120"/>
      <c r="D127" s="121" t="s">
        <v>503</v>
      </c>
      <c r="E127" s="122"/>
      <c r="F127" s="122"/>
      <c r="G127" s="122"/>
      <c r="H127" s="122"/>
      <c r="I127" s="122"/>
      <c r="J127" s="123">
        <f>J481</f>
        <v>0</v>
      </c>
      <c r="L127" s="120"/>
    </row>
    <row r="128" spans="2:12" s="10" customFormat="1" ht="19.899999999999999" customHeight="1">
      <c r="B128" s="124"/>
      <c r="D128" s="125" t="s">
        <v>504</v>
      </c>
      <c r="E128" s="126"/>
      <c r="F128" s="126"/>
      <c r="G128" s="126"/>
      <c r="H128" s="126"/>
      <c r="I128" s="126"/>
      <c r="J128" s="127">
        <f>J482</f>
        <v>0</v>
      </c>
      <c r="L128" s="124"/>
    </row>
    <row r="129" spans="1:31" s="10" customFormat="1" ht="19.899999999999999" customHeight="1">
      <c r="B129" s="124"/>
      <c r="D129" s="125" t="s">
        <v>505</v>
      </c>
      <c r="E129" s="126"/>
      <c r="F129" s="126"/>
      <c r="G129" s="126"/>
      <c r="H129" s="126"/>
      <c r="I129" s="126"/>
      <c r="J129" s="127">
        <f>J560</f>
        <v>0</v>
      </c>
      <c r="L129" s="124"/>
    </row>
    <row r="130" spans="1:31" s="10" customFormat="1" ht="19.899999999999999" customHeight="1">
      <c r="B130" s="124"/>
      <c r="D130" s="125" t="s">
        <v>506</v>
      </c>
      <c r="E130" s="126"/>
      <c r="F130" s="126"/>
      <c r="G130" s="126"/>
      <c r="H130" s="126"/>
      <c r="I130" s="126"/>
      <c r="J130" s="127">
        <f>J571</f>
        <v>0</v>
      </c>
      <c r="L130" s="124"/>
    </row>
    <row r="131" spans="1:31" s="9" customFormat="1" ht="24.95" customHeight="1">
      <c r="B131" s="120"/>
      <c r="D131" s="121" t="s">
        <v>148</v>
      </c>
      <c r="E131" s="122"/>
      <c r="F131" s="122"/>
      <c r="G131" s="122"/>
      <c r="H131" s="122"/>
      <c r="I131" s="122"/>
      <c r="J131" s="123">
        <f>J573</f>
        <v>0</v>
      </c>
      <c r="L131" s="120"/>
    </row>
    <row r="132" spans="1:31" s="2" customFormat="1" ht="21.7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31" s="2" customFormat="1" ht="6.95" customHeight="1">
      <c r="A133" s="29"/>
      <c r="B133" s="47"/>
      <c r="C133" s="48"/>
      <c r="D133" s="48"/>
      <c r="E133" s="48"/>
      <c r="F133" s="48"/>
      <c r="G133" s="48"/>
      <c r="H133" s="48"/>
      <c r="I133" s="48"/>
      <c r="J133" s="48"/>
      <c r="K133" s="48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7" spans="1:31" s="2" customFormat="1" ht="6.95" customHeight="1">
      <c r="A137" s="29"/>
      <c r="B137" s="49"/>
      <c r="C137" s="50"/>
      <c r="D137" s="50"/>
      <c r="E137" s="50"/>
      <c r="F137" s="50"/>
      <c r="G137" s="50"/>
      <c r="H137" s="50"/>
      <c r="I137" s="50"/>
      <c r="J137" s="50"/>
      <c r="K137" s="50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31" s="2" customFormat="1" ht="24.95" customHeight="1">
      <c r="A138" s="29"/>
      <c r="B138" s="30"/>
      <c r="C138" s="18" t="s">
        <v>149</v>
      </c>
      <c r="D138" s="29"/>
      <c r="E138" s="29"/>
      <c r="F138" s="29"/>
      <c r="G138" s="29"/>
      <c r="H138" s="29"/>
      <c r="I138" s="29"/>
      <c r="J138" s="29"/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31" s="2" customFormat="1" ht="6.95" customHeight="1">
      <c r="A139" s="29"/>
      <c r="B139" s="30"/>
      <c r="C139" s="29"/>
      <c r="D139" s="29"/>
      <c r="E139" s="29"/>
      <c r="F139" s="29"/>
      <c r="G139" s="29"/>
      <c r="H139" s="29"/>
      <c r="I139" s="29"/>
      <c r="J139" s="29"/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31" s="2" customFormat="1" ht="12" customHeight="1">
      <c r="A140" s="29"/>
      <c r="B140" s="30"/>
      <c r="C140" s="24" t="s">
        <v>15</v>
      </c>
      <c r="D140" s="29"/>
      <c r="E140" s="29"/>
      <c r="F140" s="29"/>
      <c r="G140" s="29"/>
      <c r="H140" s="29"/>
      <c r="I140" s="29"/>
      <c r="J140" s="29"/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31" s="2" customFormat="1" ht="26.25" customHeight="1">
      <c r="A141" s="29"/>
      <c r="B141" s="30"/>
      <c r="C141" s="29"/>
      <c r="D141" s="29"/>
      <c r="E141" s="233" t="str">
        <f>E7</f>
        <v>FEMINADSS Veľký Blh - prestava a rekonštrukcia rodinného domu pre účely zriadenia podporovaného bývania pre PSS</v>
      </c>
      <c r="F141" s="234"/>
      <c r="G141" s="234"/>
      <c r="H141" s="234"/>
      <c r="I141" s="29"/>
      <c r="J141" s="29"/>
      <c r="K141" s="29"/>
      <c r="L141" s="4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31" s="1" customFormat="1" ht="12" customHeight="1">
      <c r="B142" s="17"/>
      <c r="C142" s="24" t="s">
        <v>126</v>
      </c>
      <c r="L142" s="17"/>
    </row>
    <row r="143" spans="1:31" s="2" customFormat="1" ht="16.5" customHeight="1">
      <c r="A143" s="29"/>
      <c r="B143" s="30"/>
      <c r="C143" s="29"/>
      <c r="D143" s="29"/>
      <c r="E143" s="233" t="s">
        <v>127</v>
      </c>
      <c r="F143" s="235"/>
      <c r="G143" s="235"/>
      <c r="H143" s="235"/>
      <c r="I143" s="29"/>
      <c r="J143" s="29"/>
      <c r="K143" s="29"/>
      <c r="L143" s="42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  <row r="144" spans="1:31" s="2" customFormat="1" ht="12" customHeight="1">
      <c r="A144" s="29"/>
      <c r="B144" s="30"/>
      <c r="C144" s="24" t="s">
        <v>128</v>
      </c>
      <c r="D144" s="29"/>
      <c r="E144" s="29"/>
      <c r="F144" s="29"/>
      <c r="G144" s="29"/>
      <c r="H144" s="29"/>
      <c r="I144" s="29"/>
      <c r="J144" s="29"/>
      <c r="K144" s="29"/>
      <c r="L144" s="42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</row>
    <row r="145" spans="1:65" s="2" customFormat="1" ht="16.5" customHeight="1">
      <c r="A145" s="29"/>
      <c r="B145" s="30"/>
      <c r="C145" s="29"/>
      <c r="D145" s="29"/>
      <c r="E145" s="192" t="str">
        <f>E11</f>
        <v>01-2 - Navrhovaný stav</v>
      </c>
      <c r="F145" s="235"/>
      <c r="G145" s="235"/>
      <c r="H145" s="235"/>
      <c r="I145" s="29"/>
      <c r="J145" s="29"/>
      <c r="K145" s="29"/>
      <c r="L145" s="42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</row>
    <row r="146" spans="1:65" s="2" customFormat="1" ht="6.95" customHeight="1">
      <c r="A146" s="29"/>
      <c r="B146" s="30"/>
      <c r="C146" s="29"/>
      <c r="D146" s="29"/>
      <c r="E146" s="29"/>
      <c r="F146" s="29"/>
      <c r="G146" s="29"/>
      <c r="H146" s="29"/>
      <c r="I146" s="29"/>
      <c r="J146" s="29"/>
      <c r="K146" s="29"/>
      <c r="L146" s="42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</row>
    <row r="147" spans="1:65" s="2" customFormat="1" ht="12" customHeight="1">
      <c r="A147" s="29"/>
      <c r="B147" s="30"/>
      <c r="C147" s="24" t="s">
        <v>19</v>
      </c>
      <c r="D147" s="29"/>
      <c r="E147" s="29"/>
      <c r="F147" s="22" t="str">
        <f>F14</f>
        <v>Jesenské</v>
      </c>
      <c r="G147" s="29"/>
      <c r="H147" s="29"/>
      <c r="I147" s="24" t="s">
        <v>21</v>
      </c>
      <c r="J147" s="55" t="str">
        <f>IF(J14="","",J14)</f>
        <v>22. 6. 2023</v>
      </c>
      <c r="K147" s="29"/>
      <c r="L147" s="42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</row>
    <row r="148" spans="1:65" s="2" customFormat="1" ht="6.95" customHeight="1">
      <c r="A148" s="29"/>
      <c r="B148" s="30"/>
      <c r="C148" s="29"/>
      <c r="D148" s="29"/>
      <c r="E148" s="29"/>
      <c r="F148" s="29"/>
      <c r="G148" s="29"/>
      <c r="H148" s="29"/>
      <c r="I148" s="29"/>
      <c r="J148" s="29"/>
      <c r="K148" s="29"/>
      <c r="L148" s="42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</row>
    <row r="149" spans="1:65" s="2" customFormat="1" ht="15.2" customHeight="1">
      <c r="A149" s="29"/>
      <c r="B149" s="30"/>
      <c r="C149" s="24" t="s">
        <v>23</v>
      </c>
      <c r="D149" s="29"/>
      <c r="E149" s="29"/>
      <c r="F149" s="22" t="str">
        <f>E17</f>
        <v>FEMINA Domov sociálnych služieb, Veľký Blh</v>
      </c>
      <c r="G149" s="29"/>
      <c r="H149" s="29"/>
      <c r="I149" s="24" t="s">
        <v>29</v>
      </c>
      <c r="J149" s="27" t="str">
        <f>E23</f>
        <v xml:space="preserve"> </v>
      </c>
      <c r="K149" s="29"/>
      <c r="L149" s="42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  <row r="150" spans="1:65" s="2" customFormat="1" ht="15.2" customHeight="1">
      <c r="A150" s="29"/>
      <c r="B150" s="30"/>
      <c r="C150" s="24" t="s">
        <v>27</v>
      </c>
      <c r="D150" s="29"/>
      <c r="E150" s="29"/>
      <c r="F150" s="22" t="str">
        <f>IF(E20="","",E20)</f>
        <v>Vyplň údaj</v>
      </c>
      <c r="G150" s="29"/>
      <c r="H150" s="29"/>
      <c r="I150" s="24" t="s">
        <v>32</v>
      </c>
      <c r="J150" s="27" t="str">
        <f>E26</f>
        <v xml:space="preserve"> </v>
      </c>
      <c r="K150" s="29"/>
      <c r="L150" s="42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  <row r="151" spans="1:65" s="2" customFormat="1" ht="10.35" customHeight="1">
      <c r="A151" s="29"/>
      <c r="B151" s="30"/>
      <c r="C151" s="29"/>
      <c r="D151" s="29"/>
      <c r="E151" s="29"/>
      <c r="F151" s="29"/>
      <c r="G151" s="29"/>
      <c r="H151" s="29"/>
      <c r="I151" s="29"/>
      <c r="J151" s="29"/>
      <c r="K151" s="29"/>
      <c r="L151" s="42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</row>
    <row r="152" spans="1:65" s="11" customFormat="1" ht="29.25" customHeight="1">
      <c r="A152" s="128"/>
      <c r="B152" s="129"/>
      <c r="C152" s="130" t="s">
        <v>150</v>
      </c>
      <c r="D152" s="131" t="s">
        <v>59</v>
      </c>
      <c r="E152" s="131" t="s">
        <v>55</v>
      </c>
      <c r="F152" s="131" t="s">
        <v>56</v>
      </c>
      <c r="G152" s="131" t="s">
        <v>151</v>
      </c>
      <c r="H152" s="131" t="s">
        <v>152</v>
      </c>
      <c r="I152" s="131" t="s">
        <v>153</v>
      </c>
      <c r="J152" s="132" t="s">
        <v>132</v>
      </c>
      <c r="K152" s="133" t="s">
        <v>154</v>
      </c>
      <c r="L152" s="134"/>
      <c r="M152" s="62" t="s">
        <v>1</v>
      </c>
      <c r="N152" s="63" t="s">
        <v>38</v>
      </c>
      <c r="O152" s="63" t="s">
        <v>155</v>
      </c>
      <c r="P152" s="63" t="s">
        <v>156</v>
      </c>
      <c r="Q152" s="63" t="s">
        <v>157</v>
      </c>
      <c r="R152" s="63" t="s">
        <v>158</v>
      </c>
      <c r="S152" s="63" t="s">
        <v>159</v>
      </c>
      <c r="T152" s="64" t="s">
        <v>160</v>
      </c>
      <c r="U152" s="128"/>
      <c r="V152" s="128"/>
      <c r="W152" s="128"/>
      <c r="X152" s="128"/>
      <c r="Y152" s="128"/>
      <c r="Z152" s="128"/>
      <c r="AA152" s="128"/>
      <c r="AB152" s="128"/>
      <c r="AC152" s="128"/>
      <c r="AD152" s="128"/>
      <c r="AE152" s="128"/>
    </row>
    <row r="153" spans="1:65" s="2" customFormat="1" ht="22.9" customHeight="1">
      <c r="A153" s="29"/>
      <c r="B153" s="30"/>
      <c r="C153" s="69" t="s">
        <v>133</v>
      </c>
      <c r="D153" s="29"/>
      <c r="E153" s="29"/>
      <c r="F153" s="29"/>
      <c r="G153" s="29"/>
      <c r="H153" s="29"/>
      <c r="I153" s="29"/>
      <c r="J153" s="135">
        <f>BK153</f>
        <v>0</v>
      </c>
      <c r="K153" s="29"/>
      <c r="L153" s="30"/>
      <c r="M153" s="65"/>
      <c r="N153" s="56"/>
      <c r="O153" s="66"/>
      <c r="P153" s="136">
        <f>P154+P284+P481+P573</f>
        <v>0</v>
      </c>
      <c r="Q153" s="66"/>
      <c r="R153" s="136">
        <f>R154+R284+R481+R573</f>
        <v>748.74127195000005</v>
      </c>
      <c r="S153" s="66"/>
      <c r="T153" s="137">
        <f>T154+T284+T481+T573</f>
        <v>6.6319999999999997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T153" s="14" t="s">
        <v>73</v>
      </c>
      <c r="AU153" s="14" t="s">
        <v>134</v>
      </c>
      <c r="BK153" s="138">
        <f>BK154+BK284+BK481+BK573</f>
        <v>0</v>
      </c>
    </row>
    <row r="154" spans="1:65" s="12" customFormat="1" ht="25.9" customHeight="1">
      <c r="B154" s="139"/>
      <c r="D154" s="140" t="s">
        <v>73</v>
      </c>
      <c r="E154" s="141" t="s">
        <v>161</v>
      </c>
      <c r="F154" s="141" t="s">
        <v>162</v>
      </c>
      <c r="I154" s="142"/>
      <c r="J154" s="143">
        <f>BK154</f>
        <v>0</v>
      </c>
      <c r="L154" s="139"/>
      <c r="M154" s="144"/>
      <c r="N154" s="145"/>
      <c r="O154" s="145"/>
      <c r="P154" s="146">
        <f>P155+P165+P178+P207+P230+P234+P265+P282</f>
        <v>0</v>
      </c>
      <c r="Q154" s="145"/>
      <c r="R154" s="146">
        <f>R155+R165+R178+R207+R230+R234+R265+R282</f>
        <v>695.70232114999999</v>
      </c>
      <c r="S154" s="145"/>
      <c r="T154" s="147">
        <f>T155+T165+T178+T207+T230+T234+T265+T282</f>
        <v>6.6319999999999997</v>
      </c>
      <c r="AR154" s="140" t="s">
        <v>81</v>
      </c>
      <c r="AT154" s="148" t="s">
        <v>73</v>
      </c>
      <c r="AU154" s="148" t="s">
        <v>74</v>
      </c>
      <c r="AY154" s="140" t="s">
        <v>163</v>
      </c>
      <c r="BK154" s="149">
        <f>BK155+BK165+BK178+BK207+BK230+BK234+BK265+BK282</f>
        <v>0</v>
      </c>
    </row>
    <row r="155" spans="1:65" s="12" customFormat="1" ht="22.9" customHeight="1">
      <c r="B155" s="139"/>
      <c r="D155" s="140" t="s">
        <v>73</v>
      </c>
      <c r="E155" s="150" t="s">
        <v>81</v>
      </c>
      <c r="F155" s="150" t="s">
        <v>164</v>
      </c>
      <c r="I155" s="142"/>
      <c r="J155" s="151">
        <f>BK155</f>
        <v>0</v>
      </c>
      <c r="L155" s="139"/>
      <c r="M155" s="144"/>
      <c r="N155" s="145"/>
      <c r="O155" s="145"/>
      <c r="P155" s="146">
        <f>SUM(P156:P164)</f>
        <v>0</v>
      </c>
      <c r="Q155" s="145"/>
      <c r="R155" s="146">
        <f>SUM(R156:R164)</f>
        <v>0</v>
      </c>
      <c r="S155" s="145"/>
      <c r="T155" s="147">
        <f>SUM(T156:T164)</f>
        <v>0</v>
      </c>
      <c r="AR155" s="140" t="s">
        <v>81</v>
      </c>
      <c r="AT155" s="148" t="s">
        <v>73</v>
      </c>
      <c r="AU155" s="148" t="s">
        <v>81</v>
      </c>
      <c r="AY155" s="140" t="s">
        <v>163</v>
      </c>
      <c r="BK155" s="149">
        <f>SUM(BK156:BK164)</f>
        <v>0</v>
      </c>
    </row>
    <row r="156" spans="1:65" s="2" customFormat="1" ht="24.2" customHeight="1">
      <c r="A156" s="29"/>
      <c r="B156" s="152"/>
      <c r="C156" s="153" t="s">
        <v>81</v>
      </c>
      <c r="D156" s="153" t="s">
        <v>165</v>
      </c>
      <c r="E156" s="154" t="s">
        <v>507</v>
      </c>
      <c r="F156" s="155" t="s">
        <v>508</v>
      </c>
      <c r="G156" s="156" t="s">
        <v>177</v>
      </c>
      <c r="H156" s="157">
        <v>85.5</v>
      </c>
      <c r="I156" s="158"/>
      <c r="J156" s="159">
        <f t="shared" ref="J156:J164" si="0">ROUND(I156*H156,2)</f>
        <v>0</v>
      </c>
      <c r="K156" s="160"/>
      <c r="L156" s="30"/>
      <c r="M156" s="161" t="s">
        <v>1</v>
      </c>
      <c r="N156" s="162" t="s">
        <v>40</v>
      </c>
      <c r="O156" s="58"/>
      <c r="P156" s="163">
        <f t="shared" ref="P156:P164" si="1">O156*H156</f>
        <v>0</v>
      </c>
      <c r="Q156" s="163">
        <v>0</v>
      </c>
      <c r="R156" s="163">
        <f t="shared" ref="R156:R164" si="2">Q156*H156</f>
        <v>0</v>
      </c>
      <c r="S156" s="163">
        <v>0</v>
      </c>
      <c r="T156" s="164">
        <f t="shared" ref="T156:T164" si="3"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169</v>
      </c>
      <c r="AT156" s="165" t="s">
        <v>165</v>
      </c>
      <c r="AU156" s="165" t="s">
        <v>87</v>
      </c>
      <c r="AY156" s="14" t="s">
        <v>163</v>
      </c>
      <c r="BE156" s="166">
        <f t="shared" ref="BE156:BE164" si="4">IF(N156="základná",J156,0)</f>
        <v>0</v>
      </c>
      <c r="BF156" s="166">
        <f t="shared" ref="BF156:BF164" si="5">IF(N156="znížená",J156,0)</f>
        <v>0</v>
      </c>
      <c r="BG156" s="166">
        <f t="shared" ref="BG156:BG164" si="6">IF(N156="zákl. prenesená",J156,0)</f>
        <v>0</v>
      </c>
      <c r="BH156" s="166">
        <f t="shared" ref="BH156:BH164" si="7">IF(N156="zníž. prenesená",J156,0)</f>
        <v>0</v>
      </c>
      <c r="BI156" s="166">
        <f t="shared" ref="BI156:BI164" si="8">IF(N156="nulová",J156,0)</f>
        <v>0</v>
      </c>
      <c r="BJ156" s="14" t="s">
        <v>87</v>
      </c>
      <c r="BK156" s="166">
        <f t="shared" ref="BK156:BK164" si="9">ROUND(I156*H156,2)</f>
        <v>0</v>
      </c>
      <c r="BL156" s="14" t="s">
        <v>169</v>
      </c>
      <c r="BM156" s="165" t="s">
        <v>509</v>
      </c>
    </row>
    <row r="157" spans="1:65" s="2" customFormat="1" ht="24.2" customHeight="1">
      <c r="A157" s="29"/>
      <c r="B157" s="152"/>
      <c r="C157" s="153" t="s">
        <v>87</v>
      </c>
      <c r="D157" s="153" t="s">
        <v>165</v>
      </c>
      <c r="E157" s="154" t="s">
        <v>510</v>
      </c>
      <c r="F157" s="155" t="s">
        <v>511</v>
      </c>
      <c r="G157" s="156" t="s">
        <v>177</v>
      </c>
      <c r="H157" s="157">
        <v>42.75</v>
      </c>
      <c r="I157" s="158"/>
      <c r="J157" s="159">
        <f t="shared" si="0"/>
        <v>0</v>
      </c>
      <c r="K157" s="160"/>
      <c r="L157" s="30"/>
      <c r="M157" s="161" t="s">
        <v>1</v>
      </c>
      <c r="N157" s="162" t="s">
        <v>40</v>
      </c>
      <c r="O157" s="58"/>
      <c r="P157" s="163">
        <f t="shared" si="1"/>
        <v>0</v>
      </c>
      <c r="Q157" s="163">
        <v>0</v>
      </c>
      <c r="R157" s="163">
        <f t="shared" si="2"/>
        <v>0</v>
      </c>
      <c r="S157" s="163">
        <v>0</v>
      </c>
      <c r="T157" s="164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169</v>
      </c>
      <c r="AT157" s="165" t="s">
        <v>165</v>
      </c>
      <c r="AU157" s="165" t="s">
        <v>87</v>
      </c>
      <c r="AY157" s="14" t="s">
        <v>163</v>
      </c>
      <c r="BE157" s="166">
        <f t="shared" si="4"/>
        <v>0</v>
      </c>
      <c r="BF157" s="166">
        <f t="shared" si="5"/>
        <v>0</v>
      </c>
      <c r="BG157" s="166">
        <f t="shared" si="6"/>
        <v>0</v>
      </c>
      <c r="BH157" s="166">
        <f t="shared" si="7"/>
        <v>0</v>
      </c>
      <c r="BI157" s="166">
        <f t="shared" si="8"/>
        <v>0</v>
      </c>
      <c r="BJ157" s="14" t="s">
        <v>87</v>
      </c>
      <c r="BK157" s="166">
        <f t="shared" si="9"/>
        <v>0</v>
      </c>
      <c r="BL157" s="14" t="s">
        <v>169</v>
      </c>
      <c r="BM157" s="165" t="s">
        <v>512</v>
      </c>
    </row>
    <row r="158" spans="1:65" s="2" customFormat="1" ht="21.75" customHeight="1">
      <c r="A158" s="29"/>
      <c r="B158" s="152"/>
      <c r="C158" s="153" t="s">
        <v>174</v>
      </c>
      <c r="D158" s="153" t="s">
        <v>165</v>
      </c>
      <c r="E158" s="154" t="s">
        <v>513</v>
      </c>
      <c r="F158" s="155" t="s">
        <v>514</v>
      </c>
      <c r="G158" s="156" t="s">
        <v>177</v>
      </c>
      <c r="H158" s="157">
        <v>62.493000000000002</v>
      </c>
      <c r="I158" s="158"/>
      <c r="J158" s="159">
        <f t="shared" si="0"/>
        <v>0</v>
      </c>
      <c r="K158" s="160"/>
      <c r="L158" s="30"/>
      <c r="M158" s="161" t="s">
        <v>1</v>
      </c>
      <c r="N158" s="162" t="s">
        <v>40</v>
      </c>
      <c r="O158" s="58"/>
      <c r="P158" s="163">
        <f t="shared" si="1"/>
        <v>0</v>
      </c>
      <c r="Q158" s="163">
        <v>0</v>
      </c>
      <c r="R158" s="163">
        <f t="shared" si="2"/>
        <v>0</v>
      </c>
      <c r="S158" s="163">
        <v>0</v>
      </c>
      <c r="T158" s="164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169</v>
      </c>
      <c r="AT158" s="165" t="s">
        <v>165</v>
      </c>
      <c r="AU158" s="165" t="s">
        <v>87</v>
      </c>
      <c r="AY158" s="14" t="s">
        <v>163</v>
      </c>
      <c r="BE158" s="166">
        <f t="shared" si="4"/>
        <v>0</v>
      </c>
      <c r="BF158" s="166">
        <f t="shared" si="5"/>
        <v>0</v>
      </c>
      <c r="BG158" s="166">
        <f t="shared" si="6"/>
        <v>0</v>
      </c>
      <c r="BH158" s="166">
        <f t="shared" si="7"/>
        <v>0</v>
      </c>
      <c r="BI158" s="166">
        <f t="shared" si="8"/>
        <v>0</v>
      </c>
      <c r="BJ158" s="14" t="s">
        <v>87</v>
      </c>
      <c r="BK158" s="166">
        <f t="shared" si="9"/>
        <v>0</v>
      </c>
      <c r="BL158" s="14" t="s">
        <v>169</v>
      </c>
      <c r="BM158" s="165" t="s">
        <v>515</v>
      </c>
    </row>
    <row r="159" spans="1:65" s="2" customFormat="1" ht="37.9" customHeight="1">
      <c r="A159" s="29"/>
      <c r="B159" s="152"/>
      <c r="C159" s="153" t="s">
        <v>169</v>
      </c>
      <c r="D159" s="153" t="s">
        <v>165</v>
      </c>
      <c r="E159" s="154" t="s">
        <v>516</v>
      </c>
      <c r="F159" s="155" t="s">
        <v>517</v>
      </c>
      <c r="G159" s="156" t="s">
        <v>177</v>
      </c>
      <c r="H159" s="157">
        <v>62.493000000000002</v>
      </c>
      <c r="I159" s="158"/>
      <c r="J159" s="159">
        <f t="shared" si="0"/>
        <v>0</v>
      </c>
      <c r="K159" s="160"/>
      <c r="L159" s="30"/>
      <c r="M159" s="161" t="s">
        <v>1</v>
      </c>
      <c r="N159" s="162" t="s">
        <v>40</v>
      </c>
      <c r="O159" s="58"/>
      <c r="P159" s="163">
        <f t="shared" si="1"/>
        <v>0</v>
      </c>
      <c r="Q159" s="163">
        <v>0</v>
      </c>
      <c r="R159" s="163">
        <f t="shared" si="2"/>
        <v>0</v>
      </c>
      <c r="S159" s="163">
        <v>0</v>
      </c>
      <c r="T159" s="164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169</v>
      </c>
      <c r="AT159" s="165" t="s">
        <v>165</v>
      </c>
      <c r="AU159" s="165" t="s">
        <v>87</v>
      </c>
      <c r="AY159" s="14" t="s">
        <v>163</v>
      </c>
      <c r="BE159" s="166">
        <f t="shared" si="4"/>
        <v>0</v>
      </c>
      <c r="BF159" s="166">
        <f t="shared" si="5"/>
        <v>0</v>
      </c>
      <c r="BG159" s="166">
        <f t="shared" si="6"/>
        <v>0</v>
      </c>
      <c r="BH159" s="166">
        <f t="shared" si="7"/>
        <v>0</v>
      </c>
      <c r="BI159" s="166">
        <f t="shared" si="8"/>
        <v>0</v>
      </c>
      <c r="BJ159" s="14" t="s">
        <v>87</v>
      </c>
      <c r="BK159" s="166">
        <f t="shared" si="9"/>
        <v>0</v>
      </c>
      <c r="BL159" s="14" t="s">
        <v>169</v>
      </c>
      <c r="BM159" s="165" t="s">
        <v>518</v>
      </c>
    </row>
    <row r="160" spans="1:65" s="2" customFormat="1" ht="33" customHeight="1">
      <c r="A160" s="29"/>
      <c r="B160" s="152"/>
      <c r="C160" s="153" t="s">
        <v>182</v>
      </c>
      <c r="D160" s="153" t="s">
        <v>165</v>
      </c>
      <c r="E160" s="154" t="s">
        <v>187</v>
      </c>
      <c r="F160" s="155" t="s">
        <v>188</v>
      </c>
      <c r="G160" s="156" t="s">
        <v>177</v>
      </c>
      <c r="H160" s="157">
        <v>147.99299999999999</v>
      </c>
      <c r="I160" s="158"/>
      <c r="J160" s="159">
        <f t="shared" si="0"/>
        <v>0</v>
      </c>
      <c r="K160" s="160"/>
      <c r="L160" s="30"/>
      <c r="M160" s="161" t="s">
        <v>1</v>
      </c>
      <c r="N160" s="162" t="s">
        <v>40</v>
      </c>
      <c r="O160" s="58"/>
      <c r="P160" s="163">
        <f t="shared" si="1"/>
        <v>0</v>
      </c>
      <c r="Q160" s="163">
        <v>0</v>
      </c>
      <c r="R160" s="163">
        <f t="shared" si="2"/>
        <v>0</v>
      </c>
      <c r="S160" s="163">
        <v>0</v>
      </c>
      <c r="T160" s="164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169</v>
      </c>
      <c r="AT160" s="165" t="s">
        <v>165</v>
      </c>
      <c r="AU160" s="165" t="s">
        <v>87</v>
      </c>
      <c r="AY160" s="14" t="s">
        <v>163</v>
      </c>
      <c r="BE160" s="166">
        <f t="shared" si="4"/>
        <v>0</v>
      </c>
      <c r="BF160" s="166">
        <f t="shared" si="5"/>
        <v>0</v>
      </c>
      <c r="BG160" s="166">
        <f t="shared" si="6"/>
        <v>0</v>
      </c>
      <c r="BH160" s="166">
        <f t="shared" si="7"/>
        <v>0</v>
      </c>
      <c r="BI160" s="166">
        <f t="shared" si="8"/>
        <v>0</v>
      </c>
      <c r="BJ160" s="14" t="s">
        <v>87</v>
      </c>
      <c r="BK160" s="166">
        <f t="shared" si="9"/>
        <v>0</v>
      </c>
      <c r="BL160" s="14" t="s">
        <v>169</v>
      </c>
      <c r="BM160" s="165" t="s">
        <v>519</v>
      </c>
    </row>
    <row r="161" spans="1:65" s="2" customFormat="1" ht="37.9" customHeight="1">
      <c r="A161" s="29"/>
      <c r="B161" s="152"/>
      <c r="C161" s="153" t="s">
        <v>186</v>
      </c>
      <c r="D161" s="153" t="s">
        <v>165</v>
      </c>
      <c r="E161" s="154" t="s">
        <v>191</v>
      </c>
      <c r="F161" s="155" t="s">
        <v>192</v>
      </c>
      <c r="G161" s="156" t="s">
        <v>177</v>
      </c>
      <c r="H161" s="157">
        <v>2515.8809999999999</v>
      </c>
      <c r="I161" s="158"/>
      <c r="J161" s="159">
        <f t="shared" si="0"/>
        <v>0</v>
      </c>
      <c r="K161" s="160"/>
      <c r="L161" s="30"/>
      <c r="M161" s="161" t="s">
        <v>1</v>
      </c>
      <c r="N161" s="162" t="s">
        <v>40</v>
      </c>
      <c r="O161" s="58"/>
      <c r="P161" s="163">
        <f t="shared" si="1"/>
        <v>0</v>
      </c>
      <c r="Q161" s="163">
        <v>0</v>
      </c>
      <c r="R161" s="163">
        <f t="shared" si="2"/>
        <v>0</v>
      </c>
      <c r="S161" s="163">
        <v>0</v>
      </c>
      <c r="T161" s="164">
        <f t="shared" si="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169</v>
      </c>
      <c r="AT161" s="165" t="s">
        <v>165</v>
      </c>
      <c r="AU161" s="165" t="s">
        <v>87</v>
      </c>
      <c r="AY161" s="14" t="s">
        <v>163</v>
      </c>
      <c r="BE161" s="166">
        <f t="shared" si="4"/>
        <v>0</v>
      </c>
      <c r="BF161" s="166">
        <f t="shared" si="5"/>
        <v>0</v>
      </c>
      <c r="BG161" s="166">
        <f t="shared" si="6"/>
        <v>0</v>
      </c>
      <c r="BH161" s="166">
        <f t="shared" si="7"/>
        <v>0</v>
      </c>
      <c r="BI161" s="166">
        <f t="shared" si="8"/>
        <v>0</v>
      </c>
      <c r="BJ161" s="14" t="s">
        <v>87</v>
      </c>
      <c r="BK161" s="166">
        <f t="shared" si="9"/>
        <v>0</v>
      </c>
      <c r="BL161" s="14" t="s">
        <v>169</v>
      </c>
      <c r="BM161" s="165" t="s">
        <v>520</v>
      </c>
    </row>
    <row r="162" spans="1:65" s="2" customFormat="1" ht="21.75" customHeight="1">
      <c r="A162" s="29"/>
      <c r="B162" s="152"/>
      <c r="C162" s="153" t="s">
        <v>190</v>
      </c>
      <c r="D162" s="153" t="s">
        <v>165</v>
      </c>
      <c r="E162" s="154" t="s">
        <v>521</v>
      </c>
      <c r="F162" s="155" t="s">
        <v>522</v>
      </c>
      <c r="G162" s="156" t="s">
        <v>177</v>
      </c>
      <c r="H162" s="157">
        <v>147.99299999999999</v>
      </c>
      <c r="I162" s="158"/>
      <c r="J162" s="159">
        <f t="shared" si="0"/>
        <v>0</v>
      </c>
      <c r="K162" s="160"/>
      <c r="L162" s="30"/>
      <c r="M162" s="161" t="s">
        <v>1</v>
      </c>
      <c r="N162" s="162" t="s">
        <v>40</v>
      </c>
      <c r="O162" s="58"/>
      <c r="P162" s="163">
        <f t="shared" si="1"/>
        <v>0</v>
      </c>
      <c r="Q162" s="163">
        <v>0</v>
      </c>
      <c r="R162" s="163">
        <f t="shared" si="2"/>
        <v>0</v>
      </c>
      <c r="S162" s="163">
        <v>0</v>
      </c>
      <c r="T162" s="164">
        <f t="shared" si="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169</v>
      </c>
      <c r="AT162" s="165" t="s">
        <v>165</v>
      </c>
      <c r="AU162" s="165" t="s">
        <v>87</v>
      </c>
      <c r="AY162" s="14" t="s">
        <v>163</v>
      </c>
      <c r="BE162" s="166">
        <f t="shared" si="4"/>
        <v>0</v>
      </c>
      <c r="BF162" s="166">
        <f t="shared" si="5"/>
        <v>0</v>
      </c>
      <c r="BG162" s="166">
        <f t="shared" si="6"/>
        <v>0</v>
      </c>
      <c r="BH162" s="166">
        <f t="shared" si="7"/>
        <v>0</v>
      </c>
      <c r="BI162" s="166">
        <f t="shared" si="8"/>
        <v>0</v>
      </c>
      <c r="BJ162" s="14" t="s">
        <v>87</v>
      </c>
      <c r="BK162" s="166">
        <f t="shared" si="9"/>
        <v>0</v>
      </c>
      <c r="BL162" s="14" t="s">
        <v>169</v>
      </c>
      <c r="BM162" s="165" t="s">
        <v>523</v>
      </c>
    </row>
    <row r="163" spans="1:65" s="2" customFormat="1" ht="24.2" customHeight="1">
      <c r="A163" s="29"/>
      <c r="B163" s="152"/>
      <c r="C163" s="153" t="s">
        <v>194</v>
      </c>
      <c r="D163" s="153" t="s">
        <v>165</v>
      </c>
      <c r="E163" s="154" t="s">
        <v>524</v>
      </c>
      <c r="F163" s="155" t="s">
        <v>525</v>
      </c>
      <c r="G163" s="156" t="s">
        <v>307</v>
      </c>
      <c r="H163" s="157">
        <v>288.58600000000001</v>
      </c>
      <c r="I163" s="158"/>
      <c r="J163" s="159">
        <f t="shared" si="0"/>
        <v>0</v>
      </c>
      <c r="K163" s="160"/>
      <c r="L163" s="30"/>
      <c r="M163" s="161" t="s">
        <v>1</v>
      </c>
      <c r="N163" s="162" t="s">
        <v>40</v>
      </c>
      <c r="O163" s="58"/>
      <c r="P163" s="163">
        <f t="shared" si="1"/>
        <v>0</v>
      </c>
      <c r="Q163" s="163">
        <v>0</v>
      </c>
      <c r="R163" s="163">
        <f t="shared" si="2"/>
        <v>0</v>
      </c>
      <c r="S163" s="163">
        <v>0</v>
      </c>
      <c r="T163" s="164">
        <f t="shared" si="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169</v>
      </c>
      <c r="AT163" s="165" t="s">
        <v>165</v>
      </c>
      <c r="AU163" s="165" t="s">
        <v>87</v>
      </c>
      <c r="AY163" s="14" t="s">
        <v>163</v>
      </c>
      <c r="BE163" s="166">
        <f t="shared" si="4"/>
        <v>0</v>
      </c>
      <c r="BF163" s="166">
        <f t="shared" si="5"/>
        <v>0</v>
      </c>
      <c r="BG163" s="166">
        <f t="shared" si="6"/>
        <v>0</v>
      </c>
      <c r="BH163" s="166">
        <f t="shared" si="7"/>
        <v>0</v>
      </c>
      <c r="BI163" s="166">
        <f t="shared" si="8"/>
        <v>0</v>
      </c>
      <c r="BJ163" s="14" t="s">
        <v>87</v>
      </c>
      <c r="BK163" s="166">
        <f t="shared" si="9"/>
        <v>0</v>
      </c>
      <c r="BL163" s="14" t="s">
        <v>169</v>
      </c>
      <c r="BM163" s="165" t="s">
        <v>526</v>
      </c>
    </row>
    <row r="164" spans="1:65" s="2" customFormat="1" ht="21.75" customHeight="1">
      <c r="A164" s="29"/>
      <c r="B164" s="152"/>
      <c r="C164" s="153" t="s">
        <v>198</v>
      </c>
      <c r="D164" s="153" t="s">
        <v>165</v>
      </c>
      <c r="E164" s="154" t="s">
        <v>527</v>
      </c>
      <c r="F164" s="155" t="s">
        <v>528</v>
      </c>
      <c r="G164" s="156" t="s">
        <v>168</v>
      </c>
      <c r="H164" s="157">
        <v>285</v>
      </c>
      <c r="I164" s="158"/>
      <c r="J164" s="159">
        <f t="shared" si="0"/>
        <v>0</v>
      </c>
      <c r="K164" s="160"/>
      <c r="L164" s="30"/>
      <c r="M164" s="161" t="s">
        <v>1</v>
      </c>
      <c r="N164" s="162" t="s">
        <v>40</v>
      </c>
      <c r="O164" s="58"/>
      <c r="P164" s="163">
        <f t="shared" si="1"/>
        <v>0</v>
      </c>
      <c r="Q164" s="163">
        <v>0</v>
      </c>
      <c r="R164" s="163">
        <f t="shared" si="2"/>
        <v>0</v>
      </c>
      <c r="S164" s="163">
        <v>0</v>
      </c>
      <c r="T164" s="164">
        <f t="shared" si="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169</v>
      </c>
      <c r="AT164" s="165" t="s">
        <v>165</v>
      </c>
      <c r="AU164" s="165" t="s">
        <v>87</v>
      </c>
      <c r="AY164" s="14" t="s">
        <v>163</v>
      </c>
      <c r="BE164" s="166">
        <f t="shared" si="4"/>
        <v>0</v>
      </c>
      <c r="BF164" s="166">
        <f t="shared" si="5"/>
        <v>0</v>
      </c>
      <c r="BG164" s="166">
        <f t="shared" si="6"/>
        <v>0</v>
      </c>
      <c r="BH164" s="166">
        <f t="shared" si="7"/>
        <v>0</v>
      </c>
      <c r="BI164" s="166">
        <f t="shared" si="8"/>
        <v>0</v>
      </c>
      <c r="BJ164" s="14" t="s">
        <v>87</v>
      </c>
      <c r="BK164" s="166">
        <f t="shared" si="9"/>
        <v>0</v>
      </c>
      <c r="BL164" s="14" t="s">
        <v>169</v>
      </c>
      <c r="BM164" s="165" t="s">
        <v>529</v>
      </c>
    </row>
    <row r="165" spans="1:65" s="12" customFormat="1" ht="22.9" customHeight="1">
      <c r="B165" s="139"/>
      <c r="D165" s="140" t="s">
        <v>73</v>
      </c>
      <c r="E165" s="150" t="s">
        <v>87</v>
      </c>
      <c r="F165" s="150" t="s">
        <v>530</v>
      </c>
      <c r="I165" s="142"/>
      <c r="J165" s="151">
        <f>BK165</f>
        <v>0</v>
      </c>
      <c r="L165" s="139"/>
      <c r="M165" s="144"/>
      <c r="N165" s="145"/>
      <c r="O165" s="145"/>
      <c r="P165" s="146">
        <f>SUM(P166:P177)</f>
        <v>0</v>
      </c>
      <c r="Q165" s="145"/>
      <c r="R165" s="146">
        <f>SUM(R166:R177)</f>
        <v>229.02620596000003</v>
      </c>
      <c r="S165" s="145"/>
      <c r="T165" s="147">
        <f>SUM(T166:T177)</f>
        <v>0</v>
      </c>
      <c r="AR165" s="140" t="s">
        <v>81</v>
      </c>
      <c r="AT165" s="148" t="s">
        <v>73</v>
      </c>
      <c r="AU165" s="148" t="s">
        <v>81</v>
      </c>
      <c r="AY165" s="140" t="s">
        <v>163</v>
      </c>
      <c r="BK165" s="149">
        <f>SUM(BK166:BK177)</f>
        <v>0</v>
      </c>
    </row>
    <row r="166" spans="1:65" s="2" customFormat="1" ht="24.2" customHeight="1">
      <c r="A166" s="29"/>
      <c r="B166" s="152"/>
      <c r="C166" s="153" t="s">
        <v>203</v>
      </c>
      <c r="D166" s="153" t="s">
        <v>165</v>
      </c>
      <c r="E166" s="154" t="s">
        <v>531</v>
      </c>
      <c r="F166" s="155" t="s">
        <v>532</v>
      </c>
      <c r="G166" s="156" t="s">
        <v>177</v>
      </c>
      <c r="H166" s="157">
        <v>25.719000000000001</v>
      </c>
      <c r="I166" s="158"/>
      <c r="J166" s="159">
        <f t="shared" ref="J166:J177" si="10">ROUND(I166*H166,2)</f>
        <v>0</v>
      </c>
      <c r="K166" s="160"/>
      <c r="L166" s="30"/>
      <c r="M166" s="161" t="s">
        <v>1</v>
      </c>
      <c r="N166" s="162" t="s">
        <v>40</v>
      </c>
      <c r="O166" s="58"/>
      <c r="P166" s="163">
        <f t="shared" ref="P166:P177" si="11">O166*H166</f>
        <v>0</v>
      </c>
      <c r="Q166" s="163">
        <v>2.0699999999999998</v>
      </c>
      <c r="R166" s="163">
        <f t="shared" ref="R166:R177" si="12">Q166*H166</f>
        <v>53.238329999999998</v>
      </c>
      <c r="S166" s="163">
        <v>0</v>
      </c>
      <c r="T166" s="164">
        <f t="shared" ref="T166:T177" si="13"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169</v>
      </c>
      <c r="AT166" s="165" t="s">
        <v>165</v>
      </c>
      <c r="AU166" s="165" t="s">
        <v>87</v>
      </c>
      <c r="AY166" s="14" t="s">
        <v>163</v>
      </c>
      <c r="BE166" s="166">
        <f t="shared" ref="BE166:BE177" si="14">IF(N166="základná",J166,0)</f>
        <v>0</v>
      </c>
      <c r="BF166" s="166">
        <f t="shared" ref="BF166:BF177" si="15">IF(N166="znížená",J166,0)</f>
        <v>0</v>
      </c>
      <c r="BG166" s="166">
        <f t="shared" ref="BG166:BG177" si="16">IF(N166="zákl. prenesená",J166,0)</f>
        <v>0</v>
      </c>
      <c r="BH166" s="166">
        <f t="shared" ref="BH166:BH177" si="17">IF(N166="zníž. prenesená",J166,0)</f>
        <v>0</v>
      </c>
      <c r="BI166" s="166">
        <f t="shared" ref="BI166:BI177" si="18">IF(N166="nulová",J166,0)</f>
        <v>0</v>
      </c>
      <c r="BJ166" s="14" t="s">
        <v>87</v>
      </c>
      <c r="BK166" s="166">
        <f t="shared" ref="BK166:BK177" si="19">ROUND(I166*H166,2)</f>
        <v>0</v>
      </c>
      <c r="BL166" s="14" t="s">
        <v>169</v>
      </c>
      <c r="BM166" s="165" t="s">
        <v>533</v>
      </c>
    </row>
    <row r="167" spans="1:65" s="2" customFormat="1" ht="24.2" customHeight="1">
      <c r="A167" s="29"/>
      <c r="B167" s="152"/>
      <c r="C167" s="153" t="s">
        <v>207</v>
      </c>
      <c r="D167" s="153" t="s">
        <v>165</v>
      </c>
      <c r="E167" s="154" t="s">
        <v>534</v>
      </c>
      <c r="F167" s="155" t="s">
        <v>535</v>
      </c>
      <c r="G167" s="156" t="s">
        <v>177</v>
      </c>
      <c r="H167" s="157">
        <v>20.027999999999999</v>
      </c>
      <c r="I167" s="158"/>
      <c r="J167" s="159">
        <f t="shared" si="10"/>
        <v>0</v>
      </c>
      <c r="K167" s="160"/>
      <c r="L167" s="30"/>
      <c r="M167" s="161" t="s">
        <v>1</v>
      </c>
      <c r="N167" s="162" t="s">
        <v>40</v>
      </c>
      <c r="O167" s="58"/>
      <c r="P167" s="163">
        <f t="shared" si="11"/>
        <v>0</v>
      </c>
      <c r="Q167" s="163">
        <v>2.4157199999999999</v>
      </c>
      <c r="R167" s="163">
        <f t="shared" si="12"/>
        <v>48.382040159999995</v>
      </c>
      <c r="S167" s="163">
        <v>0</v>
      </c>
      <c r="T167" s="164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169</v>
      </c>
      <c r="AT167" s="165" t="s">
        <v>165</v>
      </c>
      <c r="AU167" s="165" t="s">
        <v>87</v>
      </c>
      <c r="AY167" s="14" t="s">
        <v>163</v>
      </c>
      <c r="BE167" s="166">
        <f t="shared" si="14"/>
        <v>0</v>
      </c>
      <c r="BF167" s="166">
        <f t="shared" si="15"/>
        <v>0</v>
      </c>
      <c r="BG167" s="166">
        <f t="shared" si="16"/>
        <v>0</v>
      </c>
      <c r="BH167" s="166">
        <f t="shared" si="17"/>
        <v>0</v>
      </c>
      <c r="BI167" s="166">
        <f t="shared" si="18"/>
        <v>0</v>
      </c>
      <c r="BJ167" s="14" t="s">
        <v>87</v>
      </c>
      <c r="BK167" s="166">
        <f t="shared" si="19"/>
        <v>0</v>
      </c>
      <c r="BL167" s="14" t="s">
        <v>169</v>
      </c>
      <c r="BM167" s="165" t="s">
        <v>536</v>
      </c>
    </row>
    <row r="168" spans="1:65" s="2" customFormat="1" ht="24.2" customHeight="1">
      <c r="A168" s="29"/>
      <c r="B168" s="152"/>
      <c r="C168" s="153" t="s">
        <v>211</v>
      </c>
      <c r="D168" s="153" t="s">
        <v>165</v>
      </c>
      <c r="E168" s="154" t="s">
        <v>537</v>
      </c>
      <c r="F168" s="155" t="s">
        <v>538</v>
      </c>
      <c r="G168" s="156" t="s">
        <v>168</v>
      </c>
      <c r="H168" s="157">
        <v>16.495000000000001</v>
      </c>
      <c r="I168" s="158"/>
      <c r="J168" s="159">
        <f t="shared" si="10"/>
        <v>0</v>
      </c>
      <c r="K168" s="160"/>
      <c r="L168" s="30"/>
      <c r="M168" s="161" t="s">
        <v>1</v>
      </c>
      <c r="N168" s="162" t="s">
        <v>40</v>
      </c>
      <c r="O168" s="58"/>
      <c r="P168" s="163">
        <f t="shared" si="11"/>
        <v>0</v>
      </c>
      <c r="Q168" s="163">
        <v>3.7699999999999999E-3</v>
      </c>
      <c r="R168" s="163">
        <f t="shared" si="12"/>
        <v>6.2186150000000003E-2</v>
      </c>
      <c r="S168" s="163">
        <v>0</v>
      </c>
      <c r="T168" s="164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169</v>
      </c>
      <c r="AT168" s="165" t="s">
        <v>165</v>
      </c>
      <c r="AU168" s="165" t="s">
        <v>87</v>
      </c>
      <c r="AY168" s="14" t="s">
        <v>163</v>
      </c>
      <c r="BE168" s="166">
        <f t="shared" si="14"/>
        <v>0</v>
      </c>
      <c r="BF168" s="166">
        <f t="shared" si="15"/>
        <v>0</v>
      </c>
      <c r="BG168" s="166">
        <f t="shared" si="16"/>
        <v>0</v>
      </c>
      <c r="BH168" s="166">
        <f t="shared" si="17"/>
        <v>0</v>
      </c>
      <c r="BI168" s="166">
        <f t="shared" si="18"/>
        <v>0</v>
      </c>
      <c r="BJ168" s="14" t="s">
        <v>87</v>
      </c>
      <c r="BK168" s="166">
        <f t="shared" si="19"/>
        <v>0</v>
      </c>
      <c r="BL168" s="14" t="s">
        <v>169</v>
      </c>
      <c r="BM168" s="165" t="s">
        <v>539</v>
      </c>
    </row>
    <row r="169" spans="1:65" s="2" customFormat="1" ht="24.2" customHeight="1">
      <c r="A169" s="29"/>
      <c r="B169" s="152"/>
      <c r="C169" s="153" t="s">
        <v>215</v>
      </c>
      <c r="D169" s="153" t="s">
        <v>165</v>
      </c>
      <c r="E169" s="154" t="s">
        <v>540</v>
      </c>
      <c r="F169" s="155" t="s">
        <v>541</v>
      </c>
      <c r="G169" s="156" t="s">
        <v>168</v>
      </c>
      <c r="H169" s="157">
        <v>16.495000000000001</v>
      </c>
      <c r="I169" s="158"/>
      <c r="J169" s="159">
        <f t="shared" si="10"/>
        <v>0</v>
      </c>
      <c r="K169" s="160"/>
      <c r="L169" s="30"/>
      <c r="M169" s="161" t="s">
        <v>1</v>
      </c>
      <c r="N169" s="162" t="s">
        <v>40</v>
      </c>
      <c r="O169" s="58"/>
      <c r="P169" s="163">
        <f t="shared" si="11"/>
        <v>0</v>
      </c>
      <c r="Q169" s="163">
        <v>0</v>
      </c>
      <c r="R169" s="163">
        <f t="shared" si="12"/>
        <v>0</v>
      </c>
      <c r="S169" s="163">
        <v>0</v>
      </c>
      <c r="T169" s="164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169</v>
      </c>
      <c r="AT169" s="165" t="s">
        <v>165</v>
      </c>
      <c r="AU169" s="165" t="s">
        <v>87</v>
      </c>
      <c r="AY169" s="14" t="s">
        <v>163</v>
      </c>
      <c r="BE169" s="166">
        <f t="shared" si="14"/>
        <v>0</v>
      </c>
      <c r="BF169" s="166">
        <f t="shared" si="15"/>
        <v>0</v>
      </c>
      <c r="BG169" s="166">
        <f t="shared" si="16"/>
        <v>0</v>
      </c>
      <c r="BH169" s="166">
        <f t="shared" si="17"/>
        <v>0</v>
      </c>
      <c r="BI169" s="166">
        <f t="shared" si="18"/>
        <v>0</v>
      </c>
      <c r="BJ169" s="14" t="s">
        <v>87</v>
      </c>
      <c r="BK169" s="166">
        <f t="shared" si="19"/>
        <v>0</v>
      </c>
      <c r="BL169" s="14" t="s">
        <v>169</v>
      </c>
      <c r="BM169" s="165" t="s">
        <v>542</v>
      </c>
    </row>
    <row r="170" spans="1:65" s="2" customFormat="1" ht="16.5" customHeight="1">
      <c r="A170" s="29"/>
      <c r="B170" s="152"/>
      <c r="C170" s="153" t="s">
        <v>219</v>
      </c>
      <c r="D170" s="153" t="s">
        <v>165</v>
      </c>
      <c r="E170" s="154" t="s">
        <v>543</v>
      </c>
      <c r="F170" s="155" t="s">
        <v>544</v>
      </c>
      <c r="G170" s="156" t="s">
        <v>307</v>
      </c>
      <c r="H170" s="157">
        <v>0.437</v>
      </c>
      <c r="I170" s="158"/>
      <c r="J170" s="159">
        <f t="shared" si="10"/>
        <v>0</v>
      </c>
      <c r="K170" s="160"/>
      <c r="L170" s="30"/>
      <c r="M170" s="161" t="s">
        <v>1</v>
      </c>
      <c r="N170" s="162" t="s">
        <v>40</v>
      </c>
      <c r="O170" s="58"/>
      <c r="P170" s="163">
        <f t="shared" si="11"/>
        <v>0</v>
      </c>
      <c r="Q170" s="163">
        <v>1.20296</v>
      </c>
      <c r="R170" s="163">
        <f t="shared" si="12"/>
        <v>0.52569352000000003</v>
      </c>
      <c r="S170" s="163">
        <v>0</v>
      </c>
      <c r="T170" s="164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169</v>
      </c>
      <c r="AT170" s="165" t="s">
        <v>165</v>
      </c>
      <c r="AU170" s="165" t="s">
        <v>87</v>
      </c>
      <c r="AY170" s="14" t="s">
        <v>163</v>
      </c>
      <c r="BE170" s="166">
        <f t="shared" si="14"/>
        <v>0</v>
      </c>
      <c r="BF170" s="166">
        <f t="shared" si="15"/>
        <v>0</v>
      </c>
      <c r="BG170" s="166">
        <f t="shared" si="16"/>
        <v>0</v>
      </c>
      <c r="BH170" s="166">
        <f t="shared" si="17"/>
        <v>0</v>
      </c>
      <c r="BI170" s="166">
        <f t="shared" si="18"/>
        <v>0</v>
      </c>
      <c r="BJ170" s="14" t="s">
        <v>87</v>
      </c>
      <c r="BK170" s="166">
        <f t="shared" si="19"/>
        <v>0</v>
      </c>
      <c r="BL170" s="14" t="s">
        <v>169</v>
      </c>
      <c r="BM170" s="165" t="s">
        <v>545</v>
      </c>
    </row>
    <row r="171" spans="1:65" s="2" customFormat="1" ht="37.9" customHeight="1">
      <c r="A171" s="29"/>
      <c r="B171" s="152"/>
      <c r="C171" s="153" t="s">
        <v>223</v>
      </c>
      <c r="D171" s="153" t="s">
        <v>165</v>
      </c>
      <c r="E171" s="154" t="s">
        <v>546</v>
      </c>
      <c r="F171" s="155" t="s">
        <v>547</v>
      </c>
      <c r="G171" s="156" t="s">
        <v>177</v>
      </c>
      <c r="H171" s="157">
        <v>15.643000000000001</v>
      </c>
      <c r="I171" s="158"/>
      <c r="J171" s="159">
        <f t="shared" si="10"/>
        <v>0</v>
      </c>
      <c r="K171" s="160"/>
      <c r="L171" s="30"/>
      <c r="M171" s="161" t="s">
        <v>1</v>
      </c>
      <c r="N171" s="162" t="s">
        <v>40</v>
      </c>
      <c r="O171" s="58"/>
      <c r="P171" s="163">
        <f t="shared" si="11"/>
        <v>0</v>
      </c>
      <c r="Q171" s="163">
        <v>2.1170900000000001</v>
      </c>
      <c r="R171" s="163">
        <f t="shared" si="12"/>
        <v>33.11763887</v>
      </c>
      <c r="S171" s="163">
        <v>0</v>
      </c>
      <c r="T171" s="164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169</v>
      </c>
      <c r="AT171" s="165" t="s">
        <v>165</v>
      </c>
      <c r="AU171" s="165" t="s">
        <v>87</v>
      </c>
      <c r="AY171" s="14" t="s">
        <v>163</v>
      </c>
      <c r="BE171" s="166">
        <f t="shared" si="14"/>
        <v>0</v>
      </c>
      <c r="BF171" s="166">
        <f t="shared" si="15"/>
        <v>0</v>
      </c>
      <c r="BG171" s="166">
        <f t="shared" si="16"/>
        <v>0</v>
      </c>
      <c r="BH171" s="166">
        <f t="shared" si="17"/>
        <v>0</v>
      </c>
      <c r="BI171" s="166">
        <f t="shared" si="18"/>
        <v>0</v>
      </c>
      <c r="BJ171" s="14" t="s">
        <v>87</v>
      </c>
      <c r="BK171" s="166">
        <f t="shared" si="19"/>
        <v>0</v>
      </c>
      <c r="BL171" s="14" t="s">
        <v>169</v>
      </c>
      <c r="BM171" s="165" t="s">
        <v>548</v>
      </c>
    </row>
    <row r="172" spans="1:65" s="2" customFormat="1" ht="16.5" customHeight="1">
      <c r="A172" s="29"/>
      <c r="B172" s="152"/>
      <c r="C172" s="153" t="s">
        <v>227</v>
      </c>
      <c r="D172" s="153" t="s">
        <v>165</v>
      </c>
      <c r="E172" s="154" t="s">
        <v>549</v>
      </c>
      <c r="F172" s="155" t="s">
        <v>550</v>
      </c>
      <c r="G172" s="156" t="s">
        <v>177</v>
      </c>
      <c r="H172" s="157">
        <v>38.162999999999997</v>
      </c>
      <c r="I172" s="158"/>
      <c r="J172" s="159">
        <f t="shared" si="10"/>
        <v>0</v>
      </c>
      <c r="K172" s="160"/>
      <c r="L172" s="30"/>
      <c r="M172" s="161" t="s">
        <v>1</v>
      </c>
      <c r="N172" s="162" t="s">
        <v>40</v>
      </c>
      <c r="O172" s="58"/>
      <c r="P172" s="163">
        <f t="shared" si="11"/>
        <v>0</v>
      </c>
      <c r="Q172" s="163">
        <v>2.4157199999999999</v>
      </c>
      <c r="R172" s="163">
        <f t="shared" si="12"/>
        <v>92.19112235999998</v>
      </c>
      <c r="S172" s="163">
        <v>0</v>
      </c>
      <c r="T172" s="164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169</v>
      </c>
      <c r="AT172" s="165" t="s">
        <v>165</v>
      </c>
      <c r="AU172" s="165" t="s">
        <v>87</v>
      </c>
      <c r="AY172" s="14" t="s">
        <v>163</v>
      </c>
      <c r="BE172" s="166">
        <f t="shared" si="14"/>
        <v>0</v>
      </c>
      <c r="BF172" s="166">
        <f t="shared" si="15"/>
        <v>0</v>
      </c>
      <c r="BG172" s="166">
        <f t="shared" si="16"/>
        <v>0</v>
      </c>
      <c r="BH172" s="166">
        <f t="shared" si="17"/>
        <v>0</v>
      </c>
      <c r="BI172" s="166">
        <f t="shared" si="18"/>
        <v>0</v>
      </c>
      <c r="BJ172" s="14" t="s">
        <v>87</v>
      </c>
      <c r="BK172" s="166">
        <f t="shared" si="19"/>
        <v>0</v>
      </c>
      <c r="BL172" s="14" t="s">
        <v>169</v>
      </c>
      <c r="BM172" s="165" t="s">
        <v>551</v>
      </c>
    </row>
    <row r="173" spans="1:65" s="2" customFormat="1" ht="21.75" customHeight="1">
      <c r="A173" s="29"/>
      <c r="B173" s="152"/>
      <c r="C173" s="153" t="s">
        <v>231</v>
      </c>
      <c r="D173" s="153" t="s">
        <v>165</v>
      </c>
      <c r="E173" s="154" t="s">
        <v>552</v>
      </c>
      <c r="F173" s="155" t="s">
        <v>553</v>
      </c>
      <c r="G173" s="156" t="s">
        <v>168</v>
      </c>
      <c r="H173" s="157">
        <v>77.97</v>
      </c>
      <c r="I173" s="158"/>
      <c r="J173" s="159">
        <f t="shared" si="10"/>
        <v>0</v>
      </c>
      <c r="K173" s="160"/>
      <c r="L173" s="30"/>
      <c r="M173" s="161" t="s">
        <v>1</v>
      </c>
      <c r="N173" s="162" t="s">
        <v>40</v>
      </c>
      <c r="O173" s="58"/>
      <c r="P173" s="163">
        <f t="shared" si="11"/>
        <v>0</v>
      </c>
      <c r="Q173" s="163">
        <v>3.7699999999999999E-3</v>
      </c>
      <c r="R173" s="163">
        <f t="shared" si="12"/>
        <v>0.29394690000000001</v>
      </c>
      <c r="S173" s="163">
        <v>0</v>
      </c>
      <c r="T173" s="164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169</v>
      </c>
      <c r="AT173" s="165" t="s">
        <v>165</v>
      </c>
      <c r="AU173" s="165" t="s">
        <v>87</v>
      </c>
      <c r="AY173" s="14" t="s">
        <v>163</v>
      </c>
      <c r="BE173" s="166">
        <f t="shared" si="14"/>
        <v>0</v>
      </c>
      <c r="BF173" s="166">
        <f t="shared" si="15"/>
        <v>0</v>
      </c>
      <c r="BG173" s="166">
        <f t="shared" si="16"/>
        <v>0</v>
      </c>
      <c r="BH173" s="166">
        <f t="shared" si="17"/>
        <v>0</v>
      </c>
      <c r="BI173" s="166">
        <f t="shared" si="18"/>
        <v>0</v>
      </c>
      <c r="BJ173" s="14" t="s">
        <v>87</v>
      </c>
      <c r="BK173" s="166">
        <f t="shared" si="19"/>
        <v>0</v>
      </c>
      <c r="BL173" s="14" t="s">
        <v>169</v>
      </c>
      <c r="BM173" s="165" t="s">
        <v>554</v>
      </c>
    </row>
    <row r="174" spans="1:65" s="2" customFormat="1" ht="24.2" customHeight="1">
      <c r="A174" s="29"/>
      <c r="B174" s="152"/>
      <c r="C174" s="153" t="s">
        <v>235</v>
      </c>
      <c r="D174" s="153" t="s">
        <v>165</v>
      </c>
      <c r="E174" s="154" t="s">
        <v>555</v>
      </c>
      <c r="F174" s="155" t="s">
        <v>556</v>
      </c>
      <c r="G174" s="156" t="s">
        <v>168</v>
      </c>
      <c r="H174" s="157">
        <v>77.97</v>
      </c>
      <c r="I174" s="158"/>
      <c r="J174" s="159">
        <f t="shared" si="10"/>
        <v>0</v>
      </c>
      <c r="K174" s="160"/>
      <c r="L174" s="30"/>
      <c r="M174" s="161" t="s">
        <v>1</v>
      </c>
      <c r="N174" s="162" t="s">
        <v>40</v>
      </c>
      <c r="O174" s="58"/>
      <c r="P174" s="163">
        <f t="shared" si="11"/>
        <v>0</v>
      </c>
      <c r="Q174" s="163">
        <v>0</v>
      </c>
      <c r="R174" s="163">
        <f t="shared" si="12"/>
        <v>0</v>
      </c>
      <c r="S174" s="163">
        <v>0</v>
      </c>
      <c r="T174" s="164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169</v>
      </c>
      <c r="AT174" s="165" t="s">
        <v>165</v>
      </c>
      <c r="AU174" s="165" t="s">
        <v>87</v>
      </c>
      <c r="AY174" s="14" t="s">
        <v>163</v>
      </c>
      <c r="BE174" s="166">
        <f t="shared" si="14"/>
        <v>0</v>
      </c>
      <c r="BF174" s="166">
        <f t="shared" si="15"/>
        <v>0</v>
      </c>
      <c r="BG174" s="166">
        <f t="shared" si="16"/>
        <v>0</v>
      </c>
      <c r="BH174" s="166">
        <f t="shared" si="17"/>
        <v>0</v>
      </c>
      <c r="BI174" s="166">
        <f t="shared" si="18"/>
        <v>0</v>
      </c>
      <c r="BJ174" s="14" t="s">
        <v>87</v>
      </c>
      <c r="BK174" s="166">
        <f t="shared" si="19"/>
        <v>0</v>
      </c>
      <c r="BL174" s="14" t="s">
        <v>169</v>
      </c>
      <c r="BM174" s="165" t="s">
        <v>557</v>
      </c>
    </row>
    <row r="175" spans="1:65" s="2" customFormat="1" ht="37.9" customHeight="1">
      <c r="A175" s="29"/>
      <c r="B175" s="152"/>
      <c r="C175" s="153" t="s">
        <v>239</v>
      </c>
      <c r="D175" s="153" t="s">
        <v>165</v>
      </c>
      <c r="E175" s="154" t="s">
        <v>558</v>
      </c>
      <c r="F175" s="155" t="s">
        <v>559</v>
      </c>
      <c r="G175" s="156" t="s">
        <v>307</v>
      </c>
      <c r="H175" s="157">
        <v>1.204</v>
      </c>
      <c r="I175" s="158"/>
      <c r="J175" s="159">
        <f t="shared" si="10"/>
        <v>0</v>
      </c>
      <c r="K175" s="160"/>
      <c r="L175" s="30"/>
      <c r="M175" s="161" t="s">
        <v>1</v>
      </c>
      <c r="N175" s="162" t="s">
        <v>40</v>
      </c>
      <c r="O175" s="58"/>
      <c r="P175" s="163">
        <f t="shared" si="11"/>
        <v>0</v>
      </c>
      <c r="Q175" s="163">
        <v>1.002</v>
      </c>
      <c r="R175" s="163">
        <f t="shared" si="12"/>
        <v>1.2064079999999999</v>
      </c>
      <c r="S175" s="163">
        <v>0</v>
      </c>
      <c r="T175" s="164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169</v>
      </c>
      <c r="AT175" s="165" t="s">
        <v>165</v>
      </c>
      <c r="AU175" s="165" t="s">
        <v>87</v>
      </c>
      <c r="AY175" s="14" t="s">
        <v>163</v>
      </c>
      <c r="BE175" s="166">
        <f t="shared" si="14"/>
        <v>0</v>
      </c>
      <c r="BF175" s="166">
        <f t="shared" si="15"/>
        <v>0</v>
      </c>
      <c r="BG175" s="166">
        <f t="shared" si="16"/>
        <v>0</v>
      </c>
      <c r="BH175" s="166">
        <f t="shared" si="17"/>
        <v>0</v>
      </c>
      <c r="BI175" s="166">
        <f t="shared" si="18"/>
        <v>0</v>
      </c>
      <c r="BJ175" s="14" t="s">
        <v>87</v>
      </c>
      <c r="BK175" s="166">
        <f t="shared" si="19"/>
        <v>0</v>
      </c>
      <c r="BL175" s="14" t="s">
        <v>169</v>
      </c>
      <c r="BM175" s="165" t="s">
        <v>560</v>
      </c>
    </row>
    <row r="176" spans="1:65" s="2" customFormat="1" ht="37.9" customHeight="1">
      <c r="A176" s="29"/>
      <c r="B176" s="152"/>
      <c r="C176" s="153" t="s">
        <v>7</v>
      </c>
      <c r="D176" s="153" t="s">
        <v>165</v>
      </c>
      <c r="E176" s="154" t="s">
        <v>561</v>
      </c>
      <c r="F176" s="155" t="s">
        <v>562</v>
      </c>
      <c r="G176" s="156" t="s">
        <v>245</v>
      </c>
      <c r="H176" s="157">
        <v>4</v>
      </c>
      <c r="I176" s="158"/>
      <c r="J176" s="159">
        <f t="shared" si="10"/>
        <v>0</v>
      </c>
      <c r="K176" s="160"/>
      <c r="L176" s="30"/>
      <c r="M176" s="161" t="s">
        <v>1</v>
      </c>
      <c r="N176" s="162" t="s">
        <v>40</v>
      </c>
      <c r="O176" s="58"/>
      <c r="P176" s="163">
        <f t="shared" si="11"/>
        <v>0</v>
      </c>
      <c r="Q176" s="163">
        <v>1.0399999999999999E-3</v>
      </c>
      <c r="R176" s="163">
        <f t="shared" si="12"/>
        <v>4.1599999999999996E-3</v>
      </c>
      <c r="S176" s="163">
        <v>0</v>
      </c>
      <c r="T176" s="164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169</v>
      </c>
      <c r="AT176" s="165" t="s">
        <v>165</v>
      </c>
      <c r="AU176" s="165" t="s">
        <v>87</v>
      </c>
      <c r="AY176" s="14" t="s">
        <v>163</v>
      </c>
      <c r="BE176" s="166">
        <f t="shared" si="14"/>
        <v>0</v>
      </c>
      <c r="BF176" s="166">
        <f t="shared" si="15"/>
        <v>0</v>
      </c>
      <c r="BG176" s="166">
        <f t="shared" si="16"/>
        <v>0</v>
      </c>
      <c r="BH176" s="166">
        <f t="shared" si="17"/>
        <v>0</v>
      </c>
      <c r="BI176" s="166">
        <f t="shared" si="18"/>
        <v>0</v>
      </c>
      <c r="BJ176" s="14" t="s">
        <v>87</v>
      </c>
      <c r="BK176" s="166">
        <f t="shared" si="19"/>
        <v>0</v>
      </c>
      <c r="BL176" s="14" t="s">
        <v>169</v>
      </c>
      <c r="BM176" s="165" t="s">
        <v>563</v>
      </c>
    </row>
    <row r="177" spans="1:65" s="2" customFormat="1" ht="37.9" customHeight="1">
      <c r="A177" s="29"/>
      <c r="B177" s="152"/>
      <c r="C177" s="153" t="s">
        <v>247</v>
      </c>
      <c r="D177" s="153" t="s">
        <v>165</v>
      </c>
      <c r="E177" s="154" t="s">
        <v>564</v>
      </c>
      <c r="F177" s="155" t="s">
        <v>565</v>
      </c>
      <c r="G177" s="156" t="s">
        <v>245</v>
      </c>
      <c r="H177" s="157">
        <v>3</v>
      </c>
      <c r="I177" s="158"/>
      <c r="J177" s="159">
        <f t="shared" si="10"/>
        <v>0</v>
      </c>
      <c r="K177" s="160"/>
      <c r="L177" s="30"/>
      <c r="M177" s="161" t="s">
        <v>1</v>
      </c>
      <c r="N177" s="162" t="s">
        <v>40</v>
      </c>
      <c r="O177" s="58"/>
      <c r="P177" s="163">
        <f t="shared" si="11"/>
        <v>0</v>
      </c>
      <c r="Q177" s="163">
        <v>1.56E-3</v>
      </c>
      <c r="R177" s="163">
        <f t="shared" si="12"/>
        <v>4.6800000000000001E-3</v>
      </c>
      <c r="S177" s="163">
        <v>0</v>
      </c>
      <c r="T177" s="164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169</v>
      </c>
      <c r="AT177" s="165" t="s">
        <v>165</v>
      </c>
      <c r="AU177" s="165" t="s">
        <v>87</v>
      </c>
      <c r="AY177" s="14" t="s">
        <v>163</v>
      </c>
      <c r="BE177" s="166">
        <f t="shared" si="14"/>
        <v>0</v>
      </c>
      <c r="BF177" s="166">
        <f t="shared" si="15"/>
        <v>0</v>
      </c>
      <c r="BG177" s="166">
        <f t="shared" si="16"/>
        <v>0</v>
      </c>
      <c r="BH177" s="166">
        <f t="shared" si="17"/>
        <v>0</v>
      </c>
      <c r="BI177" s="166">
        <f t="shared" si="18"/>
        <v>0</v>
      </c>
      <c r="BJ177" s="14" t="s">
        <v>87</v>
      </c>
      <c r="BK177" s="166">
        <f t="shared" si="19"/>
        <v>0</v>
      </c>
      <c r="BL177" s="14" t="s">
        <v>169</v>
      </c>
      <c r="BM177" s="165" t="s">
        <v>566</v>
      </c>
    </row>
    <row r="178" spans="1:65" s="12" customFormat="1" ht="22.9" customHeight="1">
      <c r="B178" s="139"/>
      <c r="D178" s="140" t="s">
        <v>73</v>
      </c>
      <c r="E178" s="150" t="s">
        <v>174</v>
      </c>
      <c r="F178" s="150" t="s">
        <v>567</v>
      </c>
      <c r="I178" s="142"/>
      <c r="J178" s="151">
        <f>BK178</f>
        <v>0</v>
      </c>
      <c r="L178" s="139"/>
      <c r="M178" s="144"/>
      <c r="N178" s="145"/>
      <c r="O178" s="145"/>
      <c r="P178" s="146">
        <f>SUM(P179:P206)</f>
        <v>0</v>
      </c>
      <c r="Q178" s="145"/>
      <c r="R178" s="146">
        <f>SUM(R179:R206)</f>
        <v>90.413286070000012</v>
      </c>
      <c r="S178" s="145"/>
      <c r="T178" s="147">
        <f>SUM(T179:T206)</f>
        <v>0</v>
      </c>
      <c r="AR178" s="140" t="s">
        <v>81</v>
      </c>
      <c r="AT178" s="148" t="s">
        <v>73</v>
      </c>
      <c r="AU178" s="148" t="s">
        <v>81</v>
      </c>
      <c r="AY178" s="140" t="s">
        <v>163</v>
      </c>
      <c r="BK178" s="149">
        <f>SUM(BK179:BK206)</f>
        <v>0</v>
      </c>
    </row>
    <row r="179" spans="1:65" s="2" customFormat="1" ht="33" customHeight="1">
      <c r="A179" s="29"/>
      <c r="B179" s="152"/>
      <c r="C179" s="153" t="s">
        <v>251</v>
      </c>
      <c r="D179" s="153" t="s">
        <v>165</v>
      </c>
      <c r="E179" s="154" t="s">
        <v>568</v>
      </c>
      <c r="F179" s="155" t="s">
        <v>569</v>
      </c>
      <c r="G179" s="156" t="s">
        <v>282</v>
      </c>
      <c r="H179" s="157">
        <v>47.47</v>
      </c>
      <c r="I179" s="158"/>
      <c r="J179" s="159">
        <f t="shared" ref="J179:J206" si="20">ROUND(I179*H179,2)</f>
        <v>0</v>
      </c>
      <c r="K179" s="160"/>
      <c r="L179" s="30"/>
      <c r="M179" s="161" t="s">
        <v>1</v>
      </c>
      <c r="N179" s="162" t="s">
        <v>40</v>
      </c>
      <c r="O179" s="58"/>
      <c r="P179" s="163">
        <f t="shared" ref="P179:P206" si="21">O179*H179</f>
        <v>0</v>
      </c>
      <c r="Q179" s="163">
        <v>3.56E-2</v>
      </c>
      <c r="R179" s="163">
        <f t="shared" ref="R179:R206" si="22">Q179*H179</f>
        <v>1.689932</v>
      </c>
      <c r="S179" s="163">
        <v>0</v>
      </c>
      <c r="T179" s="164">
        <f t="shared" ref="T179:T206" si="23"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169</v>
      </c>
      <c r="AT179" s="165" t="s">
        <v>165</v>
      </c>
      <c r="AU179" s="165" t="s">
        <v>87</v>
      </c>
      <c r="AY179" s="14" t="s">
        <v>163</v>
      </c>
      <c r="BE179" s="166">
        <f t="shared" ref="BE179:BE206" si="24">IF(N179="základná",J179,0)</f>
        <v>0</v>
      </c>
      <c r="BF179" s="166">
        <f t="shared" ref="BF179:BF206" si="25">IF(N179="znížená",J179,0)</f>
        <v>0</v>
      </c>
      <c r="BG179" s="166">
        <f t="shared" ref="BG179:BG206" si="26">IF(N179="zákl. prenesená",J179,0)</f>
        <v>0</v>
      </c>
      <c r="BH179" s="166">
        <f t="shared" ref="BH179:BH206" si="27">IF(N179="zníž. prenesená",J179,0)</f>
        <v>0</v>
      </c>
      <c r="BI179" s="166">
        <f t="shared" ref="BI179:BI206" si="28">IF(N179="nulová",J179,0)</f>
        <v>0</v>
      </c>
      <c r="BJ179" s="14" t="s">
        <v>87</v>
      </c>
      <c r="BK179" s="166">
        <f t="shared" ref="BK179:BK206" si="29">ROUND(I179*H179,2)</f>
        <v>0</v>
      </c>
      <c r="BL179" s="14" t="s">
        <v>169</v>
      </c>
      <c r="BM179" s="165" t="s">
        <v>570</v>
      </c>
    </row>
    <row r="180" spans="1:65" s="2" customFormat="1" ht="33" customHeight="1">
      <c r="A180" s="29"/>
      <c r="B180" s="152"/>
      <c r="C180" s="153" t="s">
        <v>255</v>
      </c>
      <c r="D180" s="153" t="s">
        <v>165</v>
      </c>
      <c r="E180" s="154" t="s">
        <v>571</v>
      </c>
      <c r="F180" s="155" t="s">
        <v>572</v>
      </c>
      <c r="G180" s="156" t="s">
        <v>177</v>
      </c>
      <c r="H180" s="157">
        <v>0.93500000000000005</v>
      </c>
      <c r="I180" s="158"/>
      <c r="J180" s="159">
        <f t="shared" si="20"/>
        <v>0</v>
      </c>
      <c r="K180" s="160"/>
      <c r="L180" s="30"/>
      <c r="M180" s="161" t="s">
        <v>1</v>
      </c>
      <c r="N180" s="162" t="s">
        <v>40</v>
      </c>
      <c r="O180" s="58"/>
      <c r="P180" s="163">
        <f t="shared" si="21"/>
        <v>0</v>
      </c>
      <c r="Q180" s="163">
        <v>2.16499</v>
      </c>
      <c r="R180" s="163">
        <f t="shared" si="22"/>
        <v>2.0242656500000002</v>
      </c>
      <c r="S180" s="163">
        <v>0</v>
      </c>
      <c r="T180" s="164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169</v>
      </c>
      <c r="AT180" s="165" t="s">
        <v>165</v>
      </c>
      <c r="AU180" s="165" t="s">
        <v>87</v>
      </c>
      <c r="AY180" s="14" t="s">
        <v>163</v>
      </c>
      <c r="BE180" s="166">
        <f t="shared" si="24"/>
        <v>0</v>
      </c>
      <c r="BF180" s="166">
        <f t="shared" si="25"/>
        <v>0</v>
      </c>
      <c r="BG180" s="166">
        <f t="shared" si="26"/>
        <v>0</v>
      </c>
      <c r="BH180" s="166">
        <f t="shared" si="27"/>
        <v>0</v>
      </c>
      <c r="BI180" s="166">
        <f t="shared" si="28"/>
        <v>0</v>
      </c>
      <c r="BJ180" s="14" t="s">
        <v>87</v>
      </c>
      <c r="BK180" s="166">
        <f t="shared" si="29"/>
        <v>0</v>
      </c>
      <c r="BL180" s="14" t="s">
        <v>169</v>
      </c>
      <c r="BM180" s="165" t="s">
        <v>573</v>
      </c>
    </row>
    <row r="181" spans="1:65" s="2" customFormat="1" ht="37.9" customHeight="1">
      <c r="A181" s="29"/>
      <c r="B181" s="152"/>
      <c r="C181" s="153" t="s">
        <v>259</v>
      </c>
      <c r="D181" s="153" t="s">
        <v>165</v>
      </c>
      <c r="E181" s="154" t="s">
        <v>574</v>
      </c>
      <c r="F181" s="155" t="s">
        <v>575</v>
      </c>
      <c r="G181" s="156" t="s">
        <v>177</v>
      </c>
      <c r="H181" s="157">
        <v>50.56</v>
      </c>
      <c r="I181" s="158"/>
      <c r="J181" s="159">
        <f t="shared" si="20"/>
        <v>0</v>
      </c>
      <c r="K181" s="160"/>
      <c r="L181" s="30"/>
      <c r="M181" s="161" t="s">
        <v>1</v>
      </c>
      <c r="N181" s="162" t="s">
        <v>40</v>
      </c>
      <c r="O181" s="58"/>
      <c r="P181" s="163">
        <f t="shared" si="21"/>
        <v>0</v>
      </c>
      <c r="Q181" s="163">
        <v>0.78917999999999999</v>
      </c>
      <c r="R181" s="163">
        <f t="shared" si="22"/>
        <v>39.900940800000001</v>
      </c>
      <c r="S181" s="163">
        <v>0</v>
      </c>
      <c r="T181" s="164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169</v>
      </c>
      <c r="AT181" s="165" t="s">
        <v>165</v>
      </c>
      <c r="AU181" s="165" t="s">
        <v>87</v>
      </c>
      <c r="AY181" s="14" t="s">
        <v>163</v>
      </c>
      <c r="BE181" s="166">
        <f t="shared" si="24"/>
        <v>0</v>
      </c>
      <c r="BF181" s="166">
        <f t="shared" si="25"/>
        <v>0</v>
      </c>
      <c r="BG181" s="166">
        <f t="shared" si="26"/>
        <v>0</v>
      </c>
      <c r="BH181" s="166">
        <f t="shared" si="27"/>
        <v>0</v>
      </c>
      <c r="BI181" s="166">
        <f t="shared" si="28"/>
        <v>0</v>
      </c>
      <c r="BJ181" s="14" t="s">
        <v>87</v>
      </c>
      <c r="BK181" s="166">
        <f t="shared" si="29"/>
        <v>0</v>
      </c>
      <c r="BL181" s="14" t="s">
        <v>169</v>
      </c>
      <c r="BM181" s="165" t="s">
        <v>576</v>
      </c>
    </row>
    <row r="182" spans="1:65" s="2" customFormat="1" ht="24.2" customHeight="1">
      <c r="A182" s="29"/>
      <c r="B182" s="152"/>
      <c r="C182" s="153" t="s">
        <v>263</v>
      </c>
      <c r="D182" s="153" t="s">
        <v>165</v>
      </c>
      <c r="E182" s="154" t="s">
        <v>577</v>
      </c>
      <c r="F182" s="155" t="s">
        <v>578</v>
      </c>
      <c r="G182" s="156" t="s">
        <v>245</v>
      </c>
      <c r="H182" s="157">
        <v>2</v>
      </c>
      <c r="I182" s="158"/>
      <c r="J182" s="159">
        <f t="shared" si="20"/>
        <v>0</v>
      </c>
      <c r="K182" s="160"/>
      <c r="L182" s="30"/>
      <c r="M182" s="161" t="s">
        <v>1</v>
      </c>
      <c r="N182" s="162" t="s">
        <v>40</v>
      </c>
      <c r="O182" s="58"/>
      <c r="P182" s="163">
        <f t="shared" si="21"/>
        <v>0</v>
      </c>
      <c r="Q182" s="163">
        <v>2.989E-2</v>
      </c>
      <c r="R182" s="163">
        <f t="shared" si="22"/>
        <v>5.978E-2</v>
      </c>
      <c r="S182" s="163">
        <v>0</v>
      </c>
      <c r="T182" s="164">
        <f t="shared" si="2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169</v>
      </c>
      <c r="AT182" s="165" t="s">
        <v>165</v>
      </c>
      <c r="AU182" s="165" t="s">
        <v>87</v>
      </c>
      <c r="AY182" s="14" t="s">
        <v>163</v>
      </c>
      <c r="BE182" s="166">
        <f t="shared" si="24"/>
        <v>0</v>
      </c>
      <c r="BF182" s="166">
        <f t="shared" si="25"/>
        <v>0</v>
      </c>
      <c r="BG182" s="166">
        <f t="shared" si="26"/>
        <v>0</v>
      </c>
      <c r="BH182" s="166">
        <f t="shared" si="27"/>
        <v>0</v>
      </c>
      <c r="BI182" s="166">
        <f t="shared" si="28"/>
        <v>0</v>
      </c>
      <c r="BJ182" s="14" t="s">
        <v>87</v>
      </c>
      <c r="BK182" s="166">
        <f t="shared" si="29"/>
        <v>0</v>
      </c>
      <c r="BL182" s="14" t="s">
        <v>169</v>
      </c>
      <c r="BM182" s="165" t="s">
        <v>579</v>
      </c>
    </row>
    <row r="183" spans="1:65" s="2" customFormat="1" ht="24.2" customHeight="1">
      <c r="A183" s="29"/>
      <c r="B183" s="152"/>
      <c r="C183" s="153" t="s">
        <v>267</v>
      </c>
      <c r="D183" s="153" t="s">
        <v>165</v>
      </c>
      <c r="E183" s="154" t="s">
        <v>580</v>
      </c>
      <c r="F183" s="155" t="s">
        <v>581</v>
      </c>
      <c r="G183" s="156" t="s">
        <v>245</v>
      </c>
      <c r="H183" s="157">
        <v>10</v>
      </c>
      <c r="I183" s="158"/>
      <c r="J183" s="159">
        <f t="shared" si="20"/>
        <v>0</v>
      </c>
      <c r="K183" s="160"/>
      <c r="L183" s="30"/>
      <c r="M183" s="161" t="s">
        <v>1</v>
      </c>
      <c r="N183" s="162" t="s">
        <v>40</v>
      </c>
      <c r="O183" s="58"/>
      <c r="P183" s="163">
        <f t="shared" si="21"/>
        <v>0</v>
      </c>
      <c r="Q183" s="163">
        <v>4.3040000000000002E-2</v>
      </c>
      <c r="R183" s="163">
        <f t="shared" si="22"/>
        <v>0.4304</v>
      </c>
      <c r="S183" s="163">
        <v>0</v>
      </c>
      <c r="T183" s="164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169</v>
      </c>
      <c r="AT183" s="165" t="s">
        <v>165</v>
      </c>
      <c r="AU183" s="165" t="s">
        <v>87</v>
      </c>
      <c r="AY183" s="14" t="s">
        <v>163</v>
      </c>
      <c r="BE183" s="166">
        <f t="shared" si="24"/>
        <v>0</v>
      </c>
      <c r="BF183" s="166">
        <f t="shared" si="25"/>
        <v>0</v>
      </c>
      <c r="BG183" s="166">
        <f t="shared" si="26"/>
        <v>0</v>
      </c>
      <c r="BH183" s="166">
        <f t="shared" si="27"/>
        <v>0</v>
      </c>
      <c r="BI183" s="166">
        <f t="shared" si="28"/>
        <v>0</v>
      </c>
      <c r="BJ183" s="14" t="s">
        <v>87</v>
      </c>
      <c r="BK183" s="166">
        <f t="shared" si="29"/>
        <v>0</v>
      </c>
      <c r="BL183" s="14" t="s">
        <v>169</v>
      </c>
      <c r="BM183" s="165" t="s">
        <v>582</v>
      </c>
    </row>
    <row r="184" spans="1:65" s="2" customFormat="1" ht="24.2" customHeight="1">
      <c r="A184" s="29"/>
      <c r="B184" s="152"/>
      <c r="C184" s="153" t="s">
        <v>271</v>
      </c>
      <c r="D184" s="153" t="s">
        <v>165</v>
      </c>
      <c r="E184" s="154" t="s">
        <v>583</v>
      </c>
      <c r="F184" s="155" t="s">
        <v>584</v>
      </c>
      <c r="G184" s="156" t="s">
        <v>245</v>
      </c>
      <c r="H184" s="157">
        <v>2</v>
      </c>
      <c r="I184" s="158"/>
      <c r="J184" s="159">
        <f t="shared" si="20"/>
        <v>0</v>
      </c>
      <c r="K184" s="160"/>
      <c r="L184" s="30"/>
      <c r="M184" s="161" t="s">
        <v>1</v>
      </c>
      <c r="N184" s="162" t="s">
        <v>40</v>
      </c>
      <c r="O184" s="58"/>
      <c r="P184" s="163">
        <f t="shared" si="21"/>
        <v>0</v>
      </c>
      <c r="Q184" s="163">
        <v>3.9870000000000003E-2</v>
      </c>
      <c r="R184" s="163">
        <f t="shared" si="22"/>
        <v>7.9740000000000005E-2</v>
      </c>
      <c r="S184" s="163">
        <v>0</v>
      </c>
      <c r="T184" s="164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169</v>
      </c>
      <c r="AT184" s="165" t="s">
        <v>165</v>
      </c>
      <c r="AU184" s="165" t="s">
        <v>87</v>
      </c>
      <c r="AY184" s="14" t="s">
        <v>163</v>
      </c>
      <c r="BE184" s="166">
        <f t="shared" si="24"/>
        <v>0</v>
      </c>
      <c r="BF184" s="166">
        <f t="shared" si="25"/>
        <v>0</v>
      </c>
      <c r="BG184" s="166">
        <f t="shared" si="26"/>
        <v>0</v>
      </c>
      <c r="BH184" s="166">
        <f t="shared" si="27"/>
        <v>0</v>
      </c>
      <c r="BI184" s="166">
        <f t="shared" si="28"/>
        <v>0</v>
      </c>
      <c r="BJ184" s="14" t="s">
        <v>87</v>
      </c>
      <c r="BK184" s="166">
        <f t="shared" si="29"/>
        <v>0</v>
      </c>
      <c r="BL184" s="14" t="s">
        <v>169</v>
      </c>
      <c r="BM184" s="165" t="s">
        <v>585</v>
      </c>
    </row>
    <row r="185" spans="1:65" s="2" customFormat="1" ht="24.2" customHeight="1">
      <c r="A185" s="29"/>
      <c r="B185" s="152"/>
      <c r="C185" s="153" t="s">
        <v>275</v>
      </c>
      <c r="D185" s="153" t="s">
        <v>165</v>
      </c>
      <c r="E185" s="154" t="s">
        <v>586</v>
      </c>
      <c r="F185" s="155" t="s">
        <v>587</v>
      </c>
      <c r="G185" s="156" t="s">
        <v>245</v>
      </c>
      <c r="H185" s="157">
        <v>3</v>
      </c>
      <c r="I185" s="158"/>
      <c r="J185" s="159">
        <f t="shared" si="20"/>
        <v>0</v>
      </c>
      <c r="K185" s="160"/>
      <c r="L185" s="30"/>
      <c r="M185" s="161" t="s">
        <v>1</v>
      </c>
      <c r="N185" s="162" t="s">
        <v>40</v>
      </c>
      <c r="O185" s="58"/>
      <c r="P185" s="163">
        <f t="shared" si="21"/>
        <v>0</v>
      </c>
      <c r="Q185" s="163">
        <v>6.9620000000000001E-2</v>
      </c>
      <c r="R185" s="163">
        <f t="shared" si="22"/>
        <v>0.20885999999999999</v>
      </c>
      <c r="S185" s="163">
        <v>0</v>
      </c>
      <c r="T185" s="164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169</v>
      </c>
      <c r="AT185" s="165" t="s">
        <v>165</v>
      </c>
      <c r="AU185" s="165" t="s">
        <v>87</v>
      </c>
      <c r="AY185" s="14" t="s">
        <v>163</v>
      </c>
      <c r="BE185" s="166">
        <f t="shared" si="24"/>
        <v>0</v>
      </c>
      <c r="BF185" s="166">
        <f t="shared" si="25"/>
        <v>0</v>
      </c>
      <c r="BG185" s="166">
        <f t="shared" si="26"/>
        <v>0</v>
      </c>
      <c r="BH185" s="166">
        <f t="shared" si="27"/>
        <v>0</v>
      </c>
      <c r="BI185" s="166">
        <f t="shared" si="28"/>
        <v>0</v>
      </c>
      <c r="BJ185" s="14" t="s">
        <v>87</v>
      </c>
      <c r="BK185" s="166">
        <f t="shared" si="29"/>
        <v>0</v>
      </c>
      <c r="BL185" s="14" t="s">
        <v>169</v>
      </c>
      <c r="BM185" s="165" t="s">
        <v>588</v>
      </c>
    </row>
    <row r="186" spans="1:65" s="2" customFormat="1" ht="24.2" customHeight="1">
      <c r="A186" s="29"/>
      <c r="B186" s="152"/>
      <c r="C186" s="153" t="s">
        <v>279</v>
      </c>
      <c r="D186" s="153" t="s">
        <v>165</v>
      </c>
      <c r="E186" s="154" t="s">
        <v>589</v>
      </c>
      <c r="F186" s="155" t="s">
        <v>590</v>
      </c>
      <c r="G186" s="156" t="s">
        <v>245</v>
      </c>
      <c r="H186" s="157">
        <v>4</v>
      </c>
      <c r="I186" s="158"/>
      <c r="J186" s="159">
        <f t="shared" si="20"/>
        <v>0</v>
      </c>
      <c r="K186" s="160"/>
      <c r="L186" s="30"/>
      <c r="M186" s="161" t="s">
        <v>1</v>
      </c>
      <c r="N186" s="162" t="s">
        <v>40</v>
      </c>
      <c r="O186" s="58"/>
      <c r="P186" s="163">
        <f t="shared" si="21"/>
        <v>0</v>
      </c>
      <c r="Q186" s="163">
        <v>7.9820000000000002E-2</v>
      </c>
      <c r="R186" s="163">
        <f t="shared" si="22"/>
        <v>0.31928000000000001</v>
      </c>
      <c r="S186" s="163">
        <v>0</v>
      </c>
      <c r="T186" s="164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169</v>
      </c>
      <c r="AT186" s="165" t="s">
        <v>165</v>
      </c>
      <c r="AU186" s="165" t="s">
        <v>87</v>
      </c>
      <c r="AY186" s="14" t="s">
        <v>163</v>
      </c>
      <c r="BE186" s="166">
        <f t="shared" si="24"/>
        <v>0</v>
      </c>
      <c r="BF186" s="166">
        <f t="shared" si="25"/>
        <v>0</v>
      </c>
      <c r="BG186" s="166">
        <f t="shared" si="26"/>
        <v>0</v>
      </c>
      <c r="BH186" s="166">
        <f t="shared" si="27"/>
        <v>0</v>
      </c>
      <c r="BI186" s="166">
        <f t="shared" si="28"/>
        <v>0</v>
      </c>
      <c r="BJ186" s="14" t="s">
        <v>87</v>
      </c>
      <c r="BK186" s="166">
        <f t="shared" si="29"/>
        <v>0</v>
      </c>
      <c r="BL186" s="14" t="s">
        <v>169</v>
      </c>
      <c r="BM186" s="165" t="s">
        <v>591</v>
      </c>
    </row>
    <row r="187" spans="1:65" s="2" customFormat="1" ht="24.2" customHeight="1">
      <c r="A187" s="29"/>
      <c r="B187" s="152"/>
      <c r="C187" s="153" t="s">
        <v>284</v>
      </c>
      <c r="D187" s="153" t="s">
        <v>165</v>
      </c>
      <c r="E187" s="154" t="s">
        <v>592</v>
      </c>
      <c r="F187" s="155" t="s">
        <v>593</v>
      </c>
      <c r="G187" s="156" t="s">
        <v>245</v>
      </c>
      <c r="H187" s="157">
        <v>1</v>
      </c>
      <c r="I187" s="158"/>
      <c r="J187" s="159">
        <f t="shared" si="20"/>
        <v>0</v>
      </c>
      <c r="K187" s="160"/>
      <c r="L187" s="30"/>
      <c r="M187" s="161" t="s">
        <v>1</v>
      </c>
      <c r="N187" s="162" t="s">
        <v>40</v>
      </c>
      <c r="O187" s="58"/>
      <c r="P187" s="163">
        <f t="shared" si="21"/>
        <v>0</v>
      </c>
      <c r="Q187" s="163">
        <v>9.3079999999999996E-2</v>
      </c>
      <c r="R187" s="163">
        <f t="shared" si="22"/>
        <v>9.3079999999999996E-2</v>
      </c>
      <c r="S187" s="163">
        <v>0</v>
      </c>
      <c r="T187" s="164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169</v>
      </c>
      <c r="AT187" s="165" t="s">
        <v>165</v>
      </c>
      <c r="AU187" s="165" t="s">
        <v>87</v>
      </c>
      <c r="AY187" s="14" t="s">
        <v>163</v>
      </c>
      <c r="BE187" s="166">
        <f t="shared" si="24"/>
        <v>0</v>
      </c>
      <c r="BF187" s="166">
        <f t="shared" si="25"/>
        <v>0</v>
      </c>
      <c r="BG187" s="166">
        <f t="shared" si="26"/>
        <v>0</v>
      </c>
      <c r="BH187" s="166">
        <f t="shared" si="27"/>
        <v>0</v>
      </c>
      <c r="BI187" s="166">
        <f t="shared" si="28"/>
        <v>0</v>
      </c>
      <c r="BJ187" s="14" t="s">
        <v>87</v>
      </c>
      <c r="BK187" s="166">
        <f t="shared" si="29"/>
        <v>0</v>
      </c>
      <c r="BL187" s="14" t="s">
        <v>169</v>
      </c>
      <c r="BM187" s="165" t="s">
        <v>594</v>
      </c>
    </row>
    <row r="188" spans="1:65" s="2" customFormat="1" ht="24.2" customHeight="1">
      <c r="A188" s="29"/>
      <c r="B188" s="152"/>
      <c r="C188" s="153" t="s">
        <v>288</v>
      </c>
      <c r="D188" s="153" t="s">
        <v>165</v>
      </c>
      <c r="E188" s="154" t="s">
        <v>595</v>
      </c>
      <c r="F188" s="155" t="s">
        <v>596</v>
      </c>
      <c r="G188" s="156" t="s">
        <v>245</v>
      </c>
      <c r="H188" s="157">
        <v>2</v>
      </c>
      <c r="I188" s="158"/>
      <c r="J188" s="159">
        <f t="shared" si="20"/>
        <v>0</v>
      </c>
      <c r="K188" s="160"/>
      <c r="L188" s="30"/>
      <c r="M188" s="161" t="s">
        <v>1</v>
      </c>
      <c r="N188" s="162" t="s">
        <v>40</v>
      </c>
      <c r="O188" s="58"/>
      <c r="P188" s="163">
        <f t="shared" si="21"/>
        <v>0</v>
      </c>
      <c r="Q188" s="163">
        <v>0.10641</v>
      </c>
      <c r="R188" s="163">
        <f t="shared" si="22"/>
        <v>0.21282000000000001</v>
      </c>
      <c r="S188" s="163">
        <v>0</v>
      </c>
      <c r="T188" s="164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169</v>
      </c>
      <c r="AT188" s="165" t="s">
        <v>165</v>
      </c>
      <c r="AU188" s="165" t="s">
        <v>87</v>
      </c>
      <c r="AY188" s="14" t="s">
        <v>163</v>
      </c>
      <c r="BE188" s="166">
        <f t="shared" si="24"/>
        <v>0</v>
      </c>
      <c r="BF188" s="166">
        <f t="shared" si="25"/>
        <v>0</v>
      </c>
      <c r="BG188" s="166">
        <f t="shared" si="26"/>
        <v>0</v>
      </c>
      <c r="BH188" s="166">
        <f t="shared" si="27"/>
        <v>0</v>
      </c>
      <c r="BI188" s="166">
        <f t="shared" si="28"/>
        <v>0</v>
      </c>
      <c r="BJ188" s="14" t="s">
        <v>87</v>
      </c>
      <c r="BK188" s="166">
        <f t="shared" si="29"/>
        <v>0</v>
      </c>
      <c r="BL188" s="14" t="s">
        <v>169</v>
      </c>
      <c r="BM188" s="165" t="s">
        <v>597</v>
      </c>
    </row>
    <row r="189" spans="1:65" s="2" customFormat="1" ht="24.2" customHeight="1">
      <c r="A189" s="29"/>
      <c r="B189" s="152"/>
      <c r="C189" s="153" t="s">
        <v>292</v>
      </c>
      <c r="D189" s="153" t="s">
        <v>165</v>
      </c>
      <c r="E189" s="154" t="s">
        <v>598</v>
      </c>
      <c r="F189" s="155" t="s">
        <v>599</v>
      </c>
      <c r="G189" s="156" t="s">
        <v>245</v>
      </c>
      <c r="H189" s="157">
        <v>8</v>
      </c>
      <c r="I189" s="158"/>
      <c r="J189" s="159">
        <f t="shared" si="20"/>
        <v>0</v>
      </c>
      <c r="K189" s="160"/>
      <c r="L189" s="30"/>
      <c r="M189" s="161" t="s">
        <v>1</v>
      </c>
      <c r="N189" s="162" t="s">
        <v>40</v>
      </c>
      <c r="O189" s="58"/>
      <c r="P189" s="163">
        <f t="shared" si="21"/>
        <v>0</v>
      </c>
      <c r="Q189" s="163">
        <v>0.11967</v>
      </c>
      <c r="R189" s="163">
        <f t="shared" si="22"/>
        <v>0.95735999999999999</v>
      </c>
      <c r="S189" s="163">
        <v>0</v>
      </c>
      <c r="T189" s="164">
        <f t="shared" si="2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169</v>
      </c>
      <c r="AT189" s="165" t="s">
        <v>165</v>
      </c>
      <c r="AU189" s="165" t="s">
        <v>87</v>
      </c>
      <c r="AY189" s="14" t="s">
        <v>163</v>
      </c>
      <c r="BE189" s="166">
        <f t="shared" si="24"/>
        <v>0</v>
      </c>
      <c r="BF189" s="166">
        <f t="shared" si="25"/>
        <v>0</v>
      </c>
      <c r="BG189" s="166">
        <f t="shared" si="26"/>
        <v>0</v>
      </c>
      <c r="BH189" s="166">
        <f t="shared" si="27"/>
        <v>0</v>
      </c>
      <c r="BI189" s="166">
        <f t="shared" si="28"/>
        <v>0</v>
      </c>
      <c r="BJ189" s="14" t="s">
        <v>87</v>
      </c>
      <c r="BK189" s="166">
        <f t="shared" si="29"/>
        <v>0</v>
      </c>
      <c r="BL189" s="14" t="s">
        <v>169</v>
      </c>
      <c r="BM189" s="165" t="s">
        <v>600</v>
      </c>
    </row>
    <row r="190" spans="1:65" s="2" customFormat="1" ht="21.75" customHeight="1">
      <c r="A190" s="29"/>
      <c r="B190" s="152"/>
      <c r="C190" s="153" t="s">
        <v>296</v>
      </c>
      <c r="D190" s="153" t="s">
        <v>165</v>
      </c>
      <c r="E190" s="154" t="s">
        <v>601</v>
      </c>
      <c r="F190" s="155" t="s">
        <v>602</v>
      </c>
      <c r="G190" s="156" t="s">
        <v>177</v>
      </c>
      <c r="H190" s="157">
        <v>1.75</v>
      </c>
      <c r="I190" s="158"/>
      <c r="J190" s="159">
        <f t="shared" si="20"/>
        <v>0</v>
      </c>
      <c r="K190" s="160"/>
      <c r="L190" s="30"/>
      <c r="M190" s="161" t="s">
        <v>1</v>
      </c>
      <c r="N190" s="162" t="s">
        <v>40</v>
      </c>
      <c r="O190" s="58"/>
      <c r="P190" s="163">
        <f t="shared" si="21"/>
        <v>0</v>
      </c>
      <c r="Q190" s="163">
        <v>2.4160300000000001</v>
      </c>
      <c r="R190" s="163">
        <f t="shared" si="22"/>
        <v>4.2280525000000004</v>
      </c>
      <c r="S190" s="163">
        <v>0</v>
      </c>
      <c r="T190" s="164">
        <f t="shared" si="2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169</v>
      </c>
      <c r="AT190" s="165" t="s">
        <v>165</v>
      </c>
      <c r="AU190" s="165" t="s">
        <v>87</v>
      </c>
      <c r="AY190" s="14" t="s">
        <v>163</v>
      </c>
      <c r="BE190" s="166">
        <f t="shared" si="24"/>
        <v>0</v>
      </c>
      <c r="BF190" s="166">
        <f t="shared" si="25"/>
        <v>0</v>
      </c>
      <c r="BG190" s="166">
        <f t="shared" si="26"/>
        <v>0</v>
      </c>
      <c r="BH190" s="166">
        <f t="shared" si="27"/>
        <v>0</v>
      </c>
      <c r="BI190" s="166">
        <f t="shared" si="28"/>
        <v>0</v>
      </c>
      <c r="BJ190" s="14" t="s">
        <v>87</v>
      </c>
      <c r="BK190" s="166">
        <f t="shared" si="29"/>
        <v>0</v>
      </c>
      <c r="BL190" s="14" t="s">
        <v>169</v>
      </c>
      <c r="BM190" s="165" t="s">
        <v>603</v>
      </c>
    </row>
    <row r="191" spans="1:65" s="2" customFormat="1" ht="24.2" customHeight="1">
      <c r="A191" s="29"/>
      <c r="B191" s="152"/>
      <c r="C191" s="153" t="s">
        <v>300</v>
      </c>
      <c r="D191" s="153" t="s">
        <v>165</v>
      </c>
      <c r="E191" s="154" t="s">
        <v>604</v>
      </c>
      <c r="F191" s="155" t="s">
        <v>605</v>
      </c>
      <c r="G191" s="156" t="s">
        <v>168</v>
      </c>
      <c r="H191" s="157">
        <v>22.667999999999999</v>
      </c>
      <c r="I191" s="158"/>
      <c r="J191" s="159">
        <f t="shared" si="20"/>
        <v>0</v>
      </c>
      <c r="K191" s="160"/>
      <c r="L191" s="30"/>
      <c r="M191" s="161" t="s">
        <v>1</v>
      </c>
      <c r="N191" s="162" t="s">
        <v>40</v>
      </c>
      <c r="O191" s="58"/>
      <c r="P191" s="163">
        <f t="shared" si="21"/>
        <v>0</v>
      </c>
      <c r="Q191" s="163">
        <v>6.9499999999999996E-3</v>
      </c>
      <c r="R191" s="163">
        <f t="shared" si="22"/>
        <v>0.15754259999999998</v>
      </c>
      <c r="S191" s="163">
        <v>0</v>
      </c>
      <c r="T191" s="164">
        <f t="shared" si="2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169</v>
      </c>
      <c r="AT191" s="165" t="s">
        <v>165</v>
      </c>
      <c r="AU191" s="165" t="s">
        <v>87</v>
      </c>
      <c r="AY191" s="14" t="s">
        <v>163</v>
      </c>
      <c r="BE191" s="166">
        <f t="shared" si="24"/>
        <v>0</v>
      </c>
      <c r="BF191" s="166">
        <f t="shared" si="25"/>
        <v>0</v>
      </c>
      <c r="BG191" s="166">
        <f t="shared" si="26"/>
        <v>0</v>
      </c>
      <c r="BH191" s="166">
        <f t="shared" si="27"/>
        <v>0</v>
      </c>
      <c r="BI191" s="166">
        <f t="shared" si="28"/>
        <v>0</v>
      </c>
      <c r="BJ191" s="14" t="s">
        <v>87</v>
      </c>
      <c r="BK191" s="166">
        <f t="shared" si="29"/>
        <v>0</v>
      </c>
      <c r="BL191" s="14" t="s">
        <v>169</v>
      </c>
      <c r="BM191" s="165" t="s">
        <v>606</v>
      </c>
    </row>
    <row r="192" spans="1:65" s="2" customFormat="1" ht="24.2" customHeight="1">
      <c r="A192" s="29"/>
      <c r="B192" s="152"/>
      <c r="C192" s="153" t="s">
        <v>304</v>
      </c>
      <c r="D192" s="153" t="s">
        <v>165</v>
      </c>
      <c r="E192" s="154" t="s">
        <v>607</v>
      </c>
      <c r="F192" s="155" t="s">
        <v>608</v>
      </c>
      <c r="G192" s="156" t="s">
        <v>168</v>
      </c>
      <c r="H192" s="157">
        <v>22.667999999999999</v>
      </c>
      <c r="I192" s="158"/>
      <c r="J192" s="159">
        <f t="shared" si="20"/>
        <v>0</v>
      </c>
      <c r="K192" s="160"/>
      <c r="L192" s="30"/>
      <c r="M192" s="161" t="s">
        <v>1</v>
      </c>
      <c r="N192" s="162" t="s">
        <v>40</v>
      </c>
      <c r="O192" s="58"/>
      <c r="P192" s="163">
        <f t="shared" si="21"/>
        <v>0</v>
      </c>
      <c r="Q192" s="163">
        <v>0</v>
      </c>
      <c r="R192" s="163">
        <f t="shared" si="22"/>
        <v>0</v>
      </c>
      <c r="S192" s="163">
        <v>0</v>
      </c>
      <c r="T192" s="164">
        <f t="shared" si="2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169</v>
      </c>
      <c r="AT192" s="165" t="s">
        <v>165</v>
      </c>
      <c r="AU192" s="165" t="s">
        <v>87</v>
      </c>
      <c r="AY192" s="14" t="s">
        <v>163</v>
      </c>
      <c r="BE192" s="166">
        <f t="shared" si="24"/>
        <v>0</v>
      </c>
      <c r="BF192" s="166">
        <f t="shared" si="25"/>
        <v>0</v>
      </c>
      <c r="BG192" s="166">
        <f t="shared" si="26"/>
        <v>0</v>
      </c>
      <c r="BH192" s="166">
        <f t="shared" si="27"/>
        <v>0</v>
      </c>
      <c r="BI192" s="166">
        <f t="shared" si="28"/>
        <v>0</v>
      </c>
      <c r="BJ192" s="14" t="s">
        <v>87</v>
      </c>
      <c r="BK192" s="166">
        <f t="shared" si="29"/>
        <v>0</v>
      </c>
      <c r="BL192" s="14" t="s">
        <v>169</v>
      </c>
      <c r="BM192" s="165" t="s">
        <v>609</v>
      </c>
    </row>
    <row r="193" spans="1:65" s="2" customFormat="1" ht="33" customHeight="1">
      <c r="A193" s="29"/>
      <c r="B193" s="152"/>
      <c r="C193" s="153" t="s">
        <v>309</v>
      </c>
      <c r="D193" s="153" t="s">
        <v>165</v>
      </c>
      <c r="E193" s="154" t="s">
        <v>610</v>
      </c>
      <c r="F193" s="155" t="s">
        <v>611</v>
      </c>
      <c r="G193" s="156" t="s">
        <v>307</v>
      </c>
      <c r="H193" s="157">
        <v>0.37</v>
      </c>
      <c r="I193" s="158"/>
      <c r="J193" s="159">
        <f t="shared" si="20"/>
        <v>0</v>
      </c>
      <c r="K193" s="160"/>
      <c r="L193" s="30"/>
      <c r="M193" s="161" t="s">
        <v>1</v>
      </c>
      <c r="N193" s="162" t="s">
        <v>40</v>
      </c>
      <c r="O193" s="58"/>
      <c r="P193" s="163">
        <f t="shared" si="21"/>
        <v>0</v>
      </c>
      <c r="Q193" s="163">
        <v>1.7100000000000001E-2</v>
      </c>
      <c r="R193" s="163">
        <f t="shared" si="22"/>
        <v>6.3270000000000002E-3</v>
      </c>
      <c r="S193" s="163">
        <v>0</v>
      </c>
      <c r="T193" s="164">
        <f t="shared" si="2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169</v>
      </c>
      <c r="AT193" s="165" t="s">
        <v>165</v>
      </c>
      <c r="AU193" s="165" t="s">
        <v>87</v>
      </c>
      <c r="AY193" s="14" t="s">
        <v>163</v>
      </c>
      <c r="BE193" s="166">
        <f t="shared" si="24"/>
        <v>0</v>
      </c>
      <c r="BF193" s="166">
        <f t="shared" si="25"/>
        <v>0</v>
      </c>
      <c r="BG193" s="166">
        <f t="shared" si="26"/>
        <v>0</v>
      </c>
      <c r="BH193" s="166">
        <f t="shared" si="27"/>
        <v>0</v>
      </c>
      <c r="BI193" s="166">
        <f t="shared" si="28"/>
        <v>0</v>
      </c>
      <c r="BJ193" s="14" t="s">
        <v>87</v>
      </c>
      <c r="BK193" s="166">
        <f t="shared" si="29"/>
        <v>0</v>
      </c>
      <c r="BL193" s="14" t="s">
        <v>169</v>
      </c>
      <c r="BM193" s="165" t="s">
        <v>612</v>
      </c>
    </row>
    <row r="194" spans="1:65" s="2" customFormat="1" ht="21.75" customHeight="1">
      <c r="A194" s="29"/>
      <c r="B194" s="152"/>
      <c r="C194" s="172" t="s">
        <v>313</v>
      </c>
      <c r="D194" s="172" t="s">
        <v>613</v>
      </c>
      <c r="E194" s="173" t="s">
        <v>614</v>
      </c>
      <c r="F194" s="174" t="s">
        <v>615</v>
      </c>
      <c r="G194" s="175" t="s">
        <v>282</v>
      </c>
      <c r="H194" s="176">
        <v>18.5</v>
      </c>
      <c r="I194" s="177"/>
      <c r="J194" s="178">
        <f t="shared" si="20"/>
        <v>0</v>
      </c>
      <c r="K194" s="179"/>
      <c r="L194" s="180"/>
      <c r="M194" s="181" t="s">
        <v>1</v>
      </c>
      <c r="N194" s="182" t="s">
        <v>40</v>
      </c>
      <c r="O194" s="58"/>
      <c r="P194" s="163">
        <f t="shared" si="21"/>
        <v>0</v>
      </c>
      <c r="Q194" s="163">
        <v>1.9900000000000001E-2</v>
      </c>
      <c r="R194" s="163">
        <f t="shared" si="22"/>
        <v>0.36815000000000003</v>
      </c>
      <c r="S194" s="163">
        <v>0</v>
      </c>
      <c r="T194" s="164">
        <f t="shared" si="2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194</v>
      </c>
      <c r="AT194" s="165" t="s">
        <v>613</v>
      </c>
      <c r="AU194" s="165" t="s">
        <v>87</v>
      </c>
      <c r="AY194" s="14" t="s">
        <v>163</v>
      </c>
      <c r="BE194" s="166">
        <f t="shared" si="24"/>
        <v>0</v>
      </c>
      <c r="BF194" s="166">
        <f t="shared" si="25"/>
        <v>0</v>
      </c>
      <c r="BG194" s="166">
        <f t="shared" si="26"/>
        <v>0</v>
      </c>
      <c r="BH194" s="166">
        <f t="shared" si="27"/>
        <v>0</v>
      </c>
      <c r="BI194" s="166">
        <f t="shared" si="28"/>
        <v>0</v>
      </c>
      <c r="BJ194" s="14" t="s">
        <v>87</v>
      </c>
      <c r="BK194" s="166">
        <f t="shared" si="29"/>
        <v>0</v>
      </c>
      <c r="BL194" s="14" t="s">
        <v>169</v>
      </c>
      <c r="BM194" s="165" t="s">
        <v>616</v>
      </c>
    </row>
    <row r="195" spans="1:65" s="2" customFormat="1" ht="33" customHeight="1">
      <c r="A195" s="29"/>
      <c r="B195" s="152"/>
      <c r="C195" s="153" t="s">
        <v>317</v>
      </c>
      <c r="D195" s="153" t="s">
        <v>165</v>
      </c>
      <c r="E195" s="154" t="s">
        <v>617</v>
      </c>
      <c r="F195" s="155" t="s">
        <v>618</v>
      </c>
      <c r="G195" s="156" t="s">
        <v>307</v>
      </c>
      <c r="H195" s="157">
        <v>0.27900000000000003</v>
      </c>
      <c r="I195" s="158"/>
      <c r="J195" s="159">
        <f t="shared" si="20"/>
        <v>0</v>
      </c>
      <c r="K195" s="160"/>
      <c r="L195" s="30"/>
      <c r="M195" s="161" t="s">
        <v>1</v>
      </c>
      <c r="N195" s="162" t="s">
        <v>40</v>
      </c>
      <c r="O195" s="58"/>
      <c r="P195" s="163">
        <f t="shared" si="21"/>
        <v>0</v>
      </c>
      <c r="Q195" s="163">
        <v>1.4970000000000001E-2</v>
      </c>
      <c r="R195" s="163">
        <f t="shared" si="22"/>
        <v>4.1766300000000006E-3</v>
      </c>
      <c r="S195" s="163">
        <v>0</v>
      </c>
      <c r="T195" s="164">
        <f t="shared" si="2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169</v>
      </c>
      <c r="AT195" s="165" t="s">
        <v>165</v>
      </c>
      <c r="AU195" s="165" t="s">
        <v>87</v>
      </c>
      <c r="AY195" s="14" t="s">
        <v>163</v>
      </c>
      <c r="BE195" s="166">
        <f t="shared" si="24"/>
        <v>0</v>
      </c>
      <c r="BF195" s="166">
        <f t="shared" si="25"/>
        <v>0</v>
      </c>
      <c r="BG195" s="166">
        <f t="shared" si="26"/>
        <v>0</v>
      </c>
      <c r="BH195" s="166">
        <f t="shared" si="27"/>
        <v>0</v>
      </c>
      <c r="BI195" s="166">
        <f t="shared" si="28"/>
        <v>0</v>
      </c>
      <c r="BJ195" s="14" t="s">
        <v>87</v>
      </c>
      <c r="BK195" s="166">
        <f t="shared" si="29"/>
        <v>0</v>
      </c>
      <c r="BL195" s="14" t="s">
        <v>169</v>
      </c>
      <c r="BM195" s="165" t="s">
        <v>619</v>
      </c>
    </row>
    <row r="196" spans="1:65" s="2" customFormat="1" ht="21.75" customHeight="1">
      <c r="A196" s="29"/>
      <c r="B196" s="152"/>
      <c r="C196" s="172" t="s">
        <v>321</v>
      </c>
      <c r="D196" s="172" t="s">
        <v>613</v>
      </c>
      <c r="E196" s="173" t="s">
        <v>620</v>
      </c>
      <c r="F196" s="174" t="s">
        <v>621</v>
      </c>
      <c r="G196" s="175" t="s">
        <v>282</v>
      </c>
      <c r="H196" s="176">
        <v>4.5</v>
      </c>
      <c r="I196" s="177"/>
      <c r="J196" s="178">
        <f t="shared" si="20"/>
        <v>0</v>
      </c>
      <c r="K196" s="179"/>
      <c r="L196" s="180"/>
      <c r="M196" s="181" t="s">
        <v>1</v>
      </c>
      <c r="N196" s="182" t="s">
        <v>40</v>
      </c>
      <c r="O196" s="58"/>
      <c r="P196" s="163">
        <f t="shared" si="21"/>
        <v>0</v>
      </c>
      <c r="Q196" s="163">
        <v>2.53E-2</v>
      </c>
      <c r="R196" s="163">
        <f t="shared" si="22"/>
        <v>0.11384999999999999</v>
      </c>
      <c r="S196" s="163">
        <v>0</v>
      </c>
      <c r="T196" s="164">
        <f t="shared" si="2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194</v>
      </c>
      <c r="AT196" s="165" t="s">
        <v>613</v>
      </c>
      <c r="AU196" s="165" t="s">
        <v>87</v>
      </c>
      <c r="AY196" s="14" t="s">
        <v>163</v>
      </c>
      <c r="BE196" s="166">
        <f t="shared" si="24"/>
        <v>0</v>
      </c>
      <c r="BF196" s="166">
        <f t="shared" si="25"/>
        <v>0</v>
      </c>
      <c r="BG196" s="166">
        <f t="shared" si="26"/>
        <v>0</v>
      </c>
      <c r="BH196" s="166">
        <f t="shared" si="27"/>
        <v>0</v>
      </c>
      <c r="BI196" s="166">
        <f t="shared" si="28"/>
        <v>0</v>
      </c>
      <c r="BJ196" s="14" t="s">
        <v>87</v>
      </c>
      <c r="BK196" s="166">
        <f t="shared" si="29"/>
        <v>0</v>
      </c>
      <c r="BL196" s="14" t="s">
        <v>169</v>
      </c>
      <c r="BM196" s="165" t="s">
        <v>622</v>
      </c>
    </row>
    <row r="197" spans="1:65" s="2" customFormat="1" ht="21.75" customHeight="1">
      <c r="A197" s="29"/>
      <c r="B197" s="152"/>
      <c r="C197" s="172" t="s">
        <v>325</v>
      </c>
      <c r="D197" s="172" t="s">
        <v>613</v>
      </c>
      <c r="E197" s="173" t="s">
        <v>623</v>
      </c>
      <c r="F197" s="174" t="s">
        <v>624</v>
      </c>
      <c r="G197" s="175" t="s">
        <v>282</v>
      </c>
      <c r="H197" s="176">
        <v>4</v>
      </c>
      <c r="I197" s="177"/>
      <c r="J197" s="178">
        <f t="shared" si="20"/>
        <v>0</v>
      </c>
      <c r="K197" s="179"/>
      <c r="L197" s="180"/>
      <c r="M197" s="181" t="s">
        <v>1</v>
      </c>
      <c r="N197" s="182" t="s">
        <v>40</v>
      </c>
      <c r="O197" s="58"/>
      <c r="P197" s="163">
        <f t="shared" si="21"/>
        <v>0</v>
      </c>
      <c r="Q197" s="163">
        <v>3.04E-2</v>
      </c>
      <c r="R197" s="163">
        <f t="shared" si="22"/>
        <v>0.1216</v>
      </c>
      <c r="S197" s="163">
        <v>0</v>
      </c>
      <c r="T197" s="164">
        <f t="shared" si="2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194</v>
      </c>
      <c r="AT197" s="165" t="s">
        <v>613</v>
      </c>
      <c r="AU197" s="165" t="s">
        <v>87</v>
      </c>
      <c r="AY197" s="14" t="s">
        <v>163</v>
      </c>
      <c r="BE197" s="166">
        <f t="shared" si="24"/>
        <v>0</v>
      </c>
      <c r="BF197" s="166">
        <f t="shared" si="25"/>
        <v>0</v>
      </c>
      <c r="BG197" s="166">
        <f t="shared" si="26"/>
        <v>0</v>
      </c>
      <c r="BH197" s="166">
        <f t="shared" si="27"/>
        <v>0</v>
      </c>
      <c r="BI197" s="166">
        <f t="shared" si="28"/>
        <v>0</v>
      </c>
      <c r="BJ197" s="14" t="s">
        <v>87</v>
      </c>
      <c r="BK197" s="166">
        <f t="shared" si="29"/>
        <v>0</v>
      </c>
      <c r="BL197" s="14" t="s">
        <v>169</v>
      </c>
      <c r="BM197" s="165" t="s">
        <v>625</v>
      </c>
    </row>
    <row r="198" spans="1:65" s="2" customFormat="1" ht="24.2" customHeight="1">
      <c r="A198" s="29"/>
      <c r="B198" s="152"/>
      <c r="C198" s="153" t="s">
        <v>333</v>
      </c>
      <c r="D198" s="153" t="s">
        <v>165</v>
      </c>
      <c r="E198" s="154" t="s">
        <v>626</v>
      </c>
      <c r="F198" s="155" t="s">
        <v>627</v>
      </c>
      <c r="G198" s="156" t="s">
        <v>168</v>
      </c>
      <c r="H198" s="157">
        <v>2.8050000000000002</v>
      </c>
      <c r="I198" s="158"/>
      <c r="J198" s="159">
        <f t="shared" si="20"/>
        <v>0</v>
      </c>
      <c r="K198" s="160"/>
      <c r="L198" s="30"/>
      <c r="M198" s="161" t="s">
        <v>1</v>
      </c>
      <c r="N198" s="162" t="s">
        <v>40</v>
      </c>
      <c r="O198" s="58"/>
      <c r="P198" s="163">
        <f t="shared" si="21"/>
        <v>0</v>
      </c>
      <c r="Q198" s="163">
        <v>0.21690000000000001</v>
      </c>
      <c r="R198" s="163">
        <f t="shared" si="22"/>
        <v>0.60840450000000001</v>
      </c>
      <c r="S198" s="163">
        <v>0</v>
      </c>
      <c r="T198" s="164">
        <f t="shared" si="2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5" t="s">
        <v>169</v>
      </c>
      <c r="AT198" s="165" t="s">
        <v>165</v>
      </c>
      <c r="AU198" s="165" t="s">
        <v>87</v>
      </c>
      <c r="AY198" s="14" t="s">
        <v>163</v>
      </c>
      <c r="BE198" s="166">
        <f t="shared" si="24"/>
        <v>0</v>
      </c>
      <c r="BF198" s="166">
        <f t="shared" si="25"/>
        <v>0</v>
      </c>
      <c r="BG198" s="166">
        <f t="shared" si="26"/>
        <v>0</v>
      </c>
      <c r="BH198" s="166">
        <f t="shared" si="27"/>
        <v>0</v>
      </c>
      <c r="BI198" s="166">
        <f t="shared" si="28"/>
        <v>0</v>
      </c>
      <c r="BJ198" s="14" t="s">
        <v>87</v>
      </c>
      <c r="BK198" s="166">
        <f t="shared" si="29"/>
        <v>0</v>
      </c>
      <c r="BL198" s="14" t="s">
        <v>169</v>
      </c>
      <c r="BM198" s="165" t="s">
        <v>628</v>
      </c>
    </row>
    <row r="199" spans="1:65" s="2" customFormat="1" ht="24.2" customHeight="1">
      <c r="A199" s="29"/>
      <c r="B199" s="152"/>
      <c r="C199" s="153" t="s">
        <v>339</v>
      </c>
      <c r="D199" s="153" t="s">
        <v>165</v>
      </c>
      <c r="E199" s="154" t="s">
        <v>629</v>
      </c>
      <c r="F199" s="155" t="s">
        <v>630</v>
      </c>
      <c r="G199" s="156" t="s">
        <v>168</v>
      </c>
      <c r="H199" s="157">
        <v>3.03</v>
      </c>
      <c r="I199" s="158"/>
      <c r="J199" s="159">
        <f t="shared" si="20"/>
        <v>0</v>
      </c>
      <c r="K199" s="160"/>
      <c r="L199" s="30"/>
      <c r="M199" s="161" t="s">
        <v>1</v>
      </c>
      <c r="N199" s="162" t="s">
        <v>40</v>
      </c>
      <c r="O199" s="58"/>
      <c r="P199" s="163">
        <f t="shared" si="21"/>
        <v>0</v>
      </c>
      <c r="Q199" s="163">
        <v>0.20482</v>
      </c>
      <c r="R199" s="163">
        <f t="shared" si="22"/>
        <v>0.62060459999999995</v>
      </c>
      <c r="S199" s="163">
        <v>0</v>
      </c>
      <c r="T199" s="164">
        <f t="shared" si="2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169</v>
      </c>
      <c r="AT199" s="165" t="s">
        <v>165</v>
      </c>
      <c r="AU199" s="165" t="s">
        <v>87</v>
      </c>
      <c r="AY199" s="14" t="s">
        <v>163</v>
      </c>
      <c r="BE199" s="166">
        <f t="shared" si="24"/>
        <v>0</v>
      </c>
      <c r="BF199" s="166">
        <f t="shared" si="25"/>
        <v>0</v>
      </c>
      <c r="BG199" s="166">
        <f t="shared" si="26"/>
        <v>0</v>
      </c>
      <c r="BH199" s="166">
        <f t="shared" si="27"/>
        <v>0</v>
      </c>
      <c r="BI199" s="166">
        <f t="shared" si="28"/>
        <v>0</v>
      </c>
      <c r="BJ199" s="14" t="s">
        <v>87</v>
      </c>
      <c r="BK199" s="166">
        <f t="shared" si="29"/>
        <v>0</v>
      </c>
      <c r="BL199" s="14" t="s">
        <v>169</v>
      </c>
      <c r="BM199" s="165" t="s">
        <v>631</v>
      </c>
    </row>
    <row r="200" spans="1:65" s="2" customFormat="1" ht="21.75" customHeight="1">
      <c r="A200" s="29"/>
      <c r="B200" s="152"/>
      <c r="C200" s="153" t="s">
        <v>343</v>
      </c>
      <c r="D200" s="153" t="s">
        <v>165</v>
      </c>
      <c r="E200" s="154" t="s">
        <v>632</v>
      </c>
      <c r="F200" s="155" t="s">
        <v>633</v>
      </c>
      <c r="G200" s="156" t="s">
        <v>177</v>
      </c>
      <c r="H200" s="157">
        <v>10.375</v>
      </c>
      <c r="I200" s="158"/>
      <c r="J200" s="159">
        <f t="shared" si="20"/>
        <v>0</v>
      </c>
      <c r="K200" s="160"/>
      <c r="L200" s="30"/>
      <c r="M200" s="161" t="s">
        <v>1</v>
      </c>
      <c r="N200" s="162" t="s">
        <v>40</v>
      </c>
      <c r="O200" s="58"/>
      <c r="P200" s="163">
        <f t="shared" si="21"/>
        <v>0</v>
      </c>
      <c r="Q200" s="163">
        <v>2.40177</v>
      </c>
      <c r="R200" s="163">
        <f t="shared" si="22"/>
        <v>24.918363750000001</v>
      </c>
      <c r="S200" s="163">
        <v>0</v>
      </c>
      <c r="T200" s="164">
        <f t="shared" si="2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5" t="s">
        <v>169</v>
      </c>
      <c r="AT200" s="165" t="s">
        <v>165</v>
      </c>
      <c r="AU200" s="165" t="s">
        <v>87</v>
      </c>
      <c r="AY200" s="14" t="s">
        <v>163</v>
      </c>
      <c r="BE200" s="166">
        <f t="shared" si="24"/>
        <v>0</v>
      </c>
      <c r="BF200" s="166">
        <f t="shared" si="25"/>
        <v>0</v>
      </c>
      <c r="BG200" s="166">
        <f t="shared" si="26"/>
        <v>0</v>
      </c>
      <c r="BH200" s="166">
        <f t="shared" si="27"/>
        <v>0</v>
      </c>
      <c r="BI200" s="166">
        <f t="shared" si="28"/>
        <v>0</v>
      </c>
      <c r="BJ200" s="14" t="s">
        <v>87</v>
      </c>
      <c r="BK200" s="166">
        <f t="shared" si="29"/>
        <v>0</v>
      </c>
      <c r="BL200" s="14" t="s">
        <v>169</v>
      </c>
      <c r="BM200" s="165" t="s">
        <v>634</v>
      </c>
    </row>
    <row r="201" spans="1:65" s="2" customFormat="1" ht="24.2" customHeight="1">
      <c r="A201" s="29"/>
      <c r="B201" s="152"/>
      <c r="C201" s="153" t="s">
        <v>349</v>
      </c>
      <c r="D201" s="153" t="s">
        <v>165</v>
      </c>
      <c r="E201" s="154" t="s">
        <v>635</v>
      </c>
      <c r="F201" s="155" t="s">
        <v>636</v>
      </c>
      <c r="G201" s="156" t="s">
        <v>168</v>
      </c>
      <c r="H201" s="157">
        <v>86.652000000000001</v>
      </c>
      <c r="I201" s="158"/>
      <c r="J201" s="159">
        <f t="shared" si="20"/>
        <v>0</v>
      </c>
      <c r="K201" s="160"/>
      <c r="L201" s="30"/>
      <c r="M201" s="161" t="s">
        <v>1</v>
      </c>
      <c r="N201" s="162" t="s">
        <v>40</v>
      </c>
      <c r="O201" s="58"/>
      <c r="P201" s="163">
        <f t="shared" si="21"/>
        <v>0</v>
      </c>
      <c r="Q201" s="163">
        <v>1.4499999999999999E-3</v>
      </c>
      <c r="R201" s="163">
        <f t="shared" si="22"/>
        <v>0.12564539999999999</v>
      </c>
      <c r="S201" s="163">
        <v>0</v>
      </c>
      <c r="T201" s="164">
        <f t="shared" si="2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5" t="s">
        <v>169</v>
      </c>
      <c r="AT201" s="165" t="s">
        <v>165</v>
      </c>
      <c r="AU201" s="165" t="s">
        <v>87</v>
      </c>
      <c r="AY201" s="14" t="s">
        <v>163</v>
      </c>
      <c r="BE201" s="166">
        <f t="shared" si="24"/>
        <v>0</v>
      </c>
      <c r="BF201" s="166">
        <f t="shared" si="25"/>
        <v>0</v>
      </c>
      <c r="BG201" s="166">
        <f t="shared" si="26"/>
        <v>0</v>
      </c>
      <c r="BH201" s="166">
        <f t="shared" si="27"/>
        <v>0</v>
      </c>
      <c r="BI201" s="166">
        <f t="shared" si="28"/>
        <v>0</v>
      </c>
      <c r="BJ201" s="14" t="s">
        <v>87</v>
      </c>
      <c r="BK201" s="166">
        <f t="shared" si="29"/>
        <v>0</v>
      </c>
      <c r="BL201" s="14" t="s">
        <v>169</v>
      </c>
      <c r="BM201" s="165" t="s">
        <v>637</v>
      </c>
    </row>
    <row r="202" spans="1:65" s="2" customFormat="1" ht="24.2" customHeight="1">
      <c r="A202" s="29"/>
      <c r="B202" s="152"/>
      <c r="C202" s="153" t="s">
        <v>354</v>
      </c>
      <c r="D202" s="153" t="s">
        <v>165</v>
      </c>
      <c r="E202" s="154" t="s">
        <v>638</v>
      </c>
      <c r="F202" s="155" t="s">
        <v>639</v>
      </c>
      <c r="G202" s="156" t="s">
        <v>168</v>
      </c>
      <c r="H202" s="157">
        <v>86.652000000000001</v>
      </c>
      <c r="I202" s="158"/>
      <c r="J202" s="159">
        <f t="shared" si="20"/>
        <v>0</v>
      </c>
      <c r="K202" s="160"/>
      <c r="L202" s="30"/>
      <c r="M202" s="161" t="s">
        <v>1</v>
      </c>
      <c r="N202" s="162" t="s">
        <v>40</v>
      </c>
      <c r="O202" s="58"/>
      <c r="P202" s="163">
        <f t="shared" si="21"/>
        <v>0</v>
      </c>
      <c r="Q202" s="163">
        <v>0</v>
      </c>
      <c r="R202" s="163">
        <f t="shared" si="22"/>
        <v>0</v>
      </c>
      <c r="S202" s="163">
        <v>0</v>
      </c>
      <c r="T202" s="164">
        <f t="shared" si="2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5" t="s">
        <v>169</v>
      </c>
      <c r="AT202" s="165" t="s">
        <v>165</v>
      </c>
      <c r="AU202" s="165" t="s">
        <v>87</v>
      </c>
      <c r="AY202" s="14" t="s">
        <v>163</v>
      </c>
      <c r="BE202" s="166">
        <f t="shared" si="24"/>
        <v>0</v>
      </c>
      <c r="BF202" s="166">
        <f t="shared" si="25"/>
        <v>0</v>
      </c>
      <c r="BG202" s="166">
        <f t="shared" si="26"/>
        <v>0</v>
      </c>
      <c r="BH202" s="166">
        <f t="shared" si="27"/>
        <v>0</v>
      </c>
      <c r="BI202" s="166">
        <f t="shared" si="28"/>
        <v>0</v>
      </c>
      <c r="BJ202" s="14" t="s">
        <v>87</v>
      </c>
      <c r="BK202" s="166">
        <f t="shared" si="29"/>
        <v>0</v>
      </c>
      <c r="BL202" s="14" t="s">
        <v>169</v>
      </c>
      <c r="BM202" s="165" t="s">
        <v>640</v>
      </c>
    </row>
    <row r="203" spans="1:65" s="2" customFormat="1" ht="16.5" customHeight="1">
      <c r="A203" s="29"/>
      <c r="B203" s="152"/>
      <c r="C203" s="153" t="s">
        <v>358</v>
      </c>
      <c r="D203" s="153" t="s">
        <v>165</v>
      </c>
      <c r="E203" s="154" t="s">
        <v>641</v>
      </c>
      <c r="F203" s="155" t="s">
        <v>642</v>
      </c>
      <c r="G203" s="156" t="s">
        <v>168</v>
      </c>
      <c r="H203" s="157">
        <v>2426.2559999999999</v>
      </c>
      <c r="I203" s="158"/>
      <c r="J203" s="159">
        <f t="shared" si="20"/>
        <v>0</v>
      </c>
      <c r="K203" s="160"/>
      <c r="L203" s="30"/>
      <c r="M203" s="161" t="s">
        <v>1</v>
      </c>
      <c r="N203" s="162" t="s">
        <v>40</v>
      </c>
      <c r="O203" s="58"/>
      <c r="P203" s="163">
        <f t="shared" si="21"/>
        <v>0</v>
      </c>
      <c r="Q203" s="163">
        <v>0</v>
      </c>
      <c r="R203" s="163">
        <f t="shared" si="22"/>
        <v>0</v>
      </c>
      <c r="S203" s="163">
        <v>0</v>
      </c>
      <c r="T203" s="164">
        <f t="shared" si="2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5" t="s">
        <v>169</v>
      </c>
      <c r="AT203" s="165" t="s">
        <v>165</v>
      </c>
      <c r="AU203" s="165" t="s">
        <v>87</v>
      </c>
      <c r="AY203" s="14" t="s">
        <v>163</v>
      </c>
      <c r="BE203" s="166">
        <f t="shared" si="24"/>
        <v>0</v>
      </c>
      <c r="BF203" s="166">
        <f t="shared" si="25"/>
        <v>0</v>
      </c>
      <c r="BG203" s="166">
        <f t="shared" si="26"/>
        <v>0</v>
      </c>
      <c r="BH203" s="166">
        <f t="shared" si="27"/>
        <v>0</v>
      </c>
      <c r="BI203" s="166">
        <f t="shared" si="28"/>
        <v>0</v>
      </c>
      <c r="BJ203" s="14" t="s">
        <v>87</v>
      </c>
      <c r="BK203" s="166">
        <f t="shared" si="29"/>
        <v>0</v>
      </c>
      <c r="BL203" s="14" t="s">
        <v>169</v>
      </c>
      <c r="BM203" s="165" t="s">
        <v>643</v>
      </c>
    </row>
    <row r="204" spans="1:65" s="2" customFormat="1" ht="21.75" customHeight="1">
      <c r="A204" s="29"/>
      <c r="B204" s="152"/>
      <c r="C204" s="153" t="s">
        <v>362</v>
      </c>
      <c r="D204" s="153" t="s">
        <v>165</v>
      </c>
      <c r="E204" s="154" t="s">
        <v>644</v>
      </c>
      <c r="F204" s="155" t="s">
        <v>645</v>
      </c>
      <c r="G204" s="156" t="s">
        <v>307</v>
      </c>
      <c r="H204" s="157">
        <v>0.97199999999999998</v>
      </c>
      <c r="I204" s="158"/>
      <c r="J204" s="159">
        <f t="shared" si="20"/>
        <v>0</v>
      </c>
      <c r="K204" s="160"/>
      <c r="L204" s="30"/>
      <c r="M204" s="161" t="s">
        <v>1</v>
      </c>
      <c r="N204" s="162" t="s">
        <v>40</v>
      </c>
      <c r="O204" s="58"/>
      <c r="P204" s="163">
        <f t="shared" si="21"/>
        <v>0</v>
      </c>
      <c r="Q204" s="163">
        <v>1.01555</v>
      </c>
      <c r="R204" s="163">
        <f t="shared" si="22"/>
        <v>0.98711459999999995</v>
      </c>
      <c r="S204" s="163">
        <v>0</v>
      </c>
      <c r="T204" s="164">
        <f t="shared" si="2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5" t="s">
        <v>169</v>
      </c>
      <c r="AT204" s="165" t="s">
        <v>165</v>
      </c>
      <c r="AU204" s="165" t="s">
        <v>87</v>
      </c>
      <c r="AY204" s="14" t="s">
        <v>163</v>
      </c>
      <c r="BE204" s="166">
        <f t="shared" si="24"/>
        <v>0</v>
      </c>
      <c r="BF204" s="166">
        <f t="shared" si="25"/>
        <v>0</v>
      </c>
      <c r="BG204" s="166">
        <f t="shared" si="26"/>
        <v>0</v>
      </c>
      <c r="BH204" s="166">
        <f t="shared" si="27"/>
        <v>0</v>
      </c>
      <c r="BI204" s="166">
        <f t="shared" si="28"/>
        <v>0</v>
      </c>
      <c r="BJ204" s="14" t="s">
        <v>87</v>
      </c>
      <c r="BK204" s="166">
        <f t="shared" si="29"/>
        <v>0</v>
      </c>
      <c r="BL204" s="14" t="s">
        <v>169</v>
      </c>
      <c r="BM204" s="165" t="s">
        <v>646</v>
      </c>
    </row>
    <row r="205" spans="1:65" s="2" customFormat="1" ht="33" customHeight="1">
      <c r="A205" s="29"/>
      <c r="B205" s="152"/>
      <c r="C205" s="153" t="s">
        <v>366</v>
      </c>
      <c r="D205" s="153" t="s">
        <v>165</v>
      </c>
      <c r="E205" s="154" t="s">
        <v>647</v>
      </c>
      <c r="F205" s="155" t="s">
        <v>648</v>
      </c>
      <c r="G205" s="156" t="s">
        <v>168</v>
      </c>
      <c r="H205" s="157">
        <v>6.93</v>
      </c>
      <c r="I205" s="158"/>
      <c r="J205" s="159">
        <f t="shared" si="20"/>
        <v>0</v>
      </c>
      <c r="K205" s="160"/>
      <c r="L205" s="30"/>
      <c r="M205" s="161" t="s">
        <v>1</v>
      </c>
      <c r="N205" s="162" t="s">
        <v>40</v>
      </c>
      <c r="O205" s="58"/>
      <c r="P205" s="163">
        <f t="shared" si="21"/>
        <v>0</v>
      </c>
      <c r="Q205" s="163">
        <v>7.424E-2</v>
      </c>
      <c r="R205" s="163">
        <f t="shared" si="22"/>
        <v>0.51448320000000003</v>
      </c>
      <c r="S205" s="163">
        <v>0</v>
      </c>
      <c r="T205" s="164">
        <f t="shared" si="2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5" t="s">
        <v>169</v>
      </c>
      <c r="AT205" s="165" t="s">
        <v>165</v>
      </c>
      <c r="AU205" s="165" t="s">
        <v>87</v>
      </c>
      <c r="AY205" s="14" t="s">
        <v>163</v>
      </c>
      <c r="BE205" s="166">
        <f t="shared" si="24"/>
        <v>0</v>
      </c>
      <c r="BF205" s="166">
        <f t="shared" si="25"/>
        <v>0</v>
      </c>
      <c r="BG205" s="166">
        <f t="shared" si="26"/>
        <v>0</v>
      </c>
      <c r="BH205" s="166">
        <f t="shared" si="27"/>
        <v>0</v>
      </c>
      <c r="BI205" s="166">
        <f t="shared" si="28"/>
        <v>0</v>
      </c>
      <c r="BJ205" s="14" t="s">
        <v>87</v>
      </c>
      <c r="BK205" s="166">
        <f t="shared" si="29"/>
        <v>0</v>
      </c>
      <c r="BL205" s="14" t="s">
        <v>169</v>
      </c>
      <c r="BM205" s="165" t="s">
        <v>649</v>
      </c>
    </row>
    <row r="206" spans="1:65" s="2" customFormat="1" ht="33" customHeight="1">
      <c r="A206" s="29"/>
      <c r="B206" s="152"/>
      <c r="C206" s="153" t="s">
        <v>370</v>
      </c>
      <c r="D206" s="153" t="s">
        <v>165</v>
      </c>
      <c r="E206" s="154" t="s">
        <v>650</v>
      </c>
      <c r="F206" s="155" t="s">
        <v>651</v>
      </c>
      <c r="G206" s="156" t="s">
        <v>168</v>
      </c>
      <c r="H206" s="157">
        <v>104.84099999999999</v>
      </c>
      <c r="I206" s="158"/>
      <c r="J206" s="159">
        <f t="shared" si="20"/>
        <v>0</v>
      </c>
      <c r="K206" s="160"/>
      <c r="L206" s="30"/>
      <c r="M206" s="161" t="s">
        <v>1</v>
      </c>
      <c r="N206" s="162" t="s">
        <v>40</v>
      </c>
      <c r="O206" s="58"/>
      <c r="P206" s="163">
        <f t="shared" si="21"/>
        <v>0</v>
      </c>
      <c r="Q206" s="163">
        <v>0.11124000000000001</v>
      </c>
      <c r="R206" s="163">
        <f t="shared" si="22"/>
        <v>11.66251284</v>
      </c>
      <c r="S206" s="163">
        <v>0</v>
      </c>
      <c r="T206" s="164">
        <f t="shared" si="2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5" t="s">
        <v>169</v>
      </c>
      <c r="AT206" s="165" t="s">
        <v>165</v>
      </c>
      <c r="AU206" s="165" t="s">
        <v>87</v>
      </c>
      <c r="AY206" s="14" t="s">
        <v>163</v>
      </c>
      <c r="BE206" s="166">
        <f t="shared" si="24"/>
        <v>0</v>
      </c>
      <c r="BF206" s="166">
        <f t="shared" si="25"/>
        <v>0</v>
      </c>
      <c r="BG206" s="166">
        <f t="shared" si="26"/>
        <v>0</v>
      </c>
      <c r="BH206" s="166">
        <f t="shared" si="27"/>
        <v>0</v>
      </c>
      <c r="BI206" s="166">
        <f t="shared" si="28"/>
        <v>0</v>
      </c>
      <c r="BJ206" s="14" t="s">
        <v>87</v>
      </c>
      <c r="BK206" s="166">
        <f t="shared" si="29"/>
        <v>0</v>
      </c>
      <c r="BL206" s="14" t="s">
        <v>169</v>
      </c>
      <c r="BM206" s="165" t="s">
        <v>652</v>
      </c>
    </row>
    <row r="207" spans="1:65" s="12" customFormat="1" ht="22.9" customHeight="1">
      <c r="B207" s="139"/>
      <c r="D207" s="140" t="s">
        <v>73</v>
      </c>
      <c r="E207" s="150" t="s">
        <v>169</v>
      </c>
      <c r="F207" s="150" t="s">
        <v>653</v>
      </c>
      <c r="I207" s="142"/>
      <c r="J207" s="151">
        <f>BK207</f>
        <v>0</v>
      </c>
      <c r="L207" s="139"/>
      <c r="M207" s="144"/>
      <c r="N207" s="145"/>
      <c r="O207" s="145"/>
      <c r="P207" s="146">
        <f>SUM(P208:P229)</f>
        <v>0</v>
      </c>
      <c r="Q207" s="145"/>
      <c r="R207" s="146">
        <f>SUM(R208:R229)</f>
        <v>113.73718831999999</v>
      </c>
      <c r="S207" s="145"/>
      <c r="T207" s="147">
        <f>SUM(T208:T229)</f>
        <v>0</v>
      </c>
      <c r="AR207" s="140" t="s">
        <v>81</v>
      </c>
      <c r="AT207" s="148" t="s">
        <v>73</v>
      </c>
      <c r="AU207" s="148" t="s">
        <v>81</v>
      </c>
      <c r="AY207" s="140" t="s">
        <v>163</v>
      </c>
      <c r="BK207" s="149">
        <f>SUM(BK208:BK229)</f>
        <v>0</v>
      </c>
    </row>
    <row r="208" spans="1:65" s="2" customFormat="1" ht="24.2" customHeight="1">
      <c r="A208" s="29"/>
      <c r="B208" s="152"/>
      <c r="C208" s="153" t="s">
        <v>374</v>
      </c>
      <c r="D208" s="153" t="s">
        <v>165</v>
      </c>
      <c r="E208" s="154" t="s">
        <v>654</v>
      </c>
      <c r="F208" s="155" t="s">
        <v>655</v>
      </c>
      <c r="G208" s="156" t="s">
        <v>177</v>
      </c>
      <c r="H208" s="157">
        <v>33.707999999999998</v>
      </c>
      <c r="I208" s="158"/>
      <c r="J208" s="159">
        <f t="shared" ref="J208:J229" si="30">ROUND(I208*H208,2)</f>
        <v>0</v>
      </c>
      <c r="K208" s="160"/>
      <c r="L208" s="30"/>
      <c r="M208" s="161" t="s">
        <v>1</v>
      </c>
      <c r="N208" s="162" t="s">
        <v>40</v>
      </c>
      <c r="O208" s="58"/>
      <c r="P208" s="163">
        <f t="shared" ref="P208:P229" si="31">O208*H208</f>
        <v>0</v>
      </c>
      <c r="Q208" s="163">
        <v>2.4018999999999999</v>
      </c>
      <c r="R208" s="163">
        <f t="shared" ref="R208:R229" si="32">Q208*H208</f>
        <v>80.963245199999989</v>
      </c>
      <c r="S208" s="163">
        <v>0</v>
      </c>
      <c r="T208" s="164">
        <f t="shared" ref="T208:T229" si="33">S208*H208</f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5" t="s">
        <v>169</v>
      </c>
      <c r="AT208" s="165" t="s">
        <v>165</v>
      </c>
      <c r="AU208" s="165" t="s">
        <v>87</v>
      </c>
      <c r="AY208" s="14" t="s">
        <v>163</v>
      </c>
      <c r="BE208" s="166">
        <f t="shared" ref="BE208:BE229" si="34">IF(N208="základná",J208,0)</f>
        <v>0</v>
      </c>
      <c r="BF208" s="166">
        <f t="shared" ref="BF208:BF229" si="35">IF(N208="znížená",J208,0)</f>
        <v>0</v>
      </c>
      <c r="BG208" s="166">
        <f t="shared" ref="BG208:BG229" si="36">IF(N208="zákl. prenesená",J208,0)</f>
        <v>0</v>
      </c>
      <c r="BH208" s="166">
        <f t="shared" ref="BH208:BH229" si="37">IF(N208="zníž. prenesená",J208,0)</f>
        <v>0</v>
      </c>
      <c r="BI208" s="166">
        <f t="shared" ref="BI208:BI229" si="38">IF(N208="nulová",J208,0)</f>
        <v>0</v>
      </c>
      <c r="BJ208" s="14" t="s">
        <v>87</v>
      </c>
      <c r="BK208" s="166">
        <f t="shared" ref="BK208:BK229" si="39">ROUND(I208*H208,2)</f>
        <v>0</v>
      </c>
      <c r="BL208" s="14" t="s">
        <v>169</v>
      </c>
      <c r="BM208" s="165" t="s">
        <v>656</v>
      </c>
    </row>
    <row r="209" spans="1:65" s="2" customFormat="1" ht="16.5" customHeight="1">
      <c r="A209" s="29"/>
      <c r="B209" s="152"/>
      <c r="C209" s="153" t="s">
        <v>378</v>
      </c>
      <c r="D209" s="153" t="s">
        <v>165</v>
      </c>
      <c r="E209" s="154" t="s">
        <v>657</v>
      </c>
      <c r="F209" s="155" t="s">
        <v>658</v>
      </c>
      <c r="G209" s="156" t="s">
        <v>168</v>
      </c>
      <c r="H209" s="157">
        <v>142.35599999999999</v>
      </c>
      <c r="I209" s="158"/>
      <c r="J209" s="159">
        <f t="shared" si="30"/>
        <v>0</v>
      </c>
      <c r="K209" s="160"/>
      <c r="L209" s="30"/>
      <c r="M209" s="161" t="s">
        <v>1</v>
      </c>
      <c r="N209" s="162" t="s">
        <v>40</v>
      </c>
      <c r="O209" s="58"/>
      <c r="P209" s="163">
        <f t="shared" si="31"/>
        <v>0</v>
      </c>
      <c r="Q209" s="163">
        <v>1.0399999999999999E-3</v>
      </c>
      <c r="R209" s="163">
        <f t="shared" si="32"/>
        <v>0.14805023999999997</v>
      </c>
      <c r="S209" s="163">
        <v>0</v>
      </c>
      <c r="T209" s="164">
        <f t="shared" si="3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5" t="s">
        <v>169</v>
      </c>
      <c r="AT209" s="165" t="s">
        <v>165</v>
      </c>
      <c r="AU209" s="165" t="s">
        <v>87</v>
      </c>
      <c r="AY209" s="14" t="s">
        <v>163</v>
      </c>
      <c r="BE209" s="166">
        <f t="shared" si="34"/>
        <v>0</v>
      </c>
      <c r="BF209" s="166">
        <f t="shared" si="35"/>
        <v>0</v>
      </c>
      <c r="BG209" s="166">
        <f t="shared" si="36"/>
        <v>0</v>
      </c>
      <c r="BH209" s="166">
        <f t="shared" si="37"/>
        <v>0</v>
      </c>
      <c r="BI209" s="166">
        <f t="shared" si="38"/>
        <v>0</v>
      </c>
      <c r="BJ209" s="14" t="s">
        <v>87</v>
      </c>
      <c r="BK209" s="166">
        <f t="shared" si="39"/>
        <v>0</v>
      </c>
      <c r="BL209" s="14" t="s">
        <v>169</v>
      </c>
      <c r="BM209" s="165" t="s">
        <v>659</v>
      </c>
    </row>
    <row r="210" spans="1:65" s="2" customFormat="1" ht="16.5" customHeight="1">
      <c r="A210" s="29"/>
      <c r="B210" s="152"/>
      <c r="C210" s="153" t="s">
        <v>382</v>
      </c>
      <c r="D210" s="153" t="s">
        <v>165</v>
      </c>
      <c r="E210" s="154" t="s">
        <v>660</v>
      </c>
      <c r="F210" s="155" t="s">
        <v>661</v>
      </c>
      <c r="G210" s="156" t="s">
        <v>168</v>
      </c>
      <c r="H210" s="157">
        <v>142.35599999999999</v>
      </c>
      <c r="I210" s="158"/>
      <c r="J210" s="159">
        <f t="shared" si="30"/>
        <v>0</v>
      </c>
      <c r="K210" s="160"/>
      <c r="L210" s="30"/>
      <c r="M210" s="161" t="s">
        <v>1</v>
      </c>
      <c r="N210" s="162" t="s">
        <v>40</v>
      </c>
      <c r="O210" s="58"/>
      <c r="P210" s="163">
        <f t="shared" si="31"/>
        <v>0</v>
      </c>
      <c r="Q210" s="163">
        <v>0</v>
      </c>
      <c r="R210" s="163">
        <f t="shared" si="32"/>
        <v>0</v>
      </c>
      <c r="S210" s="163">
        <v>0</v>
      </c>
      <c r="T210" s="164">
        <f t="shared" si="3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5" t="s">
        <v>169</v>
      </c>
      <c r="AT210" s="165" t="s">
        <v>165</v>
      </c>
      <c r="AU210" s="165" t="s">
        <v>87</v>
      </c>
      <c r="AY210" s="14" t="s">
        <v>163</v>
      </c>
      <c r="BE210" s="166">
        <f t="shared" si="34"/>
        <v>0</v>
      </c>
      <c r="BF210" s="166">
        <f t="shared" si="35"/>
        <v>0</v>
      </c>
      <c r="BG210" s="166">
        <f t="shared" si="36"/>
        <v>0</v>
      </c>
      <c r="BH210" s="166">
        <f t="shared" si="37"/>
        <v>0</v>
      </c>
      <c r="BI210" s="166">
        <f t="shared" si="38"/>
        <v>0</v>
      </c>
      <c r="BJ210" s="14" t="s">
        <v>87</v>
      </c>
      <c r="BK210" s="166">
        <f t="shared" si="39"/>
        <v>0</v>
      </c>
      <c r="BL210" s="14" t="s">
        <v>169</v>
      </c>
      <c r="BM210" s="165" t="s">
        <v>662</v>
      </c>
    </row>
    <row r="211" spans="1:65" s="2" customFormat="1" ht="16.5" customHeight="1">
      <c r="A211" s="29"/>
      <c r="B211" s="152"/>
      <c r="C211" s="153" t="s">
        <v>386</v>
      </c>
      <c r="D211" s="153" t="s">
        <v>165</v>
      </c>
      <c r="E211" s="154" t="s">
        <v>663</v>
      </c>
      <c r="F211" s="155" t="s">
        <v>664</v>
      </c>
      <c r="G211" s="156" t="s">
        <v>168</v>
      </c>
      <c r="H211" s="157">
        <v>30.664000000000001</v>
      </c>
      <c r="I211" s="158"/>
      <c r="J211" s="159">
        <f t="shared" si="30"/>
        <v>0</v>
      </c>
      <c r="K211" s="160"/>
      <c r="L211" s="30"/>
      <c r="M211" s="161" t="s">
        <v>1</v>
      </c>
      <c r="N211" s="162" t="s">
        <v>40</v>
      </c>
      <c r="O211" s="58"/>
      <c r="P211" s="163">
        <f t="shared" si="31"/>
        <v>0</v>
      </c>
      <c r="Q211" s="163">
        <v>3.2000000000000002E-3</v>
      </c>
      <c r="R211" s="163">
        <f t="shared" si="32"/>
        <v>9.8124800000000012E-2</v>
      </c>
      <c r="S211" s="163">
        <v>0</v>
      </c>
      <c r="T211" s="164">
        <f t="shared" si="3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5" t="s">
        <v>169</v>
      </c>
      <c r="AT211" s="165" t="s">
        <v>165</v>
      </c>
      <c r="AU211" s="165" t="s">
        <v>87</v>
      </c>
      <c r="AY211" s="14" t="s">
        <v>163</v>
      </c>
      <c r="BE211" s="166">
        <f t="shared" si="34"/>
        <v>0</v>
      </c>
      <c r="BF211" s="166">
        <f t="shared" si="35"/>
        <v>0</v>
      </c>
      <c r="BG211" s="166">
        <f t="shared" si="36"/>
        <v>0</v>
      </c>
      <c r="BH211" s="166">
        <f t="shared" si="37"/>
        <v>0</v>
      </c>
      <c r="BI211" s="166">
        <f t="shared" si="38"/>
        <v>0</v>
      </c>
      <c r="BJ211" s="14" t="s">
        <v>87</v>
      </c>
      <c r="BK211" s="166">
        <f t="shared" si="39"/>
        <v>0</v>
      </c>
      <c r="BL211" s="14" t="s">
        <v>169</v>
      </c>
      <c r="BM211" s="165" t="s">
        <v>665</v>
      </c>
    </row>
    <row r="212" spans="1:65" s="2" customFormat="1" ht="16.5" customHeight="1">
      <c r="A212" s="29"/>
      <c r="B212" s="152"/>
      <c r="C212" s="153" t="s">
        <v>392</v>
      </c>
      <c r="D212" s="153" t="s">
        <v>165</v>
      </c>
      <c r="E212" s="154" t="s">
        <v>666</v>
      </c>
      <c r="F212" s="155" t="s">
        <v>667</v>
      </c>
      <c r="G212" s="156" t="s">
        <v>168</v>
      </c>
      <c r="H212" s="157">
        <v>30.664000000000001</v>
      </c>
      <c r="I212" s="158"/>
      <c r="J212" s="159">
        <f t="shared" si="30"/>
        <v>0</v>
      </c>
      <c r="K212" s="160"/>
      <c r="L212" s="30"/>
      <c r="M212" s="161" t="s">
        <v>1</v>
      </c>
      <c r="N212" s="162" t="s">
        <v>40</v>
      </c>
      <c r="O212" s="58"/>
      <c r="P212" s="163">
        <f t="shared" si="31"/>
        <v>0</v>
      </c>
      <c r="Q212" s="163">
        <v>0</v>
      </c>
      <c r="R212" s="163">
        <f t="shared" si="32"/>
        <v>0</v>
      </c>
      <c r="S212" s="163">
        <v>0</v>
      </c>
      <c r="T212" s="164">
        <f t="shared" si="3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5" t="s">
        <v>169</v>
      </c>
      <c r="AT212" s="165" t="s">
        <v>165</v>
      </c>
      <c r="AU212" s="165" t="s">
        <v>87</v>
      </c>
      <c r="AY212" s="14" t="s">
        <v>163</v>
      </c>
      <c r="BE212" s="166">
        <f t="shared" si="34"/>
        <v>0</v>
      </c>
      <c r="BF212" s="166">
        <f t="shared" si="35"/>
        <v>0</v>
      </c>
      <c r="BG212" s="166">
        <f t="shared" si="36"/>
        <v>0</v>
      </c>
      <c r="BH212" s="166">
        <f t="shared" si="37"/>
        <v>0</v>
      </c>
      <c r="BI212" s="166">
        <f t="shared" si="38"/>
        <v>0</v>
      </c>
      <c r="BJ212" s="14" t="s">
        <v>87</v>
      </c>
      <c r="BK212" s="166">
        <f t="shared" si="39"/>
        <v>0</v>
      </c>
      <c r="BL212" s="14" t="s">
        <v>169</v>
      </c>
      <c r="BM212" s="165" t="s">
        <v>668</v>
      </c>
    </row>
    <row r="213" spans="1:65" s="2" customFormat="1" ht="24.2" customHeight="1">
      <c r="A213" s="29"/>
      <c r="B213" s="152"/>
      <c r="C213" s="153" t="s">
        <v>396</v>
      </c>
      <c r="D213" s="153" t="s">
        <v>165</v>
      </c>
      <c r="E213" s="154" t="s">
        <v>669</v>
      </c>
      <c r="F213" s="155" t="s">
        <v>670</v>
      </c>
      <c r="G213" s="156" t="s">
        <v>168</v>
      </c>
      <c r="H213" s="157">
        <v>142.35599999999999</v>
      </c>
      <c r="I213" s="158"/>
      <c r="J213" s="159">
        <f t="shared" si="30"/>
        <v>0</v>
      </c>
      <c r="K213" s="160"/>
      <c r="L213" s="30"/>
      <c r="M213" s="161" t="s">
        <v>1</v>
      </c>
      <c r="N213" s="162" t="s">
        <v>40</v>
      </c>
      <c r="O213" s="58"/>
      <c r="P213" s="163">
        <f t="shared" si="31"/>
        <v>0</v>
      </c>
      <c r="Q213" s="163">
        <v>3.8400000000000001E-3</v>
      </c>
      <c r="R213" s="163">
        <f t="shared" si="32"/>
        <v>0.54664703999999997</v>
      </c>
      <c r="S213" s="163">
        <v>0</v>
      </c>
      <c r="T213" s="164">
        <f t="shared" si="3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5" t="s">
        <v>169</v>
      </c>
      <c r="AT213" s="165" t="s">
        <v>165</v>
      </c>
      <c r="AU213" s="165" t="s">
        <v>87</v>
      </c>
      <c r="AY213" s="14" t="s">
        <v>163</v>
      </c>
      <c r="BE213" s="166">
        <f t="shared" si="34"/>
        <v>0</v>
      </c>
      <c r="BF213" s="166">
        <f t="shared" si="35"/>
        <v>0</v>
      </c>
      <c r="BG213" s="166">
        <f t="shared" si="36"/>
        <v>0</v>
      </c>
      <c r="BH213" s="166">
        <f t="shared" si="37"/>
        <v>0</v>
      </c>
      <c r="BI213" s="166">
        <f t="shared" si="38"/>
        <v>0</v>
      </c>
      <c r="BJ213" s="14" t="s">
        <v>87</v>
      </c>
      <c r="BK213" s="166">
        <f t="shared" si="39"/>
        <v>0</v>
      </c>
      <c r="BL213" s="14" t="s">
        <v>169</v>
      </c>
      <c r="BM213" s="165" t="s">
        <v>671</v>
      </c>
    </row>
    <row r="214" spans="1:65" s="2" customFormat="1" ht="24.2" customHeight="1">
      <c r="A214" s="29"/>
      <c r="B214" s="152"/>
      <c r="C214" s="153" t="s">
        <v>402</v>
      </c>
      <c r="D214" s="153" t="s">
        <v>165</v>
      </c>
      <c r="E214" s="154" t="s">
        <v>672</v>
      </c>
      <c r="F214" s="155" t="s">
        <v>673</v>
      </c>
      <c r="G214" s="156" t="s">
        <v>168</v>
      </c>
      <c r="H214" s="157">
        <v>142.35599999999999</v>
      </c>
      <c r="I214" s="158"/>
      <c r="J214" s="159">
        <f t="shared" si="30"/>
        <v>0</v>
      </c>
      <c r="K214" s="160"/>
      <c r="L214" s="30"/>
      <c r="M214" s="161" t="s">
        <v>1</v>
      </c>
      <c r="N214" s="162" t="s">
        <v>40</v>
      </c>
      <c r="O214" s="58"/>
      <c r="P214" s="163">
        <f t="shared" si="31"/>
        <v>0</v>
      </c>
      <c r="Q214" s="163">
        <v>0</v>
      </c>
      <c r="R214" s="163">
        <f t="shared" si="32"/>
        <v>0</v>
      </c>
      <c r="S214" s="163">
        <v>0</v>
      </c>
      <c r="T214" s="164">
        <f t="shared" si="3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5" t="s">
        <v>169</v>
      </c>
      <c r="AT214" s="165" t="s">
        <v>165</v>
      </c>
      <c r="AU214" s="165" t="s">
        <v>87</v>
      </c>
      <c r="AY214" s="14" t="s">
        <v>163</v>
      </c>
      <c r="BE214" s="166">
        <f t="shared" si="34"/>
        <v>0</v>
      </c>
      <c r="BF214" s="166">
        <f t="shared" si="35"/>
        <v>0</v>
      </c>
      <c r="BG214" s="166">
        <f t="shared" si="36"/>
        <v>0</v>
      </c>
      <c r="BH214" s="166">
        <f t="shared" si="37"/>
        <v>0</v>
      </c>
      <c r="BI214" s="166">
        <f t="shared" si="38"/>
        <v>0</v>
      </c>
      <c r="BJ214" s="14" t="s">
        <v>87</v>
      </c>
      <c r="BK214" s="166">
        <f t="shared" si="39"/>
        <v>0</v>
      </c>
      <c r="BL214" s="14" t="s">
        <v>169</v>
      </c>
      <c r="BM214" s="165" t="s">
        <v>674</v>
      </c>
    </row>
    <row r="215" spans="1:65" s="2" customFormat="1" ht="37.9" customHeight="1">
      <c r="A215" s="29"/>
      <c r="B215" s="152"/>
      <c r="C215" s="153" t="s">
        <v>406</v>
      </c>
      <c r="D215" s="153" t="s">
        <v>165</v>
      </c>
      <c r="E215" s="154" t="s">
        <v>675</v>
      </c>
      <c r="F215" s="155" t="s">
        <v>676</v>
      </c>
      <c r="G215" s="156" t="s">
        <v>168</v>
      </c>
      <c r="H215" s="157">
        <v>3985.9679999999998</v>
      </c>
      <c r="I215" s="158"/>
      <c r="J215" s="159">
        <f t="shared" si="30"/>
        <v>0</v>
      </c>
      <c r="K215" s="160"/>
      <c r="L215" s="30"/>
      <c r="M215" s="161" t="s">
        <v>1</v>
      </c>
      <c r="N215" s="162" t="s">
        <v>40</v>
      </c>
      <c r="O215" s="58"/>
      <c r="P215" s="163">
        <f t="shared" si="31"/>
        <v>0</v>
      </c>
      <c r="Q215" s="163">
        <v>0</v>
      </c>
      <c r="R215" s="163">
        <f t="shared" si="32"/>
        <v>0</v>
      </c>
      <c r="S215" s="163">
        <v>0</v>
      </c>
      <c r="T215" s="164">
        <f t="shared" si="3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5" t="s">
        <v>169</v>
      </c>
      <c r="AT215" s="165" t="s">
        <v>165</v>
      </c>
      <c r="AU215" s="165" t="s">
        <v>87</v>
      </c>
      <c r="AY215" s="14" t="s">
        <v>163</v>
      </c>
      <c r="BE215" s="166">
        <f t="shared" si="34"/>
        <v>0</v>
      </c>
      <c r="BF215" s="166">
        <f t="shared" si="35"/>
        <v>0</v>
      </c>
      <c r="BG215" s="166">
        <f t="shared" si="36"/>
        <v>0</v>
      </c>
      <c r="BH215" s="166">
        <f t="shared" si="37"/>
        <v>0</v>
      </c>
      <c r="BI215" s="166">
        <f t="shared" si="38"/>
        <v>0</v>
      </c>
      <c r="BJ215" s="14" t="s">
        <v>87</v>
      </c>
      <c r="BK215" s="166">
        <f t="shared" si="39"/>
        <v>0</v>
      </c>
      <c r="BL215" s="14" t="s">
        <v>169</v>
      </c>
      <c r="BM215" s="165" t="s">
        <v>677</v>
      </c>
    </row>
    <row r="216" spans="1:65" s="2" customFormat="1" ht="37.9" customHeight="1">
      <c r="A216" s="29"/>
      <c r="B216" s="152"/>
      <c r="C216" s="153" t="s">
        <v>410</v>
      </c>
      <c r="D216" s="153" t="s">
        <v>165</v>
      </c>
      <c r="E216" s="154" t="s">
        <v>678</v>
      </c>
      <c r="F216" s="155" t="s">
        <v>679</v>
      </c>
      <c r="G216" s="156" t="s">
        <v>307</v>
      </c>
      <c r="H216" s="157">
        <v>2.177</v>
      </c>
      <c r="I216" s="158"/>
      <c r="J216" s="159">
        <f t="shared" si="30"/>
        <v>0</v>
      </c>
      <c r="K216" s="160"/>
      <c r="L216" s="30"/>
      <c r="M216" s="161" t="s">
        <v>1</v>
      </c>
      <c r="N216" s="162" t="s">
        <v>40</v>
      </c>
      <c r="O216" s="58"/>
      <c r="P216" s="163">
        <f t="shared" si="31"/>
        <v>0</v>
      </c>
      <c r="Q216" s="163">
        <v>1.0162899999999999</v>
      </c>
      <c r="R216" s="163">
        <f t="shared" si="32"/>
        <v>2.2124633299999998</v>
      </c>
      <c r="S216" s="163">
        <v>0</v>
      </c>
      <c r="T216" s="164">
        <f t="shared" si="3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5" t="s">
        <v>169</v>
      </c>
      <c r="AT216" s="165" t="s">
        <v>165</v>
      </c>
      <c r="AU216" s="165" t="s">
        <v>87</v>
      </c>
      <c r="AY216" s="14" t="s">
        <v>163</v>
      </c>
      <c r="BE216" s="166">
        <f t="shared" si="34"/>
        <v>0</v>
      </c>
      <c r="BF216" s="166">
        <f t="shared" si="35"/>
        <v>0</v>
      </c>
      <c r="BG216" s="166">
        <f t="shared" si="36"/>
        <v>0</v>
      </c>
      <c r="BH216" s="166">
        <f t="shared" si="37"/>
        <v>0</v>
      </c>
      <c r="BI216" s="166">
        <f t="shared" si="38"/>
        <v>0</v>
      </c>
      <c r="BJ216" s="14" t="s">
        <v>87</v>
      </c>
      <c r="BK216" s="166">
        <f t="shared" si="39"/>
        <v>0</v>
      </c>
      <c r="BL216" s="14" t="s">
        <v>169</v>
      </c>
      <c r="BM216" s="165" t="s">
        <v>680</v>
      </c>
    </row>
    <row r="217" spans="1:65" s="2" customFormat="1" ht="21.75" customHeight="1">
      <c r="A217" s="29"/>
      <c r="B217" s="152"/>
      <c r="C217" s="153" t="s">
        <v>414</v>
      </c>
      <c r="D217" s="153" t="s">
        <v>165</v>
      </c>
      <c r="E217" s="154" t="s">
        <v>681</v>
      </c>
      <c r="F217" s="155" t="s">
        <v>682</v>
      </c>
      <c r="G217" s="156" t="s">
        <v>177</v>
      </c>
      <c r="H217" s="157">
        <v>10.081</v>
      </c>
      <c r="I217" s="158"/>
      <c r="J217" s="159">
        <f t="shared" si="30"/>
        <v>0</v>
      </c>
      <c r="K217" s="160"/>
      <c r="L217" s="30"/>
      <c r="M217" s="161" t="s">
        <v>1</v>
      </c>
      <c r="N217" s="162" t="s">
        <v>40</v>
      </c>
      <c r="O217" s="58"/>
      <c r="P217" s="163">
        <f t="shared" si="31"/>
        <v>0</v>
      </c>
      <c r="Q217" s="163">
        <v>2.4018600000000001</v>
      </c>
      <c r="R217" s="163">
        <f t="shared" si="32"/>
        <v>24.21315066</v>
      </c>
      <c r="S217" s="163">
        <v>0</v>
      </c>
      <c r="T217" s="164">
        <f t="shared" si="3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5" t="s">
        <v>169</v>
      </c>
      <c r="AT217" s="165" t="s">
        <v>165</v>
      </c>
      <c r="AU217" s="165" t="s">
        <v>87</v>
      </c>
      <c r="AY217" s="14" t="s">
        <v>163</v>
      </c>
      <c r="BE217" s="166">
        <f t="shared" si="34"/>
        <v>0</v>
      </c>
      <c r="BF217" s="166">
        <f t="shared" si="35"/>
        <v>0</v>
      </c>
      <c r="BG217" s="166">
        <f t="shared" si="36"/>
        <v>0</v>
      </c>
      <c r="BH217" s="166">
        <f t="shared" si="37"/>
        <v>0</v>
      </c>
      <c r="BI217" s="166">
        <f t="shared" si="38"/>
        <v>0</v>
      </c>
      <c r="BJ217" s="14" t="s">
        <v>87</v>
      </c>
      <c r="BK217" s="166">
        <f t="shared" si="39"/>
        <v>0</v>
      </c>
      <c r="BL217" s="14" t="s">
        <v>169</v>
      </c>
      <c r="BM217" s="165" t="s">
        <v>683</v>
      </c>
    </row>
    <row r="218" spans="1:65" s="2" customFormat="1" ht="24.2" customHeight="1">
      <c r="A218" s="29"/>
      <c r="B218" s="152"/>
      <c r="C218" s="153" t="s">
        <v>418</v>
      </c>
      <c r="D218" s="153" t="s">
        <v>165</v>
      </c>
      <c r="E218" s="154" t="s">
        <v>684</v>
      </c>
      <c r="F218" s="155" t="s">
        <v>685</v>
      </c>
      <c r="G218" s="156" t="s">
        <v>168</v>
      </c>
      <c r="H218" s="157">
        <v>85.22</v>
      </c>
      <c r="I218" s="158"/>
      <c r="J218" s="159">
        <f t="shared" si="30"/>
        <v>0</v>
      </c>
      <c r="K218" s="160"/>
      <c r="L218" s="30"/>
      <c r="M218" s="161" t="s">
        <v>1</v>
      </c>
      <c r="N218" s="162" t="s">
        <v>40</v>
      </c>
      <c r="O218" s="58"/>
      <c r="P218" s="163">
        <f t="shared" si="31"/>
        <v>0</v>
      </c>
      <c r="Q218" s="163">
        <v>3.14E-3</v>
      </c>
      <c r="R218" s="163">
        <f t="shared" si="32"/>
        <v>0.26759080000000002</v>
      </c>
      <c r="S218" s="163">
        <v>0</v>
      </c>
      <c r="T218" s="164">
        <f t="shared" si="3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5" t="s">
        <v>169</v>
      </c>
      <c r="AT218" s="165" t="s">
        <v>165</v>
      </c>
      <c r="AU218" s="165" t="s">
        <v>87</v>
      </c>
      <c r="AY218" s="14" t="s">
        <v>163</v>
      </c>
      <c r="BE218" s="166">
        <f t="shared" si="34"/>
        <v>0</v>
      </c>
      <c r="BF218" s="166">
        <f t="shared" si="35"/>
        <v>0</v>
      </c>
      <c r="BG218" s="166">
        <f t="shared" si="36"/>
        <v>0</v>
      </c>
      <c r="BH218" s="166">
        <f t="shared" si="37"/>
        <v>0</v>
      </c>
      <c r="BI218" s="166">
        <f t="shared" si="38"/>
        <v>0</v>
      </c>
      <c r="BJ218" s="14" t="s">
        <v>87</v>
      </c>
      <c r="BK218" s="166">
        <f t="shared" si="39"/>
        <v>0</v>
      </c>
      <c r="BL218" s="14" t="s">
        <v>169</v>
      </c>
      <c r="BM218" s="165" t="s">
        <v>686</v>
      </c>
    </row>
    <row r="219" spans="1:65" s="2" customFormat="1" ht="24.2" customHeight="1">
      <c r="A219" s="29"/>
      <c r="B219" s="152"/>
      <c r="C219" s="153" t="s">
        <v>422</v>
      </c>
      <c r="D219" s="153" t="s">
        <v>165</v>
      </c>
      <c r="E219" s="154" t="s">
        <v>687</v>
      </c>
      <c r="F219" s="155" t="s">
        <v>688</v>
      </c>
      <c r="G219" s="156" t="s">
        <v>168</v>
      </c>
      <c r="H219" s="157">
        <v>85.22</v>
      </c>
      <c r="I219" s="158"/>
      <c r="J219" s="159">
        <f t="shared" si="30"/>
        <v>0</v>
      </c>
      <c r="K219" s="160"/>
      <c r="L219" s="30"/>
      <c r="M219" s="161" t="s">
        <v>1</v>
      </c>
      <c r="N219" s="162" t="s">
        <v>40</v>
      </c>
      <c r="O219" s="58"/>
      <c r="P219" s="163">
        <f t="shared" si="31"/>
        <v>0</v>
      </c>
      <c r="Q219" s="163">
        <v>0</v>
      </c>
      <c r="R219" s="163">
        <f t="shared" si="32"/>
        <v>0</v>
      </c>
      <c r="S219" s="163">
        <v>0</v>
      </c>
      <c r="T219" s="164">
        <f t="shared" si="3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5" t="s">
        <v>169</v>
      </c>
      <c r="AT219" s="165" t="s">
        <v>165</v>
      </c>
      <c r="AU219" s="165" t="s">
        <v>87</v>
      </c>
      <c r="AY219" s="14" t="s">
        <v>163</v>
      </c>
      <c r="BE219" s="166">
        <f t="shared" si="34"/>
        <v>0</v>
      </c>
      <c r="BF219" s="166">
        <f t="shared" si="35"/>
        <v>0</v>
      </c>
      <c r="BG219" s="166">
        <f t="shared" si="36"/>
        <v>0</v>
      </c>
      <c r="BH219" s="166">
        <f t="shared" si="37"/>
        <v>0</v>
      </c>
      <c r="BI219" s="166">
        <f t="shared" si="38"/>
        <v>0</v>
      </c>
      <c r="BJ219" s="14" t="s">
        <v>87</v>
      </c>
      <c r="BK219" s="166">
        <f t="shared" si="39"/>
        <v>0</v>
      </c>
      <c r="BL219" s="14" t="s">
        <v>169</v>
      </c>
      <c r="BM219" s="165" t="s">
        <v>689</v>
      </c>
    </row>
    <row r="220" spans="1:65" s="2" customFormat="1" ht="24.2" customHeight="1">
      <c r="A220" s="29"/>
      <c r="B220" s="152"/>
      <c r="C220" s="153" t="s">
        <v>426</v>
      </c>
      <c r="D220" s="153" t="s">
        <v>165</v>
      </c>
      <c r="E220" s="154" t="s">
        <v>690</v>
      </c>
      <c r="F220" s="155" t="s">
        <v>691</v>
      </c>
      <c r="G220" s="156" t="s">
        <v>307</v>
      </c>
      <c r="H220" s="157">
        <v>1.3640000000000001</v>
      </c>
      <c r="I220" s="158"/>
      <c r="J220" s="159">
        <f t="shared" si="30"/>
        <v>0</v>
      </c>
      <c r="K220" s="160"/>
      <c r="L220" s="30"/>
      <c r="M220" s="161" t="s">
        <v>1</v>
      </c>
      <c r="N220" s="162" t="s">
        <v>40</v>
      </c>
      <c r="O220" s="58"/>
      <c r="P220" s="163">
        <f t="shared" si="31"/>
        <v>0</v>
      </c>
      <c r="Q220" s="163">
        <v>1.0165999999999999</v>
      </c>
      <c r="R220" s="163">
        <f t="shared" si="32"/>
        <v>1.3866423999999999</v>
      </c>
      <c r="S220" s="163">
        <v>0</v>
      </c>
      <c r="T220" s="164">
        <f t="shared" si="3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5" t="s">
        <v>169</v>
      </c>
      <c r="AT220" s="165" t="s">
        <v>165</v>
      </c>
      <c r="AU220" s="165" t="s">
        <v>87</v>
      </c>
      <c r="AY220" s="14" t="s">
        <v>163</v>
      </c>
      <c r="BE220" s="166">
        <f t="shared" si="34"/>
        <v>0</v>
      </c>
      <c r="BF220" s="166">
        <f t="shared" si="35"/>
        <v>0</v>
      </c>
      <c r="BG220" s="166">
        <f t="shared" si="36"/>
        <v>0</v>
      </c>
      <c r="BH220" s="166">
        <f t="shared" si="37"/>
        <v>0</v>
      </c>
      <c r="BI220" s="166">
        <f t="shared" si="38"/>
        <v>0</v>
      </c>
      <c r="BJ220" s="14" t="s">
        <v>87</v>
      </c>
      <c r="BK220" s="166">
        <f t="shared" si="39"/>
        <v>0</v>
      </c>
      <c r="BL220" s="14" t="s">
        <v>169</v>
      </c>
      <c r="BM220" s="165" t="s">
        <v>692</v>
      </c>
    </row>
    <row r="221" spans="1:65" s="2" customFormat="1" ht="33" customHeight="1">
      <c r="A221" s="29"/>
      <c r="B221" s="152"/>
      <c r="C221" s="153" t="s">
        <v>430</v>
      </c>
      <c r="D221" s="153" t="s">
        <v>165</v>
      </c>
      <c r="E221" s="154" t="s">
        <v>693</v>
      </c>
      <c r="F221" s="155" t="s">
        <v>694</v>
      </c>
      <c r="G221" s="156" t="s">
        <v>168</v>
      </c>
      <c r="H221" s="157">
        <v>26.414999999999999</v>
      </c>
      <c r="I221" s="158"/>
      <c r="J221" s="159">
        <f t="shared" si="30"/>
        <v>0</v>
      </c>
      <c r="K221" s="160"/>
      <c r="L221" s="30"/>
      <c r="M221" s="161" t="s">
        <v>1</v>
      </c>
      <c r="N221" s="162" t="s">
        <v>40</v>
      </c>
      <c r="O221" s="58"/>
      <c r="P221" s="163">
        <f t="shared" si="31"/>
        <v>0</v>
      </c>
      <c r="Q221" s="163">
        <v>1.4999999999999999E-4</v>
      </c>
      <c r="R221" s="163">
        <f t="shared" si="32"/>
        <v>3.9622499999999996E-3</v>
      </c>
      <c r="S221" s="163">
        <v>0</v>
      </c>
      <c r="T221" s="164">
        <f t="shared" si="3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5" t="s">
        <v>169</v>
      </c>
      <c r="AT221" s="165" t="s">
        <v>165</v>
      </c>
      <c r="AU221" s="165" t="s">
        <v>87</v>
      </c>
      <c r="AY221" s="14" t="s">
        <v>163</v>
      </c>
      <c r="BE221" s="166">
        <f t="shared" si="34"/>
        <v>0</v>
      </c>
      <c r="BF221" s="166">
        <f t="shared" si="35"/>
        <v>0</v>
      </c>
      <c r="BG221" s="166">
        <f t="shared" si="36"/>
        <v>0</v>
      </c>
      <c r="BH221" s="166">
        <f t="shared" si="37"/>
        <v>0</v>
      </c>
      <c r="BI221" s="166">
        <f t="shared" si="38"/>
        <v>0</v>
      </c>
      <c r="BJ221" s="14" t="s">
        <v>87</v>
      </c>
      <c r="BK221" s="166">
        <f t="shared" si="39"/>
        <v>0</v>
      </c>
      <c r="BL221" s="14" t="s">
        <v>169</v>
      </c>
      <c r="BM221" s="165" t="s">
        <v>695</v>
      </c>
    </row>
    <row r="222" spans="1:65" s="2" customFormat="1" ht="24.2" customHeight="1">
      <c r="A222" s="29"/>
      <c r="B222" s="152"/>
      <c r="C222" s="172" t="s">
        <v>436</v>
      </c>
      <c r="D222" s="172" t="s">
        <v>613</v>
      </c>
      <c r="E222" s="173" t="s">
        <v>696</v>
      </c>
      <c r="F222" s="174" t="s">
        <v>697</v>
      </c>
      <c r="G222" s="175" t="s">
        <v>168</v>
      </c>
      <c r="H222" s="176">
        <v>27.736000000000001</v>
      </c>
      <c r="I222" s="177"/>
      <c r="J222" s="178">
        <f t="shared" si="30"/>
        <v>0</v>
      </c>
      <c r="K222" s="179"/>
      <c r="L222" s="180"/>
      <c r="M222" s="181" t="s">
        <v>1</v>
      </c>
      <c r="N222" s="182" t="s">
        <v>40</v>
      </c>
      <c r="O222" s="58"/>
      <c r="P222" s="163">
        <f t="shared" si="31"/>
        <v>0</v>
      </c>
      <c r="Q222" s="163">
        <v>1.5E-3</v>
      </c>
      <c r="R222" s="163">
        <f t="shared" si="32"/>
        <v>4.1604000000000002E-2</v>
      </c>
      <c r="S222" s="163">
        <v>0</v>
      </c>
      <c r="T222" s="164">
        <f t="shared" si="3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5" t="s">
        <v>194</v>
      </c>
      <c r="AT222" s="165" t="s">
        <v>613</v>
      </c>
      <c r="AU222" s="165" t="s">
        <v>87</v>
      </c>
      <c r="AY222" s="14" t="s">
        <v>163</v>
      </c>
      <c r="BE222" s="166">
        <f t="shared" si="34"/>
        <v>0</v>
      </c>
      <c r="BF222" s="166">
        <f t="shared" si="35"/>
        <v>0</v>
      </c>
      <c r="BG222" s="166">
        <f t="shared" si="36"/>
        <v>0</v>
      </c>
      <c r="BH222" s="166">
        <f t="shared" si="37"/>
        <v>0</v>
      </c>
      <c r="BI222" s="166">
        <f t="shared" si="38"/>
        <v>0</v>
      </c>
      <c r="BJ222" s="14" t="s">
        <v>87</v>
      </c>
      <c r="BK222" s="166">
        <f t="shared" si="39"/>
        <v>0</v>
      </c>
      <c r="BL222" s="14" t="s">
        <v>169</v>
      </c>
      <c r="BM222" s="165" t="s">
        <v>698</v>
      </c>
    </row>
    <row r="223" spans="1:65" s="2" customFormat="1" ht="21.75" customHeight="1">
      <c r="A223" s="29"/>
      <c r="B223" s="152"/>
      <c r="C223" s="153" t="s">
        <v>440</v>
      </c>
      <c r="D223" s="153" t="s">
        <v>165</v>
      </c>
      <c r="E223" s="154" t="s">
        <v>699</v>
      </c>
      <c r="F223" s="155" t="s">
        <v>700</v>
      </c>
      <c r="G223" s="156" t="s">
        <v>177</v>
      </c>
      <c r="H223" s="157">
        <v>1.2729999999999999</v>
      </c>
      <c r="I223" s="158"/>
      <c r="J223" s="159">
        <f t="shared" si="30"/>
        <v>0</v>
      </c>
      <c r="K223" s="160"/>
      <c r="L223" s="30"/>
      <c r="M223" s="161" t="s">
        <v>1</v>
      </c>
      <c r="N223" s="162" t="s">
        <v>40</v>
      </c>
      <c r="O223" s="58"/>
      <c r="P223" s="163">
        <f t="shared" si="31"/>
        <v>0</v>
      </c>
      <c r="Q223" s="163">
        <v>2.4157999999999999</v>
      </c>
      <c r="R223" s="163">
        <f t="shared" si="32"/>
        <v>3.0753133999999998</v>
      </c>
      <c r="S223" s="163">
        <v>0</v>
      </c>
      <c r="T223" s="164">
        <f t="shared" si="3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5" t="s">
        <v>169</v>
      </c>
      <c r="AT223" s="165" t="s">
        <v>165</v>
      </c>
      <c r="AU223" s="165" t="s">
        <v>87</v>
      </c>
      <c r="AY223" s="14" t="s">
        <v>163</v>
      </c>
      <c r="BE223" s="166">
        <f t="shared" si="34"/>
        <v>0</v>
      </c>
      <c r="BF223" s="166">
        <f t="shared" si="35"/>
        <v>0</v>
      </c>
      <c r="BG223" s="166">
        <f t="shared" si="36"/>
        <v>0</v>
      </c>
      <c r="BH223" s="166">
        <f t="shared" si="37"/>
        <v>0</v>
      </c>
      <c r="BI223" s="166">
        <f t="shared" si="38"/>
        <v>0</v>
      </c>
      <c r="BJ223" s="14" t="s">
        <v>87</v>
      </c>
      <c r="BK223" s="166">
        <f t="shared" si="39"/>
        <v>0</v>
      </c>
      <c r="BL223" s="14" t="s">
        <v>169</v>
      </c>
      <c r="BM223" s="165" t="s">
        <v>701</v>
      </c>
    </row>
    <row r="224" spans="1:65" s="2" customFormat="1" ht="24.2" customHeight="1">
      <c r="A224" s="29"/>
      <c r="B224" s="152"/>
      <c r="C224" s="153" t="s">
        <v>446</v>
      </c>
      <c r="D224" s="153" t="s">
        <v>165</v>
      </c>
      <c r="E224" s="154" t="s">
        <v>702</v>
      </c>
      <c r="F224" s="155" t="s">
        <v>703</v>
      </c>
      <c r="G224" s="156" t="s">
        <v>307</v>
      </c>
      <c r="H224" s="157">
        <v>0.33300000000000002</v>
      </c>
      <c r="I224" s="158"/>
      <c r="J224" s="159">
        <f t="shared" si="30"/>
        <v>0</v>
      </c>
      <c r="K224" s="160"/>
      <c r="L224" s="30"/>
      <c r="M224" s="161" t="s">
        <v>1</v>
      </c>
      <c r="N224" s="162" t="s">
        <v>40</v>
      </c>
      <c r="O224" s="58"/>
      <c r="P224" s="163">
        <f t="shared" si="31"/>
        <v>0</v>
      </c>
      <c r="Q224" s="163">
        <v>1.0165500000000001</v>
      </c>
      <c r="R224" s="163">
        <f t="shared" si="32"/>
        <v>0.33851115000000004</v>
      </c>
      <c r="S224" s="163">
        <v>0</v>
      </c>
      <c r="T224" s="164">
        <f t="shared" si="3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5" t="s">
        <v>169</v>
      </c>
      <c r="AT224" s="165" t="s">
        <v>165</v>
      </c>
      <c r="AU224" s="165" t="s">
        <v>87</v>
      </c>
      <c r="AY224" s="14" t="s">
        <v>163</v>
      </c>
      <c r="BE224" s="166">
        <f t="shared" si="34"/>
        <v>0</v>
      </c>
      <c r="BF224" s="166">
        <f t="shared" si="35"/>
        <v>0</v>
      </c>
      <c r="BG224" s="166">
        <f t="shared" si="36"/>
        <v>0</v>
      </c>
      <c r="BH224" s="166">
        <f t="shared" si="37"/>
        <v>0</v>
      </c>
      <c r="BI224" s="166">
        <f t="shared" si="38"/>
        <v>0</v>
      </c>
      <c r="BJ224" s="14" t="s">
        <v>87</v>
      </c>
      <c r="BK224" s="166">
        <f t="shared" si="39"/>
        <v>0</v>
      </c>
      <c r="BL224" s="14" t="s">
        <v>169</v>
      </c>
      <c r="BM224" s="165" t="s">
        <v>704</v>
      </c>
    </row>
    <row r="225" spans="1:65" s="2" customFormat="1" ht="33" customHeight="1">
      <c r="A225" s="29"/>
      <c r="B225" s="152"/>
      <c r="C225" s="153" t="s">
        <v>450</v>
      </c>
      <c r="D225" s="153" t="s">
        <v>165</v>
      </c>
      <c r="E225" s="154" t="s">
        <v>705</v>
      </c>
      <c r="F225" s="155" t="s">
        <v>706</v>
      </c>
      <c r="G225" s="156" t="s">
        <v>168</v>
      </c>
      <c r="H225" s="157">
        <v>18.387</v>
      </c>
      <c r="I225" s="158"/>
      <c r="J225" s="159">
        <f t="shared" si="30"/>
        <v>0</v>
      </c>
      <c r="K225" s="160"/>
      <c r="L225" s="30"/>
      <c r="M225" s="161" t="s">
        <v>1</v>
      </c>
      <c r="N225" s="162" t="s">
        <v>40</v>
      </c>
      <c r="O225" s="58"/>
      <c r="P225" s="163">
        <f t="shared" si="31"/>
        <v>0</v>
      </c>
      <c r="Q225" s="163">
        <v>7.9500000000000005E-3</v>
      </c>
      <c r="R225" s="163">
        <f t="shared" si="32"/>
        <v>0.14617665000000002</v>
      </c>
      <c r="S225" s="163">
        <v>0</v>
      </c>
      <c r="T225" s="164">
        <f t="shared" si="3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5" t="s">
        <v>169</v>
      </c>
      <c r="AT225" s="165" t="s">
        <v>165</v>
      </c>
      <c r="AU225" s="165" t="s">
        <v>87</v>
      </c>
      <c r="AY225" s="14" t="s">
        <v>163</v>
      </c>
      <c r="BE225" s="166">
        <f t="shared" si="34"/>
        <v>0</v>
      </c>
      <c r="BF225" s="166">
        <f t="shared" si="35"/>
        <v>0</v>
      </c>
      <c r="BG225" s="166">
        <f t="shared" si="36"/>
        <v>0</v>
      </c>
      <c r="BH225" s="166">
        <f t="shared" si="37"/>
        <v>0</v>
      </c>
      <c r="BI225" s="166">
        <f t="shared" si="38"/>
        <v>0</v>
      </c>
      <c r="BJ225" s="14" t="s">
        <v>87</v>
      </c>
      <c r="BK225" s="166">
        <f t="shared" si="39"/>
        <v>0</v>
      </c>
      <c r="BL225" s="14" t="s">
        <v>169</v>
      </c>
      <c r="BM225" s="165" t="s">
        <v>707</v>
      </c>
    </row>
    <row r="226" spans="1:65" s="2" customFormat="1" ht="33" customHeight="1">
      <c r="A226" s="29"/>
      <c r="B226" s="152"/>
      <c r="C226" s="153" t="s">
        <v>454</v>
      </c>
      <c r="D226" s="153" t="s">
        <v>165</v>
      </c>
      <c r="E226" s="154" t="s">
        <v>708</v>
      </c>
      <c r="F226" s="155" t="s">
        <v>709</v>
      </c>
      <c r="G226" s="156" t="s">
        <v>168</v>
      </c>
      <c r="H226" s="157">
        <v>18.387</v>
      </c>
      <c r="I226" s="158"/>
      <c r="J226" s="159">
        <f t="shared" si="30"/>
        <v>0</v>
      </c>
      <c r="K226" s="160"/>
      <c r="L226" s="30"/>
      <c r="M226" s="161" t="s">
        <v>1</v>
      </c>
      <c r="N226" s="162" t="s">
        <v>40</v>
      </c>
      <c r="O226" s="58"/>
      <c r="P226" s="163">
        <f t="shared" si="31"/>
        <v>0</v>
      </c>
      <c r="Q226" s="163">
        <v>0</v>
      </c>
      <c r="R226" s="163">
        <f t="shared" si="32"/>
        <v>0</v>
      </c>
      <c r="S226" s="163">
        <v>0</v>
      </c>
      <c r="T226" s="164">
        <f t="shared" si="3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5" t="s">
        <v>169</v>
      </c>
      <c r="AT226" s="165" t="s">
        <v>165</v>
      </c>
      <c r="AU226" s="165" t="s">
        <v>87</v>
      </c>
      <c r="AY226" s="14" t="s">
        <v>163</v>
      </c>
      <c r="BE226" s="166">
        <f t="shared" si="34"/>
        <v>0</v>
      </c>
      <c r="BF226" s="166">
        <f t="shared" si="35"/>
        <v>0</v>
      </c>
      <c r="BG226" s="166">
        <f t="shared" si="36"/>
        <v>0</v>
      </c>
      <c r="BH226" s="166">
        <f t="shared" si="37"/>
        <v>0</v>
      </c>
      <c r="BI226" s="166">
        <f t="shared" si="38"/>
        <v>0</v>
      </c>
      <c r="BJ226" s="14" t="s">
        <v>87</v>
      </c>
      <c r="BK226" s="166">
        <f t="shared" si="39"/>
        <v>0</v>
      </c>
      <c r="BL226" s="14" t="s">
        <v>169</v>
      </c>
      <c r="BM226" s="165" t="s">
        <v>710</v>
      </c>
    </row>
    <row r="227" spans="1:65" s="2" customFormat="1" ht="24.2" customHeight="1">
      <c r="A227" s="29"/>
      <c r="B227" s="152"/>
      <c r="C227" s="153" t="s">
        <v>458</v>
      </c>
      <c r="D227" s="153" t="s">
        <v>165</v>
      </c>
      <c r="E227" s="154" t="s">
        <v>711</v>
      </c>
      <c r="F227" s="155" t="s">
        <v>712</v>
      </c>
      <c r="G227" s="156" t="s">
        <v>177</v>
      </c>
      <c r="H227" s="157">
        <v>2.794</v>
      </c>
      <c r="I227" s="158"/>
      <c r="J227" s="159">
        <f t="shared" si="30"/>
        <v>0</v>
      </c>
      <c r="K227" s="160"/>
      <c r="L227" s="30"/>
      <c r="M227" s="161" t="s">
        <v>1</v>
      </c>
      <c r="N227" s="162" t="s">
        <v>40</v>
      </c>
      <c r="O227" s="58"/>
      <c r="P227" s="163">
        <f t="shared" si="31"/>
        <v>0</v>
      </c>
      <c r="Q227" s="163">
        <v>9.9599999999999994E-2</v>
      </c>
      <c r="R227" s="163">
        <f t="shared" si="32"/>
        <v>0.27828239999999999</v>
      </c>
      <c r="S227" s="163">
        <v>0</v>
      </c>
      <c r="T227" s="164">
        <f t="shared" si="3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5" t="s">
        <v>169</v>
      </c>
      <c r="AT227" s="165" t="s">
        <v>165</v>
      </c>
      <c r="AU227" s="165" t="s">
        <v>87</v>
      </c>
      <c r="AY227" s="14" t="s">
        <v>163</v>
      </c>
      <c r="BE227" s="166">
        <f t="shared" si="34"/>
        <v>0</v>
      </c>
      <c r="BF227" s="166">
        <f t="shared" si="35"/>
        <v>0</v>
      </c>
      <c r="BG227" s="166">
        <f t="shared" si="36"/>
        <v>0</v>
      </c>
      <c r="BH227" s="166">
        <f t="shared" si="37"/>
        <v>0</v>
      </c>
      <c r="BI227" s="166">
        <f t="shared" si="38"/>
        <v>0</v>
      </c>
      <c r="BJ227" s="14" t="s">
        <v>87</v>
      </c>
      <c r="BK227" s="166">
        <f t="shared" si="39"/>
        <v>0</v>
      </c>
      <c r="BL227" s="14" t="s">
        <v>169</v>
      </c>
      <c r="BM227" s="165" t="s">
        <v>713</v>
      </c>
    </row>
    <row r="228" spans="1:65" s="2" customFormat="1" ht="24.2" customHeight="1">
      <c r="A228" s="29"/>
      <c r="B228" s="152"/>
      <c r="C228" s="153" t="s">
        <v>464</v>
      </c>
      <c r="D228" s="153" t="s">
        <v>165</v>
      </c>
      <c r="E228" s="154" t="s">
        <v>714</v>
      </c>
      <c r="F228" s="155" t="s">
        <v>715</v>
      </c>
      <c r="G228" s="156" t="s">
        <v>168</v>
      </c>
      <c r="H228" s="157">
        <v>4.4000000000000004</v>
      </c>
      <c r="I228" s="158"/>
      <c r="J228" s="159">
        <f t="shared" si="30"/>
        <v>0</v>
      </c>
      <c r="K228" s="160"/>
      <c r="L228" s="30"/>
      <c r="M228" s="161" t="s">
        <v>1</v>
      </c>
      <c r="N228" s="162" t="s">
        <v>40</v>
      </c>
      <c r="O228" s="58"/>
      <c r="P228" s="163">
        <f t="shared" si="31"/>
        <v>0</v>
      </c>
      <c r="Q228" s="163">
        <v>3.96E-3</v>
      </c>
      <c r="R228" s="163">
        <f t="shared" si="32"/>
        <v>1.7424000000000002E-2</v>
      </c>
      <c r="S228" s="163">
        <v>0</v>
      </c>
      <c r="T228" s="164">
        <f t="shared" si="3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5" t="s">
        <v>169</v>
      </c>
      <c r="AT228" s="165" t="s">
        <v>165</v>
      </c>
      <c r="AU228" s="165" t="s">
        <v>87</v>
      </c>
      <c r="AY228" s="14" t="s">
        <v>163</v>
      </c>
      <c r="BE228" s="166">
        <f t="shared" si="34"/>
        <v>0</v>
      </c>
      <c r="BF228" s="166">
        <f t="shared" si="35"/>
        <v>0</v>
      </c>
      <c r="BG228" s="166">
        <f t="shared" si="36"/>
        <v>0</v>
      </c>
      <c r="BH228" s="166">
        <f t="shared" si="37"/>
        <v>0</v>
      </c>
      <c r="BI228" s="166">
        <f t="shared" si="38"/>
        <v>0</v>
      </c>
      <c r="BJ228" s="14" t="s">
        <v>87</v>
      </c>
      <c r="BK228" s="166">
        <f t="shared" si="39"/>
        <v>0</v>
      </c>
      <c r="BL228" s="14" t="s">
        <v>169</v>
      </c>
      <c r="BM228" s="165" t="s">
        <v>716</v>
      </c>
    </row>
    <row r="229" spans="1:65" s="2" customFormat="1" ht="24.2" customHeight="1">
      <c r="A229" s="29"/>
      <c r="B229" s="152"/>
      <c r="C229" s="153" t="s">
        <v>468</v>
      </c>
      <c r="D229" s="153" t="s">
        <v>165</v>
      </c>
      <c r="E229" s="154" t="s">
        <v>717</v>
      </c>
      <c r="F229" s="155" t="s">
        <v>718</v>
      </c>
      <c r="G229" s="156" t="s">
        <v>168</v>
      </c>
      <c r="H229" s="157">
        <v>4.4000000000000004</v>
      </c>
      <c r="I229" s="158"/>
      <c r="J229" s="159">
        <f t="shared" si="30"/>
        <v>0</v>
      </c>
      <c r="K229" s="160"/>
      <c r="L229" s="30"/>
      <c r="M229" s="161" t="s">
        <v>1</v>
      </c>
      <c r="N229" s="162" t="s">
        <v>40</v>
      </c>
      <c r="O229" s="58"/>
      <c r="P229" s="163">
        <f t="shared" si="31"/>
        <v>0</v>
      </c>
      <c r="Q229" s="163">
        <v>0</v>
      </c>
      <c r="R229" s="163">
        <f t="shared" si="32"/>
        <v>0</v>
      </c>
      <c r="S229" s="163">
        <v>0</v>
      </c>
      <c r="T229" s="164">
        <f t="shared" si="3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5" t="s">
        <v>169</v>
      </c>
      <c r="AT229" s="165" t="s">
        <v>165</v>
      </c>
      <c r="AU229" s="165" t="s">
        <v>87</v>
      </c>
      <c r="AY229" s="14" t="s">
        <v>163</v>
      </c>
      <c r="BE229" s="166">
        <f t="shared" si="34"/>
        <v>0</v>
      </c>
      <c r="BF229" s="166">
        <f t="shared" si="35"/>
        <v>0</v>
      </c>
      <c r="BG229" s="166">
        <f t="shared" si="36"/>
        <v>0</v>
      </c>
      <c r="BH229" s="166">
        <f t="shared" si="37"/>
        <v>0</v>
      </c>
      <c r="BI229" s="166">
        <f t="shared" si="38"/>
        <v>0</v>
      </c>
      <c r="BJ229" s="14" t="s">
        <v>87</v>
      </c>
      <c r="BK229" s="166">
        <f t="shared" si="39"/>
        <v>0</v>
      </c>
      <c r="BL229" s="14" t="s">
        <v>169</v>
      </c>
      <c r="BM229" s="165" t="s">
        <v>719</v>
      </c>
    </row>
    <row r="230" spans="1:65" s="12" customFormat="1" ht="22.9" customHeight="1">
      <c r="B230" s="139"/>
      <c r="D230" s="140" t="s">
        <v>73</v>
      </c>
      <c r="E230" s="150" t="s">
        <v>182</v>
      </c>
      <c r="F230" s="150" t="s">
        <v>720</v>
      </c>
      <c r="I230" s="142"/>
      <c r="J230" s="151">
        <f>BK230</f>
        <v>0</v>
      </c>
      <c r="L230" s="139"/>
      <c r="M230" s="144"/>
      <c r="N230" s="145"/>
      <c r="O230" s="145"/>
      <c r="P230" s="146">
        <f>SUM(P231:P233)</f>
        <v>0</v>
      </c>
      <c r="Q230" s="145"/>
      <c r="R230" s="146">
        <f>SUM(R231:R233)</f>
        <v>161.6985</v>
      </c>
      <c r="S230" s="145"/>
      <c r="T230" s="147">
        <f>SUM(T231:T233)</f>
        <v>0</v>
      </c>
      <c r="AR230" s="140" t="s">
        <v>81</v>
      </c>
      <c r="AT230" s="148" t="s">
        <v>73</v>
      </c>
      <c r="AU230" s="148" t="s">
        <v>81</v>
      </c>
      <c r="AY230" s="140" t="s">
        <v>163</v>
      </c>
      <c r="BK230" s="149">
        <f>SUM(BK231:BK233)</f>
        <v>0</v>
      </c>
    </row>
    <row r="231" spans="1:65" s="2" customFormat="1" ht="24.2" customHeight="1">
      <c r="A231" s="29"/>
      <c r="B231" s="152"/>
      <c r="C231" s="153" t="s">
        <v>474</v>
      </c>
      <c r="D231" s="153" t="s">
        <v>165</v>
      </c>
      <c r="E231" s="154" t="s">
        <v>721</v>
      </c>
      <c r="F231" s="155" t="s">
        <v>722</v>
      </c>
      <c r="G231" s="156" t="s">
        <v>177</v>
      </c>
      <c r="H231" s="157">
        <v>50</v>
      </c>
      <c r="I231" s="158"/>
      <c r="J231" s="159">
        <f>ROUND(I231*H231,2)</f>
        <v>0</v>
      </c>
      <c r="K231" s="160"/>
      <c r="L231" s="30"/>
      <c r="M231" s="161" t="s">
        <v>1</v>
      </c>
      <c r="N231" s="162" t="s">
        <v>40</v>
      </c>
      <c r="O231" s="58"/>
      <c r="P231" s="163">
        <f>O231*H231</f>
        <v>0</v>
      </c>
      <c r="Q231" s="163">
        <v>1.9312499999999999</v>
      </c>
      <c r="R231" s="163">
        <f>Q231*H231</f>
        <v>96.5625</v>
      </c>
      <c r="S231" s="163">
        <v>0</v>
      </c>
      <c r="T231" s="164">
        <f>S231*H231</f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5" t="s">
        <v>169</v>
      </c>
      <c r="AT231" s="165" t="s">
        <v>165</v>
      </c>
      <c r="AU231" s="165" t="s">
        <v>87</v>
      </c>
      <c r="AY231" s="14" t="s">
        <v>163</v>
      </c>
      <c r="BE231" s="166">
        <f>IF(N231="základná",J231,0)</f>
        <v>0</v>
      </c>
      <c r="BF231" s="166">
        <f>IF(N231="znížená",J231,0)</f>
        <v>0</v>
      </c>
      <c r="BG231" s="166">
        <f>IF(N231="zákl. prenesená",J231,0)</f>
        <v>0</v>
      </c>
      <c r="BH231" s="166">
        <f>IF(N231="zníž. prenesená",J231,0)</f>
        <v>0</v>
      </c>
      <c r="BI231" s="166">
        <f>IF(N231="nulová",J231,0)</f>
        <v>0</v>
      </c>
      <c r="BJ231" s="14" t="s">
        <v>87</v>
      </c>
      <c r="BK231" s="166">
        <f>ROUND(I231*H231,2)</f>
        <v>0</v>
      </c>
      <c r="BL231" s="14" t="s">
        <v>169</v>
      </c>
      <c r="BM231" s="165" t="s">
        <v>723</v>
      </c>
    </row>
    <row r="232" spans="1:65" s="2" customFormat="1" ht="44.25" customHeight="1">
      <c r="A232" s="29"/>
      <c r="B232" s="152"/>
      <c r="C232" s="153" t="s">
        <v>480</v>
      </c>
      <c r="D232" s="153" t="s">
        <v>165</v>
      </c>
      <c r="E232" s="154" t="s">
        <v>724</v>
      </c>
      <c r="F232" s="155" t="s">
        <v>725</v>
      </c>
      <c r="G232" s="156" t="s">
        <v>168</v>
      </c>
      <c r="H232" s="157">
        <v>200</v>
      </c>
      <c r="I232" s="158"/>
      <c r="J232" s="159">
        <f>ROUND(I232*H232,2)</f>
        <v>0</v>
      </c>
      <c r="K232" s="160"/>
      <c r="L232" s="30"/>
      <c r="M232" s="161" t="s">
        <v>1</v>
      </c>
      <c r="N232" s="162" t="s">
        <v>40</v>
      </c>
      <c r="O232" s="58"/>
      <c r="P232" s="163">
        <f>O232*H232</f>
        <v>0</v>
      </c>
      <c r="Q232" s="163">
        <v>0.13800000000000001</v>
      </c>
      <c r="R232" s="163">
        <f>Q232*H232</f>
        <v>27.6</v>
      </c>
      <c r="S232" s="163">
        <v>0</v>
      </c>
      <c r="T232" s="164">
        <f>S232*H232</f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5" t="s">
        <v>169</v>
      </c>
      <c r="AT232" s="165" t="s">
        <v>165</v>
      </c>
      <c r="AU232" s="165" t="s">
        <v>87</v>
      </c>
      <c r="AY232" s="14" t="s">
        <v>163</v>
      </c>
      <c r="BE232" s="166">
        <f>IF(N232="základná",J232,0)</f>
        <v>0</v>
      </c>
      <c r="BF232" s="166">
        <f>IF(N232="znížená",J232,0)</f>
        <v>0</v>
      </c>
      <c r="BG232" s="166">
        <f>IF(N232="zákl. prenesená",J232,0)</f>
        <v>0</v>
      </c>
      <c r="BH232" s="166">
        <f>IF(N232="zníž. prenesená",J232,0)</f>
        <v>0</v>
      </c>
      <c r="BI232" s="166">
        <f>IF(N232="nulová",J232,0)</f>
        <v>0</v>
      </c>
      <c r="BJ232" s="14" t="s">
        <v>87</v>
      </c>
      <c r="BK232" s="166">
        <f>ROUND(I232*H232,2)</f>
        <v>0</v>
      </c>
      <c r="BL232" s="14" t="s">
        <v>169</v>
      </c>
      <c r="BM232" s="165" t="s">
        <v>726</v>
      </c>
    </row>
    <row r="233" spans="1:65" s="2" customFormat="1" ht="16.5" customHeight="1">
      <c r="A233" s="29"/>
      <c r="B233" s="152"/>
      <c r="C233" s="172" t="s">
        <v>727</v>
      </c>
      <c r="D233" s="172" t="s">
        <v>613</v>
      </c>
      <c r="E233" s="173" t="s">
        <v>728</v>
      </c>
      <c r="F233" s="174" t="s">
        <v>729</v>
      </c>
      <c r="G233" s="175" t="s">
        <v>168</v>
      </c>
      <c r="H233" s="176">
        <v>204</v>
      </c>
      <c r="I233" s="177"/>
      <c r="J233" s="178">
        <f>ROUND(I233*H233,2)</f>
        <v>0</v>
      </c>
      <c r="K233" s="179"/>
      <c r="L233" s="180"/>
      <c r="M233" s="181" t="s">
        <v>1</v>
      </c>
      <c r="N233" s="182" t="s">
        <v>40</v>
      </c>
      <c r="O233" s="58"/>
      <c r="P233" s="163">
        <f>O233*H233</f>
        <v>0</v>
      </c>
      <c r="Q233" s="163">
        <v>0.184</v>
      </c>
      <c r="R233" s="163">
        <f>Q233*H233</f>
        <v>37.536000000000001</v>
      </c>
      <c r="S233" s="163">
        <v>0</v>
      </c>
      <c r="T233" s="164">
        <f>S233*H233</f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5" t="s">
        <v>194</v>
      </c>
      <c r="AT233" s="165" t="s">
        <v>613</v>
      </c>
      <c r="AU233" s="165" t="s">
        <v>87</v>
      </c>
      <c r="AY233" s="14" t="s">
        <v>163</v>
      </c>
      <c r="BE233" s="166">
        <f>IF(N233="základná",J233,0)</f>
        <v>0</v>
      </c>
      <c r="BF233" s="166">
        <f>IF(N233="znížená",J233,0)</f>
        <v>0</v>
      </c>
      <c r="BG233" s="166">
        <f>IF(N233="zákl. prenesená",J233,0)</f>
        <v>0</v>
      </c>
      <c r="BH233" s="166">
        <f>IF(N233="zníž. prenesená",J233,0)</f>
        <v>0</v>
      </c>
      <c r="BI233" s="166">
        <f>IF(N233="nulová",J233,0)</f>
        <v>0</v>
      </c>
      <c r="BJ233" s="14" t="s">
        <v>87</v>
      </c>
      <c r="BK233" s="166">
        <f>ROUND(I233*H233,2)</f>
        <v>0</v>
      </c>
      <c r="BL233" s="14" t="s">
        <v>169</v>
      </c>
      <c r="BM233" s="165" t="s">
        <v>730</v>
      </c>
    </row>
    <row r="234" spans="1:65" s="12" customFormat="1" ht="22.9" customHeight="1">
      <c r="B234" s="139"/>
      <c r="D234" s="140" t="s">
        <v>73</v>
      </c>
      <c r="E234" s="150" t="s">
        <v>186</v>
      </c>
      <c r="F234" s="150" t="s">
        <v>731</v>
      </c>
      <c r="I234" s="142"/>
      <c r="J234" s="151">
        <f>BK234</f>
        <v>0</v>
      </c>
      <c r="L234" s="139"/>
      <c r="M234" s="144"/>
      <c r="N234" s="145"/>
      <c r="O234" s="145"/>
      <c r="P234" s="146">
        <f>SUM(P235:P264)</f>
        <v>0</v>
      </c>
      <c r="Q234" s="145"/>
      <c r="R234" s="146">
        <f>SUM(R235:R264)</f>
        <v>72.235465410000003</v>
      </c>
      <c r="S234" s="145"/>
      <c r="T234" s="147">
        <f>SUM(T235:T264)</f>
        <v>0</v>
      </c>
      <c r="AR234" s="140" t="s">
        <v>81</v>
      </c>
      <c r="AT234" s="148" t="s">
        <v>73</v>
      </c>
      <c r="AU234" s="148" t="s">
        <v>81</v>
      </c>
      <c r="AY234" s="140" t="s">
        <v>163</v>
      </c>
      <c r="BK234" s="149">
        <f>SUM(BK235:BK264)</f>
        <v>0</v>
      </c>
    </row>
    <row r="235" spans="1:65" s="2" customFormat="1" ht="24.2" customHeight="1">
      <c r="A235" s="29"/>
      <c r="B235" s="152"/>
      <c r="C235" s="153" t="s">
        <v>732</v>
      </c>
      <c r="D235" s="153" t="s">
        <v>165</v>
      </c>
      <c r="E235" s="154" t="s">
        <v>733</v>
      </c>
      <c r="F235" s="155" t="s">
        <v>734</v>
      </c>
      <c r="G235" s="156" t="s">
        <v>168</v>
      </c>
      <c r="H235" s="157">
        <v>55.887999999999998</v>
      </c>
      <c r="I235" s="158"/>
      <c r="J235" s="159">
        <f t="shared" ref="J235:J264" si="40">ROUND(I235*H235,2)</f>
        <v>0</v>
      </c>
      <c r="K235" s="160"/>
      <c r="L235" s="30"/>
      <c r="M235" s="161" t="s">
        <v>1</v>
      </c>
      <c r="N235" s="162" t="s">
        <v>40</v>
      </c>
      <c r="O235" s="58"/>
      <c r="P235" s="163">
        <f t="shared" ref="P235:P264" si="41">O235*H235</f>
        <v>0</v>
      </c>
      <c r="Q235" s="163">
        <v>1.9000000000000001E-4</v>
      </c>
      <c r="R235" s="163">
        <f t="shared" ref="R235:R264" si="42">Q235*H235</f>
        <v>1.061872E-2</v>
      </c>
      <c r="S235" s="163">
        <v>0</v>
      </c>
      <c r="T235" s="164">
        <f t="shared" ref="T235:T264" si="43">S235*H235</f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5" t="s">
        <v>169</v>
      </c>
      <c r="AT235" s="165" t="s">
        <v>165</v>
      </c>
      <c r="AU235" s="165" t="s">
        <v>87</v>
      </c>
      <c r="AY235" s="14" t="s">
        <v>163</v>
      </c>
      <c r="BE235" s="166">
        <f t="shared" ref="BE235:BE264" si="44">IF(N235="základná",J235,0)</f>
        <v>0</v>
      </c>
      <c r="BF235" s="166">
        <f t="shared" ref="BF235:BF264" si="45">IF(N235="znížená",J235,0)</f>
        <v>0</v>
      </c>
      <c r="BG235" s="166">
        <f t="shared" ref="BG235:BG264" si="46">IF(N235="zákl. prenesená",J235,0)</f>
        <v>0</v>
      </c>
      <c r="BH235" s="166">
        <f t="shared" ref="BH235:BH264" si="47">IF(N235="zníž. prenesená",J235,0)</f>
        <v>0</v>
      </c>
      <c r="BI235" s="166">
        <f t="shared" ref="BI235:BI264" si="48">IF(N235="nulová",J235,0)</f>
        <v>0</v>
      </c>
      <c r="BJ235" s="14" t="s">
        <v>87</v>
      </c>
      <c r="BK235" s="166">
        <f t="shared" ref="BK235:BK264" si="49">ROUND(I235*H235,2)</f>
        <v>0</v>
      </c>
      <c r="BL235" s="14" t="s">
        <v>169</v>
      </c>
      <c r="BM235" s="165" t="s">
        <v>735</v>
      </c>
    </row>
    <row r="236" spans="1:65" s="2" customFormat="1" ht="24.2" customHeight="1">
      <c r="A236" s="29"/>
      <c r="B236" s="152"/>
      <c r="C236" s="153" t="s">
        <v>736</v>
      </c>
      <c r="D236" s="153" t="s">
        <v>165</v>
      </c>
      <c r="E236" s="154" t="s">
        <v>737</v>
      </c>
      <c r="F236" s="155" t="s">
        <v>738</v>
      </c>
      <c r="G236" s="156" t="s">
        <v>168</v>
      </c>
      <c r="H236" s="157">
        <v>188.935</v>
      </c>
      <c r="I236" s="158"/>
      <c r="J236" s="159">
        <f t="shared" si="40"/>
        <v>0</v>
      </c>
      <c r="K236" s="160"/>
      <c r="L236" s="30"/>
      <c r="M236" s="161" t="s">
        <v>1</v>
      </c>
      <c r="N236" s="162" t="s">
        <v>40</v>
      </c>
      <c r="O236" s="58"/>
      <c r="P236" s="163">
        <f t="shared" si="41"/>
        <v>0</v>
      </c>
      <c r="Q236" s="163">
        <v>4.2000000000000002E-4</v>
      </c>
      <c r="R236" s="163">
        <f t="shared" si="42"/>
        <v>7.9352699999999998E-2</v>
      </c>
      <c r="S236" s="163">
        <v>0</v>
      </c>
      <c r="T236" s="164">
        <f t="shared" si="4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65" t="s">
        <v>169</v>
      </c>
      <c r="AT236" s="165" t="s">
        <v>165</v>
      </c>
      <c r="AU236" s="165" t="s">
        <v>87</v>
      </c>
      <c r="AY236" s="14" t="s">
        <v>163</v>
      </c>
      <c r="BE236" s="166">
        <f t="shared" si="44"/>
        <v>0</v>
      </c>
      <c r="BF236" s="166">
        <f t="shared" si="45"/>
        <v>0</v>
      </c>
      <c r="BG236" s="166">
        <f t="shared" si="46"/>
        <v>0</v>
      </c>
      <c r="BH236" s="166">
        <f t="shared" si="47"/>
        <v>0</v>
      </c>
      <c r="BI236" s="166">
        <f t="shared" si="48"/>
        <v>0</v>
      </c>
      <c r="BJ236" s="14" t="s">
        <v>87</v>
      </c>
      <c r="BK236" s="166">
        <f t="shared" si="49"/>
        <v>0</v>
      </c>
      <c r="BL236" s="14" t="s">
        <v>169</v>
      </c>
      <c r="BM236" s="165" t="s">
        <v>739</v>
      </c>
    </row>
    <row r="237" spans="1:65" s="2" customFormat="1" ht="21.75" customHeight="1">
      <c r="A237" s="29"/>
      <c r="B237" s="152"/>
      <c r="C237" s="153" t="s">
        <v>740</v>
      </c>
      <c r="D237" s="153" t="s">
        <v>165</v>
      </c>
      <c r="E237" s="154" t="s">
        <v>741</v>
      </c>
      <c r="F237" s="155" t="s">
        <v>742</v>
      </c>
      <c r="G237" s="156" t="s">
        <v>168</v>
      </c>
      <c r="H237" s="157">
        <v>188.935</v>
      </c>
      <c r="I237" s="158"/>
      <c r="J237" s="159">
        <f t="shared" si="40"/>
        <v>0</v>
      </c>
      <c r="K237" s="160"/>
      <c r="L237" s="30"/>
      <c r="M237" s="161" t="s">
        <v>1</v>
      </c>
      <c r="N237" s="162" t="s">
        <v>40</v>
      </c>
      <c r="O237" s="58"/>
      <c r="P237" s="163">
        <f t="shared" si="41"/>
        <v>0</v>
      </c>
      <c r="Q237" s="163">
        <v>1.4019999999999999E-2</v>
      </c>
      <c r="R237" s="163">
        <f t="shared" si="42"/>
        <v>2.6488687</v>
      </c>
      <c r="S237" s="163">
        <v>0</v>
      </c>
      <c r="T237" s="164">
        <f t="shared" si="4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65" t="s">
        <v>169</v>
      </c>
      <c r="AT237" s="165" t="s">
        <v>165</v>
      </c>
      <c r="AU237" s="165" t="s">
        <v>87</v>
      </c>
      <c r="AY237" s="14" t="s">
        <v>163</v>
      </c>
      <c r="BE237" s="166">
        <f t="shared" si="44"/>
        <v>0</v>
      </c>
      <c r="BF237" s="166">
        <f t="shared" si="45"/>
        <v>0</v>
      </c>
      <c r="BG237" s="166">
        <f t="shared" si="46"/>
        <v>0</v>
      </c>
      <c r="BH237" s="166">
        <f t="shared" si="47"/>
        <v>0</v>
      </c>
      <c r="BI237" s="166">
        <f t="shared" si="48"/>
        <v>0</v>
      </c>
      <c r="BJ237" s="14" t="s">
        <v>87</v>
      </c>
      <c r="BK237" s="166">
        <f t="shared" si="49"/>
        <v>0</v>
      </c>
      <c r="BL237" s="14" t="s">
        <v>169</v>
      </c>
      <c r="BM237" s="165" t="s">
        <v>743</v>
      </c>
    </row>
    <row r="238" spans="1:65" s="2" customFormat="1" ht="16.5" customHeight="1">
      <c r="A238" s="29"/>
      <c r="B238" s="152"/>
      <c r="C238" s="153" t="s">
        <v>744</v>
      </c>
      <c r="D238" s="153" t="s">
        <v>165</v>
      </c>
      <c r="E238" s="154" t="s">
        <v>745</v>
      </c>
      <c r="F238" s="155" t="s">
        <v>746</v>
      </c>
      <c r="G238" s="156" t="s">
        <v>168</v>
      </c>
      <c r="H238" s="157">
        <v>76.959999999999994</v>
      </c>
      <c r="I238" s="158"/>
      <c r="J238" s="159">
        <f t="shared" si="40"/>
        <v>0</v>
      </c>
      <c r="K238" s="160"/>
      <c r="L238" s="30"/>
      <c r="M238" s="161" t="s">
        <v>1</v>
      </c>
      <c r="N238" s="162" t="s">
        <v>40</v>
      </c>
      <c r="O238" s="58"/>
      <c r="P238" s="163">
        <f t="shared" si="41"/>
        <v>0</v>
      </c>
      <c r="Q238" s="163">
        <v>2.97E-3</v>
      </c>
      <c r="R238" s="163">
        <f t="shared" si="42"/>
        <v>0.22857119999999997</v>
      </c>
      <c r="S238" s="163">
        <v>0</v>
      </c>
      <c r="T238" s="164">
        <f t="shared" si="4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5" t="s">
        <v>169</v>
      </c>
      <c r="AT238" s="165" t="s">
        <v>165</v>
      </c>
      <c r="AU238" s="165" t="s">
        <v>87</v>
      </c>
      <c r="AY238" s="14" t="s">
        <v>163</v>
      </c>
      <c r="BE238" s="166">
        <f t="shared" si="44"/>
        <v>0</v>
      </c>
      <c r="BF238" s="166">
        <f t="shared" si="45"/>
        <v>0</v>
      </c>
      <c r="BG238" s="166">
        <f t="shared" si="46"/>
        <v>0</v>
      </c>
      <c r="BH238" s="166">
        <f t="shared" si="47"/>
        <v>0</v>
      </c>
      <c r="BI238" s="166">
        <f t="shared" si="48"/>
        <v>0</v>
      </c>
      <c r="BJ238" s="14" t="s">
        <v>87</v>
      </c>
      <c r="BK238" s="166">
        <f t="shared" si="49"/>
        <v>0</v>
      </c>
      <c r="BL238" s="14" t="s">
        <v>169</v>
      </c>
      <c r="BM238" s="165" t="s">
        <v>747</v>
      </c>
    </row>
    <row r="239" spans="1:65" s="2" customFormat="1" ht="24.2" customHeight="1">
      <c r="A239" s="29"/>
      <c r="B239" s="152"/>
      <c r="C239" s="153" t="s">
        <v>748</v>
      </c>
      <c r="D239" s="153" t="s">
        <v>165</v>
      </c>
      <c r="E239" s="154" t="s">
        <v>749</v>
      </c>
      <c r="F239" s="155" t="s">
        <v>750</v>
      </c>
      <c r="G239" s="156" t="s">
        <v>168</v>
      </c>
      <c r="H239" s="157">
        <v>130</v>
      </c>
      <c r="I239" s="158"/>
      <c r="J239" s="159">
        <f t="shared" si="40"/>
        <v>0</v>
      </c>
      <c r="K239" s="160"/>
      <c r="L239" s="30"/>
      <c r="M239" s="161" t="s">
        <v>1</v>
      </c>
      <c r="N239" s="162" t="s">
        <v>40</v>
      </c>
      <c r="O239" s="58"/>
      <c r="P239" s="163">
        <f t="shared" si="41"/>
        <v>0</v>
      </c>
      <c r="Q239" s="163">
        <v>7.5520000000000004E-2</v>
      </c>
      <c r="R239" s="163">
        <f t="shared" si="42"/>
        <v>9.8176000000000005</v>
      </c>
      <c r="S239" s="163">
        <v>0</v>
      </c>
      <c r="T239" s="164">
        <f t="shared" si="4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5" t="s">
        <v>169</v>
      </c>
      <c r="AT239" s="165" t="s">
        <v>165</v>
      </c>
      <c r="AU239" s="165" t="s">
        <v>87</v>
      </c>
      <c r="AY239" s="14" t="s">
        <v>163</v>
      </c>
      <c r="BE239" s="166">
        <f t="shared" si="44"/>
        <v>0</v>
      </c>
      <c r="BF239" s="166">
        <f t="shared" si="45"/>
        <v>0</v>
      </c>
      <c r="BG239" s="166">
        <f t="shared" si="46"/>
        <v>0</v>
      </c>
      <c r="BH239" s="166">
        <f t="shared" si="47"/>
        <v>0</v>
      </c>
      <c r="BI239" s="166">
        <f t="shared" si="48"/>
        <v>0</v>
      </c>
      <c r="BJ239" s="14" t="s">
        <v>87</v>
      </c>
      <c r="BK239" s="166">
        <f t="shared" si="49"/>
        <v>0</v>
      </c>
      <c r="BL239" s="14" t="s">
        <v>169</v>
      </c>
      <c r="BM239" s="165" t="s">
        <v>751</v>
      </c>
    </row>
    <row r="240" spans="1:65" s="2" customFormat="1" ht="24.2" customHeight="1">
      <c r="A240" s="29"/>
      <c r="B240" s="152"/>
      <c r="C240" s="153" t="s">
        <v>752</v>
      </c>
      <c r="D240" s="153" t="s">
        <v>165</v>
      </c>
      <c r="E240" s="154" t="s">
        <v>753</v>
      </c>
      <c r="F240" s="155" t="s">
        <v>754</v>
      </c>
      <c r="G240" s="156" t="s">
        <v>168</v>
      </c>
      <c r="H240" s="157">
        <v>29.96</v>
      </c>
      <c r="I240" s="158"/>
      <c r="J240" s="159">
        <f t="shared" si="40"/>
        <v>0</v>
      </c>
      <c r="K240" s="160"/>
      <c r="L240" s="30"/>
      <c r="M240" s="161" t="s">
        <v>1</v>
      </c>
      <c r="N240" s="162" t="s">
        <v>40</v>
      </c>
      <c r="O240" s="58"/>
      <c r="P240" s="163">
        <f t="shared" si="41"/>
        <v>0</v>
      </c>
      <c r="Q240" s="163">
        <v>4.2000000000000002E-4</v>
      </c>
      <c r="R240" s="163">
        <f t="shared" si="42"/>
        <v>1.2583200000000001E-2</v>
      </c>
      <c r="S240" s="163">
        <v>0</v>
      </c>
      <c r="T240" s="164">
        <f t="shared" si="4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5" t="s">
        <v>169</v>
      </c>
      <c r="AT240" s="165" t="s">
        <v>165</v>
      </c>
      <c r="AU240" s="165" t="s">
        <v>87</v>
      </c>
      <c r="AY240" s="14" t="s">
        <v>163</v>
      </c>
      <c r="BE240" s="166">
        <f t="shared" si="44"/>
        <v>0</v>
      </c>
      <c r="BF240" s="166">
        <f t="shared" si="45"/>
        <v>0</v>
      </c>
      <c r="BG240" s="166">
        <f t="shared" si="46"/>
        <v>0</v>
      </c>
      <c r="BH240" s="166">
        <f t="shared" si="47"/>
        <v>0</v>
      </c>
      <c r="BI240" s="166">
        <f t="shared" si="48"/>
        <v>0</v>
      </c>
      <c r="BJ240" s="14" t="s">
        <v>87</v>
      </c>
      <c r="BK240" s="166">
        <f t="shared" si="49"/>
        <v>0</v>
      </c>
      <c r="BL240" s="14" t="s">
        <v>169</v>
      </c>
      <c r="BM240" s="165" t="s">
        <v>755</v>
      </c>
    </row>
    <row r="241" spans="1:65" s="2" customFormat="1" ht="24.2" customHeight="1">
      <c r="A241" s="29"/>
      <c r="B241" s="152"/>
      <c r="C241" s="153" t="s">
        <v>756</v>
      </c>
      <c r="D241" s="153" t="s">
        <v>165</v>
      </c>
      <c r="E241" s="154" t="s">
        <v>757</v>
      </c>
      <c r="F241" s="155" t="s">
        <v>758</v>
      </c>
      <c r="G241" s="156" t="s">
        <v>168</v>
      </c>
      <c r="H241" s="157">
        <v>428.47500000000002</v>
      </c>
      <c r="I241" s="158"/>
      <c r="J241" s="159">
        <f t="shared" si="40"/>
        <v>0</v>
      </c>
      <c r="K241" s="160"/>
      <c r="L241" s="30"/>
      <c r="M241" s="161" t="s">
        <v>1</v>
      </c>
      <c r="N241" s="162" t="s">
        <v>40</v>
      </c>
      <c r="O241" s="58"/>
      <c r="P241" s="163">
        <f t="shared" si="41"/>
        <v>0</v>
      </c>
      <c r="Q241" s="163">
        <v>2.3000000000000001E-4</v>
      </c>
      <c r="R241" s="163">
        <f t="shared" si="42"/>
        <v>9.8549250000000005E-2</v>
      </c>
      <c r="S241" s="163">
        <v>0</v>
      </c>
      <c r="T241" s="164">
        <f t="shared" si="4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65" t="s">
        <v>169</v>
      </c>
      <c r="AT241" s="165" t="s">
        <v>165</v>
      </c>
      <c r="AU241" s="165" t="s">
        <v>87</v>
      </c>
      <c r="AY241" s="14" t="s">
        <v>163</v>
      </c>
      <c r="BE241" s="166">
        <f t="shared" si="44"/>
        <v>0</v>
      </c>
      <c r="BF241" s="166">
        <f t="shared" si="45"/>
        <v>0</v>
      </c>
      <c r="BG241" s="166">
        <f t="shared" si="46"/>
        <v>0</v>
      </c>
      <c r="BH241" s="166">
        <f t="shared" si="47"/>
        <v>0</v>
      </c>
      <c r="BI241" s="166">
        <f t="shared" si="48"/>
        <v>0</v>
      </c>
      <c r="BJ241" s="14" t="s">
        <v>87</v>
      </c>
      <c r="BK241" s="166">
        <f t="shared" si="49"/>
        <v>0</v>
      </c>
      <c r="BL241" s="14" t="s">
        <v>169</v>
      </c>
      <c r="BM241" s="165" t="s">
        <v>759</v>
      </c>
    </row>
    <row r="242" spans="1:65" s="2" customFormat="1" ht="24.2" customHeight="1">
      <c r="A242" s="29"/>
      <c r="B242" s="152"/>
      <c r="C242" s="153" t="s">
        <v>760</v>
      </c>
      <c r="D242" s="153" t="s">
        <v>165</v>
      </c>
      <c r="E242" s="154" t="s">
        <v>761</v>
      </c>
      <c r="F242" s="155" t="s">
        <v>762</v>
      </c>
      <c r="G242" s="156" t="s">
        <v>168</v>
      </c>
      <c r="H242" s="157">
        <v>260.173</v>
      </c>
      <c r="I242" s="158"/>
      <c r="J242" s="159">
        <f t="shared" si="40"/>
        <v>0</v>
      </c>
      <c r="K242" s="160"/>
      <c r="L242" s="30"/>
      <c r="M242" s="161" t="s">
        <v>1</v>
      </c>
      <c r="N242" s="162" t="s">
        <v>40</v>
      </c>
      <c r="O242" s="58"/>
      <c r="P242" s="163">
        <f t="shared" si="41"/>
        <v>0</v>
      </c>
      <c r="Q242" s="163">
        <v>2.9999999999999997E-4</v>
      </c>
      <c r="R242" s="163">
        <f t="shared" si="42"/>
        <v>7.8051899999999994E-2</v>
      </c>
      <c r="S242" s="163">
        <v>0</v>
      </c>
      <c r="T242" s="164">
        <f t="shared" si="4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5" t="s">
        <v>169</v>
      </c>
      <c r="AT242" s="165" t="s">
        <v>165</v>
      </c>
      <c r="AU242" s="165" t="s">
        <v>87</v>
      </c>
      <c r="AY242" s="14" t="s">
        <v>163</v>
      </c>
      <c r="BE242" s="166">
        <f t="shared" si="44"/>
        <v>0</v>
      </c>
      <c r="BF242" s="166">
        <f t="shared" si="45"/>
        <v>0</v>
      </c>
      <c r="BG242" s="166">
        <f t="shared" si="46"/>
        <v>0</v>
      </c>
      <c r="BH242" s="166">
        <f t="shared" si="47"/>
        <v>0</v>
      </c>
      <c r="BI242" s="166">
        <f t="shared" si="48"/>
        <v>0</v>
      </c>
      <c r="BJ242" s="14" t="s">
        <v>87</v>
      </c>
      <c r="BK242" s="166">
        <f t="shared" si="49"/>
        <v>0</v>
      </c>
      <c r="BL242" s="14" t="s">
        <v>169</v>
      </c>
      <c r="BM242" s="165" t="s">
        <v>763</v>
      </c>
    </row>
    <row r="243" spans="1:65" s="2" customFormat="1" ht="24.2" customHeight="1">
      <c r="A243" s="29"/>
      <c r="B243" s="152"/>
      <c r="C243" s="153" t="s">
        <v>764</v>
      </c>
      <c r="D243" s="153" t="s">
        <v>165</v>
      </c>
      <c r="E243" s="154" t="s">
        <v>765</v>
      </c>
      <c r="F243" s="155" t="s">
        <v>766</v>
      </c>
      <c r="G243" s="156" t="s">
        <v>168</v>
      </c>
      <c r="H243" s="157">
        <v>428.47500000000002</v>
      </c>
      <c r="I243" s="158"/>
      <c r="J243" s="159">
        <f t="shared" si="40"/>
        <v>0</v>
      </c>
      <c r="K243" s="160"/>
      <c r="L243" s="30"/>
      <c r="M243" s="161" t="s">
        <v>1</v>
      </c>
      <c r="N243" s="162" t="s">
        <v>40</v>
      </c>
      <c r="O243" s="58"/>
      <c r="P243" s="163">
        <f t="shared" si="41"/>
        <v>0</v>
      </c>
      <c r="Q243" s="163">
        <v>4.0000000000000002E-4</v>
      </c>
      <c r="R243" s="163">
        <f t="shared" si="42"/>
        <v>0.17139000000000001</v>
      </c>
      <c r="S243" s="163">
        <v>0</v>
      </c>
      <c r="T243" s="164">
        <f t="shared" si="4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5" t="s">
        <v>169</v>
      </c>
      <c r="AT243" s="165" t="s">
        <v>165</v>
      </c>
      <c r="AU243" s="165" t="s">
        <v>87</v>
      </c>
      <c r="AY243" s="14" t="s">
        <v>163</v>
      </c>
      <c r="BE243" s="166">
        <f t="shared" si="44"/>
        <v>0</v>
      </c>
      <c r="BF243" s="166">
        <f t="shared" si="45"/>
        <v>0</v>
      </c>
      <c r="BG243" s="166">
        <f t="shared" si="46"/>
        <v>0</v>
      </c>
      <c r="BH243" s="166">
        <f t="shared" si="47"/>
        <v>0</v>
      </c>
      <c r="BI243" s="166">
        <f t="shared" si="48"/>
        <v>0</v>
      </c>
      <c r="BJ243" s="14" t="s">
        <v>87</v>
      </c>
      <c r="BK243" s="166">
        <f t="shared" si="49"/>
        <v>0</v>
      </c>
      <c r="BL243" s="14" t="s">
        <v>169</v>
      </c>
      <c r="BM243" s="165" t="s">
        <v>767</v>
      </c>
    </row>
    <row r="244" spans="1:65" s="2" customFormat="1" ht="16.5" customHeight="1">
      <c r="A244" s="29"/>
      <c r="B244" s="152"/>
      <c r="C244" s="153" t="s">
        <v>768</v>
      </c>
      <c r="D244" s="153" t="s">
        <v>165</v>
      </c>
      <c r="E244" s="154" t="s">
        <v>769</v>
      </c>
      <c r="F244" s="155" t="s">
        <v>770</v>
      </c>
      <c r="G244" s="156" t="s">
        <v>168</v>
      </c>
      <c r="H244" s="157">
        <v>371.70800000000003</v>
      </c>
      <c r="I244" s="158"/>
      <c r="J244" s="159">
        <f t="shared" si="40"/>
        <v>0</v>
      </c>
      <c r="K244" s="160"/>
      <c r="L244" s="30"/>
      <c r="M244" s="161" t="s">
        <v>1</v>
      </c>
      <c r="N244" s="162" t="s">
        <v>40</v>
      </c>
      <c r="O244" s="58"/>
      <c r="P244" s="163">
        <f t="shared" si="41"/>
        <v>0</v>
      </c>
      <c r="Q244" s="163">
        <v>4.4600000000000004E-3</v>
      </c>
      <c r="R244" s="163">
        <f t="shared" si="42"/>
        <v>1.6578176800000002</v>
      </c>
      <c r="S244" s="163">
        <v>0</v>
      </c>
      <c r="T244" s="164">
        <f t="shared" si="4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65" t="s">
        <v>169</v>
      </c>
      <c r="AT244" s="165" t="s">
        <v>165</v>
      </c>
      <c r="AU244" s="165" t="s">
        <v>87</v>
      </c>
      <c r="AY244" s="14" t="s">
        <v>163</v>
      </c>
      <c r="BE244" s="166">
        <f t="shared" si="44"/>
        <v>0</v>
      </c>
      <c r="BF244" s="166">
        <f t="shared" si="45"/>
        <v>0</v>
      </c>
      <c r="BG244" s="166">
        <f t="shared" si="46"/>
        <v>0</v>
      </c>
      <c r="BH244" s="166">
        <f t="shared" si="47"/>
        <v>0</v>
      </c>
      <c r="BI244" s="166">
        <f t="shared" si="48"/>
        <v>0</v>
      </c>
      <c r="BJ244" s="14" t="s">
        <v>87</v>
      </c>
      <c r="BK244" s="166">
        <f t="shared" si="49"/>
        <v>0</v>
      </c>
      <c r="BL244" s="14" t="s">
        <v>169</v>
      </c>
      <c r="BM244" s="165" t="s">
        <v>771</v>
      </c>
    </row>
    <row r="245" spans="1:65" s="2" customFormat="1" ht="16.5" customHeight="1">
      <c r="A245" s="29"/>
      <c r="B245" s="152"/>
      <c r="C245" s="153" t="s">
        <v>772</v>
      </c>
      <c r="D245" s="153" t="s">
        <v>165</v>
      </c>
      <c r="E245" s="154" t="s">
        <v>773</v>
      </c>
      <c r="F245" s="155" t="s">
        <v>774</v>
      </c>
      <c r="G245" s="156" t="s">
        <v>168</v>
      </c>
      <c r="H245" s="157">
        <v>241.649</v>
      </c>
      <c r="I245" s="158"/>
      <c r="J245" s="159">
        <f t="shared" si="40"/>
        <v>0</v>
      </c>
      <c r="K245" s="160"/>
      <c r="L245" s="30"/>
      <c r="M245" s="161" t="s">
        <v>1</v>
      </c>
      <c r="N245" s="162" t="s">
        <v>40</v>
      </c>
      <c r="O245" s="58"/>
      <c r="P245" s="163">
        <f t="shared" si="41"/>
        <v>0</v>
      </c>
      <c r="Q245" s="163">
        <v>1.9689999999999999E-2</v>
      </c>
      <c r="R245" s="163">
        <f t="shared" si="42"/>
        <v>4.7580688100000001</v>
      </c>
      <c r="S245" s="163">
        <v>0</v>
      </c>
      <c r="T245" s="164">
        <f t="shared" si="4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65" t="s">
        <v>169</v>
      </c>
      <c r="AT245" s="165" t="s">
        <v>165</v>
      </c>
      <c r="AU245" s="165" t="s">
        <v>87</v>
      </c>
      <c r="AY245" s="14" t="s">
        <v>163</v>
      </c>
      <c r="BE245" s="166">
        <f t="shared" si="44"/>
        <v>0</v>
      </c>
      <c r="BF245" s="166">
        <f t="shared" si="45"/>
        <v>0</v>
      </c>
      <c r="BG245" s="166">
        <f t="shared" si="46"/>
        <v>0</v>
      </c>
      <c r="BH245" s="166">
        <f t="shared" si="47"/>
        <v>0</v>
      </c>
      <c r="BI245" s="166">
        <f t="shared" si="48"/>
        <v>0</v>
      </c>
      <c r="BJ245" s="14" t="s">
        <v>87</v>
      </c>
      <c r="BK245" s="166">
        <f t="shared" si="49"/>
        <v>0</v>
      </c>
      <c r="BL245" s="14" t="s">
        <v>169</v>
      </c>
      <c r="BM245" s="165" t="s">
        <v>775</v>
      </c>
    </row>
    <row r="246" spans="1:65" s="2" customFormat="1" ht="24.2" customHeight="1">
      <c r="A246" s="29"/>
      <c r="B246" s="152"/>
      <c r="C246" s="153" t="s">
        <v>776</v>
      </c>
      <c r="D246" s="153" t="s">
        <v>165</v>
      </c>
      <c r="E246" s="154" t="s">
        <v>777</v>
      </c>
      <c r="F246" s="155" t="s">
        <v>778</v>
      </c>
      <c r="G246" s="156" t="s">
        <v>168</v>
      </c>
      <c r="H246" s="157">
        <v>428.47500000000002</v>
      </c>
      <c r="I246" s="158"/>
      <c r="J246" s="159">
        <f t="shared" si="40"/>
        <v>0</v>
      </c>
      <c r="K246" s="160"/>
      <c r="L246" s="30"/>
      <c r="M246" s="161" t="s">
        <v>1</v>
      </c>
      <c r="N246" s="162" t="s">
        <v>40</v>
      </c>
      <c r="O246" s="58"/>
      <c r="P246" s="163">
        <f t="shared" si="41"/>
        <v>0</v>
      </c>
      <c r="Q246" s="163">
        <v>5.1500000000000001E-3</v>
      </c>
      <c r="R246" s="163">
        <f t="shared" si="42"/>
        <v>2.2066462500000004</v>
      </c>
      <c r="S246" s="163">
        <v>0</v>
      </c>
      <c r="T246" s="164">
        <f t="shared" si="4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5" t="s">
        <v>169</v>
      </c>
      <c r="AT246" s="165" t="s">
        <v>165</v>
      </c>
      <c r="AU246" s="165" t="s">
        <v>87</v>
      </c>
      <c r="AY246" s="14" t="s">
        <v>163</v>
      </c>
      <c r="BE246" s="166">
        <f t="shared" si="44"/>
        <v>0</v>
      </c>
      <c r="BF246" s="166">
        <f t="shared" si="45"/>
        <v>0</v>
      </c>
      <c r="BG246" s="166">
        <f t="shared" si="46"/>
        <v>0</v>
      </c>
      <c r="BH246" s="166">
        <f t="shared" si="47"/>
        <v>0</v>
      </c>
      <c r="BI246" s="166">
        <f t="shared" si="48"/>
        <v>0</v>
      </c>
      <c r="BJ246" s="14" t="s">
        <v>87</v>
      </c>
      <c r="BK246" s="166">
        <f t="shared" si="49"/>
        <v>0</v>
      </c>
      <c r="BL246" s="14" t="s">
        <v>169</v>
      </c>
      <c r="BM246" s="165" t="s">
        <v>779</v>
      </c>
    </row>
    <row r="247" spans="1:65" s="2" customFormat="1" ht="37.9" customHeight="1">
      <c r="A247" s="29"/>
      <c r="B247" s="152"/>
      <c r="C247" s="153" t="s">
        <v>780</v>
      </c>
      <c r="D247" s="153" t="s">
        <v>165</v>
      </c>
      <c r="E247" s="154" t="s">
        <v>781</v>
      </c>
      <c r="F247" s="155" t="s">
        <v>782</v>
      </c>
      <c r="G247" s="156" t="s">
        <v>168</v>
      </c>
      <c r="H247" s="157">
        <v>55.887999999999998</v>
      </c>
      <c r="I247" s="158"/>
      <c r="J247" s="159">
        <f t="shared" si="40"/>
        <v>0</v>
      </c>
      <c r="K247" s="160"/>
      <c r="L247" s="30"/>
      <c r="M247" s="161" t="s">
        <v>1</v>
      </c>
      <c r="N247" s="162" t="s">
        <v>40</v>
      </c>
      <c r="O247" s="58"/>
      <c r="P247" s="163">
        <f t="shared" si="41"/>
        <v>0</v>
      </c>
      <c r="Q247" s="163">
        <v>1.9000000000000001E-4</v>
      </c>
      <c r="R247" s="163">
        <f t="shared" si="42"/>
        <v>1.061872E-2</v>
      </c>
      <c r="S247" s="163">
        <v>0</v>
      </c>
      <c r="T247" s="164">
        <f t="shared" si="4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65" t="s">
        <v>169</v>
      </c>
      <c r="AT247" s="165" t="s">
        <v>165</v>
      </c>
      <c r="AU247" s="165" t="s">
        <v>87</v>
      </c>
      <c r="AY247" s="14" t="s">
        <v>163</v>
      </c>
      <c r="BE247" s="166">
        <f t="shared" si="44"/>
        <v>0</v>
      </c>
      <c r="BF247" s="166">
        <f t="shared" si="45"/>
        <v>0</v>
      </c>
      <c r="BG247" s="166">
        <f t="shared" si="46"/>
        <v>0</v>
      </c>
      <c r="BH247" s="166">
        <f t="shared" si="47"/>
        <v>0</v>
      </c>
      <c r="BI247" s="166">
        <f t="shared" si="48"/>
        <v>0</v>
      </c>
      <c r="BJ247" s="14" t="s">
        <v>87</v>
      </c>
      <c r="BK247" s="166">
        <f t="shared" si="49"/>
        <v>0</v>
      </c>
      <c r="BL247" s="14" t="s">
        <v>169</v>
      </c>
      <c r="BM247" s="165" t="s">
        <v>783</v>
      </c>
    </row>
    <row r="248" spans="1:65" s="2" customFormat="1" ht="33" customHeight="1">
      <c r="A248" s="29"/>
      <c r="B248" s="152"/>
      <c r="C248" s="153" t="s">
        <v>784</v>
      </c>
      <c r="D248" s="153" t="s">
        <v>165</v>
      </c>
      <c r="E248" s="154" t="s">
        <v>785</v>
      </c>
      <c r="F248" s="155" t="s">
        <v>786</v>
      </c>
      <c r="G248" s="156" t="s">
        <v>168</v>
      </c>
      <c r="H248" s="157">
        <v>46.76</v>
      </c>
      <c r="I248" s="158"/>
      <c r="J248" s="159">
        <f t="shared" si="40"/>
        <v>0</v>
      </c>
      <c r="K248" s="160"/>
      <c r="L248" s="30"/>
      <c r="M248" s="161" t="s">
        <v>1</v>
      </c>
      <c r="N248" s="162" t="s">
        <v>40</v>
      </c>
      <c r="O248" s="58"/>
      <c r="P248" s="163">
        <f t="shared" si="41"/>
        <v>0</v>
      </c>
      <c r="Q248" s="163">
        <v>3.5E-4</v>
      </c>
      <c r="R248" s="163">
        <f t="shared" si="42"/>
        <v>1.6365999999999999E-2</v>
      </c>
      <c r="S248" s="163">
        <v>0</v>
      </c>
      <c r="T248" s="164">
        <f t="shared" si="43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65" t="s">
        <v>169</v>
      </c>
      <c r="AT248" s="165" t="s">
        <v>165</v>
      </c>
      <c r="AU248" s="165" t="s">
        <v>87</v>
      </c>
      <c r="AY248" s="14" t="s">
        <v>163</v>
      </c>
      <c r="BE248" s="166">
        <f t="shared" si="44"/>
        <v>0</v>
      </c>
      <c r="BF248" s="166">
        <f t="shared" si="45"/>
        <v>0</v>
      </c>
      <c r="BG248" s="166">
        <f t="shared" si="46"/>
        <v>0</v>
      </c>
      <c r="BH248" s="166">
        <f t="shared" si="47"/>
        <v>0</v>
      </c>
      <c r="BI248" s="166">
        <f t="shared" si="48"/>
        <v>0</v>
      </c>
      <c r="BJ248" s="14" t="s">
        <v>87</v>
      </c>
      <c r="BK248" s="166">
        <f t="shared" si="49"/>
        <v>0</v>
      </c>
      <c r="BL248" s="14" t="s">
        <v>169</v>
      </c>
      <c r="BM248" s="165" t="s">
        <v>787</v>
      </c>
    </row>
    <row r="249" spans="1:65" s="2" customFormat="1" ht="24.2" customHeight="1">
      <c r="A249" s="29"/>
      <c r="B249" s="152"/>
      <c r="C249" s="153" t="s">
        <v>788</v>
      </c>
      <c r="D249" s="153" t="s">
        <v>165</v>
      </c>
      <c r="E249" s="154" t="s">
        <v>789</v>
      </c>
      <c r="F249" s="155" t="s">
        <v>790</v>
      </c>
      <c r="G249" s="156" t="s">
        <v>168</v>
      </c>
      <c r="H249" s="157">
        <v>46.76</v>
      </c>
      <c r="I249" s="158"/>
      <c r="J249" s="159">
        <f t="shared" si="40"/>
        <v>0</v>
      </c>
      <c r="K249" s="160"/>
      <c r="L249" s="30"/>
      <c r="M249" s="161" t="s">
        <v>1</v>
      </c>
      <c r="N249" s="162" t="s">
        <v>40</v>
      </c>
      <c r="O249" s="58"/>
      <c r="P249" s="163">
        <f t="shared" si="41"/>
        <v>0</v>
      </c>
      <c r="Q249" s="163">
        <v>2.3000000000000001E-4</v>
      </c>
      <c r="R249" s="163">
        <f t="shared" si="42"/>
        <v>1.07548E-2</v>
      </c>
      <c r="S249" s="163">
        <v>0</v>
      </c>
      <c r="T249" s="164">
        <f t="shared" si="43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65" t="s">
        <v>169</v>
      </c>
      <c r="AT249" s="165" t="s">
        <v>165</v>
      </c>
      <c r="AU249" s="165" t="s">
        <v>87</v>
      </c>
      <c r="AY249" s="14" t="s">
        <v>163</v>
      </c>
      <c r="BE249" s="166">
        <f t="shared" si="44"/>
        <v>0</v>
      </c>
      <c r="BF249" s="166">
        <f t="shared" si="45"/>
        <v>0</v>
      </c>
      <c r="BG249" s="166">
        <f t="shared" si="46"/>
        <v>0</v>
      </c>
      <c r="BH249" s="166">
        <f t="shared" si="47"/>
        <v>0</v>
      </c>
      <c r="BI249" s="166">
        <f t="shared" si="48"/>
        <v>0</v>
      </c>
      <c r="BJ249" s="14" t="s">
        <v>87</v>
      </c>
      <c r="BK249" s="166">
        <f t="shared" si="49"/>
        <v>0</v>
      </c>
      <c r="BL249" s="14" t="s">
        <v>169</v>
      </c>
      <c r="BM249" s="165" t="s">
        <v>791</v>
      </c>
    </row>
    <row r="250" spans="1:65" s="2" customFormat="1" ht="24.2" customHeight="1">
      <c r="A250" s="29"/>
      <c r="B250" s="152"/>
      <c r="C250" s="153" t="s">
        <v>792</v>
      </c>
      <c r="D250" s="153" t="s">
        <v>165</v>
      </c>
      <c r="E250" s="154" t="s">
        <v>793</v>
      </c>
      <c r="F250" s="155" t="s">
        <v>794</v>
      </c>
      <c r="G250" s="156" t="s">
        <v>168</v>
      </c>
      <c r="H250" s="157">
        <v>46.76</v>
      </c>
      <c r="I250" s="158"/>
      <c r="J250" s="159">
        <f t="shared" si="40"/>
        <v>0</v>
      </c>
      <c r="K250" s="160"/>
      <c r="L250" s="30"/>
      <c r="M250" s="161" t="s">
        <v>1</v>
      </c>
      <c r="N250" s="162" t="s">
        <v>40</v>
      </c>
      <c r="O250" s="58"/>
      <c r="P250" s="163">
        <f t="shared" si="41"/>
        <v>0</v>
      </c>
      <c r="Q250" s="163">
        <v>4.0000000000000002E-4</v>
      </c>
      <c r="R250" s="163">
        <f t="shared" si="42"/>
        <v>1.8703999999999998E-2</v>
      </c>
      <c r="S250" s="163">
        <v>0</v>
      </c>
      <c r="T250" s="164">
        <f t="shared" si="43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65" t="s">
        <v>169</v>
      </c>
      <c r="AT250" s="165" t="s">
        <v>165</v>
      </c>
      <c r="AU250" s="165" t="s">
        <v>87</v>
      </c>
      <c r="AY250" s="14" t="s">
        <v>163</v>
      </c>
      <c r="BE250" s="166">
        <f t="shared" si="44"/>
        <v>0</v>
      </c>
      <c r="BF250" s="166">
        <f t="shared" si="45"/>
        <v>0</v>
      </c>
      <c r="BG250" s="166">
        <f t="shared" si="46"/>
        <v>0</v>
      </c>
      <c r="BH250" s="166">
        <f t="shared" si="47"/>
        <v>0</v>
      </c>
      <c r="BI250" s="166">
        <f t="shared" si="48"/>
        <v>0</v>
      </c>
      <c r="BJ250" s="14" t="s">
        <v>87</v>
      </c>
      <c r="BK250" s="166">
        <f t="shared" si="49"/>
        <v>0</v>
      </c>
      <c r="BL250" s="14" t="s">
        <v>169</v>
      </c>
      <c r="BM250" s="165" t="s">
        <v>795</v>
      </c>
    </row>
    <row r="251" spans="1:65" s="2" customFormat="1" ht="24.2" customHeight="1">
      <c r="A251" s="29"/>
      <c r="B251" s="152"/>
      <c r="C251" s="153" t="s">
        <v>796</v>
      </c>
      <c r="D251" s="153" t="s">
        <v>165</v>
      </c>
      <c r="E251" s="154" t="s">
        <v>797</v>
      </c>
      <c r="F251" s="155" t="s">
        <v>798</v>
      </c>
      <c r="G251" s="156" t="s">
        <v>168</v>
      </c>
      <c r="H251" s="157">
        <v>46.76</v>
      </c>
      <c r="I251" s="158"/>
      <c r="J251" s="159">
        <f t="shared" si="40"/>
        <v>0</v>
      </c>
      <c r="K251" s="160"/>
      <c r="L251" s="30"/>
      <c r="M251" s="161" t="s">
        <v>1</v>
      </c>
      <c r="N251" s="162" t="s">
        <v>40</v>
      </c>
      <c r="O251" s="58"/>
      <c r="P251" s="163">
        <f t="shared" si="41"/>
        <v>0</v>
      </c>
      <c r="Q251" s="163">
        <v>4.3E-3</v>
      </c>
      <c r="R251" s="163">
        <f t="shared" si="42"/>
        <v>0.201068</v>
      </c>
      <c r="S251" s="163">
        <v>0</v>
      </c>
      <c r="T251" s="164">
        <f t="shared" si="43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65" t="s">
        <v>169</v>
      </c>
      <c r="AT251" s="165" t="s">
        <v>165</v>
      </c>
      <c r="AU251" s="165" t="s">
        <v>87</v>
      </c>
      <c r="AY251" s="14" t="s">
        <v>163</v>
      </c>
      <c r="BE251" s="166">
        <f t="shared" si="44"/>
        <v>0</v>
      </c>
      <c r="BF251" s="166">
        <f t="shared" si="45"/>
        <v>0</v>
      </c>
      <c r="BG251" s="166">
        <f t="shared" si="46"/>
        <v>0</v>
      </c>
      <c r="BH251" s="166">
        <f t="shared" si="47"/>
        <v>0</v>
      </c>
      <c r="BI251" s="166">
        <f t="shared" si="48"/>
        <v>0</v>
      </c>
      <c r="BJ251" s="14" t="s">
        <v>87</v>
      </c>
      <c r="BK251" s="166">
        <f t="shared" si="49"/>
        <v>0</v>
      </c>
      <c r="BL251" s="14" t="s">
        <v>169</v>
      </c>
      <c r="BM251" s="165" t="s">
        <v>799</v>
      </c>
    </row>
    <row r="252" spans="1:65" s="2" customFormat="1" ht="24.2" customHeight="1">
      <c r="A252" s="29"/>
      <c r="B252" s="152"/>
      <c r="C252" s="153" t="s">
        <v>800</v>
      </c>
      <c r="D252" s="153" t="s">
        <v>165</v>
      </c>
      <c r="E252" s="154" t="s">
        <v>801</v>
      </c>
      <c r="F252" s="155" t="s">
        <v>802</v>
      </c>
      <c r="G252" s="156" t="s">
        <v>168</v>
      </c>
      <c r="H252" s="157">
        <v>46.76</v>
      </c>
      <c r="I252" s="158"/>
      <c r="J252" s="159">
        <f t="shared" si="40"/>
        <v>0</v>
      </c>
      <c r="K252" s="160"/>
      <c r="L252" s="30"/>
      <c r="M252" s="161" t="s">
        <v>1</v>
      </c>
      <c r="N252" s="162" t="s">
        <v>40</v>
      </c>
      <c r="O252" s="58"/>
      <c r="P252" s="163">
        <f t="shared" si="41"/>
        <v>0</v>
      </c>
      <c r="Q252" s="163">
        <v>4.15E-3</v>
      </c>
      <c r="R252" s="163">
        <f t="shared" si="42"/>
        <v>0.194054</v>
      </c>
      <c r="S252" s="163">
        <v>0</v>
      </c>
      <c r="T252" s="164">
        <f t="shared" si="43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65" t="s">
        <v>169</v>
      </c>
      <c r="AT252" s="165" t="s">
        <v>165</v>
      </c>
      <c r="AU252" s="165" t="s">
        <v>87</v>
      </c>
      <c r="AY252" s="14" t="s">
        <v>163</v>
      </c>
      <c r="BE252" s="166">
        <f t="shared" si="44"/>
        <v>0</v>
      </c>
      <c r="BF252" s="166">
        <f t="shared" si="45"/>
        <v>0</v>
      </c>
      <c r="BG252" s="166">
        <f t="shared" si="46"/>
        <v>0</v>
      </c>
      <c r="BH252" s="166">
        <f t="shared" si="47"/>
        <v>0</v>
      </c>
      <c r="BI252" s="166">
        <f t="shared" si="48"/>
        <v>0</v>
      </c>
      <c r="BJ252" s="14" t="s">
        <v>87</v>
      </c>
      <c r="BK252" s="166">
        <f t="shared" si="49"/>
        <v>0</v>
      </c>
      <c r="BL252" s="14" t="s">
        <v>169</v>
      </c>
      <c r="BM252" s="165" t="s">
        <v>803</v>
      </c>
    </row>
    <row r="253" spans="1:65" s="2" customFormat="1" ht="24.2" customHeight="1">
      <c r="A253" s="29"/>
      <c r="B253" s="152"/>
      <c r="C253" s="153" t="s">
        <v>804</v>
      </c>
      <c r="D253" s="153" t="s">
        <v>165</v>
      </c>
      <c r="E253" s="154" t="s">
        <v>805</v>
      </c>
      <c r="F253" s="155" t="s">
        <v>806</v>
      </c>
      <c r="G253" s="156" t="s">
        <v>168</v>
      </c>
      <c r="H253" s="157">
        <v>478.20600000000002</v>
      </c>
      <c r="I253" s="158"/>
      <c r="J253" s="159">
        <f t="shared" si="40"/>
        <v>0</v>
      </c>
      <c r="K253" s="160"/>
      <c r="L253" s="30"/>
      <c r="M253" s="161" t="s">
        <v>1</v>
      </c>
      <c r="N253" s="162" t="s">
        <v>40</v>
      </c>
      <c r="O253" s="58"/>
      <c r="P253" s="163">
        <f t="shared" si="41"/>
        <v>0</v>
      </c>
      <c r="Q253" s="163">
        <v>2.3000000000000001E-4</v>
      </c>
      <c r="R253" s="163">
        <f t="shared" si="42"/>
        <v>0.10998738000000001</v>
      </c>
      <c r="S253" s="163">
        <v>0</v>
      </c>
      <c r="T253" s="164">
        <f t="shared" si="43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65" t="s">
        <v>169</v>
      </c>
      <c r="AT253" s="165" t="s">
        <v>165</v>
      </c>
      <c r="AU253" s="165" t="s">
        <v>87</v>
      </c>
      <c r="AY253" s="14" t="s">
        <v>163</v>
      </c>
      <c r="BE253" s="166">
        <f t="shared" si="44"/>
        <v>0</v>
      </c>
      <c r="BF253" s="166">
        <f t="shared" si="45"/>
        <v>0</v>
      </c>
      <c r="BG253" s="166">
        <f t="shared" si="46"/>
        <v>0</v>
      </c>
      <c r="BH253" s="166">
        <f t="shared" si="47"/>
        <v>0</v>
      </c>
      <c r="BI253" s="166">
        <f t="shared" si="48"/>
        <v>0</v>
      </c>
      <c r="BJ253" s="14" t="s">
        <v>87</v>
      </c>
      <c r="BK253" s="166">
        <f t="shared" si="49"/>
        <v>0</v>
      </c>
      <c r="BL253" s="14" t="s">
        <v>169</v>
      </c>
      <c r="BM253" s="165" t="s">
        <v>807</v>
      </c>
    </row>
    <row r="254" spans="1:65" s="2" customFormat="1" ht="24.2" customHeight="1">
      <c r="A254" s="29"/>
      <c r="B254" s="152"/>
      <c r="C254" s="153" t="s">
        <v>808</v>
      </c>
      <c r="D254" s="153" t="s">
        <v>165</v>
      </c>
      <c r="E254" s="154" t="s">
        <v>809</v>
      </c>
      <c r="F254" s="155" t="s">
        <v>810</v>
      </c>
      <c r="G254" s="156" t="s">
        <v>168</v>
      </c>
      <c r="H254" s="157">
        <v>322.637</v>
      </c>
      <c r="I254" s="158"/>
      <c r="J254" s="159">
        <f t="shared" si="40"/>
        <v>0</v>
      </c>
      <c r="K254" s="160"/>
      <c r="L254" s="30"/>
      <c r="M254" s="161" t="s">
        <v>1</v>
      </c>
      <c r="N254" s="162" t="s">
        <v>40</v>
      </c>
      <c r="O254" s="58"/>
      <c r="P254" s="163">
        <f t="shared" si="41"/>
        <v>0</v>
      </c>
      <c r="Q254" s="163">
        <v>4.3E-3</v>
      </c>
      <c r="R254" s="163">
        <f t="shared" si="42"/>
        <v>1.3873390999999999</v>
      </c>
      <c r="S254" s="163">
        <v>0</v>
      </c>
      <c r="T254" s="164">
        <f t="shared" si="43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65" t="s">
        <v>169</v>
      </c>
      <c r="AT254" s="165" t="s">
        <v>165</v>
      </c>
      <c r="AU254" s="165" t="s">
        <v>87</v>
      </c>
      <c r="AY254" s="14" t="s">
        <v>163</v>
      </c>
      <c r="BE254" s="166">
        <f t="shared" si="44"/>
        <v>0</v>
      </c>
      <c r="BF254" s="166">
        <f t="shared" si="45"/>
        <v>0</v>
      </c>
      <c r="BG254" s="166">
        <f t="shared" si="46"/>
        <v>0</v>
      </c>
      <c r="BH254" s="166">
        <f t="shared" si="47"/>
        <v>0</v>
      </c>
      <c r="BI254" s="166">
        <f t="shared" si="48"/>
        <v>0</v>
      </c>
      <c r="BJ254" s="14" t="s">
        <v>87</v>
      </c>
      <c r="BK254" s="166">
        <f t="shared" si="49"/>
        <v>0</v>
      </c>
      <c r="BL254" s="14" t="s">
        <v>169</v>
      </c>
      <c r="BM254" s="165" t="s">
        <v>811</v>
      </c>
    </row>
    <row r="255" spans="1:65" s="2" customFormat="1" ht="24.2" customHeight="1">
      <c r="A255" s="29"/>
      <c r="B255" s="152"/>
      <c r="C255" s="153" t="s">
        <v>812</v>
      </c>
      <c r="D255" s="153" t="s">
        <v>165</v>
      </c>
      <c r="E255" s="154" t="s">
        <v>813</v>
      </c>
      <c r="F255" s="155" t="s">
        <v>814</v>
      </c>
      <c r="G255" s="156" t="s">
        <v>168</v>
      </c>
      <c r="H255" s="157">
        <v>558.69200000000001</v>
      </c>
      <c r="I255" s="158"/>
      <c r="J255" s="159">
        <f t="shared" si="40"/>
        <v>0</v>
      </c>
      <c r="K255" s="160"/>
      <c r="L255" s="30"/>
      <c r="M255" s="161" t="s">
        <v>1</v>
      </c>
      <c r="N255" s="162" t="s">
        <v>40</v>
      </c>
      <c r="O255" s="58"/>
      <c r="P255" s="163">
        <f t="shared" si="41"/>
        <v>0</v>
      </c>
      <c r="Q255" s="163">
        <v>5.1500000000000001E-3</v>
      </c>
      <c r="R255" s="163">
        <f t="shared" si="42"/>
        <v>2.8772638000000001</v>
      </c>
      <c r="S255" s="163">
        <v>0</v>
      </c>
      <c r="T255" s="164">
        <f t="shared" si="43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65" t="s">
        <v>169</v>
      </c>
      <c r="AT255" s="165" t="s">
        <v>165</v>
      </c>
      <c r="AU255" s="165" t="s">
        <v>87</v>
      </c>
      <c r="AY255" s="14" t="s">
        <v>163</v>
      </c>
      <c r="BE255" s="166">
        <f t="shared" si="44"/>
        <v>0</v>
      </c>
      <c r="BF255" s="166">
        <f t="shared" si="45"/>
        <v>0</v>
      </c>
      <c r="BG255" s="166">
        <f t="shared" si="46"/>
        <v>0</v>
      </c>
      <c r="BH255" s="166">
        <f t="shared" si="47"/>
        <v>0</v>
      </c>
      <c r="BI255" s="166">
        <f t="shared" si="48"/>
        <v>0</v>
      </c>
      <c r="BJ255" s="14" t="s">
        <v>87</v>
      </c>
      <c r="BK255" s="166">
        <f t="shared" si="49"/>
        <v>0</v>
      </c>
      <c r="BL255" s="14" t="s">
        <v>169</v>
      </c>
      <c r="BM255" s="165" t="s">
        <v>815</v>
      </c>
    </row>
    <row r="256" spans="1:65" s="2" customFormat="1" ht="33" customHeight="1">
      <c r="A256" s="29"/>
      <c r="B256" s="152"/>
      <c r="C256" s="153" t="s">
        <v>816</v>
      </c>
      <c r="D256" s="153" t="s">
        <v>165</v>
      </c>
      <c r="E256" s="154" t="s">
        <v>817</v>
      </c>
      <c r="F256" s="155" t="s">
        <v>818</v>
      </c>
      <c r="G256" s="156" t="s">
        <v>168</v>
      </c>
      <c r="H256" s="157">
        <v>105.376</v>
      </c>
      <c r="I256" s="158"/>
      <c r="J256" s="159">
        <f t="shared" si="40"/>
        <v>0</v>
      </c>
      <c r="K256" s="160"/>
      <c r="L256" s="30"/>
      <c r="M256" s="161" t="s">
        <v>1</v>
      </c>
      <c r="N256" s="162" t="s">
        <v>40</v>
      </c>
      <c r="O256" s="58"/>
      <c r="P256" s="163">
        <f t="shared" si="41"/>
        <v>0</v>
      </c>
      <c r="Q256" s="163">
        <v>1.6320000000000001E-2</v>
      </c>
      <c r="R256" s="163">
        <f t="shared" si="42"/>
        <v>1.7197363200000002</v>
      </c>
      <c r="S256" s="163">
        <v>0</v>
      </c>
      <c r="T256" s="164">
        <f t="shared" si="43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65" t="s">
        <v>169</v>
      </c>
      <c r="AT256" s="165" t="s">
        <v>165</v>
      </c>
      <c r="AU256" s="165" t="s">
        <v>87</v>
      </c>
      <c r="AY256" s="14" t="s">
        <v>163</v>
      </c>
      <c r="BE256" s="166">
        <f t="shared" si="44"/>
        <v>0</v>
      </c>
      <c r="BF256" s="166">
        <f t="shared" si="45"/>
        <v>0</v>
      </c>
      <c r="BG256" s="166">
        <f t="shared" si="46"/>
        <v>0</v>
      </c>
      <c r="BH256" s="166">
        <f t="shared" si="47"/>
        <v>0</v>
      </c>
      <c r="BI256" s="166">
        <f t="shared" si="48"/>
        <v>0</v>
      </c>
      <c r="BJ256" s="14" t="s">
        <v>87</v>
      </c>
      <c r="BK256" s="166">
        <f t="shared" si="49"/>
        <v>0</v>
      </c>
      <c r="BL256" s="14" t="s">
        <v>169</v>
      </c>
      <c r="BM256" s="165" t="s">
        <v>819</v>
      </c>
    </row>
    <row r="257" spans="1:65" s="2" customFormat="1" ht="24.2" customHeight="1">
      <c r="A257" s="29"/>
      <c r="B257" s="152"/>
      <c r="C257" s="153" t="s">
        <v>820</v>
      </c>
      <c r="D257" s="153" t="s">
        <v>165</v>
      </c>
      <c r="E257" s="154" t="s">
        <v>821</v>
      </c>
      <c r="F257" s="155" t="s">
        <v>822</v>
      </c>
      <c r="G257" s="156" t="s">
        <v>168</v>
      </c>
      <c r="H257" s="157">
        <v>330.00799999999998</v>
      </c>
      <c r="I257" s="158"/>
      <c r="J257" s="159">
        <f t="shared" si="40"/>
        <v>0</v>
      </c>
      <c r="K257" s="160"/>
      <c r="L257" s="30"/>
      <c r="M257" s="161" t="s">
        <v>1</v>
      </c>
      <c r="N257" s="162" t="s">
        <v>40</v>
      </c>
      <c r="O257" s="58"/>
      <c r="P257" s="163">
        <f t="shared" si="41"/>
        <v>0</v>
      </c>
      <c r="Q257" s="163">
        <v>3.984E-2</v>
      </c>
      <c r="R257" s="163">
        <f t="shared" si="42"/>
        <v>13.147518719999999</v>
      </c>
      <c r="S257" s="163">
        <v>0</v>
      </c>
      <c r="T257" s="164">
        <f t="shared" si="43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65" t="s">
        <v>169</v>
      </c>
      <c r="AT257" s="165" t="s">
        <v>165</v>
      </c>
      <c r="AU257" s="165" t="s">
        <v>87</v>
      </c>
      <c r="AY257" s="14" t="s">
        <v>163</v>
      </c>
      <c r="BE257" s="166">
        <f t="shared" si="44"/>
        <v>0</v>
      </c>
      <c r="BF257" s="166">
        <f t="shared" si="45"/>
        <v>0</v>
      </c>
      <c r="BG257" s="166">
        <f t="shared" si="46"/>
        <v>0</v>
      </c>
      <c r="BH257" s="166">
        <f t="shared" si="47"/>
        <v>0</v>
      </c>
      <c r="BI257" s="166">
        <f t="shared" si="48"/>
        <v>0</v>
      </c>
      <c r="BJ257" s="14" t="s">
        <v>87</v>
      </c>
      <c r="BK257" s="166">
        <f t="shared" si="49"/>
        <v>0</v>
      </c>
      <c r="BL257" s="14" t="s">
        <v>169</v>
      </c>
      <c r="BM257" s="165" t="s">
        <v>823</v>
      </c>
    </row>
    <row r="258" spans="1:65" s="2" customFormat="1" ht="24.2" customHeight="1">
      <c r="A258" s="29"/>
      <c r="B258" s="152"/>
      <c r="C258" s="153" t="s">
        <v>824</v>
      </c>
      <c r="D258" s="153" t="s">
        <v>165</v>
      </c>
      <c r="E258" s="154" t="s">
        <v>825</v>
      </c>
      <c r="F258" s="155" t="s">
        <v>826</v>
      </c>
      <c r="G258" s="156" t="s">
        <v>168</v>
      </c>
      <c r="H258" s="157">
        <v>42.822000000000003</v>
      </c>
      <c r="I258" s="158"/>
      <c r="J258" s="159">
        <f t="shared" si="40"/>
        <v>0</v>
      </c>
      <c r="K258" s="160"/>
      <c r="L258" s="30"/>
      <c r="M258" s="161" t="s">
        <v>1</v>
      </c>
      <c r="N258" s="162" t="s">
        <v>40</v>
      </c>
      <c r="O258" s="58"/>
      <c r="P258" s="163">
        <f t="shared" si="41"/>
        <v>0</v>
      </c>
      <c r="Q258" s="163">
        <v>1.8679999999999999E-2</v>
      </c>
      <c r="R258" s="163">
        <f t="shared" si="42"/>
        <v>0.79991495999999995</v>
      </c>
      <c r="S258" s="163">
        <v>0</v>
      </c>
      <c r="T258" s="164">
        <f t="shared" si="43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65" t="s">
        <v>169</v>
      </c>
      <c r="AT258" s="165" t="s">
        <v>165</v>
      </c>
      <c r="AU258" s="165" t="s">
        <v>87</v>
      </c>
      <c r="AY258" s="14" t="s">
        <v>163</v>
      </c>
      <c r="BE258" s="166">
        <f t="shared" si="44"/>
        <v>0</v>
      </c>
      <c r="BF258" s="166">
        <f t="shared" si="45"/>
        <v>0</v>
      </c>
      <c r="BG258" s="166">
        <f t="shared" si="46"/>
        <v>0</v>
      </c>
      <c r="BH258" s="166">
        <f t="shared" si="47"/>
        <v>0</v>
      </c>
      <c r="BI258" s="166">
        <f t="shared" si="48"/>
        <v>0</v>
      </c>
      <c r="BJ258" s="14" t="s">
        <v>87</v>
      </c>
      <c r="BK258" s="166">
        <f t="shared" si="49"/>
        <v>0</v>
      </c>
      <c r="BL258" s="14" t="s">
        <v>169</v>
      </c>
      <c r="BM258" s="165" t="s">
        <v>827</v>
      </c>
    </row>
    <row r="259" spans="1:65" s="2" customFormat="1" ht="16.5" customHeight="1">
      <c r="A259" s="29"/>
      <c r="B259" s="152"/>
      <c r="C259" s="153" t="s">
        <v>828</v>
      </c>
      <c r="D259" s="153" t="s">
        <v>165</v>
      </c>
      <c r="E259" s="154" t="s">
        <v>829</v>
      </c>
      <c r="F259" s="155" t="s">
        <v>830</v>
      </c>
      <c r="G259" s="156" t="s">
        <v>282</v>
      </c>
      <c r="H259" s="157">
        <v>215.79</v>
      </c>
      <c r="I259" s="158"/>
      <c r="J259" s="159">
        <f t="shared" si="40"/>
        <v>0</v>
      </c>
      <c r="K259" s="160"/>
      <c r="L259" s="30"/>
      <c r="M259" s="161" t="s">
        <v>1</v>
      </c>
      <c r="N259" s="162" t="s">
        <v>40</v>
      </c>
      <c r="O259" s="58"/>
      <c r="P259" s="163">
        <f t="shared" si="41"/>
        <v>0</v>
      </c>
      <c r="Q259" s="163">
        <v>0</v>
      </c>
      <c r="R259" s="163">
        <f t="shared" si="42"/>
        <v>0</v>
      </c>
      <c r="S259" s="163">
        <v>0</v>
      </c>
      <c r="T259" s="164">
        <f t="shared" si="43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65" t="s">
        <v>169</v>
      </c>
      <c r="AT259" s="165" t="s">
        <v>165</v>
      </c>
      <c r="AU259" s="165" t="s">
        <v>87</v>
      </c>
      <c r="AY259" s="14" t="s">
        <v>163</v>
      </c>
      <c r="BE259" s="166">
        <f t="shared" si="44"/>
        <v>0</v>
      </c>
      <c r="BF259" s="166">
        <f t="shared" si="45"/>
        <v>0</v>
      </c>
      <c r="BG259" s="166">
        <f t="shared" si="46"/>
        <v>0</v>
      </c>
      <c r="BH259" s="166">
        <f t="shared" si="47"/>
        <v>0</v>
      </c>
      <c r="BI259" s="166">
        <f t="shared" si="48"/>
        <v>0</v>
      </c>
      <c r="BJ259" s="14" t="s">
        <v>87</v>
      </c>
      <c r="BK259" s="166">
        <f t="shared" si="49"/>
        <v>0</v>
      </c>
      <c r="BL259" s="14" t="s">
        <v>169</v>
      </c>
      <c r="BM259" s="165" t="s">
        <v>831</v>
      </c>
    </row>
    <row r="260" spans="1:65" s="2" customFormat="1" ht="33" customHeight="1">
      <c r="A260" s="29"/>
      <c r="B260" s="152"/>
      <c r="C260" s="172" t="s">
        <v>832</v>
      </c>
      <c r="D260" s="172" t="s">
        <v>613</v>
      </c>
      <c r="E260" s="173" t="s">
        <v>833</v>
      </c>
      <c r="F260" s="174" t="s">
        <v>834</v>
      </c>
      <c r="G260" s="175" t="s">
        <v>282</v>
      </c>
      <c r="H260" s="176">
        <v>217.94800000000001</v>
      </c>
      <c r="I260" s="177"/>
      <c r="J260" s="178">
        <f t="shared" si="40"/>
        <v>0</v>
      </c>
      <c r="K260" s="179"/>
      <c r="L260" s="180"/>
      <c r="M260" s="181" t="s">
        <v>1</v>
      </c>
      <c r="N260" s="182" t="s">
        <v>40</v>
      </c>
      <c r="O260" s="58"/>
      <c r="P260" s="163">
        <f t="shared" si="41"/>
        <v>0</v>
      </c>
      <c r="Q260" s="163">
        <v>1.4999999999999999E-4</v>
      </c>
      <c r="R260" s="163">
        <f t="shared" si="42"/>
        <v>3.2692199999999998E-2</v>
      </c>
      <c r="S260" s="163">
        <v>0</v>
      </c>
      <c r="T260" s="164">
        <f t="shared" si="43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65" t="s">
        <v>194</v>
      </c>
      <c r="AT260" s="165" t="s">
        <v>613</v>
      </c>
      <c r="AU260" s="165" t="s">
        <v>87</v>
      </c>
      <c r="AY260" s="14" t="s">
        <v>163</v>
      </c>
      <c r="BE260" s="166">
        <f t="shared" si="44"/>
        <v>0</v>
      </c>
      <c r="BF260" s="166">
        <f t="shared" si="45"/>
        <v>0</v>
      </c>
      <c r="BG260" s="166">
        <f t="shared" si="46"/>
        <v>0</v>
      </c>
      <c r="BH260" s="166">
        <f t="shared" si="47"/>
        <v>0</v>
      </c>
      <c r="BI260" s="166">
        <f t="shared" si="48"/>
        <v>0</v>
      </c>
      <c r="BJ260" s="14" t="s">
        <v>87</v>
      </c>
      <c r="BK260" s="166">
        <f t="shared" si="49"/>
        <v>0</v>
      </c>
      <c r="BL260" s="14" t="s">
        <v>169</v>
      </c>
      <c r="BM260" s="165" t="s">
        <v>835</v>
      </c>
    </row>
    <row r="261" spans="1:65" s="2" customFormat="1" ht="21.75" customHeight="1">
      <c r="A261" s="29"/>
      <c r="B261" s="152"/>
      <c r="C261" s="153" t="s">
        <v>836</v>
      </c>
      <c r="D261" s="153" t="s">
        <v>165</v>
      </c>
      <c r="E261" s="154" t="s">
        <v>837</v>
      </c>
      <c r="F261" s="155" t="s">
        <v>838</v>
      </c>
      <c r="G261" s="156" t="s">
        <v>168</v>
      </c>
      <c r="H261" s="157">
        <v>196.83</v>
      </c>
      <c r="I261" s="158"/>
      <c r="J261" s="159">
        <f t="shared" si="40"/>
        <v>0</v>
      </c>
      <c r="K261" s="160"/>
      <c r="L261" s="30"/>
      <c r="M261" s="161" t="s">
        <v>1</v>
      </c>
      <c r="N261" s="162" t="s">
        <v>40</v>
      </c>
      <c r="O261" s="58"/>
      <c r="P261" s="163">
        <f t="shared" si="41"/>
        <v>0</v>
      </c>
      <c r="Q261" s="163">
        <v>0.10299999999999999</v>
      </c>
      <c r="R261" s="163">
        <f t="shared" si="42"/>
        <v>20.273489999999999</v>
      </c>
      <c r="S261" s="163">
        <v>0</v>
      </c>
      <c r="T261" s="164">
        <f t="shared" si="43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65" t="s">
        <v>169</v>
      </c>
      <c r="AT261" s="165" t="s">
        <v>165</v>
      </c>
      <c r="AU261" s="165" t="s">
        <v>87</v>
      </c>
      <c r="AY261" s="14" t="s">
        <v>163</v>
      </c>
      <c r="BE261" s="166">
        <f t="shared" si="44"/>
        <v>0</v>
      </c>
      <c r="BF261" s="166">
        <f t="shared" si="45"/>
        <v>0</v>
      </c>
      <c r="BG261" s="166">
        <f t="shared" si="46"/>
        <v>0</v>
      </c>
      <c r="BH261" s="166">
        <f t="shared" si="47"/>
        <v>0</v>
      </c>
      <c r="BI261" s="166">
        <f t="shared" si="48"/>
        <v>0</v>
      </c>
      <c r="BJ261" s="14" t="s">
        <v>87</v>
      </c>
      <c r="BK261" s="166">
        <f t="shared" si="49"/>
        <v>0</v>
      </c>
      <c r="BL261" s="14" t="s">
        <v>169</v>
      </c>
      <c r="BM261" s="165" t="s">
        <v>839</v>
      </c>
    </row>
    <row r="262" spans="1:65" s="2" customFormat="1" ht="21.75" customHeight="1">
      <c r="A262" s="29"/>
      <c r="B262" s="152"/>
      <c r="C262" s="153" t="s">
        <v>840</v>
      </c>
      <c r="D262" s="153" t="s">
        <v>165</v>
      </c>
      <c r="E262" s="154" t="s">
        <v>841</v>
      </c>
      <c r="F262" s="155" t="s">
        <v>842</v>
      </c>
      <c r="G262" s="156" t="s">
        <v>168</v>
      </c>
      <c r="H262" s="157">
        <v>65.16</v>
      </c>
      <c r="I262" s="158"/>
      <c r="J262" s="159">
        <f t="shared" si="40"/>
        <v>0</v>
      </c>
      <c r="K262" s="160"/>
      <c r="L262" s="30"/>
      <c r="M262" s="161" t="s">
        <v>1</v>
      </c>
      <c r="N262" s="162" t="s">
        <v>40</v>
      </c>
      <c r="O262" s="58"/>
      <c r="P262" s="163">
        <f t="shared" si="41"/>
        <v>0</v>
      </c>
      <c r="Q262" s="163">
        <v>0.14419999999999999</v>
      </c>
      <c r="R262" s="163">
        <f t="shared" si="42"/>
        <v>9.3960719999999984</v>
      </c>
      <c r="S262" s="163">
        <v>0</v>
      </c>
      <c r="T262" s="164">
        <f t="shared" si="43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65" t="s">
        <v>169</v>
      </c>
      <c r="AT262" s="165" t="s">
        <v>165</v>
      </c>
      <c r="AU262" s="165" t="s">
        <v>87</v>
      </c>
      <c r="AY262" s="14" t="s">
        <v>163</v>
      </c>
      <c r="BE262" s="166">
        <f t="shared" si="44"/>
        <v>0</v>
      </c>
      <c r="BF262" s="166">
        <f t="shared" si="45"/>
        <v>0</v>
      </c>
      <c r="BG262" s="166">
        <f t="shared" si="46"/>
        <v>0</v>
      </c>
      <c r="BH262" s="166">
        <f t="shared" si="47"/>
        <v>0</v>
      </c>
      <c r="BI262" s="166">
        <f t="shared" si="48"/>
        <v>0</v>
      </c>
      <c r="BJ262" s="14" t="s">
        <v>87</v>
      </c>
      <c r="BK262" s="166">
        <f t="shared" si="49"/>
        <v>0</v>
      </c>
      <c r="BL262" s="14" t="s">
        <v>169</v>
      </c>
      <c r="BM262" s="165" t="s">
        <v>843</v>
      </c>
    </row>
    <row r="263" spans="1:65" s="2" customFormat="1" ht="24.2" customHeight="1">
      <c r="A263" s="29"/>
      <c r="B263" s="152"/>
      <c r="C263" s="153" t="s">
        <v>844</v>
      </c>
      <c r="D263" s="153" t="s">
        <v>165</v>
      </c>
      <c r="E263" s="154" t="s">
        <v>845</v>
      </c>
      <c r="F263" s="155" t="s">
        <v>846</v>
      </c>
      <c r="G263" s="156" t="s">
        <v>282</v>
      </c>
      <c r="H263" s="157">
        <v>28.85</v>
      </c>
      <c r="I263" s="158"/>
      <c r="J263" s="159">
        <f t="shared" si="40"/>
        <v>0</v>
      </c>
      <c r="K263" s="160"/>
      <c r="L263" s="30"/>
      <c r="M263" s="161" t="s">
        <v>1</v>
      </c>
      <c r="N263" s="162" t="s">
        <v>40</v>
      </c>
      <c r="O263" s="58"/>
      <c r="P263" s="163">
        <f t="shared" si="41"/>
        <v>0</v>
      </c>
      <c r="Q263" s="163">
        <v>7.9399999999999991E-3</v>
      </c>
      <c r="R263" s="163">
        <f t="shared" si="42"/>
        <v>0.22906899999999999</v>
      </c>
      <c r="S263" s="163">
        <v>0</v>
      </c>
      <c r="T263" s="164">
        <f t="shared" si="43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65" t="s">
        <v>169</v>
      </c>
      <c r="AT263" s="165" t="s">
        <v>165</v>
      </c>
      <c r="AU263" s="165" t="s">
        <v>87</v>
      </c>
      <c r="AY263" s="14" t="s">
        <v>163</v>
      </c>
      <c r="BE263" s="166">
        <f t="shared" si="44"/>
        <v>0</v>
      </c>
      <c r="BF263" s="166">
        <f t="shared" si="45"/>
        <v>0</v>
      </c>
      <c r="BG263" s="166">
        <f t="shared" si="46"/>
        <v>0</v>
      </c>
      <c r="BH263" s="166">
        <f t="shared" si="47"/>
        <v>0</v>
      </c>
      <c r="BI263" s="166">
        <f t="shared" si="48"/>
        <v>0</v>
      </c>
      <c r="BJ263" s="14" t="s">
        <v>87</v>
      </c>
      <c r="BK263" s="166">
        <f t="shared" si="49"/>
        <v>0</v>
      </c>
      <c r="BL263" s="14" t="s">
        <v>169</v>
      </c>
      <c r="BM263" s="165" t="s">
        <v>847</v>
      </c>
    </row>
    <row r="264" spans="1:65" s="2" customFormat="1" ht="37.9" customHeight="1">
      <c r="A264" s="29"/>
      <c r="B264" s="152"/>
      <c r="C264" s="172" t="s">
        <v>848</v>
      </c>
      <c r="D264" s="172" t="s">
        <v>613</v>
      </c>
      <c r="E264" s="173" t="s">
        <v>849</v>
      </c>
      <c r="F264" s="174" t="s">
        <v>850</v>
      </c>
      <c r="G264" s="175" t="s">
        <v>282</v>
      </c>
      <c r="H264" s="176">
        <v>28.85</v>
      </c>
      <c r="I264" s="177"/>
      <c r="J264" s="178">
        <f t="shared" si="40"/>
        <v>0</v>
      </c>
      <c r="K264" s="179"/>
      <c r="L264" s="180"/>
      <c r="M264" s="181" t="s">
        <v>1</v>
      </c>
      <c r="N264" s="182" t="s">
        <v>40</v>
      </c>
      <c r="O264" s="58"/>
      <c r="P264" s="163">
        <f t="shared" si="41"/>
        <v>0</v>
      </c>
      <c r="Q264" s="163">
        <v>1.48E-3</v>
      </c>
      <c r="R264" s="163">
        <f t="shared" si="42"/>
        <v>4.2698E-2</v>
      </c>
      <c r="S264" s="163">
        <v>0</v>
      </c>
      <c r="T264" s="164">
        <f t="shared" si="43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65" t="s">
        <v>194</v>
      </c>
      <c r="AT264" s="165" t="s">
        <v>613</v>
      </c>
      <c r="AU264" s="165" t="s">
        <v>87</v>
      </c>
      <c r="AY264" s="14" t="s">
        <v>163</v>
      </c>
      <c r="BE264" s="166">
        <f t="shared" si="44"/>
        <v>0</v>
      </c>
      <c r="BF264" s="166">
        <f t="shared" si="45"/>
        <v>0</v>
      </c>
      <c r="BG264" s="166">
        <f t="shared" si="46"/>
        <v>0</v>
      </c>
      <c r="BH264" s="166">
        <f t="shared" si="47"/>
        <v>0</v>
      </c>
      <c r="BI264" s="166">
        <f t="shared" si="48"/>
        <v>0</v>
      </c>
      <c r="BJ264" s="14" t="s">
        <v>87</v>
      </c>
      <c r="BK264" s="166">
        <f t="shared" si="49"/>
        <v>0</v>
      </c>
      <c r="BL264" s="14" t="s">
        <v>169</v>
      </c>
      <c r="BM264" s="165" t="s">
        <v>851</v>
      </c>
    </row>
    <row r="265" spans="1:65" s="12" customFormat="1" ht="22.9" customHeight="1">
      <c r="B265" s="139"/>
      <c r="D265" s="140" t="s">
        <v>73</v>
      </c>
      <c r="E265" s="150" t="s">
        <v>198</v>
      </c>
      <c r="F265" s="150" t="s">
        <v>202</v>
      </c>
      <c r="I265" s="142"/>
      <c r="J265" s="151">
        <f>BK265</f>
        <v>0</v>
      </c>
      <c r="L265" s="139"/>
      <c r="M265" s="144"/>
      <c r="N265" s="145"/>
      <c r="O265" s="145"/>
      <c r="P265" s="146">
        <f>SUM(P266:P281)</f>
        <v>0</v>
      </c>
      <c r="Q265" s="145"/>
      <c r="R265" s="146">
        <f>SUM(R266:R281)</f>
        <v>28.591675389999999</v>
      </c>
      <c r="S265" s="145"/>
      <c r="T265" s="147">
        <f>SUM(T266:T281)</f>
        <v>6.6319999999999997</v>
      </c>
      <c r="AR265" s="140" t="s">
        <v>81</v>
      </c>
      <c r="AT265" s="148" t="s">
        <v>73</v>
      </c>
      <c r="AU265" s="148" t="s">
        <v>81</v>
      </c>
      <c r="AY265" s="140" t="s">
        <v>163</v>
      </c>
      <c r="BK265" s="149">
        <f>SUM(BK266:BK281)</f>
        <v>0</v>
      </c>
    </row>
    <row r="266" spans="1:65" s="2" customFormat="1" ht="37.9" customHeight="1">
      <c r="A266" s="29"/>
      <c r="B266" s="152"/>
      <c r="C266" s="153" t="s">
        <v>852</v>
      </c>
      <c r="D266" s="153" t="s">
        <v>165</v>
      </c>
      <c r="E266" s="154" t="s">
        <v>853</v>
      </c>
      <c r="F266" s="155" t="s">
        <v>854</v>
      </c>
      <c r="G266" s="156" t="s">
        <v>282</v>
      </c>
      <c r="H266" s="157">
        <v>54.5</v>
      </c>
      <c r="I266" s="158"/>
      <c r="J266" s="159">
        <f t="shared" ref="J266:J281" si="50">ROUND(I266*H266,2)</f>
        <v>0</v>
      </c>
      <c r="K266" s="160"/>
      <c r="L266" s="30"/>
      <c r="M266" s="161" t="s">
        <v>1</v>
      </c>
      <c r="N266" s="162" t="s">
        <v>40</v>
      </c>
      <c r="O266" s="58"/>
      <c r="P266" s="163">
        <f t="shared" ref="P266:P281" si="51">O266*H266</f>
        <v>0</v>
      </c>
      <c r="Q266" s="163">
        <v>9.7930000000000003E-2</v>
      </c>
      <c r="R266" s="163">
        <f t="shared" ref="R266:R281" si="52">Q266*H266</f>
        <v>5.3371849999999998</v>
      </c>
      <c r="S266" s="163">
        <v>0</v>
      </c>
      <c r="T266" s="164">
        <f t="shared" ref="T266:T281" si="53">S266*H266</f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65" t="s">
        <v>169</v>
      </c>
      <c r="AT266" s="165" t="s">
        <v>165</v>
      </c>
      <c r="AU266" s="165" t="s">
        <v>87</v>
      </c>
      <c r="AY266" s="14" t="s">
        <v>163</v>
      </c>
      <c r="BE266" s="166">
        <f t="shared" ref="BE266:BE281" si="54">IF(N266="základná",J266,0)</f>
        <v>0</v>
      </c>
      <c r="BF266" s="166">
        <f t="shared" ref="BF266:BF281" si="55">IF(N266="znížená",J266,0)</f>
        <v>0</v>
      </c>
      <c r="BG266" s="166">
        <f t="shared" ref="BG266:BG281" si="56">IF(N266="zákl. prenesená",J266,0)</f>
        <v>0</v>
      </c>
      <c r="BH266" s="166">
        <f t="shared" ref="BH266:BH281" si="57">IF(N266="zníž. prenesená",J266,0)</f>
        <v>0</v>
      </c>
      <c r="BI266" s="166">
        <f t="shared" ref="BI266:BI281" si="58">IF(N266="nulová",J266,0)</f>
        <v>0</v>
      </c>
      <c r="BJ266" s="14" t="s">
        <v>87</v>
      </c>
      <c r="BK266" s="166">
        <f t="shared" ref="BK266:BK281" si="59">ROUND(I266*H266,2)</f>
        <v>0</v>
      </c>
      <c r="BL266" s="14" t="s">
        <v>169</v>
      </c>
      <c r="BM266" s="165" t="s">
        <v>855</v>
      </c>
    </row>
    <row r="267" spans="1:65" s="2" customFormat="1" ht="21.75" customHeight="1">
      <c r="A267" s="29"/>
      <c r="B267" s="152"/>
      <c r="C267" s="172" t="s">
        <v>856</v>
      </c>
      <c r="D267" s="172" t="s">
        <v>613</v>
      </c>
      <c r="E267" s="173" t="s">
        <v>857</v>
      </c>
      <c r="F267" s="174" t="s">
        <v>858</v>
      </c>
      <c r="G267" s="175" t="s">
        <v>245</v>
      </c>
      <c r="H267" s="176">
        <v>55.045000000000002</v>
      </c>
      <c r="I267" s="177"/>
      <c r="J267" s="178">
        <f t="shared" si="50"/>
        <v>0</v>
      </c>
      <c r="K267" s="179"/>
      <c r="L267" s="180"/>
      <c r="M267" s="181" t="s">
        <v>1</v>
      </c>
      <c r="N267" s="182" t="s">
        <v>40</v>
      </c>
      <c r="O267" s="58"/>
      <c r="P267" s="163">
        <f t="shared" si="51"/>
        <v>0</v>
      </c>
      <c r="Q267" s="163">
        <v>2.35E-2</v>
      </c>
      <c r="R267" s="163">
        <f t="shared" si="52"/>
        <v>1.2935575000000001</v>
      </c>
      <c r="S267" s="163">
        <v>0</v>
      </c>
      <c r="T267" s="164">
        <f t="shared" si="53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65" t="s">
        <v>194</v>
      </c>
      <c r="AT267" s="165" t="s">
        <v>613</v>
      </c>
      <c r="AU267" s="165" t="s">
        <v>87</v>
      </c>
      <c r="AY267" s="14" t="s">
        <v>163</v>
      </c>
      <c r="BE267" s="166">
        <f t="shared" si="54"/>
        <v>0</v>
      </c>
      <c r="BF267" s="166">
        <f t="shared" si="55"/>
        <v>0</v>
      </c>
      <c r="BG267" s="166">
        <f t="shared" si="56"/>
        <v>0</v>
      </c>
      <c r="BH267" s="166">
        <f t="shared" si="57"/>
        <v>0</v>
      </c>
      <c r="BI267" s="166">
        <f t="shared" si="58"/>
        <v>0</v>
      </c>
      <c r="BJ267" s="14" t="s">
        <v>87</v>
      </c>
      <c r="BK267" s="166">
        <f t="shared" si="59"/>
        <v>0</v>
      </c>
      <c r="BL267" s="14" t="s">
        <v>169</v>
      </c>
      <c r="BM267" s="165" t="s">
        <v>859</v>
      </c>
    </row>
    <row r="268" spans="1:65" s="2" customFormat="1" ht="33" customHeight="1">
      <c r="A268" s="29"/>
      <c r="B268" s="152"/>
      <c r="C268" s="153" t="s">
        <v>860</v>
      </c>
      <c r="D268" s="153" t="s">
        <v>165</v>
      </c>
      <c r="E268" s="154" t="s">
        <v>861</v>
      </c>
      <c r="F268" s="155" t="s">
        <v>862</v>
      </c>
      <c r="G268" s="156" t="s">
        <v>168</v>
      </c>
      <c r="H268" s="157">
        <v>418.59100000000001</v>
      </c>
      <c r="I268" s="158"/>
      <c r="J268" s="159">
        <f t="shared" si="50"/>
        <v>0</v>
      </c>
      <c r="K268" s="160"/>
      <c r="L268" s="30"/>
      <c r="M268" s="161" t="s">
        <v>1</v>
      </c>
      <c r="N268" s="162" t="s">
        <v>40</v>
      </c>
      <c r="O268" s="58"/>
      <c r="P268" s="163">
        <f t="shared" si="51"/>
        <v>0</v>
      </c>
      <c r="Q268" s="163">
        <v>2.572E-2</v>
      </c>
      <c r="R268" s="163">
        <f t="shared" si="52"/>
        <v>10.76616052</v>
      </c>
      <c r="S268" s="163">
        <v>0</v>
      </c>
      <c r="T268" s="164">
        <f t="shared" si="53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65" t="s">
        <v>169</v>
      </c>
      <c r="AT268" s="165" t="s">
        <v>165</v>
      </c>
      <c r="AU268" s="165" t="s">
        <v>87</v>
      </c>
      <c r="AY268" s="14" t="s">
        <v>163</v>
      </c>
      <c r="BE268" s="166">
        <f t="shared" si="54"/>
        <v>0</v>
      </c>
      <c r="BF268" s="166">
        <f t="shared" si="55"/>
        <v>0</v>
      </c>
      <c r="BG268" s="166">
        <f t="shared" si="56"/>
        <v>0</v>
      </c>
      <c r="BH268" s="166">
        <f t="shared" si="57"/>
        <v>0</v>
      </c>
      <c r="BI268" s="166">
        <f t="shared" si="58"/>
        <v>0</v>
      </c>
      <c r="BJ268" s="14" t="s">
        <v>87</v>
      </c>
      <c r="BK268" s="166">
        <f t="shared" si="59"/>
        <v>0</v>
      </c>
      <c r="BL268" s="14" t="s">
        <v>169</v>
      </c>
      <c r="BM268" s="165" t="s">
        <v>863</v>
      </c>
    </row>
    <row r="269" spans="1:65" s="2" customFormat="1" ht="44.25" customHeight="1">
      <c r="A269" s="29"/>
      <c r="B269" s="152"/>
      <c r="C269" s="153" t="s">
        <v>864</v>
      </c>
      <c r="D269" s="153" t="s">
        <v>165</v>
      </c>
      <c r="E269" s="154" t="s">
        <v>865</v>
      </c>
      <c r="F269" s="155" t="s">
        <v>866</v>
      </c>
      <c r="G269" s="156" t="s">
        <v>168</v>
      </c>
      <c r="H269" s="157">
        <v>1255.7729999999999</v>
      </c>
      <c r="I269" s="158"/>
      <c r="J269" s="159">
        <f t="shared" si="50"/>
        <v>0</v>
      </c>
      <c r="K269" s="160"/>
      <c r="L269" s="30"/>
      <c r="M269" s="161" t="s">
        <v>1</v>
      </c>
      <c r="N269" s="162" t="s">
        <v>40</v>
      </c>
      <c r="O269" s="58"/>
      <c r="P269" s="163">
        <f t="shared" si="51"/>
        <v>0</v>
      </c>
      <c r="Q269" s="163">
        <v>0</v>
      </c>
      <c r="R269" s="163">
        <f t="shared" si="52"/>
        <v>0</v>
      </c>
      <c r="S269" s="163">
        <v>0</v>
      </c>
      <c r="T269" s="164">
        <f t="shared" si="53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65" t="s">
        <v>169</v>
      </c>
      <c r="AT269" s="165" t="s">
        <v>165</v>
      </c>
      <c r="AU269" s="165" t="s">
        <v>87</v>
      </c>
      <c r="AY269" s="14" t="s">
        <v>163</v>
      </c>
      <c r="BE269" s="166">
        <f t="shared" si="54"/>
        <v>0</v>
      </c>
      <c r="BF269" s="166">
        <f t="shared" si="55"/>
        <v>0</v>
      </c>
      <c r="BG269" s="166">
        <f t="shared" si="56"/>
        <v>0</v>
      </c>
      <c r="BH269" s="166">
        <f t="shared" si="57"/>
        <v>0</v>
      </c>
      <c r="BI269" s="166">
        <f t="shared" si="58"/>
        <v>0</v>
      </c>
      <c r="BJ269" s="14" t="s">
        <v>87</v>
      </c>
      <c r="BK269" s="166">
        <f t="shared" si="59"/>
        <v>0</v>
      </c>
      <c r="BL269" s="14" t="s">
        <v>169</v>
      </c>
      <c r="BM269" s="165" t="s">
        <v>867</v>
      </c>
    </row>
    <row r="270" spans="1:65" s="2" customFormat="1" ht="33" customHeight="1">
      <c r="A270" s="29"/>
      <c r="B270" s="152"/>
      <c r="C270" s="153" t="s">
        <v>868</v>
      </c>
      <c r="D270" s="153" t="s">
        <v>165</v>
      </c>
      <c r="E270" s="154" t="s">
        <v>869</v>
      </c>
      <c r="F270" s="155" t="s">
        <v>870</v>
      </c>
      <c r="G270" s="156" t="s">
        <v>168</v>
      </c>
      <c r="H270" s="157">
        <v>418.59100000000001</v>
      </c>
      <c r="I270" s="158"/>
      <c r="J270" s="159">
        <f t="shared" si="50"/>
        <v>0</v>
      </c>
      <c r="K270" s="160"/>
      <c r="L270" s="30"/>
      <c r="M270" s="161" t="s">
        <v>1</v>
      </c>
      <c r="N270" s="162" t="s">
        <v>40</v>
      </c>
      <c r="O270" s="58"/>
      <c r="P270" s="163">
        <f t="shared" si="51"/>
        <v>0</v>
      </c>
      <c r="Q270" s="163">
        <v>2.572E-2</v>
      </c>
      <c r="R270" s="163">
        <f t="shared" si="52"/>
        <v>10.76616052</v>
      </c>
      <c r="S270" s="163">
        <v>0</v>
      </c>
      <c r="T270" s="164">
        <f t="shared" si="53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65" t="s">
        <v>169</v>
      </c>
      <c r="AT270" s="165" t="s">
        <v>165</v>
      </c>
      <c r="AU270" s="165" t="s">
        <v>87</v>
      </c>
      <c r="AY270" s="14" t="s">
        <v>163</v>
      </c>
      <c r="BE270" s="166">
        <f t="shared" si="54"/>
        <v>0</v>
      </c>
      <c r="BF270" s="166">
        <f t="shared" si="55"/>
        <v>0</v>
      </c>
      <c r="BG270" s="166">
        <f t="shared" si="56"/>
        <v>0</v>
      </c>
      <c r="BH270" s="166">
        <f t="shared" si="57"/>
        <v>0</v>
      </c>
      <c r="BI270" s="166">
        <f t="shared" si="58"/>
        <v>0</v>
      </c>
      <c r="BJ270" s="14" t="s">
        <v>87</v>
      </c>
      <c r="BK270" s="166">
        <f t="shared" si="59"/>
        <v>0</v>
      </c>
      <c r="BL270" s="14" t="s">
        <v>169</v>
      </c>
      <c r="BM270" s="165" t="s">
        <v>871</v>
      </c>
    </row>
    <row r="271" spans="1:65" s="2" customFormat="1" ht="24.2" customHeight="1">
      <c r="A271" s="29"/>
      <c r="B271" s="152"/>
      <c r="C271" s="153" t="s">
        <v>872</v>
      </c>
      <c r="D271" s="153" t="s">
        <v>165</v>
      </c>
      <c r="E271" s="154" t="s">
        <v>873</v>
      </c>
      <c r="F271" s="155" t="s">
        <v>874</v>
      </c>
      <c r="G271" s="156" t="s">
        <v>168</v>
      </c>
      <c r="H271" s="157">
        <v>259.05</v>
      </c>
      <c r="I271" s="158"/>
      <c r="J271" s="159">
        <f t="shared" si="50"/>
        <v>0</v>
      </c>
      <c r="K271" s="160"/>
      <c r="L271" s="30"/>
      <c r="M271" s="161" t="s">
        <v>1</v>
      </c>
      <c r="N271" s="162" t="s">
        <v>40</v>
      </c>
      <c r="O271" s="58"/>
      <c r="P271" s="163">
        <f t="shared" si="51"/>
        <v>0</v>
      </c>
      <c r="Q271" s="163">
        <v>1.5299999999999999E-3</v>
      </c>
      <c r="R271" s="163">
        <f t="shared" si="52"/>
        <v>0.39634649999999999</v>
      </c>
      <c r="S271" s="163">
        <v>0</v>
      </c>
      <c r="T271" s="164">
        <f t="shared" si="53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65" t="s">
        <v>169</v>
      </c>
      <c r="AT271" s="165" t="s">
        <v>165</v>
      </c>
      <c r="AU271" s="165" t="s">
        <v>87</v>
      </c>
      <c r="AY271" s="14" t="s">
        <v>163</v>
      </c>
      <c r="BE271" s="166">
        <f t="shared" si="54"/>
        <v>0</v>
      </c>
      <c r="BF271" s="166">
        <f t="shared" si="55"/>
        <v>0</v>
      </c>
      <c r="BG271" s="166">
        <f t="shared" si="56"/>
        <v>0</v>
      </c>
      <c r="BH271" s="166">
        <f t="shared" si="57"/>
        <v>0</v>
      </c>
      <c r="BI271" s="166">
        <f t="shared" si="58"/>
        <v>0</v>
      </c>
      <c r="BJ271" s="14" t="s">
        <v>87</v>
      </c>
      <c r="BK271" s="166">
        <f t="shared" si="59"/>
        <v>0</v>
      </c>
      <c r="BL271" s="14" t="s">
        <v>169</v>
      </c>
      <c r="BM271" s="165" t="s">
        <v>875</v>
      </c>
    </row>
    <row r="272" spans="1:65" s="2" customFormat="1" ht="16.5" customHeight="1">
      <c r="A272" s="29"/>
      <c r="B272" s="152"/>
      <c r="C272" s="153" t="s">
        <v>876</v>
      </c>
      <c r="D272" s="153" t="s">
        <v>165</v>
      </c>
      <c r="E272" s="154" t="s">
        <v>877</v>
      </c>
      <c r="F272" s="155" t="s">
        <v>878</v>
      </c>
      <c r="G272" s="156" t="s">
        <v>168</v>
      </c>
      <c r="H272" s="157">
        <v>266.57400000000001</v>
      </c>
      <c r="I272" s="158"/>
      <c r="J272" s="159">
        <f t="shared" si="50"/>
        <v>0</v>
      </c>
      <c r="K272" s="160"/>
      <c r="L272" s="30"/>
      <c r="M272" s="161" t="s">
        <v>1</v>
      </c>
      <c r="N272" s="162" t="s">
        <v>40</v>
      </c>
      <c r="O272" s="58"/>
      <c r="P272" s="163">
        <f t="shared" si="51"/>
        <v>0</v>
      </c>
      <c r="Q272" s="163">
        <v>5.0000000000000002E-5</v>
      </c>
      <c r="R272" s="163">
        <f t="shared" si="52"/>
        <v>1.3328700000000001E-2</v>
      </c>
      <c r="S272" s="163">
        <v>0</v>
      </c>
      <c r="T272" s="164">
        <f t="shared" si="53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65" t="s">
        <v>169</v>
      </c>
      <c r="AT272" s="165" t="s">
        <v>165</v>
      </c>
      <c r="AU272" s="165" t="s">
        <v>87</v>
      </c>
      <c r="AY272" s="14" t="s">
        <v>163</v>
      </c>
      <c r="BE272" s="166">
        <f t="shared" si="54"/>
        <v>0</v>
      </c>
      <c r="BF272" s="166">
        <f t="shared" si="55"/>
        <v>0</v>
      </c>
      <c r="BG272" s="166">
        <f t="shared" si="56"/>
        <v>0</v>
      </c>
      <c r="BH272" s="166">
        <f t="shared" si="57"/>
        <v>0</v>
      </c>
      <c r="BI272" s="166">
        <f t="shared" si="58"/>
        <v>0</v>
      </c>
      <c r="BJ272" s="14" t="s">
        <v>87</v>
      </c>
      <c r="BK272" s="166">
        <f t="shared" si="59"/>
        <v>0</v>
      </c>
      <c r="BL272" s="14" t="s">
        <v>169</v>
      </c>
      <c r="BM272" s="165" t="s">
        <v>879</v>
      </c>
    </row>
    <row r="273" spans="1:65" s="2" customFormat="1" ht="24.2" customHeight="1">
      <c r="A273" s="29"/>
      <c r="B273" s="152"/>
      <c r="C273" s="153" t="s">
        <v>880</v>
      </c>
      <c r="D273" s="153" t="s">
        <v>165</v>
      </c>
      <c r="E273" s="154" t="s">
        <v>881</v>
      </c>
      <c r="F273" s="155" t="s">
        <v>882</v>
      </c>
      <c r="G273" s="156" t="s">
        <v>282</v>
      </c>
      <c r="H273" s="157">
        <v>314.11</v>
      </c>
      <c r="I273" s="158"/>
      <c r="J273" s="159">
        <f t="shared" si="50"/>
        <v>0</v>
      </c>
      <c r="K273" s="160"/>
      <c r="L273" s="30"/>
      <c r="M273" s="161" t="s">
        <v>1</v>
      </c>
      <c r="N273" s="162" t="s">
        <v>40</v>
      </c>
      <c r="O273" s="58"/>
      <c r="P273" s="163">
        <f t="shared" si="51"/>
        <v>0</v>
      </c>
      <c r="Q273" s="163">
        <v>3.0000000000000001E-5</v>
      </c>
      <c r="R273" s="163">
        <f t="shared" si="52"/>
        <v>9.4233000000000008E-3</v>
      </c>
      <c r="S273" s="163">
        <v>0</v>
      </c>
      <c r="T273" s="164">
        <f t="shared" si="53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65" t="s">
        <v>169</v>
      </c>
      <c r="AT273" s="165" t="s">
        <v>165</v>
      </c>
      <c r="AU273" s="165" t="s">
        <v>87</v>
      </c>
      <c r="AY273" s="14" t="s">
        <v>163</v>
      </c>
      <c r="BE273" s="166">
        <f t="shared" si="54"/>
        <v>0</v>
      </c>
      <c r="BF273" s="166">
        <f t="shared" si="55"/>
        <v>0</v>
      </c>
      <c r="BG273" s="166">
        <f t="shared" si="56"/>
        <v>0</v>
      </c>
      <c r="BH273" s="166">
        <f t="shared" si="57"/>
        <v>0</v>
      </c>
      <c r="BI273" s="166">
        <f t="shared" si="58"/>
        <v>0</v>
      </c>
      <c r="BJ273" s="14" t="s">
        <v>87</v>
      </c>
      <c r="BK273" s="166">
        <f t="shared" si="59"/>
        <v>0</v>
      </c>
      <c r="BL273" s="14" t="s">
        <v>169</v>
      </c>
      <c r="BM273" s="165" t="s">
        <v>883</v>
      </c>
    </row>
    <row r="274" spans="1:65" s="2" customFormat="1" ht="16.5" customHeight="1">
      <c r="A274" s="29"/>
      <c r="B274" s="152"/>
      <c r="C274" s="153" t="s">
        <v>884</v>
      </c>
      <c r="D274" s="153" t="s">
        <v>165</v>
      </c>
      <c r="E274" s="154" t="s">
        <v>885</v>
      </c>
      <c r="F274" s="155" t="s">
        <v>886</v>
      </c>
      <c r="G274" s="156" t="s">
        <v>282</v>
      </c>
      <c r="H274" s="157">
        <v>135.905</v>
      </c>
      <c r="I274" s="158"/>
      <c r="J274" s="159">
        <f t="shared" si="50"/>
        <v>0</v>
      </c>
      <c r="K274" s="160"/>
      <c r="L274" s="30"/>
      <c r="M274" s="161" t="s">
        <v>1</v>
      </c>
      <c r="N274" s="162" t="s">
        <v>40</v>
      </c>
      <c r="O274" s="58"/>
      <c r="P274" s="163">
        <f t="shared" si="51"/>
        <v>0</v>
      </c>
      <c r="Q274" s="163">
        <v>6.9999999999999994E-5</v>
      </c>
      <c r="R274" s="163">
        <f t="shared" si="52"/>
        <v>9.5133499999999985E-3</v>
      </c>
      <c r="S274" s="163">
        <v>0</v>
      </c>
      <c r="T274" s="164">
        <f t="shared" si="53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65" t="s">
        <v>169</v>
      </c>
      <c r="AT274" s="165" t="s">
        <v>165</v>
      </c>
      <c r="AU274" s="165" t="s">
        <v>87</v>
      </c>
      <c r="AY274" s="14" t="s">
        <v>163</v>
      </c>
      <c r="BE274" s="166">
        <f t="shared" si="54"/>
        <v>0</v>
      </c>
      <c r="BF274" s="166">
        <f t="shared" si="55"/>
        <v>0</v>
      </c>
      <c r="BG274" s="166">
        <f t="shared" si="56"/>
        <v>0</v>
      </c>
      <c r="BH274" s="166">
        <f t="shared" si="57"/>
        <v>0</v>
      </c>
      <c r="BI274" s="166">
        <f t="shared" si="58"/>
        <v>0</v>
      </c>
      <c r="BJ274" s="14" t="s">
        <v>87</v>
      </c>
      <c r="BK274" s="166">
        <f t="shared" si="59"/>
        <v>0</v>
      </c>
      <c r="BL274" s="14" t="s">
        <v>169</v>
      </c>
      <c r="BM274" s="165" t="s">
        <v>887</v>
      </c>
    </row>
    <row r="275" spans="1:65" s="2" customFormat="1" ht="24.2" customHeight="1">
      <c r="A275" s="29"/>
      <c r="B275" s="152"/>
      <c r="C275" s="153" t="s">
        <v>888</v>
      </c>
      <c r="D275" s="153" t="s">
        <v>165</v>
      </c>
      <c r="E275" s="154" t="s">
        <v>889</v>
      </c>
      <c r="F275" s="155" t="s">
        <v>890</v>
      </c>
      <c r="G275" s="156" t="s">
        <v>245</v>
      </c>
      <c r="H275" s="157">
        <v>32</v>
      </c>
      <c r="I275" s="158"/>
      <c r="J275" s="159">
        <f t="shared" si="50"/>
        <v>0</v>
      </c>
      <c r="K275" s="160"/>
      <c r="L275" s="30"/>
      <c r="M275" s="161" t="s">
        <v>1</v>
      </c>
      <c r="N275" s="162" t="s">
        <v>40</v>
      </c>
      <c r="O275" s="58"/>
      <c r="P275" s="163">
        <f t="shared" si="51"/>
        <v>0</v>
      </c>
      <c r="Q275" s="163">
        <v>0</v>
      </c>
      <c r="R275" s="163">
        <f t="shared" si="52"/>
        <v>0</v>
      </c>
      <c r="S275" s="163">
        <v>0.126</v>
      </c>
      <c r="T275" s="164">
        <f t="shared" si="53"/>
        <v>4.032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65" t="s">
        <v>169</v>
      </c>
      <c r="AT275" s="165" t="s">
        <v>165</v>
      </c>
      <c r="AU275" s="165" t="s">
        <v>87</v>
      </c>
      <c r="AY275" s="14" t="s">
        <v>163</v>
      </c>
      <c r="BE275" s="166">
        <f t="shared" si="54"/>
        <v>0</v>
      </c>
      <c r="BF275" s="166">
        <f t="shared" si="55"/>
        <v>0</v>
      </c>
      <c r="BG275" s="166">
        <f t="shared" si="56"/>
        <v>0</v>
      </c>
      <c r="BH275" s="166">
        <f t="shared" si="57"/>
        <v>0</v>
      </c>
      <c r="BI275" s="166">
        <f t="shared" si="58"/>
        <v>0</v>
      </c>
      <c r="BJ275" s="14" t="s">
        <v>87</v>
      </c>
      <c r="BK275" s="166">
        <f t="shared" si="59"/>
        <v>0</v>
      </c>
      <c r="BL275" s="14" t="s">
        <v>169</v>
      </c>
      <c r="BM275" s="165" t="s">
        <v>891</v>
      </c>
    </row>
    <row r="276" spans="1:65" s="2" customFormat="1" ht="24.2" customHeight="1">
      <c r="A276" s="29"/>
      <c r="B276" s="152"/>
      <c r="C276" s="153" t="s">
        <v>892</v>
      </c>
      <c r="D276" s="153" t="s">
        <v>165</v>
      </c>
      <c r="E276" s="154" t="s">
        <v>893</v>
      </c>
      <c r="F276" s="155" t="s">
        <v>894</v>
      </c>
      <c r="G276" s="156" t="s">
        <v>282</v>
      </c>
      <c r="H276" s="157">
        <v>1300</v>
      </c>
      <c r="I276" s="158"/>
      <c r="J276" s="159">
        <f t="shared" si="50"/>
        <v>0</v>
      </c>
      <c r="K276" s="160"/>
      <c r="L276" s="30"/>
      <c r="M276" s="161" t="s">
        <v>1</v>
      </c>
      <c r="N276" s="162" t="s">
        <v>40</v>
      </c>
      <c r="O276" s="58"/>
      <c r="P276" s="163">
        <f t="shared" si="51"/>
        <v>0</v>
      </c>
      <c r="Q276" s="163">
        <v>0</v>
      </c>
      <c r="R276" s="163">
        <f t="shared" si="52"/>
        <v>0</v>
      </c>
      <c r="S276" s="163">
        <v>2E-3</v>
      </c>
      <c r="T276" s="164">
        <f t="shared" si="53"/>
        <v>2.6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65" t="s">
        <v>169</v>
      </c>
      <c r="AT276" s="165" t="s">
        <v>165</v>
      </c>
      <c r="AU276" s="165" t="s">
        <v>87</v>
      </c>
      <c r="AY276" s="14" t="s">
        <v>163</v>
      </c>
      <c r="BE276" s="166">
        <f t="shared" si="54"/>
        <v>0</v>
      </c>
      <c r="BF276" s="166">
        <f t="shared" si="55"/>
        <v>0</v>
      </c>
      <c r="BG276" s="166">
        <f t="shared" si="56"/>
        <v>0</v>
      </c>
      <c r="BH276" s="166">
        <f t="shared" si="57"/>
        <v>0</v>
      </c>
      <c r="BI276" s="166">
        <f t="shared" si="58"/>
        <v>0</v>
      </c>
      <c r="BJ276" s="14" t="s">
        <v>87</v>
      </c>
      <c r="BK276" s="166">
        <f t="shared" si="59"/>
        <v>0</v>
      </c>
      <c r="BL276" s="14" t="s">
        <v>169</v>
      </c>
      <c r="BM276" s="165" t="s">
        <v>895</v>
      </c>
    </row>
    <row r="277" spans="1:65" s="2" customFormat="1" ht="21.75" customHeight="1">
      <c r="A277" s="29"/>
      <c r="B277" s="152"/>
      <c r="C277" s="153" t="s">
        <v>896</v>
      </c>
      <c r="D277" s="153" t="s">
        <v>165</v>
      </c>
      <c r="E277" s="154" t="s">
        <v>310</v>
      </c>
      <c r="F277" s="155" t="s">
        <v>311</v>
      </c>
      <c r="G277" s="156" t="s">
        <v>307</v>
      </c>
      <c r="H277" s="157">
        <v>6.6319999999999997</v>
      </c>
      <c r="I277" s="158"/>
      <c r="J277" s="159">
        <f t="shared" si="50"/>
        <v>0</v>
      </c>
      <c r="K277" s="160"/>
      <c r="L277" s="30"/>
      <c r="M277" s="161" t="s">
        <v>1</v>
      </c>
      <c r="N277" s="162" t="s">
        <v>40</v>
      </c>
      <c r="O277" s="58"/>
      <c r="P277" s="163">
        <f t="shared" si="51"/>
        <v>0</v>
      </c>
      <c r="Q277" s="163">
        <v>0</v>
      </c>
      <c r="R277" s="163">
        <f t="shared" si="52"/>
        <v>0</v>
      </c>
      <c r="S277" s="163">
        <v>0</v>
      </c>
      <c r="T277" s="164">
        <f t="shared" si="53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65" t="s">
        <v>169</v>
      </c>
      <c r="AT277" s="165" t="s">
        <v>165</v>
      </c>
      <c r="AU277" s="165" t="s">
        <v>87</v>
      </c>
      <c r="AY277" s="14" t="s">
        <v>163</v>
      </c>
      <c r="BE277" s="166">
        <f t="shared" si="54"/>
        <v>0</v>
      </c>
      <c r="BF277" s="166">
        <f t="shared" si="55"/>
        <v>0</v>
      </c>
      <c r="BG277" s="166">
        <f t="shared" si="56"/>
        <v>0</v>
      </c>
      <c r="BH277" s="166">
        <f t="shared" si="57"/>
        <v>0</v>
      </c>
      <c r="BI277" s="166">
        <f t="shared" si="58"/>
        <v>0</v>
      </c>
      <c r="BJ277" s="14" t="s">
        <v>87</v>
      </c>
      <c r="BK277" s="166">
        <f t="shared" si="59"/>
        <v>0</v>
      </c>
      <c r="BL277" s="14" t="s">
        <v>169</v>
      </c>
      <c r="BM277" s="165" t="s">
        <v>897</v>
      </c>
    </row>
    <row r="278" spans="1:65" s="2" customFormat="1" ht="24.2" customHeight="1">
      <c r="A278" s="29"/>
      <c r="B278" s="152"/>
      <c r="C278" s="153" t="s">
        <v>898</v>
      </c>
      <c r="D278" s="153" t="s">
        <v>165</v>
      </c>
      <c r="E278" s="154" t="s">
        <v>314</v>
      </c>
      <c r="F278" s="155" t="s">
        <v>315</v>
      </c>
      <c r="G278" s="156" t="s">
        <v>307</v>
      </c>
      <c r="H278" s="157">
        <v>198.96</v>
      </c>
      <c r="I278" s="158"/>
      <c r="J278" s="159">
        <f t="shared" si="50"/>
        <v>0</v>
      </c>
      <c r="K278" s="160"/>
      <c r="L278" s="30"/>
      <c r="M278" s="161" t="s">
        <v>1</v>
      </c>
      <c r="N278" s="162" t="s">
        <v>40</v>
      </c>
      <c r="O278" s="58"/>
      <c r="P278" s="163">
        <f t="shared" si="51"/>
        <v>0</v>
      </c>
      <c r="Q278" s="163">
        <v>0</v>
      </c>
      <c r="R278" s="163">
        <f t="shared" si="52"/>
        <v>0</v>
      </c>
      <c r="S278" s="163">
        <v>0</v>
      </c>
      <c r="T278" s="164">
        <f t="shared" si="53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65" t="s">
        <v>169</v>
      </c>
      <c r="AT278" s="165" t="s">
        <v>165</v>
      </c>
      <c r="AU278" s="165" t="s">
        <v>87</v>
      </c>
      <c r="AY278" s="14" t="s">
        <v>163</v>
      </c>
      <c r="BE278" s="166">
        <f t="shared" si="54"/>
        <v>0</v>
      </c>
      <c r="BF278" s="166">
        <f t="shared" si="55"/>
        <v>0</v>
      </c>
      <c r="BG278" s="166">
        <f t="shared" si="56"/>
        <v>0</v>
      </c>
      <c r="BH278" s="166">
        <f t="shared" si="57"/>
        <v>0</v>
      </c>
      <c r="BI278" s="166">
        <f t="shared" si="58"/>
        <v>0</v>
      </c>
      <c r="BJ278" s="14" t="s">
        <v>87</v>
      </c>
      <c r="BK278" s="166">
        <f t="shared" si="59"/>
        <v>0</v>
      </c>
      <c r="BL278" s="14" t="s">
        <v>169</v>
      </c>
      <c r="BM278" s="165" t="s">
        <v>899</v>
      </c>
    </row>
    <row r="279" spans="1:65" s="2" customFormat="1" ht="24.2" customHeight="1">
      <c r="A279" s="29"/>
      <c r="B279" s="152"/>
      <c r="C279" s="153" t="s">
        <v>900</v>
      </c>
      <c r="D279" s="153" t="s">
        <v>165</v>
      </c>
      <c r="E279" s="154" t="s">
        <v>318</v>
      </c>
      <c r="F279" s="155" t="s">
        <v>319</v>
      </c>
      <c r="G279" s="156" t="s">
        <v>307</v>
      </c>
      <c r="H279" s="157">
        <v>6.6319999999999997</v>
      </c>
      <c r="I279" s="158"/>
      <c r="J279" s="159">
        <f t="shared" si="50"/>
        <v>0</v>
      </c>
      <c r="K279" s="160"/>
      <c r="L279" s="30"/>
      <c r="M279" s="161" t="s">
        <v>1</v>
      </c>
      <c r="N279" s="162" t="s">
        <v>40</v>
      </c>
      <c r="O279" s="58"/>
      <c r="P279" s="163">
        <f t="shared" si="51"/>
        <v>0</v>
      </c>
      <c r="Q279" s="163">
        <v>0</v>
      </c>
      <c r="R279" s="163">
        <f t="shared" si="52"/>
        <v>0</v>
      </c>
      <c r="S279" s="163">
        <v>0</v>
      </c>
      <c r="T279" s="164">
        <f t="shared" si="53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65" t="s">
        <v>169</v>
      </c>
      <c r="AT279" s="165" t="s">
        <v>165</v>
      </c>
      <c r="AU279" s="165" t="s">
        <v>87</v>
      </c>
      <c r="AY279" s="14" t="s">
        <v>163</v>
      </c>
      <c r="BE279" s="166">
        <f t="shared" si="54"/>
        <v>0</v>
      </c>
      <c r="BF279" s="166">
        <f t="shared" si="55"/>
        <v>0</v>
      </c>
      <c r="BG279" s="166">
        <f t="shared" si="56"/>
        <v>0</v>
      </c>
      <c r="BH279" s="166">
        <f t="shared" si="57"/>
        <v>0</v>
      </c>
      <c r="BI279" s="166">
        <f t="shared" si="58"/>
        <v>0</v>
      </c>
      <c r="BJ279" s="14" t="s">
        <v>87</v>
      </c>
      <c r="BK279" s="166">
        <f t="shared" si="59"/>
        <v>0</v>
      </c>
      <c r="BL279" s="14" t="s">
        <v>169</v>
      </c>
      <c r="BM279" s="165" t="s">
        <v>901</v>
      </c>
    </row>
    <row r="280" spans="1:65" s="2" customFormat="1" ht="24.2" customHeight="1">
      <c r="A280" s="29"/>
      <c r="B280" s="152"/>
      <c r="C280" s="153" t="s">
        <v>902</v>
      </c>
      <c r="D280" s="153" t="s">
        <v>165</v>
      </c>
      <c r="E280" s="154" t="s">
        <v>322</v>
      </c>
      <c r="F280" s="155" t="s">
        <v>323</v>
      </c>
      <c r="G280" s="156" t="s">
        <v>307</v>
      </c>
      <c r="H280" s="157">
        <v>33.159999999999997</v>
      </c>
      <c r="I280" s="158"/>
      <c r="J280" s="159">
        <f t="shared" si="50"/>
        <v>0</v>
      </c>
      <c r="K280" s="160"/>
      <c r="L280" s="30"/>
      <c r="M280" s="161" t="s">
        <v>1</v>
      </c>
      <c r="N280" s="162" t="s">
        <v>40</v>
      </c>
      <c r="O280" s="58"/>
      <c r="P280" s="163">
        <f t="shared" si="51"/>
        <v>0</v>
      </c>
      <c r="Q280" s="163">
        <v>0</v>
      </c>
      <c r="R280" s="163">
        <f t="shared" si="52"/>
        <v>0</v>
      </c>
      <c r="S280" s="163">
        <v>0</v>
      </c>
      <c r="T280" s="164">
        <f t="shared" si="53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65" t="s">
        <v>169</v>
      </c>
      <c r="AT280" s="165" t="s">
        <v>165</v>
      </c>
      <c r="AU280" s="165" t="s">
        <v>87</v>
      </c>
      <c r="AY280" s="14" t="s">
        <v>163</v>
      </c>
      <c r="BE280" s="166">
        <f t="shared" si="54"/>
        <v>0</v>
      </c>
      <c r="BF280" s="166">
        <f t="shared" si="55"/>
        <v>0</v>
      </c>
      <c r="BG280" s="166">
        <f t="shared" si="56"/>
        <v>0</v>
      </c>
      <c r="BH280" s="166">
        <f t="shared" si="57"/>
        <v>0</v>
      </c>
      <c r="BI280" s="166">
        <f t="shared" si="58"/>
        <v>0</v>
      </c>
      <c r="BJ280" s="14" t="s">
        <v>87</v>
      </c>
      <c r="BK280" s="166">
        <f t="shared" si="59"/>
        <v>0</v>
      </c>
      <c r="BL280" s="14" t="s">
        <v>169</v>
      </c>
      <c r="BM280" s="165" t="s">
        <v>903</v>
      </c>
    </row>
    <row r="281" spans="1:65" s="2" customFormat="1" ht="16.5" customHeight="1">
      <c r="A281" s="29"/>
      <c r="B281" s="152"/>
      <c r="C281" s="153" t="s">
        <v>904</v>
      </c>
      <c r="D281" s="153" t="s">
        <v>165</v>
      </c>
      <c r="E281" s="154" t="s">
        <v>326</v>
      </c>
      <c r="F281" s="155" t="s">
        <v>905</v>
      </c>
      <c r="G281" s="156" t="s">
        <v>307</v>
      </c>
      <c r="H281" s="157">
        <v>6.6319999999999997</v>
      </c>
      <c r="I281" s="158"/>
      <c r="J281" s="159">
        <f t="shared" si="50"/>
        <v>0</v>
      </c>
      <c r="K281" s="160"/>
      <c r="L281" s="30"/>
      <c r="M281" s="161" t="s">
        <v>1</v>
      </c>
      <c r="N281" s="162" t="s">
        <v>40</v>
      </c>
      <c r="O281" s="58"/>
      <c r="P281" s="163">
        <f t="shared" si="51"/>
        <v>0</v>
      </c>
      <c r="Q281" s="163">
        <v>0</v>
      </c>
      <c r="R281" s="163">
        <f t="shared" si="52"/>
        <v>0</v>
      </c>
      <c r="S281" s="163">
        <v>0</v>
      </c>
      <c r="T281" s="164">
        <f t="shared" si="53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65" t="s">
        <v>169</v>
      </c>
      <c r="AT281" s="165" t="s">
        <v>165</v>
      </c>
      <c r="AU281" s="165" t="s">
        <v>87</v>
      </c>
      <c r="AY281" s="14" t="s">
        <v>163</v>
      </c>
      <c r="BE281" s="166">
        <f t="shared" si="54"/>
        <v>0</v>
      </c>
      <c r="BF281" s="166">
        <f t="shared" si="55"/>
        <v>0</v>
      </c>
      <c r="BG281" s="166">
        <f t="shared" si="56"/>
        <v>0</v>
      </c>
      <c r="BH281" s="166">
        <f t="shared" si="57"/>
        <v>0</v>
      </c>
      <c r="BI281" s="166">
        <f t="shared" si="58"/>
        <v>0</v>
      </c>
      <c r="BJ281" s="14" t="s">
        <v>87</v>
      </c>
      <c r="BK281" s="166">
        <f t="shared" si="59"/>
        <v>0</v>
      </c>
      <c r="BL281" s="14" t="s">
        <v>169</v>
      </c>
      <c r="BM281" s="165" t="s">
        <v>906</v>
      </c>
    </row>
    <row r="282" spans="1:65" s="12" customFormat="1" ht="22.9" customHeight="1">
      <c r="B282" s="139"/>
      <c r="D282" s="140" t="s">
        <v>73</v>
      </c>
      <c r="E282" s="150" t="s">
        <v>828</v>
      </c>
      <c r="F282" s="150" t="s">
        <v>907</v>
      </c>
      <c r="I282" s="142"/>
      <c r="J282" s="151">
        <f>BK282</f>
        <v>0</v>
      </c>
      <c r="L282" s="139"/>
      <c r="M282" s="144"/>
      <c r="N282" s="145"/>
      <c r="O282" s="145"/>
      <c r="P282" s="146">
        <f>P283</f>
        <v>0</v>
      </c>
      <c r="Q282" s="145"/>
      <c r="R282" s="146">
        <f>R283</f>
        <v>0</v>
      </c>
      <c r="S282" s="145"/>
      <c r="T282" s="147">
        <f>T283</f>
        <v>0</v>
      </c>
      <c r="AR282" s="140" t="s">
        <v>81</v>
      </c>
      <c r="AT282" s="148" t="s">
        <v>73</v>
      </c>
      <c r="AU282" s="148" t="s">
        <v>81</v>
      </c>
      <c r="AY282" s="140" t="s">
        <v>163</v>
      </c>
      <c r="BK282" s="149">
        <f>BK283</f>
        <v>0</v>
      </c>
    </row>
    <row r="283" spans="1:65" s="2" customFormat="1" ht="24.2" customHeight="1">
      <c r="A283" s="29"/>
      <c r="B283" s="152"/>
      <c r="C283" s="153" t="s">
        <v>908</v>
      </c>
      <c r="D283" s="153" t="s">
        <v>165</v>
      </c>
      <c r="E283" s="154" t="s">
        <v>909</v>
      </c>
      <c r="F283" s="155" t="s">
        <v>910</v>
      </c>
      <c r="G283" s="156" t="s">
        <v>307</v>
      </c>
      <c r="H283" s="157">
        <v>695.702</v>
      </c>
      <c r="I283" s="158"/>
      <c r="J283" s="159">
        <f>ROUND(I283*H283,2)</f>
        <v>0</v>
      </c>
      <c r="K283" s="160"/>
      <c r="L283" s="30"/>
      <c r="M283" s="161" t="s">
        <v>1</v>
      </c>
      <c r="N283" s="162" t="s">
        <v>40</v>
      </c>
      <c r="O283" s="58"/>
      <c r="P283" s="163">
        <f>O283*H283</f>
        <v>0</v>
      </c>
      <c r="Q283" s="163">
        <v>0</v>
      </c>
      <c r="R283" s="163">
        <f>Q283*H283</f>
        <v>0</v>
      </c>
      <c r="S283" s="163">
        <v>0</v>
      </c>
      <c r="T283" s="164">
        <f>S283*H283</f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65" t="s">
        <v>169</v>
      </c>
      <c r="AT283" s="165" t="s">
        <v>165</v>
      </c>
      <c r="AU283" s="165" t="s">
        <v>87</v>
      </c>
      <c r="AY283" s="14" t="s">
        <v>163</v>
      </c>
      <c r="BE283" s="166">
        <f>IF(N283="základná",J283,0)</f>
        <v>0</v>
      </c>
      <c r="BF283" s="166">
        <f>IF(N283="znížená",J283,0)</f>
        <v>0</v>
      </c>
      <c r="BG283" s="166">
        <f>IF(N283="zákl. prenesená",J283,0)</f>
        <v>0</v>
      </c>
      <c r="BH283" s="166">
        <f>IF(N283="zníž. prenesená",J283,0)</f>
        <v>0</v>
      </c>
      <c r="BI283" s="166">
        <f>IF(N283="nulová",J283,0)</f>
        <v>0</v>
      </c>
      <c r="BJ283" s="14" t="s">
        <v>87</v>
      </c>
      <c r="BK283" s="166">
        <f>ROUND(I283*H283,2)</f>
        <v>0</v>
      </c>
      <c r="BL283" s="14" t="s">
        <v>169</v>
      </c>
      <c r="BM283" s="165" t="s">
        <v>911</v>
      </c>
    </row>
    <row r="284" spans="1:65" s="12" customFormat="1" ht="25.9" customHeight="1">
      <c r="B284" s="139"/>
      <c r="D284" s="140" t="s">
        <v>73</v>
      </c>
      <c r="E284" s="141" t="s">
        <v>329</v>
      </c>
      <c r="F284" s="141" t="s">
        <v>330</v>
      </c>
      <c r="I284" s="142"/>
      <c r="J284" s="143">
        <f>BK284</f>
        <v>0</v>
      </c>
      <c r="L284" s="139"/>
      <c r="M284" s="144"/>
      <c r="N284" s="145"/>
      <c r="O284" s="145"/>
      <c r="P284" s="146">
        <f>P285+P297+P319+P342+P348+P352+P367+P375+P382+P394+P435+P446+P453+P457+P460+P468+P472+P476</f>
        <v>0</v>
      </c>
      <c r="Q284" s="145"/>
      <c r="R284" s="146">
        <f>R285+R297+R319+R342+R348+R352+R367+R375+R382+R394+R435+R446+R453+R457+R460+R468+R472+R476</f>
        <v>52.325280590000013</v>
      </c>
      <c r="S284" s="145"/>
      <c r="T284" s="147">
        <f>T285+T297+T319+T342+T348+T352+T367+T375+T382+T394+T435+T446+T453+T457+T460+T468+T472+T476</f>
        <v>0</v>
      </c>
      <c r="AR284" s="140" t="s">
        <v>87</v>
      </c>
      <c r="AT284" s="148" t="s">
        <v>73</v>
      </c>
      <c r="AU284" s="148" t="s">
        <v>74</v>
      </c>
      <c r="AY284" s="140" t="s">
        <v>163</v>
      </c>
      <c r="BK284" s="149">
        <f>BK285+BK297+BK319+BK342+BK348+BK352+BK367+BK375+BK382+BK394+BK435+BK446+BK453+BK457+BK460+BK468+BK472+BK476</f>
        <v>0</v>
      </c>
    </row>
    <row r="285" spans="1:65" s="12" customFormat="1" ht="22.9" customHeight="1">
      <c r="B285" s="139"/>
      <c r="D285" s="140" t="s">
        <v>73</v>
      </c>
      <c r="E285" s="150" t="s">
        <v>912</v>
      </c>
      <c r="F285" s="150" t="s">
        <v>913</v>
      </c>
      <c r="I285" s="142"/>
      <c r="J285" s="151">
        <f>BK285</f>
        <v>0</v>
      </c>
      <c r="L285" s="139"/>
      <c r="M285" s="144"/>
      <c r="N285" s="145"/>
      <c r="O285" s="145"/>
      <c r="P285" s="146">
        <f>SUM(P286:P296)</f>
        <v>0</v>
      </c>
      <c r="Q285" s="145"/>
      <c r="R285" s="146">
        <f>SUM(R286:R296)</f>
        <v>2.8108312899999999</v>
      </c>
      <c r="S285" s="145"/>
      <c r="T285" s="147">
        <f>SUM(T286:T296)</f>
        <v>0</v>
      </c>
      <c r="AR285" s="140" t="s">
        <v>87</v>
      </c>
      <c r="AT285" s="148" t="s">
        <v>73</v>
      </c>
      <c r="AU285" s="148" t="s">
        <v>81</v>
      </c>
      <c r="AY285" s="140" t="s">
        <v>163</v>
      </c>
      <c r="BK285" s="149">
        <f>SUM(BK286:BK296)</f>
        <v>0</v>
      </c>
    </row>
    <row r="286" spans="1:65" s="2" customFormat="1" ht="24.2" customHeight="1">
      <c r="A286" s="29"/>
      <c r="B286" s="152"/>
      <c r="C286" s="153" t="s">
        <v>914</v>
      </c>
      <c r="D286" s="153" t="s">
        <v>165</v>
      </c>
      <c r="E286" s="154" t="s">
        <v>915</v>
      </c>
      <c r="F286" s="155" t="s">
        <v>916</v>
      </c>
      <c r="G286" s="156" t="s">
        <v>168</v>
      </c>
      <c r="H286" s="157">
        <v>181.85499999999999</v>
      </c>
      <c r="I286" s="158"/>
      <c r="J286" s="159">
        <f t="shared" ref="J286:J296" si="60">ROUND(I286*H286,2)</f>
        <v>0</v>
      </c>
      <c r="K286" s="160"/>
      <c r="L286" s="30"/>
      <c r="M286" s="161" t="s">
        <v>1</v>
      </c>
      <c r="N286" s="162" t="s">
        <v>40</v>
      </c>
      <c r="O286" s="58"/>
      <c r="P286" s="163">
        <f t="shared" ref="P286:P296" si="61">O286*H286</f>
        <v>0</v>
      </c>
      <c r="Q286" s="163">
        <v>0</v>
      </c>
      <c r="R286" s="163">
        <f t="shared" ref="R286:R296" si="62">Q286*H286</f>
        <v>0</v>
      </c>
      <c r="S286" s="163">
        <v>0</v>
      </c>
      <c r="T286" s="164">
        <f t="shared" ref="T286:T296" si="63">S286*H286</f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65" t="s">
        <v>227</v>
      </c>
      <c r="AT286" s="165" t="s">
        <v>165</v>
      </c>
      <c r="AU286" s="165" t="s">
        <v>87</v>
      </c>
      <c r="AY286" s="14" t="s">
        <v>163</v>
      </c>
      <c r="BE286" s="166">
        <f t="shared" ref="BE286:BE296" si="64">IF(N286="základná",J286,0)</f>
        <v>0</v>
      </c>
      <c r="BF286" s="166">
        <f t="shared" ref="BF286:BF296" si="65">IF(N286="znížená",J286,0)</f>
        <v>0</v>
      </c>
      <c r="BG286" s="166">
        <f t="shared" ref="BG286:BG296" si="66">IF(N286="zákl. prenesená",J286,0)</f>
        <v>0</v>
      </c>
      <c r="BH286" s="166">
        <f t="shared" ref="BH286:BH296" si="67">IF(N286="zníž. prenesená",J286,0)</f>
        <v>0</v>
      </c>
      <c r="BI286" s="166">
        <f t="shared" ref="BI286:BI296" si="68">IF(N286="nulová",J286,0)</f>
        <v>0</v>
      </c>
      <c r="BJ286" s="14" t="s">
        <v>87</v>
      </c>
      <c r="BK286" s="166">
        <f t="shared" ref="BK286:BK296" si="69">ROUND(I286*H286,2)</f>
        <v>0</v>
      </c>
      <c r="BL286" s="14" t="s">
        <v>227</v>
      </c>
      <c r="BM286" s="165" t="s">
        <v>917</v>
      </c>
    </row>
    <row r="287" spans="1:65" s="2" customFormat="1" ht="16.5" customHeight="1">
      <c r="A287" s="29"/>
      <c r="B287" s="152"/>
      <c r="C287" s="172" t="s">
        <v>918</v>
      </c>
      <c r="D287" s="172" t="s">
        <v>613</v>
      </c>
      <c r="E287" s="173" t="s">
        <v>919</v>
      </c>
      <c r="F287" s="174" t="s">
        <v>920</v>
      </c>
      <c r="G287" s="175" t="s">
        <v>307</v>
      </c>
      <c r="H287" s="176">
        <v>5.5E-2</v>
      </c>
      <c r="I287" s="177"/>
      <c r="J287" s="178">
        <f t="shared" si="60"/>
        <v>0</v>
      </c>
      <c r="K287" s="179"/>
      <c r="L287" s="180"/>
      <c r="M287" s="181" t="s">
        <v>1</v>
      </c>
      <c r="N287" s="182" t="s">
        <v>40</v>
      </c>
      <c r="O287" s="58"/>
      <c r="P287" s="163">
        <f t="shared" si="61"/>
        <v>0</v>
      </c>
      <c r="Q287" s="163">
        <v>1</v>
      </c>
      <c r="R287" s="163">
        <f t="shared" si="62"/>
        <v>5.5E-2</v>
      </c>
      <c r="S287" s="163">
        <v>0</v>
      </c>
      <c r="T287" s="164">
        <f t="shared" si="63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65" t="s">
        <v>292</v>
      </c>
      <c r="AT287" s="165" t="s">
        <v>613</v>
      </c>
      <c r="AU287" s="165" t="s">
        <v>87</v>
      </c>
      <c r="AY287" s="14" t="s">
        <v>163</v>
      </c>
      <c r="BE287" s="166">
        <f t="shared" si="64"/>
        <v>0</v>
      </c>
      <c r="BF287" s="166">
        <f t="shared" si="65"/>
        <v>0</v>
      </c>
      <c r="BG287" s="166">
        <f t="shared" si="66"/>
        <v>0</v>
      </c>
      <c r="BH287" s="166">
        <f t="shared" si="67"/>
        <v>0</v>
      </c>
      <c r="BI287" s="166">
        <f t="shared" si="68"/>
        <v>0</v>
      </c>
      <c r="BJ287" s="14" t="s">
        <v>87</v>
      </c>
      <c r="BK287" s="166">
        <f t="shared" si="69"/>
        <v>0</v>
      </c>
      <c r="BL287" s="14" t="s">
        <v>227</v>
      </c>
      <c r="BM287" s="165" t="s">
        <v>921</v>
      </c>
    </row>
    <row r="288" spans="1:65" s="2" customFormat="1" ht="24.2" customHeight="1">
      <c r="A288" s="29"/>
      <c r="B288" s="152"/>
      <c r="C288" s="153" t="s">
        <v>922</v>
      </c>
      <c r="D288" s="153" t="s">
        <v>165</v>
      </c>
      <c r="E288" s="154" t="s">
        <v>923</v>
      </c>
      <c r="F288" s="155" t="s">
        <v>924</v>
      </c>
      <c r="G288" s="156" t="s">
        <v>168</v>
      </c>
      <c r="H288" s="157">
        <v>49.344999999999999</v>
      </c>
      <c r="I288" s="158"/>
      <c r="J288" s="159">
        <f t="shared" si="60"/>
        <v>0</v>
      </c>
      <c r="K288" s="160"/>
      <c r="L288" s="30"/>
      <c r="M288" s="161" t="s">
        <v>1</v>
      </c>
      <c r="N288" s="162" t="s">
        <v>40</v>
      </c>
      <c r="O288" s="58"/>
      <c r="P288" s="163">
        <f t="shared" si="61"/>
        <v>0</v>
      </c>
      <c r="Q288" s="163">
        <v>0</v>
      </c>
      <c r="R288" s="163">
        <f t="shared" si="62"/>
        <v>0</v>
      </c>
      <c r="S288" s="163">
        <v>0</v>
      </c>
      <c r="T288" s="164">
        <f t="shared" si="63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65" t="s">
        <v>227</v>
      </c>
      <c r="AT288" s="165" t="s">
        <v>165</v>
      </c>
      <c r="AU288" s="165" t="s">
        <v>87</v>
      </c>
      <c r="AY288" s="14" t="s">
        <v>163</v>
      </c>
      <c r="BE288" s="166">
        <f t="shared" si="64"/>
        <v>0</v>
      </c>
      <c r="BF288" s="166">
        <f t="shared" si="65"/>
        <v>0</v>
      </c>
      <c r="BG288" s="166">
        <f t="shared" si="66"/>
        <v>0</v>
      </c>
      <c r="BH288" s="166">
        <f t="shared" si="67"/>
        <v>0</v>
      </c>
      <c r="BI288" s="166">
        <f t="shared" si="68"/>
        <v>0</v>
      </c>
      <c r="BJ288" s="14" t="s">
        <v>87</v>
      </c>
      <c r="BK288" s="166">
        <f t="shared" si="69"/>
        <v>0</v>
      </c>
      <c r="BL288" s="14" t="s">
        <v>227</v>
      </c>
      <c r="BM288" s="165" t="s">
        <v>925</v>
      </c>
    </row>
    <row r="289" spans="1:65" s="2" customFormat="1" ht="16.5" customHeight="1">
      <c r="A289" s="29"/>
      <c r="B289" s="152"/>
      <c r="C289" s="172" t="s">
        <v>926</v>
      </c>
      <c r="D289" s="172" t="s">
        <v>613</v>
      </c>
      <c r="E289" s="173" t="s">
        <v>919</v>
      </c>
      <c r="F289" s="174" t="s">
        <v>920</v>
      </c>
      <c r="G289" s="175" t="s">
        <v>307</v>
      </c>
      <c r="H289" s="176">
        <v>1.7000000000000001E-2</v>
      </c>
      <c r="I289" s="177"/>
      <c r="J289" s="178">
        <f t="shared" si="60"/>
        <v>0</v>
      </c>
      <c r="K289" s="179"/>
      <c r="L289" s="180"/>
      <c r="M289" s="181" t="s">
        <v>1</v>
      </c>
      <c r="N289" s="182" t="s">
        <v>40</v>
      </c>
      <c r="O289" s="58"/>
      <c r="P289" s="163">
        <f t="shared" si="61"/>
        <v>0</v>
      </c>
      <c r="Q289" s="163">
        <v>1</v>
      </c>
      <c r="R289" s="163">
        <f t="shared" si="62"/>
        <v>1.7000000000000001E-2</v>
      </c>
      <c r="S289" s="163">
        <v>0</v>
      </c>
      <c r="T289" s="164">
        <f t="shared" si="63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65" t="s">
        <v>292</v>
      </c>
      <c r="AT289" s="165" t="s">
        <v>613</v>
      </c>
      <c r="AU289" s="165" t="s">
        <v>87</v>
      </c>
      <c r="AY289" s="14" t="s">
        <v>163</v>
      </c>
      <c r="BE289" s="166">
        <f t="shared" si="64"/>
        <v>0</v>
      </c>
      <c r="BF289" s="166">
        <f t="shared" si="65"/>
        <v>0</v>
      </c>
      <c r="BG289" s="166">
        <f t="shared" si="66"/>
        <v>0</v>
      </c>
      <c r="BH289" s="166">
        <f t="shared" si="67"/>
        <v>0</v>
      </c>
      <c r="BI289" s="166">
        <f t="shared" si="68"/>
        <v>0</v>
      </c>
      <c r="BJ289" s="14" t="s">
        <v>87</v>
      </c>
      <c r="BK289" s="166">
        <f t="shared" si="69"/>
        <v>0</v>
      </c>
      <c r="BL289" s="14" t="s">
        <v>227</v>
      </c>
      <c r="BM289" s="165" t="s">
        <v>927</v>
      </c>
    </row>
    <row r="290" spans="1:65" s="2" customFormat="1" ht="24.2" customHeight="1">
      <c r="A290" s="29"/>
      <c r="B290" s="152"/>
      <c r="C290" s="153" t="s">
        <v>928</v>
      </c>
      <c r="D290" s="153" t="s">
        <v>165</v>
      </c>
      <c r="E290" s="154" t="s">
        <v>929</v>
      </c>
      <c r="F290" s="155" t="s">
        <v>930</v>
      </c>
      <c r="G290" s="156" t="s">
        <v>168</v>
      </c>
      <c r="H290" s="157">
        <v>363.77</v>
      </c>
      <c r="I290" s="158"/>
      <c r="J290" s="159">
        <f t="shared" si="60"/>
        <v>0</v>
      </c>
      <c r="K290" s="160"/>
      <c r="L290" s="30"/>
      <c r="M290" s="161" t="s">
        <v>1</v>
      </c>
      <c r="N290" s="162" t="s">
        <v>40</v>
      </c>
      <c r="O290" s="58"/>
      <c r="P290" s="163">
        <f t="shared" si="61"/>
        <v>0</v>
      </c>
      <c r="Q290" s="163">
        <v>5.4000000000000001E-4</v>
      </c>
      <c r="R290" s="163">
        <f t="shared" si="62"/>
        <v>0.19643579999999999</v>
      </c>
      <c r="S290" s="163">
        <v>0</v>
      </c>
      <c r="T290" s="164">
        <f t="shared" si="63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65" t="s">
        <v>227</v>
      </c>
      <c r="AT290" s="165" t="s">
        <v>165</v>
      </c>
      <c r="AU290" s="165" t="s">
        <v>87</v>
      </c>
      <c r="AY290" s="14" t="s">
        <v>163</v>
      </c>
      <c r="BE290" s="166">
        <f t="shared" si="64"/>
        <v>0</v>
      </c>
      <c r="BF290" s="166">
        <f t="shared" si="65"/>
        <v>0</v>
      </c>
      <c r="BG290" s="166">
        <f t="shared" si="66"/>
        <v>0</v>
      </c>
      <c r="BH290" s="166">
        <f t="shared" si="67"/>
        <v>0</v>
      </c>
      <c r="BI290" s="166">
        <f t="shared" si="68"/>
        <v>0</v>
      </c>
      <c r="BJ290" s="14" t="s">
        <v>87</v>
      </c>
      <c r="BK290" s="166">
        <f t="shared" si="69"/>
        <v>0</v>
      </c>
      <c r="BL290" s="14" t="s">
        <v>227</v>
      </c>
      <c r="BM290" s="165" t="s">
        <v>931</v>
      </c>
    </row>
    <row r="291" spans="1:65" s="2" customFormat="1" ht="24.2" customHeight="1">
      <c r="A291" s="29"/>
      <c r="B291" s="152"/>
      <c r="C291" s="172" t="s">
        <v>932</v>
      </c>
      <c r="D291" s="172" t="s">
        <v>613</v>
      </c>
      <c r="E291" s="173" t="s">
        <v>933</v>
      </c>
      <c r="F291" s="174" t="s">
        <v>934</v>
      </c>
      <c r="G291" s="175" t="s">
        <v>168</v>
      </c>
      <c r="H291" s="176">
        <v>418.33600000000001</v>
      </c>
      <c r="I291" s="177"/>
      <c r="J291" s="178">
        <f t="shared" si="60"/>
        <v>0</v>
      </c>
      <c r="K291" s="179"/>
      <c r="L291" s="180"/>
      <c r="M291" s="181" t="s">
        <v>1</v>
      </c>
      <c r="N291" s="182" t="s">
        <v>40</v>
      </c>
      <c r="O291" s="58"/>
      <c r="P291" s="163">
        <f t="shared" si="61"/>
        <v>0</v>
      </c>
      <c r="Q291" s="163">
        <v>4.2500000000000003E-3</v>
      </c>
      <c r="R291" s="163">
        <f t="shared" si="62"/>
        <v>1.7779280000000002</v>
      </c>
      <c r="S291" s="163">
        <v>0</v>
      </c>
      <c r="T291" s="164">
        <f t="shared" si="63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65" t="s">
        <v>292</v>
      </c>
      <c r="AT291" s="165" t="s">
        <v>613</v>
      </c>
      <c r="AU291" s="165" t="s">
        <v>87</v>
      </c>
      <c r="AY291" s="14" t="s">
        <v>163</v>
      </c>
      <c r="BE291" s="166">
        <f t="shared" si="64"/>
        <v>0</v>
      </c>
      <c r="BF291" s="166">
        <f t="shared" si="65"/>
        <v>0</v>
      </c>
      <c r="BG291" s="166">
        <f t="shared" si="66"/>
        <v>0</v>
      </c>
      <c r="BH291" s="166">
        <f t="shared" si="67"/>
        <v>0</v>
      </c>
      <c r="BI291" s="166">
        <f t="shared" si="68"/>
        <v>0</v>
      </c>
      <c r="BJ291" s="14" t="s">
        <v>87</v>
      </c>
      <c r="BK291" s="166">
        <f t="shared" si="69"/>
        <v>0</v>
      </c>
      <c r="BL291" s="14" t="s">
        <v>227</v>
      </c>
      <c r="BM291" s="165" t="s">
        <v>935</v>
      </c>
    </row>
    <row r="292" spans="1:65" s="2" customFormat="1" ht="24.2" customHeight="1">
      <c r="A292" s="29"/>
      <c r="B292" s="152"/>
      <c r="C292" s="153" t="s">
        <v>936</v>
      </c>
      <c r="D292" s="153" t="s">
        <v>165</v>
      </c>
      <c r="E292" s="154" t="s">
        <v>937</v>
      </c>
      <c r="F292" s="155" t="s">
        <v>938</v>
      </c>
      <c r="G292" s="156" t="s">
        <v>168</v>
      </c>
      <c r="H292" s="157">
        <v>98.69</v>
      </c>
      <c r="I292" s="158"/>
      <c r="J292" s="159">
        <f t="shared" si="60"/>
        <v>0</v>
      </c>
      <c r="K292" s="160"/>
      <c r="L292" s="30"/>
      <c r="M292" s="161" t="s">
        <v>1</v>
      </c>
      <c r="N292" s="162" t="s">
        <v>40</v>
      </c>
      <c r="O292" s="58"/>
      <c r="P292" s="163">
        <f t="shared" si="61"/>
        <v>0</v>
      </c>
      <c r="Q292" s="163">
        <v>5.4000000000000001E-4</v>
      </c>
      <c r="R292" s="163">
        <f t="shared" si="62"/>
        <v>5.3292600000000002E-2</v>
      </c>
      <c r="S292" s="163">
        <v>0</v>
      </c>
      <c r="T292" s="164">
        <f t="shared" si="63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65" t="s">
        <v>227</v>
      </c>
      <c r="AT292" s="165" t="s">
        <v>165</v>
      </c>
      <c r="AU292" s="165" t="s">
        <v>87</v>
      </c>
      <c r="AY292" s="14" t="s">
        <v>163</v>
      </c>
      <c r="BE292" s="166">
        <f t="shared" si="64"/>
        <v>0</v>
      </c>
      <c r="BF292" s="166">
        <f t="shared" si="65"/>
        <v>0</v>
      </c>
      <c r="BG292" s="166">
        <f t="shared" si="66"/>
        <v>0</v>
      </c>
      <c r="BH292" s="166">
        <f t="shared" si="67"/>
        <v>0</v>
      </c>
      <c r="BI292" s="166">
        <f t="shared" si="68"/>
        <v>0</v>
      </c>
      <c r="BJ292" s="14" t="s">
        <v>87</v>
      </c>
      <c r="BK292" s="166">
        <f t="shared" si="69"/>
        <v>0</v>
      </c>
      <c r="BL292" s="14" t="s">
        <v>227</v>
      </c>
      <c r="BM292" s="165" t="s">
        <v>939</v>
      </c>
    </row>
    <row r="293" spans="1:65" s="2" customFormat="1" ht="24.2" customHeight="1">
      <c r="A293" s="29"/>
      <c r="B293" s="152"/>
      <c r="C293" s="172" t="s">
        <v>940</v>
      </c>
      <c r="D293" s="172" t="s">
        <v>613</v>
      </c>
      <c r="E293" s="173" t="s">
        <v>933</v>
      </c>
      <c r="F293" s="174" t="s">
        <v>934</v>
      </c>
      <c r="G293" s="175" t="s">
        <v>168</v>
      </c>
      <c r="H293" s="176">
        <v>118.428</v>
      </c>
      <c r="I293" s="177"/>
      <c r="J293" s="178">
        <f t="shared" si="60"/>
        <v>0</v>
      </c>
      <c r="K293" s="179"/>
      <c r="L293" s="180"/>
      <c r="M293" s="181" t="s">
        <v>1</v>
      </c>
      <c r="N293" s="182" t="s">
        <v>40</v>
      </c>
      <c r="O293" s="58"/>
      <c r="P293" s="163">
        <f t="shared" si="61"/>
        <v>0</v>
      </c>
      <c r="Q293" s="163">
        <v>4.2500000000000003E-3</v>
      </c>
      <c r="R293" s="163">
        <f t="shared" si="62"/>
        <v>0.50331900000000007</v>
      </c>
      <c r="S293" s="163">
        <v>0</v>
      </c>
      <c r="T293" s="164">
        <f t="shared" si="63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65" t="s">
        <v>292</v>
      </c>
      <c r="AT293" s="165" t="s">
        <v>613</v>
      </c>
      <c r="AU293" s="165" t="s">
        <v>87</v>
      </c>
      <c r="AY293" s="14" t="s">
        <v>163</v>
      </c>
      <c r="BE293" s="166">
        <f t="shared" si="64"/>
        <v>0</v>
      </c>
      <c r="BF293" s="166">
        <f t="shared" si="65"/>
        <v>0</v>
      </c>
      <c r="BG293" s="166">
        <f t="shared" si="66"/>
        <v>0</v>
      </c>
      <c r="BH293" s="166">
        <f t="shared" si="67"/>
        <v>0</v>
      </c>
      <c r="BI293" s="166">
        <f t="shared" si="68"/>
        <v>0</v>
      </c>
      <c r="BJ293" s="14" t="s">
        <v>87</v>
      </c>
      <c r="BK293" s="166">
        <f t="shared" si="69"/>
        <v>0</v>
      </c>
      <c r="BL293" s="14" t="s">
        <v>227</v>
      </c>
      <c r="BM293" s="165" t="s">
        <v>941</v>
      </c>
    </row>
    <row r="294" spans="1:65" s="2" customFormat="1" ht="24.2" customHeight="1">
      <c r="A294" s="29"/>
      <c r="B294" s="152"/>
      <c r="C294" s="153" t="s">
        <v>942</v>
      </c>
      <c r="D294" s="153" t="s">
        <v>165</v>
      </c>
      <c r="E294" s="154" t="s">
        <v>943</v>
      </c>
      <c r="F294" s="155" t="s">
        <v>944</v>
      </c>
      <c r="G294" s="156" t="s">
        <v>168</v>
      </c>
      <c r="H294" s="157">
        <v>23.01</v>
      </c>
      <c r="I294" s="158"/>
      <c r="J294" s="159">
        <f t="shared" si="60"/>
        <v>0</v>
      </c>
      <c r="K294" s="160"/>
      <c r="L294" s="30"/>
      <c r="M294" s="161" t="s">
        <v>1</v>
      </c>
      <c r="N294" s="162" t="s">
        <v>40</v>
      </c>
      <c r="O294" s="58"/>
      <c r="P294" s="163">
        <f t="shared" si="61"/>
        <v>0</v>
      </c>
      <c r="Q294" s="163">
        <v>1.58E-3</v>
      </c>
      <c r="R294" s="163">
        <f t="shared" si="62"/>
        <v>3.6355800000000001E-2</v>
      </c>
      <c r="S294" s="163">
        <v>0</v>
      </c>
      <c r="T294" s="164">
        <f t="shared" si="63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65" t="s">
        <v>227</v>
      </c>
      <c r="AT294" s="165" t="s">
        <v>165</v>
      </c>
      <c r="AU294" s="165" t="s">
        <v>87</v>
      </c>
      <c r="AY294" s="14" t="s">
        <v>163</v>
      </c>
      <c r="BE294" s="166">
        <f t="shared" si="64"/>
        <v>0</v>
      </c>
      <c r="BF294" s="166">
        <f t="shared" si="65"/>
        <v>0</v>
      </c>
      <c r="BG294" s="166">
        <f t="shared" si="66"/>
        <v>0</v>
      </c>
      <c r="BH294" s="166">
        <f t="shared" si="67"/>
        <v>0</v>
      </c>
      <c r="BI294" s="166">
        <f t="shared" si="68"/>
        <v>0</v>
      </c>
      <c r="BJ294" s="14" t="s">
        <v>87</v>
      </c>
      <c r="BK294" s="166">
        <f t="shared" si="69"/>
        <v>0</v>
      </c>
      <c r="BL294" s="14" t="s">
        <v>227</v>
      </c>
      <c r="BM294" s="165" t="s">
        <v>945</v>
      </c>
    </row>
    <row r="295" spans="1:65" s="2" customFormat="1" ht="24.2" customHeight="1">
      <c r="A295" s="29"/>
      <c r="B295" s="152"/>
      <c r="C295" s="153" t="s">
        <v>946</v>
      </c>
      <c r="D295" s="153" t="s">
        <v>165</v>
      </c>
      <c r="E295" s="154" t="s">
        <v>947</v>
      </c>
      <c r="F295" s="155" t="s">
        <v>948</v>
      </c>
      <c r="G295" s="156" t="s">
        <v>168</v>
      </c>
      <c r="H295" s="157">
        <v>99.132999999999996</v>
      </c>
      <c r="I295" s="158"/>
      <c r="J295" s="159">
        <f t="shared" si="60"/>
        <v>0</v>
      </c>
      <c r="K295" s="160"/>
      <c r="L295" s="30"/>
      <c r="M295" s="161" t="s">
        <v>1</v>
      </c>
      <c r="N295" s="162" t="s">
        <v>40</v>
      </c>
      <c r="O295" s="58"/>
      <c r="P295" s="163">
        <f t="shared" si="61"/>
        <v>0</v>
      </c>
      <c r="Q295" s="163">
        <v>1.73E-3</v>
      </c>
      <c r="R295" s="163">
        <f t="shared" si="62"/>
        <v>0.17150008999999999</v>
      </c>
      <c r="S295" s="163">
        <v>0</v>
      </c>
      <c r="T295" s="164">
        <f t="shared" si="63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65" t="s">
        <v>227</v>
      </c>
      <c r="AT295" s="165" t="s">
        <v>165</v>
      </c>
      <c r="AU295" s="165" t="s">
        <v>87</v>
      </c>
      <c r="AY295" s="14" t="s">
        <v>163</v>
      </c>
      <c r="BE295" s="166">
        <f t="shared" si="64"/>
        <v>0</v>
      </c>
      <c r="BF295" s="166">
        <f t="shared" si="65"/>
        <v>0</v>
      </c>
      <c r="BG295" s="166">
        <f t="shared" si="66"/>
        <v>0</v>
      </c>
      <c r="BH295" s="166">
        <f t="shared" si="67"/>
        <v>0</v>
      </c>
      <c r="BI295" s="166">
        <f t="shared" si="68"/>
        <v>0</v>
      </c>
      <c r="BJ295" s="14" t="s">
        <v>87</v>
      </c>
      <c r="BK295" s="166">
        <f t="shared" si="69"/>
        <v>0</v>
      </c>
      <c r="BL295" s="14" t="s">
        <v>227</v>
      </c>
      <c r="BM295" s="165" t="s">
        <v>949</v>
      </c>
    </row>
    <row r="296" spans="1:65" s="2" customFormat="1" ht="24.2" customHeight="1">
      <c r="A296" s="29"/>
      <c r="B296" s="152"/>
      <c r="C296" s="153" t="s">
        <v>950</v>
      </c>
      <c r="D296" s="153" t="s">
        <v>165</v>
      </c>
      <c r="E296" s="154" t="s">
        <v>951</v>
      </c>
      <c r="F296" s="155" t="s">
        <v>952</v>
      </c>
      <c r="G296" s="156" t="s">
        <v>953</v>
      </c>
      <c r="H296" s="183"/>
      <c r="I296" s="158"/>
      <c r="J296" s="159">
        <f t="shared" si="60"/>
        <v>0</v>
      </c>
      <c r="K296" s="160"/>
      <c r="L296" s="30"/>
      <c r="M296" s="161" t="s">
        <v>1</v>
      </c>
      <c r="N296" s="162" t="s">
        <v>40</v>
      </c>
      <c r="O296" s="58"/>
      <c r="P296" s="163">
        <f t="shared" si="61"/>
        <v>0</v>
      </c>
      <c r="Q296" s="163">
        <v>0</v>
      </c>
      <c r="R296" s="163">
        <f t="shared" si="62"/>
        <v>0</v>
      </c>
      <c r="S296" s="163">
        <v>0</v>
      </c>
      <c r="T296" s="164">
        <f t="shared" si="63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65" t="s">
        <v>227</v>
      </c>
      <c r="AT296" s="165" t="s">
        <v>165</v>
      </c>
      <c r="AU296" s="165" t="s">
        <v>87</v>
      </c>
      <c r="AY296" s="14" t="s">
        <v>163</v>
      </c>
      <c r="BE296" s="166">
        <f t="shared" si="64"/>
        <v>0</v>
      </c>
      <c r="BF296" s="166">
        <f t="shared" si="65"/>
        <v>0</v>
      </c>
      <c r="BG296" s="166">
        <f t="shared" si="66"/>
        <v>0</v>
      </c>
      <c r="BH296" s="166">
        <f t="shared" si="67"/>
        <v>0</v>
      </c>
      <c r="BI296" s="166">
        <f t="shared" si="68"/>
        <v>0</v>
      </c>
      <c r="BJ296" s="14" t="s">
        <v>87</v>
      </c>
      <c r="BK296" s="166">
        <f t="shared" si="69"/>
        <v>0</v>
      </c>
      <c r="BL296" s="14" t="s">
        <v>227</v>
      </c>
      <c r="BM296" s="165" t="s">
        <v>954</v>
      </c>
    </row>
    <row r="297" spans="1:65" s="12" customFormat="1" ht="22.9" customHeight="1">
      <c r="B297" s="139"/>
      <c r="D297" s="140" t="s">
        <v>73</v>
      </c>
      <c r="E297" s="150" t="s">
        <v>331</v>
      </c>
      <c r="F297" s="150" t="s">
        <v>332</v>
      </c>
      <c r="I297" s="142"/>
      <c r="J297" s="151">
        <f>BK297</f>
        <v>0</v>
      </c>
      <c r="L297" s="139"/>
      <c r="M297" s="144"/>
      <c r="N297" s="145"/>
      <c r="O297" s="145"/>
      <c r="P297" s="146">
        <f>SUM(P298:P318)</f>
        <v>0</v>
      </c>
      <c r="Q297" s="145"/>
      <c r="R297" s="146">
        <f>SUM(R298:R318)</f>
        <v>0.51154701999999985</v>
      </c>
      <c r="S297" s="145"/>
      <c r="T297" s="147">
        <f>SUM(T298:T318)</f>
        <v>0</v>
      </c>
      <c r="AR297" s="140" t="s">
        <v>87</v>
      </c>
      <c r="AT297" s="148" t="s">
        <v>73</v>
      </c>
      <c r="AU297" s="148" t="s">
        <v>81</v>
      </c>
      <c r="AY297" s="140" t="s">
        <v>163</v>
      </c>
      <c r="BK297" s="149">
        <f>SUM(BK298:BK318)</f>
        <v>0</v>
      </c>
    </row>
    <row r="298" spans="1:65" s="2" customFormat="1" ht="16.5" customHeight="1">
      <c r="A298" s="29"/>
      <c r="B298" s="152"/>
      <c r="C298" s="153" t="s">
        <v>955</v>
      </c>
      <c r="D298" s="153" t="s">
        <v>165</v>
      </c>
      <c r="E298" s="154" t="s">
        <v>956</v>
      </c>
      <c r="F298" s="155" t="s">
        <v>957</v>
      </c>
      <c r="G298" s="156" t="s">
        <v>168</v>
      </c>
      <c r="H298" s="157">
        <v>166.4</v>
      </c>
      <c r="I298" s="158"/>
      <c r="J298" s="159">
        <f t="shared" ref="J298:J318" si="70">ROUND(I298*H298,2)</f>
        <v>0</v>
      </c>
      <c r="K298" s="160"/>
      <c r="L298" s="30"/>
      <c r="M298" s="161" t="s">
        <v>1</v>
      </c>
      <c r="N298" s="162" t="s">
        <v>40</v>
      </c>
      <c r="O298" s="58"/>
      <c r="P298" s="163">
        <f t="shared" ref="P298:P318" si="71">O298*H298</f>
        <v>0</v>
      </c>
      <c r="Q298" s="163">
        <v>0</v>
      </c>
      <c r="R298" s="163">
        <f t="shared" ref="R298:R318" si="72">Q298*H298</f>
        <v>0</v>
      </c>
      <c r="S298" s="163">
        <v>0</v>
      </c>
      <c r="T298" s="164">
        <f t="shared" ref="T298:T318" si="73">S298*H298</f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65" t="s">
        <v>227</v>
      </c>
      <c r="AT298" s="165" t="s">
        <v>165</v>
      </c>
      <c r="AU298" s="165" t="s">
        <v>87</v>
      </c>
      <c r="AY298" s="14" t="s">
        <v>163</v>
      </c>
      <c r="BE298" s="166">
        <f t="shared" ref="BE298:BE318" si="74">IF(N298="základná",J298,0)</f>
        <v>0</v>
      </c>
      <c r="BF298" s="166">
        <f t="shared" ref="BF298:BF318" si="75">IF(N298="znížená",J298,0)</f>
        <v>0</v>
      </c>
      <c r="BG298" s="166">
        <f t="shared" ref="BG298:BG318" si="76">IF(N298="zákl. prenesená",J298,0)</f>
        <v>0</v>
      </c>
      <c r="BH298" s="166">
        <f t="shared" ref="BH298:BH318" si="77">IF(N298="zníž. prenesená",J298,0)</f>
        <v>0</v>
      </c>
      <c r="BI298" s="166">
        <f t="shared" ref="BI298:BI318" si="78">IF(N298="nulová",J298,0)</f>
        <v>0</v>
      </c>
      <c r="BJ298" s="14" t="s">
        <v>87</v>
      </c>
      <c r="BK298" s="166">
        <f t="shared" ref="BK298:BK318" si="79">ROUND(I298*H298,2)</f>
        <v>0</v>
      </c>
      <c r="BL298" s="14" t="s">
        <v>227</v>
      </c>
      <c r="BM298" s="165" t="s">
        <v>958</v>
      </c>
    </row>
    <row r="299" spans="1:65" s="2" customFormat="1" ht="24.2" customHeight="1">
      <c r="A299" s="29"/>
      <c r="B299" s="152"/>
      <c r="C299" s="172" t="s">
        <v>959</v>
      </c>
      <c r="D299" s="172" t="s">
        <v>613</v>
      </c>
      <c r="E299" s="173" t="s">
        <v>960</v>
      </c>
      <c r="F299" s="174" t="s">
        <v>961</v>
      </c>
      <c r="G299" s="175" t="s">
        <v>168</v>
      </c>
      <c r="H299" s="176">
        <v>191.36</v>
      </c>
      <c r="I299" s="177"/>
      <c r="J299" s="178">
        <f t="shared" si="70"/>
        <v>0</v>
      </c>
      <c r="K299" s="179"/>
      <c r="L299" s="180"/>
      <c r="M299" s="181" t="s">
        <v>1</v>
      </c>
      <c r="N299" s="182" t="s">
        <v>40</v>
      </c>
      <c r="O299" s="58"/>
      <c r="P299" s="163">
        <f t="shared" si="71"/>
        <v>0</v>
      </c>
      <c r="Q299" s="163">
        <v>1.9000000000000001E-4</v>
      </c>
      <c r="R299" s="163">
        <f t="shared" si="72"/>
        <v>3.6358400000000006E-2</v>
      </c>
      <c r="S299" s="163">
        <v>0</v>
      </c>
      <c r="T299" s="164">
        <f t="shared" si="73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65" t="s">
        <v>292</v>
      </c>
      <c r="AT299" s="165" t="s">
        <v>613</v>
      </c>
      <c r="AU299" s="165" t="s">
        <v>87</v>
      </c>
      <c r="AY299" s="14" t="s">
        <v>163</v>
      </c>
      <c r="BE299" s="166">
        <f t="shared" si="74"/>
        <v>0</v>
      </c>
      <c r="BF299" s="166">
        <f t="shared" si="75"/>
        <v>0</v>
      </c>
      <c r="BG299" s="166">
        <f t="shared" si="76"/>
        <v>0</v>
      </c>
      <c r="BH299" s="166">
        <f t="shared" si="77"/>
        <v>0</v>
      </c>
      <c r="BI299" s="166">
        <f t="shared" si="78"/>
        <v>0</v>
      </c>
      <c r="BJ299" s="14" t="s">
        <v>87</v>
      </c>
      <c r="BK299" s="166">
        <f t="shared" si="79"/>
        <v>0</v>
      </c>
      <c r="BL299" s="14" t="s">
        <v>227</v>
      </c>
      <c r="BM299" s="165" t="s">
        <v>962</v>
      </c>
    </row>
    <row r="300" spans="1:65" s="2" customFormat="1" ht="37.9" customHeight="1">
      <c r="A300" s="29"/>
      <c r="B300" s="152"/>
      <c r="C300" s="153" t="s">
        <v>963</v>
      </c>
      <c r="D300" s="153" t="s">
        <v>165</v>
      </c>
      <c r="E300" s="154" t="s">
        <v>964</v>
      </c>
      <c r="F300" s="155" t="s">
        <v>965</v>
      </c>
      <c r="G300" s="156" t="s">
        <v>168</v>
      </c>
      <c r="H300" s="157">
        <v>19.094999999999999</v>
      </c>
      <c r="I300" s="158"/>
      <c r="J300" s="159">
        <f t="shared" si="70"/>
        <v>0</v>
      </c>
      <c r="K300" s="160"/>
      <c r="L300" s="30"/>
      <c r="M300" s="161" t="s">
        <v>1</v>
      </c>
      <c r="N300" s="162" t="s">
        <v>40</v>
      </c>
      <c r="O300" s="58"/>
      <c r="P300" s="163">
        <f t="shared" si="71"/>
        <v>0</v>
      </c>
      <c r="Q300" s="163">
        <v>9.8999999999999999E-4</v>
      </c>
      <c r="R300" s="163">
        <f t="shared" si="72"/>
        <v>1.8904049999999999E-2</v>
      </c>
      <c r="S300" s="163">
        <v>0</v>
      </c>
      <c r="T300" s="164">
        <f t="shared" si="73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65" t="s">
        <v>227</v>
      </c>
      <c r="AT300" s="165" t="s">
        <v>165</v>
      </c>
      <c r="AU300" s="165" t="s">
        <v>87</v>
      </c>
      <c r="AY300" s="14" t="s">
        <v>163</v>
      </c>
      <c r="BE300" s="166">
        <f t="shared" si="74"/>
        <v>0</v>
      </c>
      <c r="BF300" s="166">
        <f t="shared" si="75"/>
        <v>0</v>
      </c>
      <c r="BG300" s="166">
        <f t="shared" si="76"/>
        <v>0</v>
      </c>
      <c r="BH300" s="166">
        <f t="shared" si="77"/>
        <v>0</v>
      </c>
      <c r="BI300" s="166">
        <f t="shared" si="78"/>
        <v>0</v>
      </c>
      <c r="BJ300" s="14" t="s">
        <v>87</v>
      </c>
      <c r="BK300" s="166">
        <f t="shared" si="79"/>
        <v>0</v>
      </c>
      <c r="BL300" s="14" t="s">
        <v>227</v>
      </c>
      <c r="BM300" s="165" t="s">
        <v>966</v>
      </c>
    </row>
    <row r="301" spans="1:65" s="2" customFormat="1" ht="24.2" customHeight="1">
      <c r="A301" s="29"/>
      <c r="B301" s="152"/>
      <c r="C301" s="172" t="s">
        <v>967</v>
      </c>
      <c r="D301" s="172" t="s">
        <v>613</v>
      </c>
      <c r="E301" s="173" t="s">
        <v>968</v>
      </c>
      <c r="F301" s="174" t="s">
        <v>969</v>
      </c>
      <c r="G301" s="175" t="s">
        <v>168</v>
      </c>
      <c r="H301" s="176">
        <v>21.959</v>
      </c>
      <c r="I301" s="177"/>
      <c r="J301" s="178">
        <f t="shared" si="70"/>
        <v>0</v>
      </c>
      <c r="K301" s="179"/>
      <c r="L301" s="180"/>
      <c r="M301" s="181" t="s">
        <v>1</v>
      </c>
      <c r="N301" s="182" t="s">
        <v>40</v>
      </c>
      <c r="O301" s="58"/>
      <c r="P301" s="163">
        <f t="shared" si="71"/>
        <v>0</v>
      </c>
      <c r="Q301" s="163">
        <v>4.4999999999999997E-3</v>
      </c>
      <c r="R301" s="163">
        <f t="shared" si="72"/>
        <v>9.8815499999999987E-2</v>
      </c>
      <c r="S301" s="163">
        <v>0</v>
      </c>
      <c r="T301" s="164">
        <f t="shared" si="73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65" t="s">
        <v>292</v>
      </c>
      <c r="AT301" s="165" t="s">
        <v>613</v>
      </c>
      <c r="AU301" s="165" t="s">
        <v>87</v>
      </c>
      <c r="AY301" s="14" t="s">
        <v>163</v>
      </c>
      <c r="BE301" s="166">
        <f t="shared" si="74"/>
        <v>0</v>
      </c>
      <c r="BF301" s="166">
        <f t="shared" si="75"/>
        <v>0</v>
      </c>
      <c r="BG301" s="166">
        <f t="shared" si="76"/>
        <v>0</v>
      </c>
      <c r="BH301" s="166">
        <f t="shared" si="77"/>
        <v>0</v>
      </c>
      <c r="BI301" s="166">
        <f t="shared" si="78"/>
        <v>0</v>
      </c>
      <c r="BJ301" s="14" t="s">
        <v>87</v>
      </c>
      <c r="BK301" s="166">
        <f t="shared" si="79"/>
        <v>0</v>
      </c>
      <c r="BL301" s="14" t="s">
        <v>227</v>
      </c>
      <c r="BM301" s="165" t="s">
        <v>970</v>
      </c>
    </row>
    <row r="302" spans="1:65" s="2" customFormat="1" ht="24.2" customHeight="1">
      <c r="A302" s="29"/>
      <c r="B302" s="152"/>
      <c r="C302" s="172" t="s">
        <v>971</v>
      </c>
      <c r="D302" s="172" t="s">
        <v>613</v>
      </c>
      <c r="E302" s="173" t="s">
        <v>972</v>
      </c>
      <c r="F302" s="174" t="s">
        <v>973</v>
      </c>
      <c r="G302" s="175" t="s">
        <v>168</v>
      </c>
      <c r="H302" s="176">
        <v>21.959</v>
      </c>
      <c r="I302" s="177"/>
      <c r="J302" s="178">
        <f t="shared" si="70"/>
        <v>0</v>
      </c>
      <c r="K302" s="179"/>
      <c r="L302" s="180"/>
      <c r="M302" s="181" t="s">
        <v>1</v>
      </c>
      <c r="N302" s="182" t="s">
        <v>40</v>
      </c>
      <c r="O302" s="58"/>
      <c r="P302" s="163">
        <f t="shared" si="71"/>
        <v>0</v>
      </c>
      <c r="Q302" s="163">
        <v>4.4999999999999997E-3</v>
      </c>
      <c r="R302" s="163">
        <f t="shared" si="72"/>
        <v>9.8815499999999987E-2</v>
      </c>
      <c r="S302" s="163">
        <v>0</v>
      </c>
      <c r="T302" s="164">
        <f t="shared" si="73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65" t="s">
        <v>292</v>
      </c>
      <c r="AT302" s="165" t="s">
        <v>613</v>
      </c>
      <c r="AU302" s="165" t="s">
        <v>87</v>
      </c>
      <c r="AY302" s="14" t="s">
        <v>163</v>
      </c>
      <c r="BE302" s="166">
        <f t="shared" si="74"/>
        <v>0</v>
      </c>
      <c r="BF302" s="166">
        <f t="shared" si="75"/>
        <v>0</v>
      </c>
      <c r="BG302" s="166">
        <f t="shared" si="76"/>
        <v>0</v>
      </c>
      <c r="BH302" s="166">
        <f t="shared" si="77"/>
        <v>0</v>
      </c>
      <c r="BI302" s="166">
        <f t="shared" si="78"/>
        <v>0</v>
      </c>
      <c r="BJ302" s="14" t="s">
        <v>87</v>
      </c>
      <c r="BK302" s="166">
        <f t="shared" si="79"/>
        <v>0</v>
      </c>
      <c r="BL302" s="14" t="s">
        <v>227</v>
      </c>
      <c r="BM302" s="165" t="s">
        <v>974</v>
      </c>
    </row>
    <row r="303" spans="1:65" s="2" customFormat="1" ht="24.2" customHeight="1">
      <c r="A303" s="29"/>
      <c r="B303" s="152"/>
      <c r="C303" s="153" t="s">
        <v>975</v>
      </c>
      <c r="D303" s="153" t="s">
        <v>165</v>
      </c>
      <c r="E303" s="154" t="s">
        <v>976</v>
      </c>
      <c r="F303" s="155" t="s">
        <v>977</v>
      </c>
      <c r="G303" s="156" t="s">
        <v>168</v>
      </c>
      <c r="H303" s="157">
        <v>19.094999999999999</v>
      </c>
      <c r="I303" s="158"/>
      <c r="J303" s="159">
        <f t="shared" si="70"/>
        <v>0</v>
      </c>
      <c r="K303" s="160"/>
      <c r="L303" s="30"/>
      <c r="M303" s="161" t="s">
        <v>1</v>
      </c>
      <c r="N303" s="162" t="s">
        <v>40</v>
      </c>
      <c r="O303" s="58"/>
      <c r="P303" s="163">
        <f t="shared" si="71"/>
        <v>0</v>
      </c>
      <c r="Q303" s="163">
        <v>6.2E-4</v>
      </c>
      <c r="R303" s="163">
        <f t="shared" si="72"/>
        <v>1.1838899999999999E-2</v>
      </c>
      <c r="S303" s="163">
        <v>0</v>
      </c>
      <c r="T303" s="164">
        <f t="shared" si="73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65" t="s">
        <v>227</v>
      </c>
      <c r="AT303" s="165" t="s">
        <v>165</v>
      </c>
      <c r="AU303" s="165" t="s">
        <v>87</v>
      </c>
      <c r="AY303" s="14" t="s">
        <v>163</v>
      </c>
      <c r="BE303" s="166">
        <f t="shared" si="74"/>
        <v>0</v>
      </c>
      <c r="BF303" s="166">
        <f t="shared" si="75"/>
        <v>0</v>
      </c>
      <c r="BG303" s="166">
        <f t="shared" si="76"/>
        <v>0</v>
      </c>
      <c r="BH303" s="166">
        <f t="shared" si="77"/>
        <v>0</v>
      </c>
      <c r="BI303" s="166">
        <f t="shared" si="78"/>
        <v>0</v>
      </c>
      <c r="BJ303" s="14" t="s">
        <v>87</v>
      </c>
      <c r="BK303" s="166">
        <f t="shared" si="79"/>
        <v>0</v>
      </c>
      <c r="BL303" s="14" t="s">
        <v>227</v>
      </c>
      <c r="BM303" s="165" t="s">
        <v>978</v>
      </c>
    </row>
    <row r="304" spans="1:65" s="2" customFormat="1" ht="21.75" customHeight="1">
      <c r="A304" s="29"/>
      <c r="B304" s="152"/>
      <c r="C304" s="172" t="s">
        <v>979</v>
      </c>
      <c r="D304" s="172" t="s">
        <v>613</v>
      </c>
      <c r="E304" s="173" t="s">
        <v>980</v>
      </c>
      <c r="F304" s="174" t="s">
        <v>981</v>
      </c>
      <c r="G304" s="175" t="s">
        <v>168</v>
      </c>
      <c r="H304" s="176">
        <v>21.959</v>
      </c>
      <c r="I304" s="177"/>
      <c r="J304" s="178">
        <f t="shared" si="70"/>
        <v>0</v>
      </c>
      <c r="K304" s="179"/>
      <c r="L304" s="180"/>
      <c r="M304" s="181" t="s">
        <v>1</v>
      </c>
      <c r="N304" s="182" t="s">
        <v>40</v>
      </c>
      <c r="O304" s="58"/>
      <c r="P304" s="163">
        <f t="shared" si="71"/>
        <v>0</v>
      </c>
      <c r="Q304" s="163">
        <v>2.0999999999999999E-3</v>
      </c>
      <c r="R304" s="163">
        <f t="shared" si="72"/>
        <v>4.6113899999999999E-2</v>
      </c>
      <c r="S304" s="163">
        <v>0</v>
      </c>
      <c r="T304" s="164">
        <f t="shared" si="73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65" t="s">
        <v>292</v>
      </c>
      <c r="AT304" s="165" t="s">
        <v>613</v>
      </c>
      <c r="AU304" s="165" t="s">
        <v>87</v>
      </c>
      <c r="AY304" s="14" t="s">
        <v>163</v>
      </c>
      <c r="BE304" s="166">
        <f t="shared" si="74"/>
        <v>0</v>
      </c>
      <c r="BF304" s="166">
        <f t="shared" si="75"/>
        <v>0</v>
      </c>
      <c r="BG304" s="166">
        <f t="shared" si="76"/>
        <v>0</v>
      </c>
      <c r="BH304" s="166">
        <f t="shared" si="77"/>
        <v>0</v>
      </c>
      <c r="BI304" s="166">
        <f t="shared" si="78"/>
        <v>0</v>
      </c>
      <c r="BJ304" s="14" t="s">
        <v>87</v>
      </c>
      <c r="BK304" s="166">
        <f t="shared" si="79"/>
        <v>0</v>
      </c>
      <c r="BL304" s="14" t="s">
        <v>227</v>
      </c>
      <c r="BM304" s="165" t="s">
        <v>982</v>
      </c>
    </row>
    <row r="305" spans="1:65" s="2" customFormat="1" ht="33" customHeight="1">
      <c r="A305" s="29"/>
      <c r="B305" s="152"/>
      <c r="C305" s="153" t="s">
        <v>983</v>
      </c>
      <c r="D305" s="153" t="s">
        <v>165</v>
      </c>
      <c r="E305" s="154" t="s">
        <v>984</v>
      </c>
      <c r="F305" s="155" t="s">
        <v>985</v>
      </c>
      <c r="G305" s="156" t="s">
        <v>168</v>
      </c>
      <c r="H305" s="157">
        <v>10.54</v>
      </c>
      <c r="I305" s="158"/>
      <c r="J305" s="159">
        <f t="shared" si="70"/>
        <v>0</v>
      </c>
      <c r="K305" s="160"/>
      <c r="L305" s="30"/>
      <c r="M305" s="161" t="s">
        <v>1</v>
      </c>
      <c r="N305" s="162" t="s">
        <v>40</v>
      </c>
      <c r="O305" s="58"/>
      <c r="P305" s="163">
        <f t="shared" si="71"/>
        <v>0</v>
      </c>
      <c r="Q305" s="163">
        <v>2.2599999999999999E-3</v>
      </c>
      <c r="R305" s="163">
        <f t="shared" si="72"/>
        <v>2.3820399999999995E-2</v>
      </c>
      <c r="S305" s="163">
        <v>0</v>
      </c>
      <c r="T305" s="164">
        <f t="shared" si="73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65" t="s">
        <v>227</v>
      </c>
      <c r="AT305" s="165" t="s">
        <v>165</v>
      </c>
      <c r="AU305" s="165" t="s">
        <v>87</v>
      </c>
      <c r="AY305" s="14" t="s">
        <v>163</v>
      </c>
      <c r="BE305" s="166">
        <f t="shared" si="74"/>
        <v>0</v>
      </c>
      <c r="BF305" s="166">
        <f t="shared" si="75"/>
        <v>0</v>
      </c>
      <c r="BG305" s="166">
        <f t="shared" si="76"/>
        <v>0</v>
      </c>
      <c r="BH305" s="166">
        <f t="shared" si="77"/>
        <v>0</v>
      </c>
      <c r="BI305" s="166">
        <f t="shared" si="78"/>
        <v>0</v>
      </c>
      <c r="BJ305" s="14" t="s">
        <v>87</v>
      </c>
      <c r="BK305" s="166">
        <f t="shared" si="79"/>
        <v>0</v>
      </c>
      <c r="BL305" s="14" t="s">
        <v>227</v>
      </c>
      <c r="BM305" s="165" t="s">
        <v>986</v>
      </c>
    </row>
    <row r="306" spans="1:65" s="2" customFormat="1" ht="21.75" customHeight="1">
      <c r="A306" s="29"/>
      <c r="B306" s="152"/>
      <c r="C306" s="172" t="s">
        <v>987</v>
      </c>
      <c r="D306" s="172" t="s">
        <v>613</v>
      </c>
      <c r="E306" s="173" t="s">
        <v>980</v>
      </c>
      <c r="F306" s="174" t="s">
        <v>981</v>
      </c>
      <c r="G306" s="175" t="s">
        <v>168</v>
      </c>
      <c r="H306" s="176">
        <v>12.121</v>
      </c>
      <c r="I306" s="177"/>
      <c r="J306" s="178">
        <f t="shared" si="70"/>
        <v>0</v>
      </c>
      <c r="K306" s="179"/>
      <c r="L306" s="180"/>
      <c r="M306" s="181" t="s">
        <v>1</v>
      </c>
      <c r="N306" s="182" t="s">
        <v>40</v>
      </c>
      <c r="O306" s="58"/>
      <c r="P306" s="163">
        <f t="shared" si="71"/>
        <v>0</v>
      </c>
      <c r="Q306" s="163">
        <v>2.0999999999999999E-3</v>
      </c>
      <c r="R306" s="163">
        <f t="shared" si="72"/>
        <v>2.54541E-2</v>
      </c>
      <c r="S306" s="163">
        <v>0</v>
      </c>
      <c r="T306" s="164">
        <f t="shared" si="73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65" t="s">
        <v>292</v>
      </c>
      <c r="AT306" s="165" t="s">
        <v>613</v>
      </c>
      <c r="AU306" s="165" t="s">
        <v>87</v>
      </c>
      <c r="AY306" s="14" t="s">
        <v>163</v>
      </c>
      <c r="BE306" s="166">
        <f t="shared" si="74"/>
        <v>0</v>
      </c>
      <c r="BF306" s="166">
        <f t="shared" si="75"/>
        <v>0</v>
      </c>
      <c r="BG306" s="166">
        <f t="shared" si="76"/>
        <v>0</v>
      </c>
      <c r="BH306" s="166">
        <f t="shared" si="77"/>
        <v>0</v>
      </c>
      <c r="BI306" s="166">
        <f t="shared" si="78"/>
        <v>0</v>
      </c>
      <c r="BJ306" s="14" t="s">
        <v>87</v>
      </c>
      <c r="BK306" s="166">
        <f t="shared" si="79"/>
        <v>0</v>
      </c>
      <c r="BL306" s="14" t="s">
        <v>227</v>
      </c>
      <c r="BM306" s="165" t="s">
        <v>988</v>
      </c>
    </row>
    <row r="307" spans="1:65" s="2" customFormat="1" ht="24.2" customHeight="1">
      <c r="A307" s="29"/>
      <c r="B307" s="152"/>
      <c r="C307" s="153" t="s">
        <v>989</v>
      </c>
      <c r="D307" s="153" t="s">
        <v>165</v>
      </c>
      <c r="E307" s="154" t="s">
        <v>990</v>
      </c>
      <c r="F307" s="155" t="s">
        <v>991</v>
      </c>
      <c r="G307" s="156" t="s">
        <v>282</v>
      </c>
      <c r="H307" s="157">
        <v>12.4</v>
      </c>
      <c r="I307" s="158"/>
      <c r="J307" s="159">
        <f t="shared" si="70"/>
        <v>0</v>
      </c>
      <c r="K307" s="160"/>
      <c r="L307" s="30"/>
      <c r="M307" s="161" t="s">
        <v>1</v>
      </c>
      <c r="N307" s="162" t="s">
        <v>40</v>
      </c>
      <c r="O307" s="58"/>
      <c r="P307" s="163">
        <f t="shared" si="71"/>
        <v>0</v>
      </c>
      <c r="Q307" s="163">
        <v>1.8600000000000001E-3</v>
      </c>
      <c r="R307" s="163">
        <f t="shared" si="72"/>
        <v>2.3064000000000001E-2</v>
      </c>
      <c r="S307" s="163">
        <v>0</v>
      </c>
      <c r="T307" s="164">
        <f t="shared" si="73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65" t="s">
        <v>227</v>
      </c>
      <c r="AT307" s="165" t="s">
        <v>165</v>
      </c>
      <c r="AU307" s="165" t="s">
        <v>87</v>
      </c>
      <c r="AY307" s="14" t="s">
        <v>163</v>
      </c>
      <c r="BE307" s="166">
        <f t="shared" si="74"/>
        <v>0</v>
      </c>
      <c r="BF307" s="166">
        <f t="shared" si="75"/>
        <v>0</v>
      </c>
      <c r="BG307" s="166">
        <f t="shared" si="76"/>
        <v>0</v>
      </c>
      <c r="BH307" s="166">
        <f t="shared" si="77"/>
        <v>0</v>
      </c>
      <c r="BI307" s="166">
        <f t="shared" si="78"/>
        <v>0</v>
      </c>
      <c r="BJ307" s="14" t="s">
        <v>87</v>
      </c>
      <c r="BK307" s="166">
        <f t="shared" si="79"/>
        <v>0</v>
      </c>
      <c r="BL307" s="14" t="s">
        <v>227</v>
      </c>
      <c r="BM307" s="165" t="s">
        <v>992</v>
      </c>
    </row>
    <row r="308" spans="1:65" s="2" customFormat="1" ht="24.2" customHeight="1">
      <c r="A308" s="29"/>
      <c r="B308" s="152"/>
      <c r="C308" s="172" t="s">
        <v>993</v>
      </c>
      <c r="D308" s="172" t="s">
        <v>613</v>
      </c>
      <c r="E308" s="173" t="s">
        <v>994</v>
      </c>
      <c r="F308" s="174" t="s">
        <v>995</v>
      </c>
      <c r="G308" s="175" t="s">
        <v>282</v>
      </c>
      <c r="H308" s="176">
        <v>12.71</v>
      </c>
      <c r="I308" s="177"/>
      <c r="J308" s="178">
        <f t="shared" si="70"/>
        <v>0</v>
      </c>
      <c r="K308" s="179"/>
      <c r="L308" s="180"/>
      <c r="M308" s="181" t="s">
        <v>1</v>
      </c>
      <c r="N308" s="182" t="s">
        <v>40</v>
      </c>
      <c r="O308" s="58"/>
      <c r="P308" s="163">
        <f t="shared" si="71"/>
        <v>0</v>
      </c>
      <c r="Q308" s="163">
        <v>6.4999999999999997E-4</v>
      </c>
      <c r="R308" s="163">
        <f t="shared" si="72"/>
        <v>8.2614999999999997E-3</v>
      </c>
      <c r="S308" s="163">
        <v>0</v>
      </c>
      <c r="T308" s="164">
        <f t="shared" si="73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65" t="s">
        <v>292</v>
      </c>
      <c r="AT308" s="165" t="s">
        <v>613</v>
      </c>
      <c r="AU308" s="165" t="s">
        <v>87</v>
      </c>
      <c r="AY308" s="14" t="s">
        <v>163</v>
      </c>
      <c r="BE308" s="166">
        <f t="shared" si="74"/>
        <v>0</v>
      </c>
      <c r="BF308" s="166">
        <f t="shared" si="75"/>
        <v>0</v>
      </c>
      <c r="BG308" s="166">
        <f t="shared" si="76"/>
        <v>0</v>
      </c>
      <c r="BH308" s="166">
        <f t="shared" si="77"/>
        <v>0</v>
      </c>
      <c r="BI308" s="166">
        <f t="shared" si="78"/>
        <v>0</v>
      </c>
      <c r="BJ308" s="14" t="s">
        <v>87</v>
      </c>
      <c r="BK308" s="166">
        <f t="shared" si="79"/>
        <v>0</v>
      </c>
      <c r="BL308" s="14" t="s">
        <v>227</v>
      </c>
      <c r="BM308" s="165" t="s">
        <v>996</v>
      </c>
    </row>
    <row r="309" spans="1:65" s="2" customFormat="1" ht="24.2" customHeight="1">
      <c r="A309" s="29"/>
      <c r="B309" s="152"/>
      <c r="C309" s="153" t="s">
        <v>997</v>
      </c>
      <c r="D309" s="153" t="s">
        <v>165</v>
      </c>
      <c r="E309" s="154" t="s">
        <v>998</v>
      </c>
      <c r="F309" s="155" t="s">
        <v>999</v>
      </c>
      <c r="G309" s="156" t="s">
        <v>282</v>
      </c>
      <c r="H309" s="157">
        <v>5.7</v>
      </c>
      <c r="I309" s="158"/>
      <c r="J309" s="159">
        <f t="shared" si="70"/>
        <v>0</v>
      </c>
      <c r="K309" s="160"/>
      <c r="L309" s="30"/>
      <c r="M309" s="161" t="s">
        <v>1</v>
      </c>
      <c r="N309" s="162" t="s">
        <v>40</v>
      </c>
      <c r="O309" s="58"/>
      <c r="P309" s="163">
        <f t="shared" si="71"/>
        <v>0</v>
      </c>
      <c r="Q309" s="163">
        <v>3.4099999999999998E-3</v>
      </c>
      <c r="R309" s="163">
        <f t="shared" si="72"/>
        <v>1.9436999999999999E-2</v>
      </c>
      <c r="S309" s="163">
        <v>0</v>
      </c>
      <c r="T309" s="164">
        <f t="shared" si="73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65" t="s">
        <v>227</v>
      </c>
      <c r="AT309" s="165" t="s">
        <v>165</v>
      </c>
      <c r="AU309" s="165" t="s">
        <v>87</v>
      </c>
      <c r="AY309" s="14" t="s">
        <v>163</v>
      </c>
      <c r="BE309" s="166">
        <f t="shared" si="74"/>
        <v>0</v>
      </c>
      <c r="BF309" s="166">
        <f t="shared" si="75"/>
        <v>0</v>
      </c>
      <c r="BG309" s="166">
        <f t="shared" si="76"/>
        <v>0</v>
      </c>
      <c r="BH309" s="166">
        <f t="shared" si="77"/>
        <v>0</v>
      </c>
      <c r="BI309" s="166">
        <f t="shared" si="78"/>
        <v>0</v>
      </c>
      <c r="BJ309" s="14" t="s">
        <v>87</v>
      </c>
      <c r="BK309" s="166">
        <f t="shared" si="79"/>
        <v>0</v>
      </c>
      <c r="BL309" s="14" t="s">
        <v>227</v>
      </c>
      <c r="BM309" s="165" t="s">
        <v>1000</v>
      </c>
    </row>
    <row r="310" spans="1:65" s="2" customFormat="1" ht="24.2" customHeight="1">
      <c r="A310" s="29"/>
      <c r="B310" s="152"/>
      <c r="C310" s="172" t="s">
        <v>1001</v>
      </c>
      <c r="D310" s="172" t="s">
        <v>613</v>
      </c>
      <c r="E310" s="173" t="s">
        <v>1002</v>
      </c>
      <c r="F310" s="174" t="s">
        <v>1003</v>
      </c>
      <c r="G310" s="175" t="s">
        <v>168</v>
      </c>
      <c r="H310" s="176">
        <v>1.881</v>
      </c>
      <c r="I310" s="177"/>
      <c r="J310" s="178">
        <f t="shared" si="70"/>
        <v>0</v>
      </c>
      <c r="K310" s="179"/>
      <c r="L310" s="180"/>
      <c r="M310" s="181" t="s">
        <v>1</v>
      </c>
      <c r="N310" s="182" t="s">
        <v>40</v>
      </c>
      <c r="O310" s="58"/>
      <c r="P310" s="163">
        <f t="shared" si="71"/>
        <v>0</v>
      </c>
      <c r="Q310" s="163">
        <v>4.4999999999999999E-4</v>
      </c>
      <c r="R310" s="163">
        <f t="shared" si="72"/>
        <v>8.4645E-4</v>
      </c>
      <c r="S310" s="163">
        <v>0</v>
      </c>
      <c r="T310" s="164">
        <f t="shared" si="73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65" t="s">
        <v>292</v>
      </c>
      <c r="AT310" s="165" t="s">
        <v>613</v>
      </c>
      <c r="AU310" s="165" t="s">
        <v>87</v>
      </c>
      <c r="AY310" s="14" t="s">
        <v>163</v>
      </c>
      <c r="BE310" s="166">
        <f t="shared" si="74"/>
        <v>0</v>
      </c>
      <c r="BF310" s="166">
        <f t="shared" si="75"/>
        <v>0</v>
      </c>
      <c r="BG310" s="166">
        <f t="shared" si="76"/>
        <v>0</v>
      </c>
      <c r="BH310" s="166">
        <f t="shared" si="77"/>
        <v>0</v>
      </c>
      <c r="BI310" s="166">
        <f t="shared" si="78"/>
        <v>0</v>
      </c>
      <c r="BJ310" s="14" t="s">
        <v>87</v>
      </c>
      <c r="BK310" s="166">
        <f t="shared" si="79"/>
        <v>0</v>
      </c>
      <c r="BL310" s="14" t="s">
        <v>227</v>
      </c>
      <c r="BM310" s="165" t="s">
        <v>1004</v>
      </c>
    </row>
    <row r="311" spans="1:65" s="2" customFormat="1" ht="37.9" customHeight="1">
      <c r="A311" s="29"/>
      <c r="B311" s="152"/>
      <c r="C311" s="153" t="s">
        <v>1005</v>
      </c>
      <c r="D311" s="153" t="s">
        <v>165</v>
      </c>
      <c r="E311" s="154" t="s">
        <v>1006</v>
      </c>
      <c r="F311" s="155" t="s">
        <v>1007</v>
      </c>
      <c r="G311" s="156" t="s">
        <v>282</v>
      </c>
      <c r="H311" s="157">
        <v>6.1</v>
      </c>
      <c r="I311" s="158"/>
      <c r="J311" s="159">
        <f t="shared" si="70"/>
        <v>0</v>
      </c>
      <c r="K311" s="160"/>
      <c r="L311" s="30"/>
      <c r="M311" s="161" t="s">
        <v>1</v>
      </c>
      <c r="N311" s="162" t="s">
        <v>40</v>
      </c>
      <c r="O311" s="58"/>
      <c r="P311" s="163">
        <f t="shared" si="71"/>
        <v>0</v>
      </c>
      <c r="Q311" s="163">
        <v>1.8000000000000001E-4</v>
      </c>
      <c r="R311" s="163">
        <f t="shared" si="72"/>
        <v>1.098E-3</v>
      </c>
      <c r="S311" s="163">
        <v>0</v>
      </c>
      <c r="T311" s="164">
        <f t="shared" si="73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65" t="s">
        <v>227</v>
      </c>
      <c r="AT311" s="165" t="s">
        <v>165</v>
      </c>
      <c r="AU311" s="165" t="s">
        <v>87</v>
      </c>
      <c r="AY311" s="14" t="s">
        <v>163</v>
      </c>
      <c r="BE311" s="166">
        <f t="shared" si="74"/>
        <v>0</v>
      </c>
      <c r="BF311" s="166">
        <f t="shared" si="75"/>
        <v>0</v>
      </c>
      <c r="BG311" s="166">
        <f t="shared" si="76"/>
        <v>0</v>
      </c>
      <c r="BH311" s="166">
        <f t="shared" si="77"/>
        <v>0</v>
      </c>
      <c r="BI311" s="166">
        <f t="shared" si="78"/>
        <v>0</v>
      </c>
      <c r="BJ311" s="14" t="s">
        <v>87</v>
      </c>
      <c r="BK311" s="166">
        <f t="shared" si="79"/>
        <v>0</v>
      </c>
      <c r="BL311" s="14" t="s">
        <v>227</v>
      </c>
      <c r="BM311" s="165" t="s">
        <v>1008</v>
      </c>
    </row>
    <row r="312" spans="1:65" s="2" customFormat="1" ht="16.5" customHeight="1">
      <c r="A312" s="29"/>
      <c r="B312" s="152"/>
      <c r="C312" s="172" t="s">
        <v>1009</v>
      </c>
      <c r="D312" s="172" t="s">
        <v>613</v>
      </c>
      <c r="E312" s="173" t="s">
        <v>1010</v>
      </c>
      <c r="F312" s="174" t="s">
        <v>1011</v>
      </c>
      <c r="G312" s="175" t="s">
        <v>245</v>
      </c>
      <c r="H312" s="176">
        <v>48.8</v>
      </c>
      <c r="I312" s="177"/>
      <c r="J312" s="178">
        <f t="shared" si="70"/>
        <v>0</v>
      </c>
      <c r="K312" s="179"/>
      <c r="L312" s="180"/>
      <c r="M312" s="181" t="s">
        <v>1</v>
      </c>
      <c r="N312" s="182" t="s">
        <v>40</v>
      </c>
      <c r="O312" s="58"/>
      <c r="P312" s="163">
        <f t="shared" si="71"/>
        <v>0</v>
      </c>
      <c r="Q312" s="163">
        <v>3.5E-4</v>
      </c>
      <c r="R312" s="163">
        <f t="shared" si="72"/>
        <v>1.7079999999999998E-2</v>
      </c>
      <c r="S312" s="163">
        <v>0</v>
      </c>
      <c r="T312" s="164">
        <f t="shared" si="73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65" t="s">
        <v>292</v>
      </c>
      <c r="AT312" s="165" t="s">
        <v>613</v>
      </c>
      <c r="AU312" s="165" t="s">
        <v>87</v>
      </c>
      <c r="AY312" s="14" t="s">
        <v>163</v>
      </c>
      <c r="BE312" s="166">
        <f t="shared" si="74"/>
        <v>0</v>
      </c>
      <c r="BF312" s="166">
        <f t="shared" si="75"/>
        <v>0</v>
      </c>
      <c r="BG312" s="166">
        <f t="shared" si="76"/>
        <v>0</v>
      </c>
      <c r="BH312" s="166">
        <f t="shared" si="77"/>
        <v>0</v>
      </c>
      <c r="BI312" s="166">
        <f t="shared" si="78"/>
        <v>0</v>
      </c>
      <c r="BJ312" s="14" t="s">
        <v>87</v>
      </c>
      <c r="BK312" s="166">
        <f t="shared" si="79"/>
        <v>0</v>
      </c>
      <c r="BL312" s="14" t="s">
        <v>227</v>
      </c>
      <c r="BM312" s="165" t="s">
        <v>1012</v>
      </c>
    </row>
    <row r="313" spans="1:65" s="2" customFormat="1" ht="24.2" customHeight="1">
      <c r="A313" s="29"/>
      <c r="B313" s="152"/>
      <c r="C313" s="153" t="s">
        <v>1013</v>
      </c>
      <c r="D313" s="153" t="s">
        <v>165</v>
      </c>
      <c r="E313" s="154" t="s">
        <v>1014</v>
      </c>
      <c r="F313" s="155" t="s">
        <v>1015</v>
      </c>
      <c r="G313" s="156" t="s">
        <v>168</v>
      </c>
      <c r="H313" s="157">
        <v>19.094999999999999</v>
      </c>
      <c r="I313" s="158"/>
      <c r="J313" s="159">
        <f t="shared" si="70"/>
        <v>0</v>
      </c>
      <c r="K313" s="160"/>
      <c r="L313" s="30"/>
      <c r="M313" s="161" t="s">
        <v>1</v>
      </c>
      <c r="N313" s="162" t="s">
        <v>40</v>
      </c>
      <c r="O313" s="58"/>
      <c r="P313" s="163">
        <f t="shared" si="71"/>
        <v>0</v>
      </c>
      <c r="Q313" s="163">
        <v>0</v>
      </c>
      <c r="R313" s="163">
        <f t="shared" si="72"/>
        <v>0</v>
      </c>
      <c r="S313" s="163">
        <v>0</v>
      </c>
      <c r="T313" s="164">
        <f t="shared" si="73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65" t="s">
        <v>227</v>
      </c>
      <c r="AT313" s="165" t="s">
        <v>165</v>
      </c>
      <c r="AU313" s="165" t="s">
        <v>87</v>
      </c>
      <c r="AY313" s="14" t="s">
        <v>163</v>
      </c>
      <c r="BE313" s="166">
        <f t="shared" si="74"/>
        <v>0</v>
      </c>
      <c r="BF313" s="166">
        <f t="shared" si="75"/>
        <v>0</v>
      </c>
      <c r="BG313" s="166">
        <f t="shared" si="76"/>
        <v>0</v>
      </c>
      <c r="BH313" s="166">
        <f t="shared" si="77"/>
        <v>0</v>
      </c>
      <c r="BI313" s="166">
        <f t="shared" si="78"/>
        <v>0</v>
      </c>
      <c r="BJ313" s="14" t="s">
        <v>87</v>
      </c>
      <c r="BK313" s="166">
        <f t="shared" si="79"/>
        <v>0</v>
      </c>
      <c r="BL313" s="14" t="s">
        <v>227</v>
      </c>
      <c r="BM313" s="165" t="s">
        <v>1016</v>
      </c>
    </row>
    <row r="314" spans="1:65" s="2" customFormat="1" ht="16.5" customHeight="1">
      <c r="A314" s="29"/>
      <c r="B314" s="152"/>
      <c r="C314" s="172" t="s">
        <v>1017</v>
      </c>
      <c r="D314" s="172" t="s">
        <v>613</v>
      </c>
      <c r="E314" s="173" t="s">
        <v>1018</v>
      </c>
      <c r="F314" s="174" t="s">
        <v>1019</v>
      </c>
      <c r="G314" s="175" t="s">
        <v>168</v>
      </c>
      <c r="H314" s="176">
        <v>21.959</v>
      </c>
      <c r="I314" s="177"/>
      <c r="J314" s="178">
        <f t="shared" si="70"/>
        <v>0</v>
      </c>
      <c r="K314" s="179"/>
      <c r="L314" s="180"/>
      <c r="M314" s="181" t="s">
        <v>1</v>
      </c>
      <c r="N314" s="182" t="s">
        <v>40</v>
      </c>
      <c r="O314" s="58"/>
      <c r="P314" s="163">
        <f t="shared" si="71"/>
        <v>0</v>
      </c>
      <c r="Q314" s="163">
        <v>1.3999999999999999E-4</v>
      </c>
      <c r="R314" s="163">
        <f t="shared" si="72"/>
        <v>3.0742599999999997E-3</v>
      </c>
      <c r="S314" s="163">
        <v>0</v>
      </c>
      <c r="T314" s="164">
        <f t="shared" si="73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65" t="s">
        <v>292</v>
      </c>
      <c r="AT314" s="165" t="s">
        <v>613</v>
      </c>
      <c r="AU314" s="165" t="s">
        <v>87</v>
      </c>
      <c r="AY314" s="14" t="s">
        <v>163</v>
      </c>
      <c r="BE314" s="166">
        <f t="shared" si="74"/>
        <v>0</v>
      </c>
      <c r="BF314" s="166">
        <f t="shared" si="75"/>
        <v>0</v>
      </c>
      <c r="BG314" s="166">
        <f t="shared" si="76"/>
        <v>0</v>
      </c>
      <c r="BH314" s="166">
        <f t="shared" si="77"/>
        <v>0</v>
      </c>
      <c r="BI314" s="166">
        <f t="shared" si="78"/>
        <v>0</v>
      </c>
      <c r="BJ314" s="14" t="s">
        <v>87</v>
      </c>
      <c r="BK314" s="166">
        <f t="shared" si="79"/>
        <v>0</v>
      </c>
      <c r="BL314" s="14" t="s">
        <v>227</v>
      </c>
      <c r="BM314" s="165" t="s">
        <v>1020</v>
      </c>
    </row>
    <row r="315" spans="1:65" s="2" customFormat="1" ht="33" customHeight="1">
      <c r="A315" s="29"/>
      <c r="B315" s="152"/>
      <c r="C315" s="153" t="s">
        <v>1021</v>
      </c>
      <c r="D315" s="153" t="s">
        <v>165</v>
      </c>
      <c r="E315" s="154" t="s">
        <v>1022</v>
      </c>
      <c r="F315" s="155" t="s">
        <v>1023</v>
      </c>
      <c r="G315" s="156" t="s">
        <v>282</v>
      </c>
      <c r="H315" s="157">
        <v>10.15</v>
      </c>
      <c r="I315" s="158"/>
      <c r="J315" s="159">
        <f t="shared" si="70"/>
        <v>0</v>
      </c>
      <c r="K315" s="160"/>
      <c r="L315" s="30"/>
      <c r="M315" s="161" t="s">
        <v>1</v>
      </c>
      <c r="N315" s="162" t="s">
        <v>40</v>
      </c>
      <c r="O315" s="58"/>
      <c r="P315" s="163">
        <f t="shared" si="71"/>
        <v>0</v>
      </c>
      <c r="Q315" s="163">
        <v>3.0000000000000001E-5</v>
      </c>
      <c r="R315" s="163">
        <f t="shared" si="72"/>
        <v>3.0450000000000003E-4</v>
      </c>
      <c r="S315" s="163">
        <v>0</v>
      </c>
      <c r="T315" s="164">
        <f t="shared" si="73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65" t="s">
        <v>227</v>
      </c>
      <c r="AT315" s="165" t="s">
        <v>165</v>
      </c>
      <c r="AU315" s="165" t="s">
        <v>87</v>
      </c>
      <c r="AY315" s="14" t="s">
        <v>163</v>
      </c>
      <c r="BE315" s="166">
        <f t="shared" si="74"/>
        <v>0</v>
      </c>
      <c r="BF315" s="166">
        <f t="shared" si="75"/>
        <v>0</v>
      </c>
      <c r="BG315" s="166">
        <f t="shared" si="76"/>
        <v>0</v>
      </c>
      <c r="BH315" s="166">
        <f t="shared" si="77"/>
        <v>0</v>
      </c>
      <c r="BI315" s="166">
        <f t="shared" si="78"/>
        <v>0</v>
      </c>
      <c r="BJ315" s="14" t="s">
        <v>87</v>
      </c>
      <c r="BK315" s="166">
        <f t="shared" si="79"/>
        <v>0</v>
      </c>
      <c r="BL315" s="14" t="s">
        <v>227</v>
      </c>
      <c r="BM315" s="165" t="s">
        <v>1024</v>
      </c>
    </row>
    <row r="316" spans="1:65" s="2" customFormat="1" ht="16.5" customHeight="1">
      <c r="A316" s="29"/>
      <c r="B316" s="152"/>
      <c r="C316" s="172" t="s">
        <v>1025</v>
      </c>
      <c r="D316" s="172" t="s">
        <v>613</v>
      </c>
      <c r="E316" s="173" t="s">
        <v>1010</v>
      </c>
      <c r="F316" s="174" t="s">
        <v>1011</v>
      </c>
      <c r="G316" s="175" t="s">
        <v>245</v>
      </c>
      <c r="H316" s="176">
        <v>81.2</v>
      </c>
      <c r="I316" s="177"/>
      <c r="J316" s="178">
        <f t="shared" si="70"/>
        <v>0</v>
      </c>
      <c r="K316" s="179"/>
      <c r="L316" s="180"/>
      <c r="M316" s="181" t="s">
        <v>1</v>
      </c>
      <c r="N316" s="182" t="s">
        <v>40</v>
      </c>
      <c r="O316" s="58"/>
      <c r="P316" s="163">
        <f t="shared" si="71"/>
        <v>0</v>
      </c>
      <c r="Q316" s="163">
        <v>3.5E-4</v>
      </c>
      <c r="R316" s="163">
        <f t="shared" si="72"/>
        <v>2.8420000000000001E-2</v>
      </c>
      <c r="S316" s="163">
        <v>0</v>
      </c>
      <c r="T316" s="164">
        <f t="shared" si="73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65" t="s">
        <v>292</v>
      </c>
      <c r="AT316" s="165" t="s">
        <v>613</v>
      </c>
      <c r="AU316" s="165" t="s">
        <v>87</v>
      </c>
      <c r="AY316" s="14" t="s">
        <v>163</v>
      </c>
      <c r="BE316" s="166">
        <f t="shared" si="74"/>
        <v>0</v>
      </c>
      <c r="BF316" s="166">
        <f t="shared" si="75"/>
        <v>0</v>
      </c>
      <c r="BG316" s="166">
        <f t="shared" si="76"/>
        <v>0</v>
      </c>
      <c r="BH316" s="166">
        <f t="shared" si="77"/>
        <v>0</v>
      </c>
      <c r="BI316" s="166">
        <f t="shared" si="78"/>
        <v>0</v>
      </c>
      <c r="BJ316" s="14" t="s">
        <v>87</v>
      </c>
      <c r="BK316" s="166">
        <f t="shared" si="79"/>
        <v>0</v>
      </c>
      <c r="BL316" s="14" t="s">
        <v>227</v>
      </c>
      <c r="BM316" s="165" t="s">
        <v>1026</v>
      </c>
    </row>
    <row r="317" spans="1:65" s="2" customFormat="1" ht="16.5" customHeight="1">
      <c r="A317" s="29"/>
      <c r="B317" s="152"/>
      <c r="C317" s="172" t="s">
        <v>1027</v>
      </c>
      <c r="D317" s="172" t="s">
        <v>613</v>
      </c>
      <c r="E317" s="173" t="s">
        <v>1028</v>
      </c>
      <c r="F317" s="174" t="s">
        <v>1029</v>
      </c>
      <c r="G317" s="175" t="s">
        <v>168</v>
      </c>
      <c r="H317" s="176">
        <v>6.2930000000000001</v>
      </c>
      <c r="I317" s="177"/>
      <c r="J317" s="178">
        <f t="shared" si="70"/>
        <v>0</v>
      </c>
      <c r="K317" s="179"/>
      <c r="L317" s="180"/>
      <c r="M317" s="181" t="s">
        <v>1</v>
      </c>
      <c r="N317" s="182" t="s">
        <v>40</v>
      </c>
      <c r="O317" s="58"/>
      <c r="P317" s="163">
        <f t="shared" si="71"/>
        <v>0</v>
      </c>
      <c r="Q317" s="163">
        <v>7.92E-3</v>
      </c>
      <c r="R317" s="163">
        <f t="shared" si="72"/>
        <v>4.9840559999999999E-2</v>
      </c>
      <c r="S317" s="163">
        <v>0</v>
      </c>
      <c r="T317" s="164">
        <f t="shared" si="73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65" t="s">
        <v>292</v>
      </c>
      <c r="AT317" s="165" t="s">
        <v>613</v>
      </c>
      <c r="AU317" s="165" t="s">
        <v>87</v>
      </c>
      <c r="AY317" s="14" t="s">
        <v>163</v>
      </c>
      <c r="BE317" s="166">
        <f t="shared" si="74"/>
        <v>0</v>
      </c>
      <c r="BF317" s="166">
        <f t="shared" si="75"/>
        <v>0</v>
      </c>
      <c r="BG317" s="166">
        <f t="shared" si="76"/>
        <v>0</v>
      </c>
      <c r="BH317" s="166">
        <f t="shared" si="77"/>
        <v>0</v>
      </c>
      <c r="BI317" s="166">
        <f t="shared" si="78"/>
        <v>0</v>
      </c>
      <c r="BJ317" s="14" t="s">
        <v>87</v>
      </c>
      <c r="BK317" s="166">
        <f t="shared" si="79"/>
        <v>0</v>
      </c>
      <c r="BL317" s="14" t="s">
        <v>227</v>
      </c>
      <c r="BM317" s="165" t="s">
        <v>1030</v>
      </c>
    </row>
    <row r="318" spans="1:65" s="2" customFormat="1" ht="24.2" customHeight="1">
      <c r="A318" s="29"/>
      <c r="B318" s="152"/>
      <c r="C318" s="153" t="s">
        <v>1031</v>
      </c>
      <c r="D318" s="153" t="s">
        <v>165</v>
      </c>
      <c r="E318" s="154" t="s">
        <v>1032</v>
      </c>
      <c r="F318" s="155" t="s">
        <v>1033</v>
      </c>
      <c r="G318" s="156" t="s">
        <v>953</v>
      </c>
      <c r="H318" s="183"/>
      <c r="I318" s="158"/>
      <c r="J318" s="159">
        <f t="shared" si="70"/>
        <v>0</v>
      </c>
      <c r="K318" s="160"/>
      <c r="L318" s="30"/>
      <c r="M318" s="161" t="s">
        <v>1</v>
      </c>
      <c r="N318" s="162" t="s">
        <v>40</v>
      </c>
      <c r="O318" s="58"/>
      <c r="P318" s="163">
        <f t="shared" si="71"/>
        <v>0</v>
      </c>
      <c r="Q318" s="163">
        <v>0</v>
      </c>
      <c r="R318" s="163">
        <f t="shared" si="72"/>
        <v>0</v>
      </c>
      <c r="S318" s="163">
        <v>0</v>
      </c>
      <c r="T318" s="164">
        <f t="shared" si="73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65" t="s">
        <v>227</v>
      </c>
      <c r="AT318" s="165" t="s">
        <v>165</v>
      </c>
      <c r="AU318" s="165" t="s">
        <v>87</v>
      </c>
      <c r="AY318" s="14" t="s">
        <v>163</v>
      </c>
      <c r="BE318" s="166">
        <f t="shared" si="74"/>
        <v>0</v>
      </c>
      <c r="BF318" s="166">
        <f t="shared" si="75"/>
        <v>0</v>
      </c>
      <c r="BG318" s="166">
        <f t="shared" si="76"/>
        <v>0</v>
      </c>
      <c r="BH318" s="166">
        <f t="shared" si="77"/>
        <v>0</v>
      </c>
      <c r="BI318" s="166">
        <f t="shared" si="78"/>
        <v>0</v>
      </c>
      <c r="BJ318" s="14" t="s">
        <v>87</v>
      </c>
      <c r="BK318" s="166">
        <f t="shared" si="79"/>
        <v>0</v>
      </c>
      <c r="BL318" s="14" t="s">
        <v>227</v>
      </c>
      <c r="BM318" s="165" t="s">
        <v>1034</v>
      </c>
    </row>
    <row r="319" spans="1:65" s="12" customFormat="1" ht="22.9" customHeight="1">
      <c r="B319" s="139"/>
      <c r="D319" s="140" t="s">
        <v>73</v>
      </c>
      <c r="E319" s="150" t="s">
        <v>337</v>
      </c>
      <c r="F319" s="150" t="s">
        <v>338</v>
      </c>
      <c r="I319" s="142"/>
      <c r="J319" s="151">
        <f>BK319</f>
        <v>0</v>
      </c>
      <c r="L319" s="139"/>
      <c r="M319" s="144"/>
      <c r="N319" s="145"/>
      <c r="O319" s="145"/>
      <c r="P319" s="146">
        <f>SUM(P320:P341)</f>
        <v>0</v>
      </c>
      <c r="Q319" s="145"/>
      <c r="R319" s="146">
        <f>SUM(R320:R341)</f>
        <v>4.4316875600000012</v>
      </c>
      <c r="S319" s="145"/>
      <c r="T319" s="147">
        <f>SUM(T320:T341)</f>
        <v>0</v>
      </c>
      <c r="AR319" s="140" t="s">
        <v>87</v>
      </c>
      <c r="AT319" s="148" t="s">
        <v>73</v>
      </c>
      <c r="AU319" s="148" t="s">
        <v>81</v>
      </c>
      <c r="AY319" s="140" t="s">
        <v>163</v>
      </c>
      <c r="BK319" s="149">
        <f>SUM(BK320:BK341)</f>
        <v>0</v>
      </c>
    </row>
    <row r="320" spans="1:65" s="2" customFormat="1" ht="24.2" customHeight="1">
      <c r="A320" s="29"/>
      <c r="B320" s="152"/>
      <c r="C320" s="153" t="s">
        <v>1035</v>
      </c>
      <c r="D320" s="153" t="s">
        <v>165</v>
      </c>
      <c r="E320" s="154" t="s">
        <v>1036</v>
      </c>
      <c r="F320" s="155" t="s">
        <v>1037</v>
      </c>
      <c r="G320" s="156" t="s">
        <v>168</v>
      </c>
      <c r="H320" s="157">
        <v>385.6</v>
      </c>
      <c r="I320" s="158"/>
      <c r="J320" s="159">
        <f t="shared" ref="J320:J341" si="80">ROUND(I320*H320,2)</f>
        <v>0</v>
      </c>
      <c r="K320" s="160"/>
      <c r="L320" s="30"/>
      <c r="M320" s="161" t="s">
        <v>1</v>
      </c>
      <c r="N320" s="162" t="s">
        <v>40</v>
      </c>
      <c r="O320" s="58"/>
      <c r="P320" s="163">
        <f t="shared" ref="P320:P341" si="81">O320*H320</f>
        <v>0</v>
      </c>
      <c r="Q320" s="163">
        <v>0</v>
      </c>
      <c r="R320" s="163">
        <f t="shared" ref="R320:R341" si="82">Q320*H320</f>
        <v>0</v>
      </c>
      <c r="S320" s="163">
        <v>0</v>
      </c>
      <c r="T320" s="164">
        <f t="shared" ref="T320:T341" si="83">S320*H320</f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65" t="s">
        <v>227</v>
      </c>
      <c r="AT320" s="165" t="s">
        <v>165</v>
      </c>
      <c r="AU320" s="165" t="s">
        <v>87</v>
      </c>
      <c r="AY320" s="14" t="s">
        <v>163</v>
      </c>
      <c r="BE320" s="166">
        <f t="shared" ref="BE320:BE341" si="84">IF(N320="základná",J320,0)</f>
        <v>0</v>
      </c>
      <c r="BF320" s="166">
        <f t="shared" ref="BF320:BF341" si="85">IF(N320="znížená",J320,0)</f>
        <v>0</v>
      </c>
      <c r="BG320" s="166">
        <f t="shared" ref="BG320:BG341" si="86">IF(N320="zákl. prenesená",J320,0)</f>
        <v>0</v>
      </c>
      <c r="BH320" s="166">
        <f t="shared" ref="BH320:BH341" si="87">IF(N320="zníž. prenesená",J320,0)</f>
        <v>0</v>
      </c>
      <c r="BI320" s="166">
        <f t="shared" ref="BI320:BI341" si="88">IF(N320="nulová",J320,0)</f>
        <v>0</v>
      </c>
      <c r="BJ320" s="14" t="s">
        <v>87</v>
      </c>
      <c r="BK320" s="166">
        <f t="shared" ref="BK320:BK341" si="89">ROUND(I320*H320,2)</f>
        <v>0</v>
      </c>
      <c r="BL320" s="14" t="s">
        <v>227</v>
      </c>
      <c r="BM320" s="165" t="s">
        <v>1038</v>
      </c>
    </row>
    <row r="321" spans="1:65" s="2" customFormat="1" ht="24.2" customHeight="1">
      <c r="A321" s="29"/>
      <c r="B321" s="152"/>
      <c r="C321" s="172" t="s">
        <v>1039</v>
      </c>
      <c r="D321" s="172" t="s">
        <v>613</v>
      </c>
      <c r="E321" s="173" t="s">
        <v>1040</v>
      </c>
      <c r="F321" s="174" t="s">
        <v>1041</v>
      </c>
      <c r="G321" s="175" t="s">
        <v>168</v>
      </c>
      <c r="H321" s="176">
        <v>393.31200000000001</v>
      </c>
      <c r="I321" s="177"/>
      <c r="J321" s="178">
        <f t="shared" si="80"/>
        <v>0</v>
      </c>
      <c r="K321" s="179"/>
      <c r="L321" s="180"/>
      <c r="M321" s="181" t="s">
        <v>1</v>
      </c>
      <c r="N321" s="182" t="s">
        <v>40</v>
      </c>
      <c r="O321" s="58"/>
      <c r="P321" s="163">
        <f t="shared" si="81"/>
        <v>0</v>
      </c>
      <c r="Q321" s="163">
        <v>5.7600000000000004E-3</v>
      </c>
      <c r="R321" s="163">
        <f t="shared" si="82"/>
        <v>2.2654771200000003</v>
      </c>
      <c r="S321" s="163">
        <v>0</v>
      </c>
      <c r="T321" s="164">
        <f t="shared" si="83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65" t="s">
        <v>292</v>
      </c>
      <c r="AT321" s="165" t="s">
        <v>613</v>
      </c>
      <c r="AU321" s="165" t="s">
        <v>87</v>
      </c>
      <c r="AY321" s="14" t="s">
        <v>163</v>
      </c>
      <c r="BE321" s="166">
        <f t="shared" si="84"/>
        <v>0</v>
      </c>
      <c r="BF321" s="166">
        <f t="shared" si="85"/>
        <v>0</v>
      </c>
      <c r="BG321" s="166">
        <f t="shared" si="86"/>
        <v>0</v>
      </c>
      <c r="BH321" s="166">
        <f t="shared" si="87"/>
        <v>0</v>
      </c>
      <c r="BI321" s="166">
        <f t="shared" si="88"/>
        <v>0</v>
      </c>
      <c r="BJ321" s="14" t="s">
        <v>87</v>
      </c>
      <c r="BK321" s="166">
        <f t="shared" si="89"/>
        <v>0</v>
      </c>
      <c r="BL321" s="14" t="s">
        <v>227</v>
      </c>
      <c r="BM321" s="165" t="s">
        <v>1042</v>
      </c>
    </row>
    <row r="322" spans="1:65" s="2" customFormat="1" ht="24.2" customHeight="1">
      <c r="A322" s="29"/>
      <c r="B322" s="152"/>
      <c r="C322" s="153" t="s">
        <v>1043</v>
      </c>
      <c r="D322" s="153" t="s">
        <v>165</v>
      </c>
      <c r="E322" s="154" t="s">
        <v>1044</v>
      </c>
      <c r="F322" s="155" t="s">
        <v>1045</v>
      </c>
      <c r="G322" s="156" t="s">
        <v>168</v>
      </c>
      <c r="H322" s="157">
        <v>46.76</v>
      </c>
      <c r="I322" s="158"/>
      <c r="J322" s="159">
        <f t="shared" si="80"/>
        <v>0</v>
      </c>
      <c r="K322" s="160"/>
      <c r="L322" s="30"/>
      <c r="M322" s="161" t="s">
        <v>1</v>
      </c>
      <c r="N322" s="162" t="s">
        <v>40</v>
      </c>
      <c r="O322" s="58"/>
      <c r="P322" s="163">
        <f t="shared" si="81"/>
        <v>0</v>
      </c>
      <c r="Q322" s="163">
        <v>3.5000000000000001E-3</v>
      </c>
      <c r="R322" s="163">
        <f t="shared" si="82"/>
        <v>0.16366</v>
      </c>
      <c r="S322" s="163">
        <v>0</v>
      </c>
      <c r="T322" s="164">
        <f t="shared" si="83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65" t="s">
        <v>227</v>
      </c>
      <c r="AT322" s="165" t="s">
        <v>165</v>
      </c>
      <c r="AU322" s="165" t="s">
        <v>87</v>
      </c>
      <c r="AY322" s="14" t="s">
        <v>163</v>
      </c>
      <c r="BE322" s="166">
        <f t="shared" si="84"/>
        <v>0</v>
      </c>
      <c r="BF322" s="166">
        <f t="shared" si="85"/>
        <v>0</v>
      </c>
      <c r="BG322" s="166">
        <f t="shared" si="86"/>
        <v>0</v>
      </c>
      <c r="BH322" s="166">
        <f t="shared" si="87"/>
        <v>0</v>
      </c>
      <c r="BI322" s="166">
        <f t="shared" si="88"/>
        <v>0</v>
      </c>
      <c r="BJ322" s="14" t="s">
        <v>87</v>
      </c>
      <c r="BK322" s="166">
        <f t="shared" si="89"/>
        <v>0</v>
      </c>
      <c r="BL322" s="14" t="s">
        <v>227</v>
      </c>
      <c r="BM322" s="165" t="s">
        <v>1046</v>
      </c>
    </row>
    <row r="323" spans="1:65" s="2" customFormat="1" ht="24.2" customHeight="1">
      <c r="A323" s="29"/>
      <c r="B323" s="152"/>
      <c r="C323" s="172" t="s">
        <v>1047</v>
      </c>
      <c r="D323" s="172" t="s">
        <v>613</v>
      </c>
      <c r="E323" s="173" t="s">
        <v>1048</v>
      </c>
      <c r="F323" s="174" t="s">
        <v>697</v>
      </c>
      <c r="G323" s="175" t="s">
        <v>168</v>
      </c>
      <c r="H323" s="176">
        <v>47.695</v>
      </c>
      <c r="I323" s="177"/>
      <c r="J323" s="178">
        <f t="shared" si="80"/>
        <v>0</v>
      </c>
      <c r="K323" s="179"/>
      <c r="L323" s="180"/>
      <c r="M323" s="181" t="s">
        <v>1</v>
      </c>
      <c r="N323" s="182" t="s">
        <v>40</v>
      </c>
      <c r="O323" s="58"/>
      <c r="P323" s="163">
        <f t="shared" si="81"/>
        <v>0</v>
      </c>
      <c r="Q323" s="163">
        <v>1.5E-3</v>
      </c>
      <c r="R323" s="163">
        <f t="shared" si="82"/>
        <v>7.1542499999999995E-2</v>
      </c>
      <c r="S323" s="163">
        <v>0</v>
      </c>
      <c r="T323" s="164">
        <f t="shared" si="83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65" t="s">
        <v>292</v>
      </c>
      <c r="AT323" s="165" t="s">
        <v>613</v>
      </c>
      <c r="AU323" s="165" t="s">
        <v>87</v>
      </c>
      <c r="AY323" s="14" t="s">
        <v>163</v>
      </c>
      <c r="BE323" s="166">
        <f t="shared" si="84"/>
        <v>0</v>
      </c>
      <c r="BF323" s="166">
        <f t="shared" si="85"/>
        <v>0</v>
      </c>
      <c r="BG323" s="166">
        <f t="shared" si="86"/>
        <v>0</v>
      </c>
      <c r="BH323" s="166">
        <f t="shared" si="87"/>
        <v>0</v>
      </c>
      <c r="BI323" s="166">
        <f t="shared" si="88"/>
        <v>0</v>
      </c>
      <c r="BJ323" s="14" t="s">
        <v>87</v>
      </c>
      <c r="BK323" s="166">
        <f t="shared" si="89"/>
        <v>0</v>
      </c>
      <c r="BL323" s="14" t="s">
        <v>227</v>
      </c>
      <c r="BM323" s="165" t="s">
        <v>1049</v>
      </c>
    </row>
    <row r="324" spans="1:65" s="2" customFormat="1" ht="16.5" customHeight="1">
      <c r="A324" s="29"/>
      <c r="B324" s="152"/>
      <c r="C324" s="153" t="s">
        <v>1050</v>
      </c>
      <c r="D324" s="153" t="s">
        <v>165</v>
      </c>
      <c r="E324" s="154" t="s">
        <v>1051</v>
      </c>
      <c r="F324" s="155" t="s">
        <v>1052</v>
      </c>
      <c r="G324" s="156" t="s">
        <v>168</v>
      </c>
      <c r="H324" s="157">
        <v>259.05</v>
      </c>
      <c r="I324" s="158"/>
      <c r="J324" s="159">
        <f t="shared" si="80"/>
        <v>0</v>
      </c>
      <c r="K324" s="160"/>
      <c r="L324" s="30"/>
      <c r="M324" s="161" t="s">
        <v>1</v>
      </c>
      <c r="N324" s="162" t="s">
        <v>40</v>
      </c>
      <c r="O324" s="58"/>
      <c r="P324" s="163">
        <f t="shared" si="81"/>
        <v>0</v>
      </c>
      <c r="Q324" s="163">
        <v>0</v>
      </c>
      <c r="R324" s="163">
        <f t="shared" si="82"/>
        <v>0</v>
      </c>
      <c r="S324" s="163">
        <v>0</v>
      </c>
      <c r="T324" s="164">
        <f t="shared" si="83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65" t="s">
        <v>227</v>
      </c>
      <c r="AT324" s="165" t="s">
        <v>165</v>
      </c>
      <c r="AU324" s="165" t="s">
        <v>87</v>
      </c>
      <c r="AY324" s="14" t="s">
        <v>163</v>
      </c>
      <c r="BE324" s="166">
        <f t="shared" si="84"/>
        <v>0</v>
      </c>
      <c r="BF324" s="166">
        <f t="shared" si="85"/>
        <v>0</v>
      </c>
      <c r="BG324" s="166">
        <f t="shared" si="86"/>
        <v>0</v>
      </c>
      <c r="BH324" s="166">
        <f t="shared" si="87"/>
        <v>0</v>
      </c>
      <c r="BI324" s="166">
        <f t="shared" si="88"/>
        <v>0</v>
      </c>
      <c r="BJ324" s="14" t="s">
        <v>87</v>
      </c>
      <c r="BK324" s="166">
        <f t="shared" si="89"/>
        <v>0</v>
      </c>
      <c r="BL324" s="14" t="s">
        <v>227</v>
      </c>
      <c r="BM324" s="165" t="s">
        <v>1053</v>
      </c>
    </row>
    <row r="325" spans="1:65" s="2" customFormat="1" ht="21.75" customHeight="1">
      <c r="A325" s="29"/>
      <c r="B325" s="152"/>
      <c r="C325" s="172" t="s">
        <v>1054</v>
      </c>
      <c r="D325" s="172" t="s">
        <v>613</v>
      </c>
      <c r="E325" s="173" t="s">
        <v>1055</v>
      </c>
      <c r="F325" s="174" t="s">
        <v>1056</v>
      </c>
      <c r="G325" s="175" t="s">
        <v>168</v>
      </c>
      <c r="H325" s="176">
        <v>297.90800000000002</v>
      </c>
      <c r="I325" s="177"/>
      <c r="J325" s="178">
        <f t="shared" si="80"/>
        <v>0</v>
      </c>
      <c r="K325" s="179"/>
      <c r="L325" s="180"/>
      <c r="M325" s="181" t="s">
        <v>1</v>
      </c>
      <c r="N325" s="182" t="s">
        <v>40</v>
      </c>
      <c r="O325" s="58"/>
      <c r="P325" s="163">
        <f t="shared" si="81"/>
        <v>0</v>
      </c>
      <c r="Q325" s="163">
        <v>1E-4</v>
      </c>
      <c r="R325" s="163">
        <f t="shared" si="82"/>
        <v>2.9790800000000003E-2</v>
      </c>
      <c r="S325" s="163">
        <v>0</v>
      </c>
      <c r="T325" s="164">
        <f t="shared" si="83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65" t="s">
        <v>292</v>
      </c>
      <c r="AT325" s="165" t="s">
        <v>613</v>
      </c>
      <c r="AU325" s="165" t="s">
        <v>87</v>
      </c>
      <c r="AY325" s="14" t="s">
        <v>163</v>
      </c>
      <c r="BE325" s="166">
        <f t="shared" si="84"/>
        <v>0</v>
      </c>
      <c r="BF325" s="166">
        <f t="shared" si="85"/>
        <v>0</v>
      </c>
      <c r="BG325" s="166">
        <f t="shared" si="86"/>
        <v>0</v>
      </c>
      <c r="BH325" s="166">
        <f t="shared" si="87"/>
        <v>0</v>
      </c>
      <c r="BI325" s="166">
        <f t="shared" si="88"/>
        <v>0</v>
      </c>
      <c r="BJ325" s="14" t="s">
        <v>87</v>
      </c>
      <c r="BK325" s="166">
        <f t="shared" si="89"/>
        <v>0</v>
      </c>
      <c r="BL325" s="14" t="s">
        <v>227</v>
      </c>
      <c r="BM325" s="165" t="s">
        <v>1057</v>
      </c>
    </row>
    <row r="326" spans="1:65" s="2" customFormat="1" ht="24.2" customHeight="1">
      <c r="A326" s="29"/>
      <c r="B326" s="152"/>
      <c r="C326" s="153" t="s">
        <v>1058</v>
      </c>
      <c r="D326" s="153" t="s">
        <v>165</v>
      </c>
      <c r="E326" s="154" t="s">
        <v>1059</v>
      </c>
      <c r="F326" s="155" t="s">
        <v>1060</v>
      </c>
      <c r="G326" s="156" t="s">
        <v>168</v>
      </c>
      <c r="H326" s="157">
        <v>76.959999999999994</v>
      </c>
      <c r="I326" s="158"/>
      <c r="J326" s="159">
        <f t="shared" si="80"/>
        <v>0</v>
      </c>
      <c r="K326" s="160"/>
      <c r="L326" s="30"/>
      <c r="M326" s="161" t="s">
        <v>1</v>
      </c>
      <c r="N326" s="162" t="s">
        <v>40</v>
      </c>
      <c r="O326" s="58"/>
      <c r="P326" s="163">
        <f t="shared" si="81"/>
        <v>0</v>
      </c>
      <c r="Q326" s="163">
        <v>0</v>
      </c>
      <c r="R326" s="163">
        <f t="shared" si="82"/>
        <v>0</v>
      </c>
      <c r="S326" s="163">
        <v>0</v>
      </c>
      <c r="T326" s="164">
        <f t="shared" si="83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65" t="s">
        <v>227</v>
      </c>
      <c r="AT326" s="165" t="s">
        <v>165</v>
      </c>
      <c r="AU326" s="165" t="s">
        <v>87</v>
      </c>
      <c r="AY326" s="14" t="s">
        <v>163</v>
      </c>
      <c r="BE326" s="166">
        <f t="shared" si="84"/>
        <v>0</v>
      </c>
      <c r="BF326" s="166">
        <f t="shared" si="85"/>
        <v>0</v>
      </c>
      <c r="BG326" s="166">
        <f t="shared" si="86"/>
        <v>0</v>
      </c>
      <c r="BH326" s="166">
        <f t="shared" si="87"/>
        <v>0</v>
      </c>
      <c r="BI326" s="166">
        <f t="shared" si="88"/>
        <v>0</v>
      </c>
      <c r="BJ326" s="14" t="s">
        <v>87</v>
      </c>
      <c r="BK326" s="166">
        <f t="shared" si="89"/>
        <v>0</v>
      </c>
      <c r="BL326" s="14" t="s">
        <v>227</v>
      </c>
      <c r="BM326" s="165" t="s">
        <v>1061</v>
      </c>
    </row>
    <row r="327" spans="1:65" s="2" customFormat="1" ht="24.2" customHeight="1">
      <c r="A327" s="29"/>
      <c r="B327" s="152"/>
      <c r="C327" s="172" t="s">
        <v>1062</v>
      </c>
      <c r="D327" s="172" t="s">
        <v>613</v>
      </c>
      <c r="E327" s="173" t="s">
        <v>1063</v>
      </c>
      <c r="F327" s="174" t="s">
        <v>1064</v>
      </c>
      <c r="G327" s="175" t="s">
        <v>168</v>
      </c>
      <c r="H327" s="176">
        <v>78.498999999999995</v>
      </c>
      <c r="I327" s="177"/>
      <c r="J327" s="178">
        <f t="shared" si="80"/>
        <v>0</v>
      </c>
      <c r="K327" s="179"/>
      <c r="L327" s="180"/>
      <c r="M327" s="181" t="s">
        <v>1</v>
      </c>
      <c r="N327" s="182" t="s">
        <v>40</v>
      </c>
      <c r="O327" s="58"/>
      <c r="P327" s="163">
        <f t="shared" si="81"/>
        <v>0</v>
      </c>
      <c r="Q327" s="163">
        <v>1.33E-3</v>
      </c>
      <c r="R327" s="163">
        <f t="shared" si="82"/>
        <v>0.10440366999999999</v>
      </c>
      <c r="S327" s="163">
        <v>0</v>
      </c>
      <c r="T327" s="164">
        <f t="shared" si="83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65" t="s">
        <v>292</v>
      </c>
      <c r="AT327" s="165" t="s">
        <v>613</v>
      </c>
      <c r="AU327" s="165" t="s">
        <v>87</v>
      </c>
      <c r="AY327" s="14" t="s">
        <v>163</v>
      </c>
      <c r="BE327" s="166">
        <f t="shared" si="84"/>
        <v>0</v>
      </c>
      <c r="BF327" s="166">
        <f t="shared" si="85"/>
        <v>0</v>
      </c>
      <c r="BG327" s="166">
        <f t="shared" si="86"/>
        <v>0</v>
      </c>
      <c r="BH327" s="166">
        <f t="shared" si="87"/>
        <v>0</v>
      </c>
      <c r="BI327" s="166">
        <f t="shared" si="88"/>
        <v>0</v>
      </c>
      <c r="BJ327" s="14" t="s">
        <v>87</v>
      </c>
      <c r="BK327" s="166">
        <f t="shared" si="89"/>
        <v>0</v>
      </c>
      <c r="BL327" s="14" t="s">
        <v>227</v>
      </c>
      <c r="BM327" s="165" t="s">
        <v>1065</v>
      </c>
    </row>
    <row r="328" spans="1:65" s="2" customFormat="1" ht="24.2" customHeight="1">
      <c r="A328" s="29"/>
      <c r="B328" s="152"/>
      <c r="C328" s="153" t="s">
        <v>1066</v>
      </c>
      <c r="D328" s="153" t="s">
        <v>165</v>
      </c>
      <c r="E328" s="154" t="s">
        <v>1067</v>
      </c>
      <c r="F328" s="155" t="s">
        <v>1068</v>
      </c>
      <c r="G328" s="156" t="s">
        <v>168</v>
      </c>
      <c r="H328" s="157">
        <v>65.16</v>
      </c>
      <c r="I328" s="158"/>
      <c r="J328" s="159">
        <f t="shared" si="80"/>
        <v>0</v>
      </c>
      <c r="K328" s="160"/>
      <c r="L328" s="30"/>
      <c r="M328" s="161" t="s">
        <v>1</v>
      </c>
      <c r="N328" s="162" t="s">
        <v>40</v>
      </c>
      <c r="O328" s="58"/>
      <c r="P328" s="163">
        <f t="shared" si="81"/>
        <v>0</v>
      </c>
      <c r="Q328" s="163">
        <v>0</v>
      </c>
      <c r="R328" s="163">
        <f t="shared" si="82"/>
        <v>0</v>
      </c>
      <c r="S328" s="163">
        <v>0</v>
      </c>
      <c r="T328" s="164">
        <f t="shared" si="83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65" t="s">
        <v>227</v>
      </c>
      <c r="AT328" s="165" t="s">
        <v>165</v>
      </c>
      <c r="AU328" s="165" t="s">
        <v>87</v>
      </c>
      <c r="AY328" s="14" t="s">
        <v>163</v>
      </c>
      <c r="BE328" s="166">
        <f t="shared" si="84"/>
        <v>0</v>
      </c>
      <c r="BF328" s="166">
        <f t="shared" si="85"/>
        <v>0</v>
      </c>
      <c r="BG328" s="166">
        <f t="shared" si="86"/>
        <v>0</v>
      </c>
      <c r="BH328" s="166">
        <f t="shared" si="87"/>
        <v>0</v>
      </c>
      <c r="BI328" s="166">
        <f t="shared" si="88"/>
        <v>0</v>
      </c>
      <c r="BJ328" s="14" t="s">
        <v>87</v>
      </c>
      <c r="BK328" s="166">
        <f t="shared" si="89"/>
        <v>0</v>
      </c>
      <c r="BL328" s="14" t="s">
        <v>227</v>
      </c>
      <c r="BM328" s="165" t="s">
        <v>1069</v>
      </c>
    </row>
    <row r="329" spans="1:65" s="2" customFormat="1" ht="24.2" customHeight="1">
      <c r="A329" s="29"/>
      <c r="B329" s="152"/>
      <c r="C329" s="172" t="s">
        <v>1070</v>
      </c>
      <c r="D329" s="172" t="s">
        <v>613</v>
      </c>
      <c r="E329" s="173" t="s">
        <v>1071</v>
      </c>
      <c r="F329" s="174" t="s">
        <v>1072</v>
      </c>
      <c r="G329" s="175" t="s">
        <v>168</v>
      </c>
      <c r="H329" s="176">
        <v>132.92599999999999</v>
      </c>
      <c r="I329" s="177"/>
      <c r="J329" s="178">
        <f t="shared" si="80"/>
        <v>0</v>
      </c>
      <c r="K329" s="179"/>
      <c r="L329" s="180"/>
      <c r="M329" s="181" t="s">
        <v>1</v>
      </c>
      <c r="N329" s="182" t="s">
        <v>40</v>
      </c>
      <c r="O329" s="58"/>
      <c r="P329" s="163">
        <f t="shared" si="81"/>
        <v>0</v>
      </c>
      <c r="Q329" s="163">
        <v>2.4499999999999999E-3</v>
      </c>
      <c r="R329" s="163">
        <f t="shared" si="82"/>
        <v>0.32566869999999998</v>
      </c>
      <c r="S329" s="163">
        <v>0</v>
      </c>
      <c r="T329" s="164">
        <f t="shared" si="83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65" t="s">
        <v>292</v>
      </c>
      <c r="AT329" s="165" t="s">
        <v>613</v>
      </c>
      <c r="AU329" s="165" t="s">
        <v>87</v>
      </c>
      <c r="AY329" s="14" t="s">
        <v>163</v>
      </c>
      <c r="BE329" s="166">
        <f t="shared" si="84"/>
        <v>0</v>
      </c>
      <c r="BF329" s="166">
        <f t="shared" si="85"/>
        <v>0</v>
      </c>
      <c r="BG329" s="166">
        <f t="shared" si="86"/>
        <v>0</v>
      </c>
      <c r="BH329" s="166">
        <f t="shared" si="87"/>
        <v>0</v>
      </c>
      <c r="BI329" s="166">
        <f t="shared" si="88"/>
        <v>0</v>
      </c>
      <c r="BJ329" s="14" t="s">
        <v>87</v>
      </c>
      <c r="BK329" s="166">
        <f t="shared" si="89"/>
        <v>0</v>
      </c>
      <c r="BL329" s="14" t="s">
        <v>227</v>
      </c>
      <c r="BM329" s="165" t="s">
        <v>1073</v>
      </c>
    </row>
    <row r="330" spans="1:65" s="2" customFormat="1" ht="24.2" customHeight="1">
      <c r="A330" s="29"/>
      <c r="B330" s="152"/>
      <c r="C330" s="153" t="s">
        <v>1074</v>
      </c>
      <c r="D330" s="153" t="s">
        <v>165</v>
      </c>
      <c r="E330" s="154" t="s">
        <v>1075</v>
      </c>
      <c r="F330" s="155" t="s">
        <v>1076</v>
      </c>
      <c r="G330" s="156" t="s">
        <v>168</v>
      </c>
      <c r="H330" s="157">
        <v>116.93</v>
      </c>
      <c r="I330" s="158"/>
      <c r="J330" s="159">
        <f t="shared" si="80"/>
        <v>0</v>
      </c>
      <c r="K330" s="160"/>
      <c r="L330" s="30"/>
      <c r="M330" s="161" t="s">
        <v>1</v>
      </c>
      <c r="N330" s="162" t="s">
        <v>40</v>
      </c>
      <c r="O330" s="58"/>
      <c r="P330" s="163">
        <f t="shared" si="81"/>
        <v>0</v>
      </c>
      <c r="Q330" s="163">
        <v>5.0000000000000001E-3</v>
      </c>
      <c r="R330" s="163">
        <f t="shared" si="82"/>
        <v>0.58465</v>
      </c>
      <c r="S330" s="163">
        <v>0</v>
      </c>
      <c r="T330" s="164">
        <f t="shared" si="83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65" t="s">
        <v>227</v>
      </c>
      <c r="AT330" s="165" t="s">
        <v>165</v>
      </c>
      <c r="AU330" s="165" t="s">
        <v>87</v>
      </c>
      <c r="AY330" s="14" t="s">
        <v>163</v>
      </c>
      <c r="BE330" s="166">
        <f t="shared" si="84"/>
        <v>0</v>
      </c>
      <c r="BF330" s="166">
        <f t="shared" si="85"/>
        <v>0</v>
      </c>
      <c r="BG330" s="166">
        <f t="shared" si="86"/>
        <v>0</v>
      </c>
      <c r="BH330" s="166">
        <f t="shared" si="87"/>
        <v>0</v>
      </c>
      <c r="BI330" s="166">
        <f t="shared" si="88"/>
        <v>0</v>
      </c>
      <c r="BJ330" s="14" t="s">
        <v>87</v>
      </c>
      <c r="BK330" s="166">
        <f t="shared" si="89"/>
        <v>0</v>
      </c>
      <c r="BL330" s="14" t="s">
        <v>227</v>
      </c>
      <c r="BM330" s="165" t="s">
        <v>1077</v>
      </c>
    </row>
    <row r="331" spans="1:65" s="2" customFormat="1" ht="24.2" customHeight="1">
      <c r="A331" s="29"/>
      <c r="B331" s="152"/>
      <c r="C331" s="172" t="s">
        <v>1078</v>
      </c>
      <c r="D331" s="172" t="s">
        <v>613</v>
      </c>
      <c r="E331" s="173" t="s">
        <v>1063</v>
      </c>
      <c r="F331" s="174" t="s">
        <v>1064</v>
      </c>
      <c r="G331" s="175" t="s">
        <v>168</v>
      </c>
      <c r="H331" s="176">
        <v>119.26900000000001</v>
      </c>
      <c r="I331" s="177"/>
      <c r="J331" s="178">
        <f t="shared" si="80"/>
        <v>0</v>
      </c>
      <c r="K331" s="179"/>
      <c r="L331" s="180"/>
      <c r="M331" s="181" t="s">
        <v>1</v>
      </c>
      <c r="N331" s="182" t="s">
        <v>40</v>
      </c>
      <c r="O331" s="58"/>
      <c r="P331" s="163">
        <f t="shared" si="81"/>
        <v>0</v>
      </c>
      <c r="Q331" s="163">
        <v>1.33E-3</v>
      </c>
      <c r="R331" s="163">
        <f t="shared" si="82"/>
        <v>0.15862777</v>
      </c>
      <c r="S331" s="163">
        <v>0</v>
      </c>
      <c r="T331" s="164">
        <f t="shared" si="83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65" t="s">
        <v>292</v>
      </c>
      <c r="AT331" s="165" t="s">
        <v>613</v>
      </c>
      <c r="AU331" s="165" t="s">
        <v>87</v>
      </c>
      <c r="AY331" s="14" t="s">
        <v>163</v>
      </c>
      <c r="BE331" s="166">
        <f t="shared" si="84"/>
        <v>0</v>
      </c>
      <c r="BF331" s="166">
        <f t="shared" si="85"/>
        <v>0</v>
      </c>
      <c r="BG331" s="166">
        <f t="shared" si="86"/>
        <v>0</v>
      </c>
      <c r="BH331" s="166">
        <f t="shared" si="87"/>
        <v>0</v>
      </c>
      <c r="BI331" s="166">
        <f t="shared" si="88"/>
        <v>0</v>
      </c>
      <c r="BJ331" s="14" t="s">
        <v>87</v>
      </c>
      <c r="BK331" s="166">
        <f t="shared" si="89"/>
        <v>0</v>
      </c>
      <c r="BL331" s="14" t="s">
        <v>227</v>
      </c>
      <c r="BM331" s="165" t="s">
        <v>1079</v>
      </c>
    </row>
    <row r="332" spans="1:65" s="2" customFormat="1" ht="24.2" customHeight="1">
      <c r="A332" s="29"/>
      <c r="B332" s="152"/>
      <c r="C332" s="153" t="s">
        <v>1080</v>
      </c>
      <c r="D332" s="153" t="s">
        <v>165</v>
      </c>
      <c r="E332" s="154" t="s">
        <v>1081</v>
      </c>
      <c r="F332" s="155" t="s">
        <v>1082</v>
      </c>
      <c r="G332" s="156" t="s">
        <v>168</v>
      </c>
      <c r="H332" s="157">
        <v>80.486000000000004</v>
      </c>
      <c r="I332" s="158"/>
      <c r="J332" s="159">
        <f t="shared" si="80"/>
        <v>0</v>
      </c>
      <c r="K332" s="160"/>
      <c r="L332" s="30"/>
      <c r="M332" s="161" t="s">
        <v>1</v>
      </c>
      <c r="N332" s="162" t="s">
        <v>40</v>
      </c>
      <c r="O332" s="58"/>
      <c r="P332" s="163">
        <f t="shared" si="81"/>
        <v>0</v>
      </c>
      <c r="Q332" s="163">
        <v>0</v>
      </c>
      <c r="R332" s="163">
        <f t="shared" si="82"/>
        <v>0</v>
      </c>
      <c r="S332" s="163">
        <v>0</v>
      </c>
      <c r="T332" s="164">
        <f t="shared" si="83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65" t="s">
        <v>227</v>
      </c>
      <c r="AT332" s="165" t="s">
        <v>165</v>
      </c>
      <c r="AU332" s="165" t="s">
        <v>87</v>
      </c>
      <c r="AY332" s="14" t="s">
        <v>163</v>
      </c>
      <c r="BE332" s="166">
        <f t="shared" si="84"/>
        <v>0</v>
      </c>
      <c r="BF332" s="166">
        <f t="shared" si="85"/>
        <v>0</v>
      </c>
      <c r="BG332" s="166">
        <f t="shared" si="86"/>
        <v>0</v>
      </c>
      <c r="BH332" s="166">
        <f t="shared" si="87"/>
        <v>0</v>
      </c>
      <c r="BI332" s="166">
        <f t="shared" si="88"/>
        <v>0</v>
      </c>
      <c r="BJ332" s="14" t="s">
        <v>87</v>
      </c>
      <c r="BK332" s="166">
        <f t="shared" si="89"/>
        <v>0</v>
      </c>
      <c r="BL332" s="14" t="s">
        <v>227</v>
      </c>
      <c r="BM332" s="165" t="s">
        <v>1083</v>
      </c>
    </row>
    <row r="333" spans="1:65" s="2" customFormat="1" ht="24.2" customHeight="1">
      <c r="A333" s="29"/>
      <c r="B333" s="152"/>
      <c r="C333" s="172" t="s">
        <v>1084</v>
      </c>
      <c r="D333" s="172" t="s">
        <v>613</v>
      </c>
      <c r="E333" s="173" t="s">
        <v>1085</v>
      </c>
      <c r="F333" s="174" t="s">
        <v>1086</v>
      </c>
      <c r="G333" s="175" t="s">
        <v>168</v>
      </c>
      <c r="H333" s="176">
        <v>82.096000000000004</v>
      </c>
      <c r="I333" s="177"/>
      <c r="J333" s="178">
        <f t="shared" si="80"/>
        <v>0</v>
      </c>
      <c r="K333" s="179"/>
      <c r="L333" s="180"/>
      <c r="M333" s="181" t="s">
        <v>1</v>
      </c>
      <c r="N333" s="182" t="s">
        <v>40</v>
      </c>
      <c r="O333" s="58"/>
      <c r="P333" s="163">
        <f t="shared" si="81"/>
        <v>0</v>
      </c>
      <c r="Q333" s="163">
        <v>1.65E-3</v>
      </c>
      <c r="R333" s="163">
        <f t="shared" si="82"/>
        <v>0.13545840000000001</v>
      </c>
      <c r="S333" s="163">
        <v>0</v>
      </c>
      <c r="T333" s="164">
        <f t="shared" si="83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65" t="s">
        <v>292</v>
      </c>
      <c r="AT333" s="165" t="s">
        <v>613</v>
      </c>
      <c r="AU333" s="165" t="s">
        <v>87</v>
      </c>
      <c r="AY333" s="14" t="s">
        <v>163</v>
      </c>
      <c r="BE333" s="166">
        <f t="shared" si="84"/>
        <v>0</v>
      </c>
      <c r="BF333" s="166">
        <f t="shared" si="85"/>
        <v>0</v>
      </c>
      <c r="BG333" s="166">
        <f t="shared" si="86"/>
        <v>0</v>
      </c>
      <c r="BH333" s="166">
        <f t="shared" si="87"/>
        <v>0</v>
      </c>
      <c r="BI333" s="166">
        <f t="shared" si="88"/>
        <v>0</v>
      </c>
      <c r="BJ333" s="14" t="s">
        <v>87</v>
      </c>
      <c r="BK333" s="166">
        <f t="shared" si="89"/>
        <v>0</v>
      </c>
      <c r="BL333" s="14" t="s">
        <v>227</v>
      </c>
      <c r="BM333" s="165" t="s">
        <v>1087</v>
      </c>
    </row>
    <row r="334" spans="1:65" s="2" customFormat="1" ht="24.2" customHeight="1">
      <c r="A334" s="29"/>
      <c r="B334" s="152"/>
      <c r="C334" s="153" t="s">
        <v>1088</v>
      </c>
      <c r="D334" s="153" t="s">
        <v>165</v>
      </c>
      <c r="E334" s="154" t="s">
        <v>1089</v>
      </c>
      <c r="F334" s="155" t="s">
        <v>1090</v>
      </c>
      <c r="G334" s="156" t="s">
        <v>168</v>
      </c>
      <c r="H334" s="157">
        <v>19.094999999999999</v>
      </c>
      <c r="I334" s="158"/>
      <c r="J334" s="159">
        <f t="shared" si="80"/>
        <v>0</v>
      </c>
      <c r="K334" s="160"/>
      <c r="L334" s="30"/>
      <c r="M334" s="161" t="s">
        <v>1</v>
      </c>
      <c r="N334" s="162" t="s">
        <v>40</v>
      </c>
      <c r="O334" s="58"/>
      <c r="P334" s="163">
        <f t="shared" si="81"/>
        <v>0</v>
      </c>
      <c r="Q334" s="163">
        <v>0</v>
      </c>
      <c r="R334" s="163">
        <f t="shared" si="82"/>
        <v>0</v>
      </c>
      <c r="S334" s="163">
        <v>0</v>
      </c>
      <c r="T334" s="164">
        <f t="shared" si="83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65" t="s">
        <v>227</v>
      </c>
      <c r="AT334" s="165" t="s">
        <v>165</v>
      </c>
      <c r="AU334" s="165" t="s">
        <v>87</v>
      </c>
      <c r="AY334" s="14" t="s">
        <v>163</v>
      </c>
      <c r="BE334" s="166">
        <f t="shared" si="84"/>
        <v>0</v>
      </c>
      <c r="BF334" s="166">
        <f t="shared" si="85"/>
        <v>0</v>
      </c>
      <c r="BG334" s="166">
        <f t="shared" si="86"/>
        <v>0</v>
      </c>
      <c r="BH334" s="166">
        <f t="shared" si="87"/>
        <v>0</v>
      </c>
      <c r="BI334" s="166">
        <f t="shared" si="88"/>
        <v>0</v>
      </c>
      <c r="BJ334" s="14" t="s">
        <v>87</v>
      </c>
      <c r="BK334" s="166">
        <f t="shared" si="89"/>
        <v>0</v>
      </c>
      <c r="BL334" s="14" t="s">
        <v>227</v>
      </c>
      <c r="BM334" s="165" t="s">
        <v>1091</v>
      </c>
    </row>
    <row r="335" spans="1:65" s="2" customFormat="1" ht="24.2" customHeight="1">
      <c r="A335" s="29"/>
      <c r="B335" s="152"/>
      <c r="C335" s="172" t="s">
        <v>1092</v>
      </c>
      <c r="D335" s="172" t="s">
        <v>613</v>
      </c>
      <c r="E335" s="173" t="s">
        <v>1093</v>
      </c>
      <c r="F335" s="174" t="s">
        <v>1094</v>
      </c>
      <c r="G335" s="175" t="s">
        <v>177</v>
      </c>
      <c r="H335" s="176">
        <v>1.948</v>
      </c>
      <c r="I335" s="177"/>
      <c r="J335" s="178">
        <f t="shared" si="80"/>
        <v>0</v>
      </c>
      <c r="K335" s="179"/>
      <c r="L335" s="180"/>
      <c r="M335" s="181" t="s">
        <v>1</v>
      </c>
      <c r="N335" s="182" t="s">
        <v>40</v>
      </c>
      <c r="O335" s="58"/>
      <c r="P335" s="163">
        <f t="shared" si="81"/>
        <v>0</v>
      </c>
      <c r="Q335" s="163">
        <v>2.5000000000000001E-2</v>
      </c>
      <c r="R335" s="163">
        <f t="shared" si="82"/>
        <v>4.87E-2</v>
      </c>
      <c r="S335" s="163">
        <v>0</v>
      </c>
      <c r="T335" s="164">
        <f t="shared" si="83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65" t="s">
        <v>292</v>
      </c>
      <c r="AT335" s="165" t="s">
        <v>613</v>
      </c>
      <c r="AU335" s="165" t="s">
        <v>87</v>
      </c>
      <c r="AY335" s="14" t="s">
        <v>163</v>
      </c>
      <c r="BE335" s="166">
        <f t="shared" si="84"/>
        <v>0</v>
      </c>
      <c r="BF335" s="166">
        <f t="shared" si="85"/>
        <v>0</v>
      </c>
      <c r="BG335" s="166">
        <f t="shared" si="86"/>
        <v>0</v>
      </c>
      <c r="BH335" s="166">
        <f t="shared" si="87"/>
        <v>0</v>
      </c>
      <c r="BI335" s="166">
        <f t="shared" si="88"/>
        <v>0</v>
      </c>
      <c r="BJ335" s="14" t="s">
        <v>87</v>
      </c>
      <c r="BK335" s="166">
        <f t="shared" si="89"/>
        <v>0</v>
      </c>
      <c r="BL335" s="14" t="s">
        <v>227</v>
      </c>
      <c r="BM335" s="165" t="s">
        <v>1095</v>
      </c>
    </row>
    <row r="336" spans="1:65" s="2" customFormat="1" ht="33" customHeight="1">
      <c r="A336" s="29"/>
      <c r="B336" s="152"/>
      <c r="C336" s="153" t="s">
        <v>1096</v>
      </c>
      <c r="D336" s="153" t="s">
        <v>165</v>
      </c>
      <c r="E336" s="154" t="s">
        <v>1097</v>
      </c>
      <c r="F336" s="155" t="s">
        <v>1098</v>
      </c>
      <c r="G336" s="156" t="s">
        <v>168</v>
      </c>
      <c r="H336" s="157">
        <v>19.094999999999999</v>
      </c>
      <c r="I336" s="158"/>
      <c r="J336" s="159">
        <f t="shared" si="80"/>
        <v>0</v>
      </c>
      <c r="K336" s="160"/>
      <c r="L336" s="30"/>
      <c r="M336" s="161" t="s">
        <v>1</v>
      </c>
      <c r="N336" s="162" t="s">
        <v>40</v>
      </c>
      <c r="O336" s="58"/>
      <c r="P336" s="163">
        <f t="shared" si="81"/>
        <v>0</v>
      </c>
      <c r="Q336" s="163">
        <v>1.2E-4</v>
      </c>
      <c r="R336" s="163">
        <f t="shared" si="82"/>
        <v>2.2913999999999999E-3</v>
      </c>
      <c r="S336" s="163">
        <v>0</v>
      </c>
      <c r="T336" s="164">
        <f t="shared" si="83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65" t="s">
        <v>227</v>
      </c>
      <c r="AT336" s="165" t="s">
        <v>165</v>
      </c>
      <c r="AU336" s="165" t="s">
        <v>87</v>
      </c>
      <c r="AY336" s="14" t="s">
        <v>163</v>
      </c>
      <c r="BE336" s="166">
        <f t="shared" si="84"/>
        <v>0</v>
      </c>
      <c r="BF336" s="166">
        <f t="shared" si="85"/>
        <v>0</v>
      </c>
      <c r="BG336" s="166">
        <f t="shared" si="86"/>
        <v>0</v>
      </c>
      <c r="BH336" s="166">
        <f t="shared" si="87"/>
        <v>0</v>
      </c>
      <c r="BI336" s="166">
        <f t="shared" si="88"/>
        <v>0</v>
      </c>
      <c r="BJ336" s="14" t="s">
        <v>87</v>
      </c>
      <c r="BK336" s="166">
        <f t="shared" si="89"/>
        <v>0</v>
      </c>
      <c r="BL336" s="14" t="s">
        <v>227</v>
      </c>
      <c r="BM336" s="165" t="s">
        <v>1099</v>
      </c>
    </row>
    <row r="337" spans="1:65" s="2" customFormat="1" ht="24.2" customHeight="1">
      <c r="A337" s="29"/>
      <c r="B337" s="152"/>
      <c r="C337" s="172" t="s">
        <v>1100</v>
      </c>
      <c r="D337" s="172" t="s">
        <v>613</v>
      </c>
      <c r="E337" s="173" t="s">
        <v>1101</v>
      </c>
      <c r="F337" s="174" t="s">
        <v>1102</v>
      </c>
      <c r="G337" s="175" t="s">
        <v>168</v>
      </c>
      <c r="H337" s="176">
        <v>38.954000000000001</v>
      </c>
      <c r="I337" s="177"/>
      <c r="J337" s="178">
        <f t="shared" si="80"/>
        <v>0</v>
      </c>
      <c r="K337" s="179"/>
      <c r="L337" s="180"/>
      <c r="M337" s="181" t="s">
        <v>1</v>
      </c>
      <c r="N337" s="182" t="s">
        <v>40</v>
      </c>
      <c r="O337" s="58"/>
      <c r="P337" s="163">
        <f t="shared" si="81"/>
        <v>0</v>
      </c>
      <c r="Q337" s="163">
        <v>4.8999999999999998E-3</v>
      </c>
      <c r="R337" s="163">
        <f t="shared" si="82"/>
        <v>0.19087460000000001</v>
      </c>
      <c r="S337" s="163">
        <v>0</v>
      </c>
      <c r="T337" s="164">
        <f t="shared" si="83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65" t="s">
        <v>292</v>
      </c>
      <c r="AT337" s="165" t="s">
        <v>613</v>
      </c>
      <c r="AU337" s="165" t="s">
        <v>87</v>
      </c>
      <c r="AY337" s="14" t="s">
        <v>163</v>
      </c>
      <c r="BE337" s="166">
        <f t="shared" si="84"/>
        <v>0</v>
      </c>
      <c r="BF337" s="166">
        <f t="shared" si="85"/>
        <v>0</v>
      </c>
      <c r="BG337" s="166">
        <f t="shared" si="86"/>
        <v>0</v>
      </c>
      <c r="BH337" s="166">
        <f t="shared" si="87"/>
        <v>0</v>
      </c>
      <c r="BI337" s="166">
        <f t="shared" si="88"/>
        <v>0</v>
      </c>
      <c r="BJ337" s="14" t="s">
        <v>87</v>
      </c>
      <c r="BK337" s="166">
        <f t="shared" si="89"/>
        <v>0</v>
      </c>
      <c r="BL337" s="14" t="s">
        <v>227</v>
      </c>
      <c r="BM337" s="165" t="s">
        <v>1103</v>
      </c>
    </row>
    <row r="338" spans="1:65" s="2" customFormat="1" ht="21.75" customHeight="1">
      <c r="A338" s="29"/>
      <c r="B338" s="152"/>
      <c r="C338" s="153" t="s">
        <v>1104</v>
      </c>
      <c r="D338" s="153" t="s">
        <v>165</v>
      </c>
      <c r="E338" s="154" t="s">
        <v>1105</v>
      </c>
      <c r="F338" s="155" t="s">
        <v>1106</v>
      </c>
      <c r="G338" s="156" t="s">
        <v>168</v>
      </c>
      <c r="H338" s="157">
        <v>8.6280000000000001</v>
      </c>
      <c r="I338" s="158"/>
      <c r="J338" s="159">
        <f t="shared" si="80"/>
        <v>0</v>
      </c>
      <c r="K338" s="160"/>
      <c r="L338" s="30"/>
      <c r="M338" s="161" t="s">
        <v>1</v>
      </c>
      <c r="N338" s="162" t="s">
        <v>40</v>
      </c>
      <c r="O338" s="58"/>
      <c r="P338" s="163">
        <f t="shared" si="81"/>
        <v>0</v>
      </c>
      <c r="Q338" s="163">
        <v>4.0000000000000001E-3</v>
      </c>
      <c r="R338" s="163">
        <f t="shared" si="82"/>
        <v>3.4512000000000001E-2</v>
      </c>
      <c r="S338" s="163">
        <v>0</v>
      </c>
      <c r="T338" s="164">
        <f t="shared" si="83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65" t="s">
        <v>227</v>
      </c>
      <c r="AT338" s="165" t="s">
        <v>165</v>
      </c>
      <c r="AU338" s="165" t="s">
        <v>87</v>
      </c>
      <c r="AY338" s="14" t="s">
        <v>163</v>
      </c>
      <c r="BE338" s="166">
        <f t="shared" si="84"/>
        <v>0</v>
      </c>
      <c r="BF338" s="166">
        <f t="shared" si="85"/>
        <v>0</v>
      </c>
      <c r="BG338" s="166">
        <f t="shared" si="86"/>
        <v>0</v>
      </c>
      <c r="BH338" s="166">
        <f t="shared" si="87"/>
        <v>0</v>
      </c>
      <c r="BI338" s="166">
        <f t="shared" si="88"/>
        <v>0</v>
      </c>
      <c r="BJ338" s="14" t="s">
        <v>87</v>
      </c>
      <c r="BK338" s="166">
        <f t="shared" si="89"/>
        <v>0</v>
      </c>
      <c r="BL338" s="14" t="s">
        <v>227</v>
      </c>
      <c r="BM338" s="165" t="s">
        <v>1107</v>
      </c>
    </row>
    <row r="339" spans="1:65" s="2" customFormat="1" ht="24.2" customHeight="1">
      <c r="A339" s="29"/>
      <c r="B339" s="152"/>
      <c r="C339" s="172" t="s">
        <v>1108</v>
      </c>
      <c r="D339" s="172" t="s">
        <v>613</v>
      </c>
      <c r="E339" s="173" t="s">
        <v>1109</v>
      </c>
      <c r="F339" s="174" t="s">
        <v>1110</v>
      </c>
      <c r="G339" s="175" t="s">
        <v>168</v>
      </c>
      <c r="H339" s="176">
        <v>8.8010000000000002</v>
      </c>
      <c r="I339" s="177"/>
      <c r="J339" s="178">
        <f t="shared" si="80"/>
        <v>0</v>
      </c>
      <c r="K339" s="179"/>
      <c r="L339" s="180"/>
      <c r="M339" s="181" t="s">
        <v>1</v>
      </c>
      <c r="N339" s="182" t="s">
        <v>40</v>
      </c>
      <c r="O339" s="58"/>
      <c r="P339" s="163">
        <f t="shared" si="81"/>
        <v>0</v>
      </c>
      <c r="Q339" s="163">
        <v>6.6E-3</v>
      </c>
      <c r="R339" s="163">
        <f t="shared" si="82"/>
        <v>5.8086600000000002E-2</v>
      </c>
      <c r="S339" s="163">
        <v>0</v>
      </c>
      <c r="T339" s="164">
        <f t="shared" si="83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65" t="s">
        <v>292</v>
      </c>
      <c r="AT339" s="165" t="s">
        <v>613</v>
      </c>
      <c r="AU339" s="165" t="s">
        <v>87</v>
      </c>
      <c r="AY339" s="14" t="s">
        <v>163</v>
      </c>
      <c r="BE339" s="166">
        <f t="shared" si="84"/>
        <v>0</v>
      </c>
      <c r="BF339" s="166">
        <f t="shared" si="85"/>
        <v>0</v>
      </c>
      <c r="BG339" s="166">
        <f t="shared" si="86"/>
        <v>0</v>
      </c>
      <c r="BH339" s="166">
        <f t="shared" si="87"/>
        <v>0</v>
      </c>
      <c r="BI339" s="166">
        <f t="shared" si="88"/>
        <v>0</v>
      </c>
      <c r="BJ339" s="14" t="s">
        <v>87</v>
      </c>
      <c r="BK339" s="166">
        <f t="shared" si="89"/>
        <v>0</v>
      </c>
      <c r="BL339" s="14" t="s">
        <v>227</v>
      </c>
      <c r="BM339" s="165" t="s">
        <v>1111</v>
      </c>
    </row>
    <row r="340" spans="1:65" s="2" customFormat="1" ht="33" customHeight="1">
      <c r="A340" s="29"/>
      <c r="B340" s="152"/>
      <c r="C340" s="153" t="s">
        <v>1112</v>
      </c>
      <c r="D340" s="153" t="s">
        <v>165</v>
      </c>
      <c r="E340" s="154" t="s">
        <v>1113</v>
      </c>
      <c r="F340" s="155" t="s">
        <v>1114</v>
      </c>
      <c r="G340" s="156" t="s">
        <v>168</v>
      </c>
      <c r="H340" s="157">
        <v>161.215</v>
      </c>
      <c r="I340" s="158"/>
      <c r="J340" s="159">
        <f t="shared" si="80"/>
        <v>0</v>
      </c>
      <c r="K340" s="160"/>
      <c r="L340" s="30"/>
      <c r="M340" s="161" t="s">
        <v>1</v>
      </c>
      <c r="N340" s="162" t="s">
        <v>40</v>
      </c>
      <c r="O340" s="58"/>
      <c r="P340" s="163">
        <f t="shared" si="81"/>
        <v>0</v>
      </c>
      <c r="Q340" s="163">
        <v>1.6000000000000001E-3</v>
      </c>
      <c r="R340" s="163">
        <f t="shared" si="82"/>
        <v>0.25794400000000001</v>
      </c>
      <c r="S340" s="163">
        <v>0</v>
      </c>
      <c r="T340" s="164">
        <f t="shared" si="83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65" t="s">
        <v>227</v>
      </c>
      <c r="AT340" s="165" t="s">
        <v>165</v>
      </c>
      <c r="AU340" s="165" t="s">
        <v>87</v>
      </c>
      <c r="AY340" s="14" t="s">
        <v>163</v>
      </c>
      <c r="BE340" s="166">
        <f t="shared" si="84"/>
        <v>0</v>
      </c>
      <c r="BF340" s="166">
        <f t="shared" si="85"/>
        <v>0</v>
      </c>
      <c r="BG340" s="166">
        <f t="shared" si="86"/>
        <v>0</v>
      </c>
      <c r="BH340" s="166">
        <f t="shared" si="87"/>
        <v>0</v>
      </c>
      <c r="BI340" s="166">
        <f t="shared" si="88"/>
        <v>0</v>
      </c>
      <c r="BJ340" s="14" t="s">
        <v>87</v>
      </c>
      <c r="BK340" s="166">
        <f t="shared" si="89"/>
        <v>0</v>
      </c>
      <c r="BL340" s="14" t="s">
        <v>227</v>
      </c>
      <c r="BM340" s="165" t="s">
        <v>1115</v>
      </c>
    </row>
    <row r="341" spans="1:65" s="2" customFormat="1" ht="24.2" customHeight="1">
      <c r="A341" s="29"/>
      <c r="B341" s="152"/>
      <c r="C341" s="153" t="s">
        <v>1116</v>
      </c>
      <c r="D341" s="153" t="s">
        <v>165</v>
      </c>
      <c r="E341" s="154" t="s">
        <v>1117</v>
      </c>
      <c r="F341" s="155" t="s">
        <v>1118</v>
      </c>
      <c r="G341" s="156" t="s">
        <v>953</v>
      </c>
      <c r="H341" s="183"/>
      <c r="I341" s="158"/>
      <c r="J341" s="159">
        <f t="shared" si="80"/>
        <v>0</v>
      </c>
      <c r="K341" s="160"/>
      <c r="L341" s="30"/>
      <c r="M341" s="161" t="s">
        <v>1</v>
      </c>
      <c r="N341" s="162" t="s">
        <v>40</v>
      </c>
      <c r="O341" s="58"/>
      <c r="P341" s="163">
        <f t="shared" si="81"/>
        <v>0</v>
      </c>
      <c r="Q341" s="163">
        <v>0</v>
      </c>
      <c r="R341" s="163">
        <f t="shared" si="82"/>
        <v>0</v>
      </c>
      <c r="S341" s="163">
        <v>0</v>
      </c>
      <c r="T341" s="164">
        <f t="shared" si="83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65" t="s">
        <v>227</v>
      </c>
      <c r="AT341" s="165" t="s">
        <v>165</v>
      </c>
      <c r="AU341" s="165" t="s">
        <v>87</v>
      </c>
      <c r="AY341" s="14" t="s">
        <v>163</v>
      </c>
      <c r="BE341" s="166">
        <f t="shared" si="84"/>
        <v>0</v>
      </c>
      <c r="BF341" s="166">
        <f t="shared" si="85"/>
        <v>0</v>
      </c>
      <c r="BG341" s="166">
        <f t="shared" si="86"/>
        <v>0</v>
      </c>
      <c r="BH341" s="166">
        <f t="shared" si="87"/>
        <v>0</v>
      </c>
      <c r="BI341" s="166">
        <f t="shared" si="88"/>
        <v>0</v>
      </c>
      <c r="BJ341" s="14" t="s">
        <v>87</v>
      </c>
      <c r="BK341" s="166">
        <f t="shared" si="89"/>
        <v>0</v>
      </c>
      <c r="BL341" s="14" t="s">
        <v>227</v>
      </c>
      <c r="BM341" s="165" t="s">
        <v>1119</v>
      </c>
    </row>
    <row r="342" spans="1:65" s="12" customFormat="1" ht="22.9" customHeight="1">
      <c r="B342" s="139"/>
      <c r="D342" s="140" t="s">
        <v>73</v>
      </c>
      <c r="E342" s="150" t="s">
        <v>1120</v>
      </c>
      <c r="F342" s="150" t="s">
        <v>1121</v>
      </c>
      <c r="I342" s="142"/>
      <c r="J342" s="151">
        <f>BK342</f>
        <v>0</v>
      </c>
      <c r="L342" s="139"/>
      <c r="M342" s="144"/>
      <c r="N342" s="145"/>
      <c r="O342" s="145"/>
      <c r="P342" s="146">
        <f>SUM(P343:P347)</f>
        <v>0</v>
      </c>
      <c r="Q342" s="145"/>
      <c r="R342" s="146">
        <f>SUM(R343:R347)</f>
        <v>9.1600000000000015E-3</v>
      </c>
      <c r="S342" s="145"/>
      <c r="T342" s="147">
        <f>SUM(T343:T347)</f>
        <v>0</v>
      </c>
      <c r="AR342" s="140" t="s">
        <v>87</v>
      </c>
      <c r="AT342" s="148" t="s">
        <v>73</v>
      </c>
      <c r="AU342" s="148" t="s">
        <v>81</v>
      </c>
      <c r="AY342" s="140" t="s">
        <v>163</v>
      </c>
      <c r="BK342" s="149">
        <f>SUM(BK343:BK347)</f>
        <v>0</v>
      </c>
    </row>
    <row r="343" spans="1:65" s="2" customFormat="1" ht="33" customHeight="1">
      <c r="A343" s="29"/>
      <c r="B343" s="152"/>
      <c r="C343" s="153" t="s">
        <v>1122</v>
      </c>
      <c r="D343" s="153" t="s">
        <v>165</v>
      </c>
      <c r="E343" s="154" t="s">
        <v>1123</v>
      </c>
      <c r="F343" s="155" t="s">
        <v>1124</v>
      </c>
      <c r="G343" s="156" t="s">
        <v>245</v>
      </c>
      <c r="H343" s="157">
        <v>1</v>
      </c>
      <c r="I343" s="158"/>
      <c r="J343" s="159">
        <f>ROUND(I343*H343,2)</f>
        <v>0</v>
      </c>
      <c r="K343" s="160"/>
      <c r="L343" s="30"/>
      <c r="M343" s="161" t="s">
        <v>1</v>
      </c>
      <c r="N343" s="162" t="s">
        <v>40</v>
      </c>
      <c r="O343" s="58"/>
      <c r="P343" s="163">
        <f>O343*H343</f>
        <v>0</v>
      </c>
      <c r="Q343" s="163">
        <v>1E-4</v>
      </c>
      <c r="R343" s="163">
        <f>Q343*H343</f>
        <v>1E-4</v>
      </c>
      <c r="S343" s="163">
        <v>0</v>
      </c>
      <c r="T343" s="164">
        <f>S343*H343</f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65" t="s">
        <v>227</v>
      </c>
      <c r="AT343" s="165" t="s">
        <v>165</v>
      </c>
      <c r="AU343" s="165" t="s">
        <v>87</v>
      </c>
      <c r="AY343" s="14" t="s">
        <v>163</v>
      </c>
      <c r="BE343" s="166">
        <f>IF(N343="základná",J343,0)</f>
        <v>0</v>
      </c>
      <c r="BF343" s="166">
        <f>IF(N343="znížená",J343,0)</f>
        <v>0</v>
      </c>
      <c r="BG343" s="166">
        <f>IF(N343="zákl. prenesená",J343,0)</f>
        <v>0</v>
      </c>
      <c r="BH343" s="166">
        <f>IF(N343="zníž. prenesená",J343,0)</f>
        <v>0</v>
      </c>
      <c r="BI343" s="166">
        <f>IF(N343="nulová",J343,0)</f>
        <v>0</v>
      </c>
      <c r="BJ343" s="14" t="s">
        <v>87</v>
      </c>
      <c r="BK343" s="166">
        <f>ROUND(I343*H343,2)</f>
        <v>0</v>
      </c>
      <c r="BL343" s="14" t="s">
        <v>227</v>
      </c>
      <c r="BM343" s="165" t="s">
        <v>1125</v>
      </c>
    </row>
    <row r="344" spans="1:65" s="2" customFormat="1" ht="33" customHeight="1">
      <c r="A344" s="29"/>
      <c r="B344" s="152"/>
      <c r="C344" s="172" t="s">
        <v>484</v>
      </c>
      <c r="D344" s="172" t="s">
        <v>613</v>
      </c>
      <c r="E344" s="173" t="s">
        <v>1126</v>
      </c>
      <c r="F344" s="174" t="s">
        <v>1127</v>
      </c>
      <c r="G344" s="175" t="s">
        <v>245</v>
      </c>
      <c r="H344" s="176">
        <v>1</v>
      </c>
      <c r="I344" s="177"/>
      <c r="J344" s="178">
        <f>ROUND(I344*H344,2)</f>
        <v>0</v>
      </c>
      <c r="K344" s="179"/>
      <c r="L344" s="180"/>
      <c r="M344" s="181" t="s">
        <v>1</v>
      </c>
      <c r="N344" s="182" t="s">
        <v>40</v>
      </c>
      <c r="O344" s="58"/>
      <c r="P344" s="163">
        <f>O344*H344</f>
        <v>0</v>
      </c>
      <c r="Q344" s="163">
        <v>2.3999999999999998E-3</v>
      </c>
      <c r="R344" s="163">
        <f>Q344*H344</f>
        <v>2.3999999999999998E-3</v>
      </c>
      <c r="S344" s="163">
        <v>0</v>
      </c>
      <c r="T344" s="164">
        <f>S344*H344</f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65" t="s">
        <v>292</v>
      </c>
      <c r="AT344" s="165" t="s">
        <v>613</v>
      </c>
      <c r="AU344" s="165" t="s">
        <v>87</v>
      </c>
      <c r="AY344" s="14" t="s">
        <v>163</v>
      </c>
      <c r="BE344" s="166">
        <f>IF(N344="základná",J344,0)</f>
        <v>0</v>
      </c>
      <c r="BF344" s="166">
        <f>IF(N344="znížená",J344,0)</f>
        <v>0</v>
      </c>
      <c r="BG344" s="166">
        <f>IF(N344="zákl. prenesená",J344,0)</f>
        <v>0</v>
      </c>
      <c r="BH344" s="166">
        <f>IF(N344="zníž. prenesená",J344,0)</f>
        <v>0</v>
      </c>
      <c r="BI344" s="166">
        <f>IF(N344="nulová",J344,0)</f>
        <v>0</v>
      </c>
      <c r="BJ344" s="14" t="s">
        <v>87</v>
      </c>
      <c r="BK344" s="166">
        <f>ROUND(I344*H344,2)</f>
        <v>0</v>
      </c>
      <c r="BL344" s="14" t="s">
        <v>227</v>
      </c>
      <c r="BM344" s="165" t="s">
        <v>1128</v>
      </c>
    </row>
    <row r="345" spans="1:65" s="2" customFormat="1" ht="24.2" customHeight="1">
      <c r="A345" s="29"/>
      <c r="B345" s="152"/>
      <c r="C345" s="153" t="s">
        <v>1129</v>
      </c>
      <c r="D345" s="153" t="s">
        <v>165</v>
      </c>
      <c r="E345" s="154" t="s">
        <v>1130</v>
      </c>
      <c r="F345" s="155" t="s">
        <v>1131</v>
      </c>
      <c r="G345" s="156" t="s">
        <v>245</v>
      </c>
      <c r="H345" s="157">
        <v>6</v>
      </c>
      <c r="I345" s="158"/>
      <c r="J345" s="159">
        <f>ROUND(I345*H345,2)</f>
        <v>0</v>
      </c>
      <c r="K345" s="160"/>
      <c r="L345" s="30"/>
      <c r="M345" s="161" t="s">
        <v>1</v>
      </c>
      <c r="N345" s="162" t="s">
        <v>40</v>
      </c>
      <c r="O345" s="58"/>
      <c r="P345" s="163">
        <f>O345*H345</f>
        <v>0</v>
      </c>
      <c r="Q345" s="163">
        <v>1.1100000000000001E-3</v>
      </c>
      <c r="R345" s="163">
        <f>Q345*H345</f>
        <v>6.660000000000001E-3</v>
      </c>
      <c r="S345" s="163">
        <v>0</v>
      </c>
      <c r="T345" s="164">
        <f>S345*H345</f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65" t="s">
        <v>227</v>
      </c>
      <c r="AT345" s="165" t="s">
        <v>165</v>
      </c>
      <c r="AU345" s="165" t="s">
        <v>87</v>
      </c>
      <c r="AY345" s="14" t="s">
        <v>163</v>
      </c>
      <c r="BE345" s="166">
        <f>IF(N345="základná",J345,0)</f>
        <v>0</v>
      </c>
      <c r="BF345" s="166">
        <f>IF(N345="znížená",J345,0)</f>
        <v>0</v>
      </c>
      <c r="BG345" s="166">
        <f>IF(N345="zákl. prenesená",J345,0)</f>
        <v>0</v>
      </c>
      <c r="BH345" s="166">
        <f>IF(N345="zníž. prenesená",J345,0)</f>
        <v>0</v>
      </c>
      <c r="BI345" s="166">
        <f>IF(N345="nulová",J345,0)</f>
        <v>0</v>
      </c>
      <c r="BJ345" s="14" t="s">
        <v>87</v>
      </c>
      <c r="BK345" s="166">
        <f>ROUND(I345*H345,2)</f>
        <v>0</v>
      </c>
      <c r="BL345" s="14" t="s">
        <v>227</v>
      </c>
      <c r="BM345" s="165" t="s">
        <v>1132</v>
      </c>
    </row>
    <row r="346" spans="1:65" s="2" customFormat="1" ht="16.5" customHeight="1">
      <c r="A346" s="29"/>
      <c r="B346" s="152"/>
      <c r="C346" s="153" t="s">
        <v>1133</v>
      </c>
      <c r="D346" s="153" t="s">
        <v>165</v>
      </c>
      <c r="E346" s="154" t="s">
        <v>1134</v>
      </c>
      <c r="F346" s="155" t="s">
        <v>1135</v>
      </c>
      <c r="G346" s="156" t="s">
        <v>245</v>
      </c>
      <c r="H346" s="157">
        <v>2</v>
      </c>
      <c r="I346" s="158"/>
      <c r="J346" s="159">
        <f>ROUND(I346*H346,2)</f>
        <v>0</v>
      </c>
      <c r="K346" s="160"/>
      <c r="L346" s="30"/>
      <c r="M346" s="161" t="s">
        <v>1</v>
      </c>
      <c r="N346" s="162" t="s">
        <v>40</v>
      </c>
      <c r="O346" s="58"/>
      <c r="P346" s="163">
        <f>O346*H346</f>
        <v>0</v>
      </c>
      <c r="Q346" s="163">
        <v>0</v>
      </c>
      <c r="R346" s="163">
        <f>Q346*H346</f>
        <v>0</v>
      </c>
      <c r="S346" s="163">
        <v>0</v>
      </c>
      <c r="T346" s="164">
        <f>S346*H346</f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65" t="s">
        <v>227</v>
      </c>
      <c r="AT346" s="165" t="s">
        <v>165</v>
      </c>
      <c r="AU346" s="165" t="s">
        <v>87</v>
      </c>
      <c r="AY346" s="14" t="s">
        <v>163</v>
      </c>
      <c r="BE346" s="166">
        <f>IF(N346="základná",J346,0)</f>
        <v>0</v>
      </c>
      <c r="BF346" s="166">
        <f>IF(N346="znížená",J346,0)</f>
        <v>0</v>
      </c>
      <c r="BG346" s="166">
        <f>IF(N346="zákl. prenesená",J346,0)</f>
        <v>0</v>
      </c>
      <c r="BH346" s="166">
        <f>IF(N346="zníž. prenesená",J346,0)</f>
        <v>0</v>
      </c>
      <c r="BI346" s="166">
        <f>IF(N346="nulová",J346,0)</f>
        <v>0</v>
      </c>
      <c r="BJ346" s="14" t="s">
        <v>87</v>
      </c>
      <c r="BK346" s="166">
        <f>ROUND(I346*H346,2)</f>
        <v>0</v>
      </c>
      <c r="BL346" s="14" t="s">
        <v>227</v>
      </c>
      <c r="BM346" s="165" t="s">
        <v>1136</v>
      </c>
    </row>
    <row r="347" spans="1:65" s="2" customFormat="1" ht="24.2" customHeight="1">
      <c r="A347" s="29"/>
      <c r="B347" s="152"/>
      <c r="C347" s="153" t="s">
        <v>1137</v>
      </c>
      <c r="D347" s="153" t="s">
        <v>165</v>
      </c>
      <c r="E347" s="154" t="s">
        <v>1138</v>
      </c>
      <c r="F347" s="155" t="s">
        <v>1139</v>
      </c>
      <c r="G347" s="156" t="s">
        <v>953</v>
      </c>
      <c r="H347" s="183"/>
      <c r="I347" s="158"/>
      <c r="J347" s="159">
        <f>ROUND(I347*H347,2)</f>
        <v>0</v>
      </c>
      <c r="K347" s="160"/>
      <c r="L347" s="30"/>
      <c r="M347" s="161" t="s">
        <v>1</v>
      </c>
      <c r="N347" s="162" t="s">
        <v>40</v>
      </c>
      <c r="O347" s="58"/>
      <c r="P347" s="163">
        <f>O347*H347</f>
        <v>0</v>
      </c>
      <c r="Q347" s="163">
        <v>0</v>
      </c>
      <c r="R347" s="163">
        <f>Q347*H347</f>
        <v>0</v>
      </c>
      <c r="S347" s="163">
        <v>0</v>
      </c>
      <c r="T347" s="164">
        <f>S347*H347</f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65" t="s">
        <v>227</v>
      </c>
      <c r="AT347" s="165" t="s">
        <v>165</v>
      </c>
      <c r="AU347" s="165" t="s">
        <v>87</v>
      </c>
      <c r="AY347" s="14" t="s">
        <v>163</v>
      </c>
      <c r="BE347" s="166">
        <f>IF(N347="základná",J347,0)</f>
        <v>0</v>
      </c>
      <c r="BF347" s="166">
        <f>IF(N347="znížená",J347,0)</f>
        <v>0</v>
      </c>
      <c r="BG347" s="166">
        <f>IF(N347="zákl. prenesená",J347,0)</f>
        <v>0</v>
      </c>
      <c r="BH347" s="166">
        <f>IF(N347="zníž. prenesená",J347,0)</f>
        <v>0</v>
      </c>
      <c r="BI347" s="166">
        <f>IF(N347="nulová",J347,0)</f>
        <v>0</v>
      </c>
      <c r="BJ347" s="14" t="s">
        <v>87</v>
      </c>
      <c r="BK347" s="166">
        <f>ROUND(I347*H347,2)</f>
        <v>0</v>
      </c>
      <c r="BL347" s="14" t="s">
        <v>227</v>
      </c>
      <c r="BM347" s="165" t="s">
        <v>1140</v>
      </c>
    </row>
    <row r="348" spans="1:65" s="12" customFormat="1" ht="22.9" customHeight="1">
      <c r="B348" s="139"/>
      <c r="D348" s="140" t="s">
        <v>73</v>
      </c>
      <c r="E348" s="150" t="s">
        <v>347</v>
      </c>
      <c r="F348" s="150" t="s">
        <v>348</v>
      </c>
      <c r="I348" s="142"/>
      <c r="J348" s="151">
        <f>BK348</f>
        <v>0</v>
      </c>
      <c r="L348" s="139"/>
      <c r="M348" s="144"/>
      <c r="N348" s="145"/>
      <c r="O348" s="145"/>
      <c r="P348" s="146">
        <f>SUM(P349:P351)</f>
        <v>0</v>
      </c>
      <c r="Q348" s="145"/>
      <c r="R348" s="146">
        <f>SUM(R349:R351)</f>
        <v>2.1000000000000001E-2</v>
      </c>
      <c r="S348" s="145"/>
      <c r="T348" s="147">
        <f>SUM(T349:T351)</f>
        <v>0</v>
      </c>
      <c r="AR348" s="140" t="s">
        <v>87</v>
      </c>
      <c r="AT348" s="148" t="s">
        <v>73</v>
      </c>
      <c r="AU348" s="148" t="s">
        <v>81</v>
      </c>
      <c r="AY348" s="140" t="s">
        <v>163</v>
      </c>
      <c r="BK348" s="149">
        <f>SUM(BK349:BK351)</f>
        <v>0</v>
      </c>
    </row>
    <row r="349" spans="1:65" s="2" customFormat="1" ht="24.2" customHeight="1">
      <c r="A349" s="29"/>
      <c r="B349" s="152"/>
      <c r="C349" s="153" t="s">
        <v>1141</v>
      </c>
      <c r="D349" s="153" t="s">
        <v>165</v>
      </c>
      <c r="E349" s="154" t="s">
        <v>1142</v>
      </c>
      <c r="F349" s="155" t="s">
        <v>1143</v>
      </c>
      <c r="G349" s="156" t="s">
        <v>245</v>
      </c>
      <c r="H349" s="157">
        <v>2</v>
      </c>
      <c r="I349" s="158"/>
      <c r="J349" s="159">
        <f>ROUND(I349*H349,2)</f>
        <v>0</v>
      </c>
      <c r="K349" s="160"/>
      <c r="L349" s="30"/>
      <c r="M349" s="161" t="s">
        <v>1</v>
      </c>
      <c r="N349" s="162" t="s">
        <v>40</v>
      </c>
      <c r="O349" s="58"/>
      <c r="P349" s="163">
        <f>O349*H349</f>
        <v>0</v>
      </c>
      <c r="Q349" s="163">
        <v>0</v>
      </c>
      <c r="R349" s="163">
        <f>Q349*H349</f>
        <v>0</v>
      </c>
      <c r="S349" s="163">
        <v>0</v>
      </c>
      <c r="T349" s="164">
        <f>S349*H349</f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65" t="s">
        <v>227</v>
      </c>
      <c r="AT349" s="165" t="s">
        <v>165</v>
      </c>
      <c r="AU349" s="165" t="s">
        <v>87</v>
      </c>
      <c r="AY349" s="14" t="s">
        <v>163</v>
      </c>
      <c r="BE349" s="166">
        <f>IF(N349="základná",J349,0)</f>
        <v>0</v>
      </c>
      <c r="BF349" s="166">
        <f>IF(N349="znížená",J349,0)</f>
        <v>0</v>
      </c>
      <c r="BG349" s="166">
        <f>IF(N349="zákl. prenesená",J349,0)</f>
        <v>0</v>
      </c>
      <c r="BH349" s="166">
        <f>IF(N349="zníž. prenesená",J349,0)</f>
        <v>0</v>
      </c>
      <c r="BI349" s="166">
        <f>IF(N349="nulová",J349,0)</f>
        <v>0</v>
      </c>
      <c r="BJ349" s="14" t="s">
        <v>87</v>
      </c>
      <c r="BK349" s="166">
        <f>ROUND(I349*H349,2)</f>
        <v>0</v>
      </c>
      <c r="BL349" s="14" t="s">
        <v>227</v>
      </c>
      <c r="BM349" s="165" t="s">
        <v>1144</v>
      </c>
    </row>
    <row r="350" spans="1:65" s="2" customFormat="1" ht="16.5" customHeight="1">
      <c r="A350" s="29"/>
      <c r="B350" s="152"/>
      <c r="C350" s="172" t="s">
        <v>1145</v>
      </c>
      <c r="D350" s="172" t="s">
        <v>613</v>
      </c>
      <c r="E350" s="173" t="s">
        <v>1146</v>
      </c>
      <c r="F350" s="174" t="s">
        <v>1147</v>
      </c>
      <c r="G350" s="175" t="s">
        <v>245</v>
      </c>
      <c r="H350" s="176">
        <v>2</v>
      </c>
      <c r="I350" s="177"/>
      <c r="J350" s="178">
        <f>ROUND(I350*H350,2)</f>
        <v>0</v>
      </c>
      <c r="K350" s="179"/>
      <c r="L350" s="180"/>
      <c r="M350" s="181" t="s">
        <v>1</v>
      </c>
      <c r="N350" s="182" t="s">
        <v>40</v>
      </c>
      <c r="O350" s="58"/>
      <c r="P350" s="163">
        <f>O350*H350</f>
        <v>0</v>
      </c>
      <c r="Q350" s="163">
        <v>1.0500000000000001E-2</v>
      </c>
      <c r="R350" s="163">
        <f>Q350*H350</f>
        <v>2.1000000000000001E-2</v>
      </c>
      <c r="S350" s="163">
        <v>0</v>
      </c>
      <c r="T350" s="164">
        <f>S350*H350</f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65" t="s">
        <v>292</v>
      </c>
      <c r="AT350" s="165" t="s">
        <v>613</v>
      </c>
      <c r="AU350" s="165" t="s">
        <v>87</v>
      </c>
      <c r="AY350" s="14" t="s">
        <v>163</v>
      </c>
      <c r="BE350" s="166">
        <f>IF(N350="základná",J350,0)</f>
        <v>0</v>
      </c>
      <c r="BF350" s="166">
        <f>IF(N350="znížená",J350,0)</f>
        <v>0</v>
      </c>
      <c r="BG350" s="166">
        <f>IF(N350="zákl. prenesená",J350,0)</f>
        <v>0</v>
      </c>
      <c r="BH350" s="166">
        <f>IF(N350="zníž. prenesená",J350,0)</f>
        <v>0</v>
      </c>
      <c r="BI350" s="166">
        <f>IF(N350="nulová",J350,0)</f>
        <v>0</v>
      </c>
      <c r="BJ350" s="14" t="s">
        <v>87</v>
      </c>
      <c r="BK350" s="166">
        <f>ROUND(I350*H350,2)</f>
        <v>0</v>
      </c>
      <c r="BL350" s="14" t="s">
        <v>227</v>
      </c>
      <c r="BM350" s="165" t="s">
        <v>1148</v>
      </c>
    </row>
    <row r="351" spans="1:65" s="2" customFormat="1" ht="24.2" customHeight="1">
      <c r="A351" s="29"/>
      <c r="B351" s="152"/>
      <c r="C351" s="153" t="s">
        <v>1149</v>
      </c>
      <c r="D351" s="153" t="s">
        <v>165</v>
      </c>
      <c r="E351" s="154" t="s">
        <v>1150</v>
      </c>
      <c r="F351" s="155" t="s">
        <v>1151</v>
      </c>
      <c r="G351" s="156" t="s">
        <v>953</v>
      </c>
      <c r="H351" s="183"/>
      <c r="I351" s="158"/>
      <c r="J351" s="159">
        <f>ROUND(I351*H351,2)</f>
        <v>0</v>
      </c>
      <c r="K351" s="160"/>
      <c r="L351" s="30"/>
      <c r="M351" s="161" t="s">
        <v>1</v>
      </c>
      <c r="N351" s="162" t="s">
        <v>40</v>
      </c>
      <c r="O351" s="58"/>
      <c r="P351" s="163">
        <f>O351*H351</f>
        <v>0</v>
      </c>
      <c r="Q351" s="163">
        <v>0</v>
      </c>
      <c r="R351" s="163">
        <f>Q351*H351</f>
        <v>0</v>
      </c>
      <c r="S351" s="163">
        <v>0</v>
      </c>
      <c r="T351" s="164">
        <f>S351*H351</f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65" t="s">
        <v>227</v>
      </c>
      <c r="AT351" s="165" t="s">
        <v>165</v>
      </c>
      <c r="AU351" s="165" t="s">
        <v>87</v>
      </c>
      <c r="AY351" s="14" t="s">
        <v>163</v>
      </c>
      <c r="BE351" s="166">
        <f>IF(N351="základná",J351,0)</f>
        <v>0</v>
      </c>
      <c r="BF351" s="166">
        <f>IF(N351="znížená",J351,0)</f>
        <v>0</v>
      </c>
      <c r="BG351" s="166">
        <f>IF(N351="zákl. prenesená",J351,0)</f>
        <v>0</v>
      </c>
      <c r="BH351" s="166">
        <f>IF(N351="zníž. prenesená",J351,0)</f>
        <v>0</v>
      </c>
      <c r="BI351" s="166">
        <f>IF(N351="nulová",J351,0)</f>
        <v>0</v>
      </c>
      <c r="BJ351" s="14" t="s">
        <v>87</v>
      </c>
      <c r="BK351" s="166">
        <f>ROUND(I351*H351,2)</f>
        <v>0</v>
      </c>
      <c r="BL351" s="14" t="s">
        <v>227</v>
      </c>
      <c r="BM351" s="165" t="s">
        <v>1152</v>
      </c>
    </row>
    <row r="352" spans="1:65" s="12" customFormat="1" ht="22.9" customHeight="1">
      <c r="B352" s="139"/>
      <c r="D352" s="140" t="s">
        <v>73</v>
      </c>
      <c r="E352" s="150" t="s">
        <v>390</v>
      </c>
      <c r="F352" s="150" t="s">
        <v>391</v>
      </c>
      <c r="I352" s="142"/>
      <c r="J352" s="151">
        <f>BK352</f>
        <v>0</v>
      </c>
      <c r="L352" s="139"/>
      <c r="M352" s="144"/>
      <c r="N352" s="145"/>
      <c r="O352" s="145"/>
      <c r="P352" s="146">
        <f>SUM(P353:P366)</f>
        <v>0</v>
      </c>
      <c r="Q352" s="145"/>
      <c r="R352" s="146">
        <f>SUM(R353:R366)</f>
        <v>4.0251270100000003</v>
      </c>
      <c r="S352" s="145"/>
      <c r="T352" s="147">
        <f>SUM(T353:T366)</f>
        <v>0</v>
      </c>
      <c r="AR352" s="140" t="s">
        <v>87</v>
      </c>
      <c r="AT352" s="148" t="s">
        <v>73</v>
      </c>
      <c r="AU352" s="148" t="s">
        <v>81</v>
      </c>
      <c r="AY352" s="140" t="s">
        <v>163</v>
      </c>
      <c r="BK352" s="149">
        <f>SUM(BK353:BK366)</f>
        <v>0</v>
      </c>
    </row>
    <row r="353" spans="1:65" s="2" customFormat="1" ht="24.2" customHeight="1">
      <c r="A353" s="29"/>
      <c r="B353" s="152"/>
      <c r="C353" s="153" t="s">
        <v>1153</v>
      </c>
      <c r="D353" s="153" t="s">
        <v>165</v>
      </c>
      <c r="E353" s="154" t="s">
        <v>1154</v>
      </c>
      <c r="F353" s="155" t="s">
        <v>1155</v>
      </c>
      <c r="G353" s="156" t="s">
        <v>245</v>
      </c>
      <c r="H353" s="157">
        <v>4</v>
      </c>
      <c r="I353" s="158"/>
      <c r="J353" s="159">
        <f t="shared" ref="J353:J366" si="90">ROUND(I353*H353,2)</f>
        <v>0</v>
      </c>
      <c r="K353" s="160"/>
      <c r="L353" s="30"/>
      <c r="M353" s="161" t="s">
        <v>1</v>
      </c>
      <c r="N353" s="162" t="s">
        <v>40</v>
      </c>
      <c r="O353" s="58"/>
      <c r="P353" s="163">
        <f t="shared" ref="P353:P366" si="91">O353*H353</f>
        <v>0</v>
      </c>
      <c r="Q353" s="163">
        <v>2.1000000000000001E-4</v>
      </c>
      <c r="R353" s="163">
        <f t="shared" ref="R353:R366" si="92">Q353*H353</f>
        <v>8.4000000000000003E-4</v>
      </c>
      <c r="S353" s="163">
        <v>0</v>
      </c>
      <c r="T353" s="164">
        <f t="shared" ref="T353:T366" si="93">S353*H353</f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65" t="s">
        <v>227</v>
      </c>
      <c r="AT353" s="165" t="s">
        <v>165</v>
      </c>
      <c r="AU353" s="165" t="s">
        <v>87</v>
      </c>
      <c r="AY353" s="14" t="s">
        <v>163</v>
      </c>
      <c r="BE353" s="166">
        <f t="shared" ref="BE353:BE366" si="94">IF(N353="základná",J353,0)</f>
        <v>0</v>
      </c>
      <c r="BF353" s="166">
        <f t="shared" ref="BF353:BF366" si="95">IF(N353="znížená",J353,0)</f>
        <v>0</v>
      </c>
      <c r="BG353" s="166">
        <f t="shared" ref="BG353:BG366" si="96">IF(N353="zákl. prenesená",J353,0)</f>
        <v>0</v>
      </c>
      <c r="BH353" s="166">
        <f t="shared" ref="BH353:BH366" si="97">IF(N353="zníž. prenesená",J353,0)</f>
        <v>0</v>
      </c>
      <c r="BI353" s="166">
        <f t="shared" ref="BI353:BI366" si="98">IF(N353="nulová",J353,0)</f>
        <v>0</v>
      </c>
      <c r="BJ353" s="14" t="s">
        <v>87</v>
      </c>
      <c r="BK353" s="166">
        <f t="shared" ref="BK353:BK366" si="99">ROUND(I353*H353,2)</f>
        <v>0</v>
      </c>
      <c r="BL353" s="14" t="s">
        <v>227</v>
      </c>
      <c r="BM353" s="165" t="s">
        <v>1156</v>
      </c>
    </row>
    <row r="354" spans="1:65" s="2" customFormat="1" ht="24.2" customHeight="1">
      <c r="A354" s="29"/>
      <c r="B354" s="152"/>
      <c r="C354" s="172" t="s">
        <v>1157</v>
      </c>
      <c r="D354" s="172" t="s">
        <v>613</v>
      </c>
      <c r="E354" s="173" t="s">
        <v>1158</v>
      </c>
      <c r="F354" s="174" t="s">
        <v>1159</v>
      </c>
      <c r="G354" s="175" t="s">
        <v>245</v>
      </c>
      <c r="H354" s="176">
        <v>4</v>
      </c>
      <c r="I354" s="177"/>
      <c r="J354" s="178">
        <f t="shared" si="90"/>
        <v>0</v>
      </c>
      <c r="K354" s="179"/>
      <c r="L354" s="180"/>
      <c r="M354" s="181" t="s">
        <v>1</v>
      </c>
      <c r="N354" s="182" t="s">
        <v>40</v>
      </c>
      <c r="O354" s="58"/>
      <c r="P354" s="163">
        <f t="shared" si="91"/>
        <v>0</v>
      </c>
      <c r="Q354" s="163">
        <v>0</v>
      </c>
      <c r="R354" s="163">
        <f t="shared" si="92"/>
        <v>0</v>
      </c>
      <c r="S354" s="163">
        <v>0</v>
      </c>
      <c r="T354" s="164">
        <f t="shared" si="93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65" t="s">
        <v>292</v>
      </c>
      <c r="AT354" s="165" t="s">
        <v>613</v>
      </c>
      <c r="AU354" s="165" t="s">
        <v>87</v>
      </c>
      <c r="AY354" s="14" t="s">
        <v>163</v>
      </c>
      <c r="BE354" s="166">
        <f t="shared" si="94"/>
        <v>0</v>
      </c>
      <c r="BF354" s="166">
        <f t="shared" si="95"/>
        <v>0</v>
      </c>
      <c r="BG354" s="166">
        <f t="shared" si="96"/>
        <v>0</v>
      </c>
      <c r="BH354" s="166">
        <f t="shared" si="97"/>
        <v>0</v>
      </c>
      <c r="BI354" s="166">
        <f t="shared" si="98"/>
        <v>0</v>
      </c>
      <c r="BJ354" s="14" t="s">
        <v>87</v>
      </c>
      <c r="BK354" s="166">
        <f t="shared" si="99"/>
        <v>0</v>
      </c>
      <c r="BL354" s="14" t="s">
        <v>227</v>
      </c>
      <c r="BM354" s="165" t="s">
        <v>1160</v>
      </c>
    </row>
    <row r="355" spans="1:65" s="2" customFormat="1" ht="24.2" customHeight="1">
      <c r="A355" s="29"/>
      <c r="B355" s="152"/>
      <c r="C355" s="153" t="s">
        <v>1161</v>
      </c>
      <c r="D355" s="153" t="s">
        <v>165</v>
      </c>
      <c r="E355" s="154" t="s">
        <v>1162</v>
      </c>
      <c r="F355" s="155" t="s">
        <v>1163</v>
      </c>
      <c r="G355" s="156" t="s">
        <v>282</v>
      </c>
      <c r="H355" s="157">
        <v>449.8</v>
      </c>
      <c r="I355" s="158"/>
      <c r="J355" s="159">
        <f t="shared" si="90"/>
        <v>0</v>
      </c>
      <c r="K355" s="160"/>
      <c r="L355" s="30"/>
      <c r="M355" s="161" t="s">
        <v>1</v>
      </c>
      <c r="N355" s="162" t="s">
        <v>40</v>
      </c>
      <c r="O355" s="58"/>
      <c r="P355" s="163">
        <f t="shared" si="91"/>
        <v>0</v>
      </c>
      <c r="Q355" s="163">
        <v>2.5999999999999998E-4</v>
      </c>
      <c r="R355" s="163">
        <f t="shared" si="92"/>
        <v>0.116948</v>
      </c>
      <c r="S355" s="163">
        <v>0</v>
      </c>
      <c r="T355" s="164">
        <f t="shared" si="93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65" t="s">
        <v>227</v>
      </c>
      <c r="AT355" s="165" t="s">
        <v>165</v>
      </c>
      <c r="AU355" s="165" t="s">
        <v>87</v>
      </c>
      <c r="AY355" s="14" t="s">
        <v>163</v>
      </c>
      <c r="BE355" s="166">
        <f t="shared" si="94"/>
        <v>0</v>
      </c>
      <c r="BF355" s="166">
        <f t="shared" si="95"/>
        <v>0</v>
      </c>
      <c r="BG355" s="166">
        <f t="shared" si="96"/>
        <v>0</v>
      </c>
      <c r="BH355" s="166">
        <f t="shared" si="97"/>
        <v>0</v>
      </c>
      <c r="BI355" s="166">
        <f t="shared" si="98"/>
        <v>0</v>
      </c>
      <c r="BJ355" s="14" t="s">
        <v>87</v>
      </c>
      <c r="BK355" s="166">
        <f t="shared" si="99"/>
        <v>0</v>
      </c>
      <c r="BL355" s="14" t="s">
        <v>227</v>
      </c>
      <c r="BM355" s="165" t="s">
        <v>1164</v>
      </c>
    </row>
    <row r="356" spans="1:65" s="2" customFormat="1" ht="16.5" customHeight="1">
      <c r="A356" s="29"/>
      <c r="B356" s="152"/>
      <c r="C356" s="172" t="s">
        <v>1165</v>
      </c>
      <c r="D356" s="172" t="s">
        <v>613</v>
      </c>
      <c r="E356" s="173" t="s">
        <v>1166</v>
      </c>
      <c r="F356" s="174" t="s">
        <v>1167</v>
      </c>
      <c r="G356" s="175" t="s">
        <v>177</v>
      </c>
      <c r="H356" s="176">
        <v>1.887</v>
      </c>
      <c r="I356" s="177"/>
      <c r="J356" s="178">
        <f t="shared" si="90"/>
        <v>0</v>
      </c>
      <c r="K356" s="179"/>
      <c r="L356" s="180"/>
      <c r="M356" s="181" t="s">
        <v>1</v>
      </c>
      <c r="N356" s="182" t="s">
        <v>40</v>
      </c>
      <c r="O356" s="58"/>
      <c r="P356" s="163">
        <f t="shared" si="91"/>
        <v>0</v>
      </c>
      <c r="Q356" s="163">
        <v>0.55000000000000004</v>
      </c>
      <c r="R356" s="163">
        <f t="shared" si="92"/>
        <v>1.0378500000000002</v>
      </c>
      <c r="S356" s="163">
        <v>0</v>
      </c>
      <c r="T356" s="164">
        <f t="shared" si="93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65" t="s">
        <v>292</v>
      </c>
      <c r="AT356" s="165" t="s">
        <v>613</v>
      </c>
      <c r="AU356" s="165" t="s">
        <v>87</v>
      </c>
      <c r="AY356" s="14" t="s">
        <v>163</v>
      </c>
      <c r="BE356" s="166">
        <f t="shared" si="94"/>
        <v>0</v>
      </c>
      <c r="BF356" s="166">
        <f t="shared" si="95"/>
        <v>0</v>
      </c>
      <c r="BG356" s="166">
        <f t="shared" si="96"/>
        <v>0</v>
      </c>
      <c r="BH356" s="166">
        <f t="shared" si="97"/>
        <v>0</v>
      </c>
      <c r="BI356" s="166">
        <f t="shared" si="98"/>
        <v>0</v>
      </c>
      <c r="BJ356" s="14" t="s">
        <v>87</v>
      </c>
      <c r="BK356" s="166">
        <f t="shared" si="99"/>
        <v>0</v>
      </c>
      <c r="BL356" s="14" t="s">
        <v>227</v>
      </c>
      <c r="BM356" s="165" t="s">
        <v>1168</v>
      </c>
    </row>
    <row r="357" spans="1:65" s="2" customFormat="1" ht="24.2" customHeight="1">
      <c r="A357" s="29"/>
      <c r="B357" s="152"/>
      <c r="C357" s="153" t="s">
        <v>1169</v>
      </c>
      <c r="D357" s="153" t="s">
        <v>165</v>
      </c>
      <c r="E357" s="154" t="s">
        <v>1170</v>
      </c>
      <c r="F357" s="155" t="s">
        <v>1171</v>
      </c>
      <c r="G357" s="156" t="s">
        <v>282</v>
      </c>
      <c r="H357" s="157">
        <v>18.600000000000001</v>
      </c>
      <c r="I357" s="158"/>
      <c r="J357" s="159">
        <f t="shared" si="90"/>
        <v>0</v>
      </c>
      <c r="K357" s="160"/>
      <c r="L357" s="30"/>
      <c r="M357" s="161" t="s">
        <v>1</v>
      </c>
      <c r="N357" s="162" t="s">
        <v>40</v>
      </c>
      <c r="O357" s="58"/>
      <c r="P357" s="163">
        <f t="shared" si="91"/>
        <v>0</v>
      </c>
      <c r="Q357" s="163">
        <v>2.5999999999999998E-4</v>
      </c>
      <c r="R357" s="163">
        <f t="shared" si="92"/>
        <v>4.836E-3</v>
      </c>
      <c r="S357" s="163">
        <v>0</v>
      </c>
      <c r="T357" s="164">
        <f t="shared" si="93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65" t="s">
        <v>227</v>
      </c>
      <c r="AT357" s="165" t="s">
        <v>165</v>
      </c>
      <c r="AU357" s="165" t="s">
        <v>87</v>
      </c>
      <c r="AY357" s="14" t="s">
        <v>163</v>
      </c>
      <c r="BE357" s="166">
        <f t="shared" si="94"/>
        <v>0</v>
      </c>
      <c r="BF357" s="166">
        <f t="shared" si="95"/>
        <v>0</v>
      </c>
      <c r="BG357" s="166">
        <f t="shared" si="96"/>
        <v>0</v>
      </c>
      <c r="BH357" s="166">
        <f t="shared" si="97"/>
        <v>0</v>
      </c>
      <c r="BI357" s="166">
        <f t="shared" si="98"/>
        <v>0</v>
      </c>
      <c r="BJ357" s="14" t="s">
        <v>87</v>
      </c>
      <c r="BK357" s="166">
        <f t="shared" si="99"/>
        <v>0</v>
      </c>
      <c r="BL357" s="14" t="s">
        <v>227</v>
      </c>
      <c r="BM357" s="165" t="s">
        <v>1172</v>
      </c>
    </row>
    <row r="358" spans="1:65" s="2" customFormat="1" ht="16.5" customHeight="1">
      <c r="A358" s="29"/>
      <c r="B358" s="152"/>
      <c r="C358" s="172" t="s">
        <v>1173</v>
      </c>
      <c r="D358" s="172" t="s">
        <v>613</v>
      </c>
      <c r="E358" s="173" t="s">
        <v>1174</v>
      </c>
      <c r="F358" s="174" t="s">
        <v>1175</v>
      </c>
      <c r="G358" s="175" t="s">
        <v>177</v>
      </c>
      <c r="H358" s="176">
        <v>0.63600000000000001</v>
      </c>
      <c r="I358" s="177"/>
      <c r="J358" s="178">
        <f t="shared" si="90"/>
        <v>0</v>
      </c>
      <c r="K358" s="179"/>
      <c r="L358" s="180"/>
      <c r="M358" s="181" t="s">
        <v>1</v>
      </c>
      <c r="N358" s="182" t="s">
        <v>40</v>
      </c>
      <c r="O358" s="58"/>
      <c r="P358" s="163">
        <f t="shared" si="91"/>
        <v>0</v>
      </c>
      <c r="Q358" s="163">
        <v>0.55000000000000004</v>
      </c>
      <c r="R358" s="163">
        <f t="shared" si="92"/>
        <v>0.34980000000000006</v>
      </c>
      <c r="S358" s="163">
        <v>0</v>
      </c>
      <c r="T358" s="164">
        <f t="shared" si="93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65" t="s">
        <v>292</v>
      </c>
      <c r="AT358" s="165" t="s">
        <v>613</v>
      </c>
      <c r="AU358" s="165" t="s">
        <v>87</v>
      </c>
      <c r="AY358" s="14" t="s">
        <v>163</v>
      </c>
      <c r="BE358" s="166">
        <f t="shared" si="94"/>
        <v>0</v>
      </c>
      <c r="BF358" s="166">
        <f t="shared" si="95"/>
        <v>0</v>
      </c>
      <c r="BG358" s="166">
        <f t="shared" si="96"/>
        <v>0</v>
      </c>
      <c r="BH358" s="166">
        <f t="shared" si="97"/>
        <v>0</v>
      </c>
      <c r="BI358" s="166">
        <f t="shared" si="98"/>
        <v>0</v>
      </c>
      <c r="BJ358" s="14" t="s">
        <v>87</v>
      </c>
      <c r="BK358" s="166">
        <f t="shared" si="99"/>
        <v>0</v>
      </c>
      <c r="BL358" s="14" t="s">
        <v>227</v>
      </c>
      <c r="BM358" s="165" t="s">
        <v>1176</v>
      </c>
    </row>
    <row r="359" spans="1:65" s="2" customFormat="1" ht="24.2" customHeight="1">
      <c r="A359" s="29"/>
      <c r="B359" s="152"/>
      <c r="C359" s="153" t="s">
        <v>1177</v>
      </c>
      <c r="D359" s="153" t="s">
        <v>165</v>
      </c>
      <c r="E359" s="154" t="s">
        <v>1178</v>
      </c>
      <c r="F359" s="155" t="s">
        <v>1179</v>
      </c>
      <c r="G359" s="156" t="s">
        <v>168</v>
      </c>
      <c r="H359" s="157">
        <v>6.3250000000000002</v>
      </c>
      <c r="I359" s="158"/>
      <c r="J359" s="159">
        <f t="shared" si="90"/>
        <v>0</v>
      </c>
      <c r="K359" s="160"/>
      <c r="L359" s="30"/>
      <c r="M359" s="161" t="s">
        <v>1</v>
      </c>
      <c r="N359" s="162" t="s">
        <v>40</v>
      </c>
      <c r="O359" s="58"/>
      <c r="P359" s="163">
        <f t="shared" si="91"/>
        <v>0</v>
      </c>
      <c r="Q359" s="163">
        <v>0</v>
      </c>
      <c r="R359" s="163">
        <f t="shared" si="92"/>
        <v>0</v>
      </c>
      <c r="S359" s="163">
        <v>0</v>
      </c>
      <c r="T359" s="164">
        <f t="shared" si="93"/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65" t="s">
        <v>227</v>
      </c>
      <c r="AT359" s="165" t="s">
        <v>165</v>
      </c>
      <c r="AU359" s="165" t="s">
        <v>87</v>
      </c>
      <c r="AY359" s="14" t="s">
        <v>163</v>
      </c>
      <c r="BE359" s="166">
        <f t="shared" si="94"/>
        <v>0</v>
      </c>
      <c r="BF359" s="166">
        <f t="shared" si="95"/>
        <v>0</v>
      </c>
      <c r="BG359" s="166">
        <f t="shared" si="96"/>
        <v>0</v>
      </c>
      <c r="BH359" s="166">
        <f t="shared" si="97"/>
        <v>0</v>
      </c>
      <c r="BI359" s="166">
        <f t="shared" si="98"/>
        <v>0</v>
      </c>
      <c r="BJ359" s="14" t="s">
        <v>87</v>
      </c>
      <c r="BK359" s="166">
        <f t="shared" si="99"/>
        <v>0</v>
      </c>
      <c r="BL359" s="14" t="s">
        <v>227</v>
      </c>
      <c r="BM359" s="165" t="s">
        <v>1180</v>
      </c>
    </row>
    <row r="360" spans="1:65" s="2" customFormat="1" ht="16.5" customHeight="1">
      <c r="A360" s="29"/>
      <c r="B360" s="152"/>
      <c r="C360" s="172" t="s">
        <v>1181</v>
      </c>
      <c r="D360" s="172" t="s">
        <v>613</v>
      </c>
      <c r="E360" s="173" t="s">
        <v>1182</v>
      </c>
      <c r="F360" s="174" t="s">
        <v>1183</v>
      </c>
      <c r="G360" s="175" t="s">
        <v>168</v>
      </c>
      <c r="H360" s="176">
        <v>6.9580000000000002</v>
      </c>
      <c r="I360" s="177"/>
      <c r="J360" s="178">
        <f t="shared" si="90"/>
        <v>0</v>
      </c>
      <c r="K360" s="179"/>
      <c r="L360" s="180"/>
      <c r="M360" s="181" t="s">
        <v>1</v>
      </c>
      <c r="N360" s="182" t="s">
        <v>40</v>
      </c>
      <c r="O360" s="58"/>
      <c r="P360" s="163">
        <f t="shared" si="91"/>
        <v>0</v>
      </c>
      <c r="Q360" s="163">
        <v>1.0999999999999999E-2</v>
      </c>
      <c r="R360" s="163">
        <f t="shared" si="92"/>
        <v>7.6537999999999995E-2</v>
      </c>
      <c r="S360" s="163">
        <v>0</v>
      </c>
      <c r="T360" s="164">
        <f t="shared" si="93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65" t="s">
        <v>292</v>
      </c>
      <c r="AT360" s="165" t="s">
        <v>613</v>
      </c>
      <c r="AU360" s="165" t="s">
        <v>87</v>
      </c>
      <c r="AY360" s="14" t="s">
        <v>163</v>
      </c>
      <c r="BE360" s="166">
        <f t="shared" si="94"/>
        <v>0</v>
      </c>
      <c r="BF360" s="166">
        <f t="shared" si="95"/>
        <v>0</v>
      </c>
      <c r="BG360" s="166">
        <f t="shared" si="96"/>
        <v>0</v>
      </c>
      <c r="BH360" s="166">
        <f t="shared" si="97"/>
        <v>0</v>
      </c>
      <c r="BI360" s="166">
        <f t="shared" si="98"/>
        <v>0</v>
      </c>
      <c r="BJ360" s="14" t="s">
        <v>87</v>
      </c>
      <c r="BK360" s="166">
        <f t="shared" si="99"/>
        <v>0</v>
      </c>
      <c r="BL360" s="14" t="s">
        <v>227</v>
      </c>
      <c r="BM360" s="165" t="s">
        <v>1184</v>
      </c>
    </row>
    <row r="361" spans="1:65" s="2" customFormat="1" ht="16.5" customHeight="1">
      <c r="A361" s="29"/>
      <c r="B361" s="152"/>
      <c r="C361" s="153" t="s">
        <v>1185</v>
      </c>
      <c r="D361" s="153" t="s">
        <v>165</v>
      </c>
      <c r="E361" s="154" t="s">
        <v>1186</v>
      </c>
      <c r="F361" s="155" t="s">
        <v>1187</v>
      </c>
      <c r="G361" s="156" t="s">
        <v>177</v>
      </c>
      <c r="H361" s="157">
        <v>1.5</v>
      </c>
      <c r="I361" s="158"/>
      <c r="J361" s="159">
        <f t="shared" si="90"/>
        <v>0</v>
      </c>
      <c r="K361" s="160"/>
      <c r="L361" s="30"/>
      <c r="M361" s="161" t="s">
        <v>1</v>
      </c>
      <c r="N361" s="162" t="s">
        <v>40</v>
      </c>
      <c r="O361" s="58"/>
      <c r="P361" s="163">
        <f t="shared" si="91"/>
        <v>0</v>
      </c>
      <c r="Q361" s="163">
        <v>0</v>
      </c>
      <c r="R361" s="163">
        <f t="shared" si="92"/>
        <v>0</v>
      </c>
      <c r="S361" s="163">
        <v>0</v>
      </c>
      <c r="T361" s="164">
        <f t="shared" si="93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65" t="s">
        <v>227</v>
      </c>
      <c r="AT361" s="165" t="s">
        <v>165</v>
      </c>
      <c r="AU361" s="165" t="s">
        <v>87</v>
      </c>
      <c r="AY361" s="14" t="s">
        <v>163</v>
      </c>
      <c r="BE361" s="166">
        <f t="shared" si="94"/>
        <v>0</v>
      </c>
      <c r="BF361" s="166">
        <f t="shared" si="95"/>
        <v>0</v>
      </c>
      <c r="BG361" s="166">
        <f t="shared" si="96"/>
        <v>0</v>
      </c>
      <c r="BH361" s="166">
        <f t="shared" si="97"/>
        <v>0</v>
      </c>
      <c r="BI361" s="166">
        <f t="shared" si="98"/>
        <v>0</v>
      </c>
      <c r="BJ361" s="14" t="s">
        <v>87</v>
      </c>
      <c r="BK361" s="166">
        <f t="shared" si="99"/>
        <v>0</v>
      </c>
      <c r="BL361" s="14" t="s">
        <v>227</v>
      </c>
      <c r="BM361" s="165" t="s">
        <v>1188</v>
      </c>
    </row>
    <row r="362" spans="1:65" s="2" customFormat="1" ht="16.5" customHeight="1">
      <c r="A362" s="29"/>
      <c r="B362" s="152"/>
      <c r="C362" s="153" t="s">
        <v>1189</v>
      </c>
      <c r="D362" s="153" t="s">
        <v>165</v>
      </c>
      <c r="E362" s="154" t="s">
        <v>1190</v>
      </c>
      <c r="F362" s="155" t="s">
        <v>1191</v>
      </c>
      <c r="G362" s="156" t="s">
        <v>282</v>
      </c>
      <c r="H362" s="157">
        <v>1226.5</v>
      </c>
      <c r="I362" s="158"/>
      <c r="J362" s="159">
        <f t="shared" si="90"/>
        <v>0</v>
      </c>
      <c r="K362" s="160"/>
      <c r="L362" s="30"/>
      <c r="M362" s="161" t="s">
        <v>1</v>
      </c>
      <c r="N362" s="162" t="s">
        <v>40</v>
      </c>
      <c r="O362" s="58"/>
      <c r="P362" s="163">
        <f t="shared" si="91"/>
        <v>0</v>
      </c>
      <c r="Q362" s="163">
        <v>0</v>
      </c>
      <c r="R362" s="163">
        <f t="shared" si="92"/>
        <v>0</v>
      </c>
      <c r="S362" s="163">
        <v>0</v>
      </c>
      <c r="T362" s="164">
        <f t="shared" si="93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65" t="s">
        <v>227</v>
      </c>
      <c r="AT362" s="165" t="s">
        <v>165</v>
      </c>
      <c r="AU362" s="165" t="s">
        <v>87</v>
      </c>
      <c r="AY362" s="14" t="s">
        <v>163</v>
      </c>
      <c r="BE362" s="166">
        <f t="shared" si="94"/>
        <v>0</v>
      </c>
      <c r="BF362" s="166">
        <f t="shared" si="95"/>
        <v>0</v>
      </c>
      <c r="BG362" s="166">
        <f t="shared" si="96"/>
        <v>0</v>
      </c>
      <c r="BH362" s="166">
        <f t="shared" si="97"/>
        <v>0</v>
      </c>
      <c r="BI362" s="166">
        <f t="shared" si="98"/>
        <v>0</v>
      </c>
      <c r="BJ362" s="14" t="s">
        <v>87</v>
      </c>
      <c r="BK362" s="166">
        <f t="shared" si="99"/>
        <v>0</v>
      </c>
      <c r="BL362" s="14" t="s">
        <v>227</v>
      </c>
      <c r="BM362" s="165" t="s">
        <v>1192</v>
      </c>
    </row>
    <row r="363" spans="1:65" s="2" customFormat="1" ht="24.2" customHeight="1">
      <c r="A363" s="29"/>
      <c r="B363" s="152"/>
      <c r="C363" s="172" t="s">
        <v>1193</v>
      </c>
      <c r="D363" s="172" t="s">
        <v>613</v>
      </c>
      <c r="E363" s="173" t="s">
        <v>1194</v>
      </c>
      <c r="F363" s="174" t="s">
        <v>1195</v>
      </c>
      <c r="G363" s="175" t="s">
        <v>177</v>
      </c>
      <c r="H363" s="176">
        <v>3.238</v>
      </c>
      <c r="I363" s="177"/>
      <c r="J363" s="178">
        <f t="shared" si="90"/>
        <v>0</v>
      </c>
      <c r="K363" s="179"/>
      <c r="L363" s="180"/>
      <c r="M363" s="181" t="s">
        <v>1</v>
      </c>
      <c r="N363" s="182" t="s">
        <v>40</v>
      </c>
      <c r="O363" s="58"/>
      <c r="P363" s="163">
        <f t="shared" si="91"/>
        <v>0</v>
      </c>
      <c r="Q363" s="163">
        <v>0.55000000000000004</v>
      </c>
      <c r="R363" s="163">
        <f t="shared" si="92"/>
        <v>1.7809000000000001</v>
      </c>
      <c r="S363" s="163">
        <v>0</v>
      </c>
      <c r="T363" s="164">
        <f t="shared" si="93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65" t="s">
        <v>292</v>
      </c>
      <c r="AT363" s="165" t="s">
        <v>613</v>
      </c>
      <c r="AU363" s="165" t="s">
        <v>87</v>
      </c>
      <c r="AY363" s="14" t="s">
        <v>163</v>
      </c>
      <c r="BE363" s="166">
        <f t="shared" si="94"/>
        <v>0</v>
      </c>
      <c r="BF363" s="166">
        <f t="shared" si="95"/>
        <v>0</v>
      </c>
      <c r="BG363" s="166">
        <f t="shared" si="96"/>
        <v>0</v>
      </c>
      <c r="BH363" s="166">
        <f t="shared" si="97"/>
        <v>0</v>
      </c>
      <c r="BI363" s="166">
        <f t="shared" si="98"/>
        <v>0</v>
      </c>
      <c r="BJ363" s="14" t="s">
        <v>87</v>
      </c>
      <c r="BK363" s="166">
        <f t="shared" si="99"/>
        <v>0</v>
      </c>
      <c r="BL363" s="14" t="s">
        <v>227</v>
      </c>
      <c r="BM363" s="165" t="s">
        <v>1196</v>
      </c>
    </row>
    <row r="364" spans="1:65" s="2" customFormat="1" ht="44.25" customHeight="1">
      <c r="A364" s="29"/>
      <c r="B364" s="152"/>
      <c r="C364" s="153" t="s">
        <v>1197</v>
      </c>
      <c r="D364" s="153" t="s">
        <v>165</v>
      </c>
      <c r="E364" s="154" t="s">
        <v>1198</v>
      </c>
      <c r="F364" s="155" t="s">
        <v>1199</v>
      </c>
      <c r="G364" s="156" t="s">
        <v>177</v>
      </c>
      <c r="H364" s="157">
        <v>6.1970000000000001</v>
      </c>
      <c r="I364" s="158"/>
      <c r="J364" s="159">
        <f t="shared" si="90"/>
        <v>0</v>
      </c>
      <c r="K364" s="160"/>
      <c r="L364" s="30"/>
      <c r="M364" s="161" t="s">
        <v>1</v>
      </c>
      <c r="N364" s="162" t="s">
        <v>40</v>
      </c>
      <c r="O364" s="58"/>
      <c r="P364" s="163">
        <f t="shared" si="91"/>
        <v>0</v>
      </c>
      <c r="Q364" s="163">
        <v>2.2329999999999999E-2</v>
      </c>
      <c r="R364" s="163">
        <f t="shared" si="92"/>
        <v>0.13837901</v>
      </c>
      <c r="S364" s="163">
        <v>0</v>
      </c>
      <c r="T364" s="164">
        <f t="shared" si="93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65" t="s">
        <v>227</v>
      </c>
      <c r="AT364" s="165" t="s">
        <v>165</v>
      </c>
      <c r="AU364" s="165" t="s">
        <v>87</v>
      </c>
      <c r="AY364" s="14" t="s">
        <v>163</v>
      </c>
      <c r="BE364" s="166">
        <f t="shared" si="94"/>
        <v>0</v>
      </c>
      <c r="BF364" s="166">
        <f t="shared" si="95"/>
        <v>0</v>
      </c>
      <c r="BG364" s="166">
        <f t="shared" si="96"/>
        <v>0</v>
      </c>
      <c r="BH364" s="166">
        <f t="shared" si="97"/>
        <v>0</v>
      </c>
      <c r="BI364" s="166">
        <f t="shared" si="98"/>
        <v>0</v>
      </c>
      <c r="BJ364" s="14" t="s">
        <v>87</v>
      </c>
      <c r="BK364" s="166">
        <f t="shared" si="99"/>
        <v>0</v>
      </c>
      <c r="BL364" s="14" t="s">
        <v>227</v>
      </c>
      <c r="BM364" s="165" t="s">
        <v>1200</v>
      </c>
    </row>
    <row r="365" spans="1:65" s="2" customFormat="1" ht="24.2" customHeight="1">
      <c r="A365" s="29"/>
      <c r="B365" s="152"/>
      <c r="C365" s="153" t="s">
        <v>1201</v>
      </c>
      <c r="D365" s="153" t="s">
        <v>165</v>
      </c>
      <c r="E365" s="154" t="s">
        <v>1202</v>
      </c>
      <c r="F365" s="155" t="s">
        <v>1203</v>
      </c>
      <c r="G365" s="156" t="s">
        <v>168</v>
      </c>
      <c r="H365" s="157">
        <v>46.76</v>
      </c>
      <c r="I365" s="158"/>
      <c r="J365" s="159">
        <f t="shared" si="90"/>
        <v>0</v>
      </c>
      <c r="K365" s="160"/>
      <c r="L365" s="30"/>
      <c r="M365" s="161" t="s">
        <v>1</v>
      </c>
      <c r="N365" s="162" t="s">
        <v>40</v>
      </c>
      <c r="O365" s="58"/>
      <c r="P365" s="163">
        <f t="shared" si="91"/>
        <v>0</v>
      </c>
      <c r="Q365" s="163">
        <v>1.11E-2</v>
      </c>
      <c r="R365" s="163">
        <f t="shared" si="92"/>
        <v>0.51903600000000005</v>
      </c>
      <c r="S365" s="163">
        <v>0</v>
      </c>
      <c r="T365" s="164">
        <f t="shared" si="93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65" t="s">
        <v>227</v>
      </c>
      <c r="AT365" s="165" t="s">
        <v>165</v>
      </c>
      <c r="AU365" s="165" t="s">
        <v>87</v>
      </c>
      <c r="AY365" s="14" t="s">
        <v>163</v>
      </c>
      <c r="BE365" s="166">
        <f t="shared" si="94"/>
        <v>0</v>
      </c>
      <c r="BF365" s="166">
        <f t="shared" si="95"/>
        <v>0</v>
      </c>
      <c r="BG365" s="166">
        <f t="shared" si="96"/>
        <v>0</v>
      </c>
      <c r="BH365" s="166">
        <f t="shared" si="97"/>
        <v>0</v>
      </c>
      <c r="BI365" s="166">
        <f t="shared" si="98"/>
        <v>0</v>
      </c>
      <c r="BJ365" s="14" t="s">
        <v>87</v>
      </c>
      <c r="BK365" s="166">
        <f t="shared" si="99"/>
        <v>0</v>
      </c>
      <c r="BL365" s="14" t="s">
        <v>227</v>
      </c>
      <c r="BM365" s="165" t="s">
        <v>1204</v>
      </c>
    </row>
    <row r="366" spans="1:65" s="2" customFormat="1" ht="24.2" customHeight="1">
      <c r="A366" s="29"/>
      <c r="B366" s="152"/>
      <c r="C366" s="153" t="s">
        <v>1205</v>
      </c>
      <c r="D366" s="153" t="s">
        <v>165</v>
      </c>
      <c r="E366" s="154" t="s">
        <v>1206</v>
      </c>
      <c r="F366" s="155" t="s">
        <v>1207</v>
      </c>
      <c r="G366" s="156" t="s">
        <v>953</v>
      </c>
      <c r="H366" s="183"/>
      <c r="I366" s="158"/>
      <c r="J366" s="159">
        <f t="shared" si="90"/>
        <v>0</v>
      </c>
      <c r="K366" s="160"/>
      <c r="L366" s="30"/>
      <c r="M366" s="161" t="s">
        <v>1</v>
      </c>
      <c r="N366" s="162" t="s">
        <v>40</v>
      </c>
      <c r="O366" s="58"/>
      <c r="P366" s="163">
        <f t="shared" si="91"/>
        <v>0</v>
      </c>
      <c r="Q366" s="163">
        <v>0</v>
      </c>
      <c r="R366" s="163">
        <f t="shared" si="92"/>
        <v>0</v>
      </c>
      <c r="S366" s="163">
        <v>0</v>
      </c>
      <c r="T366" s="164">
        <f t="shared" si="93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65" t="s">
        <v>227</v>
      </c>
      <c r="AT366" s="165" t="s">
        <v>165</v>
      </c>
      <c r="AU366" s="165" t="s">
        <v>87</v>
      </c>
      <c r="AY366" s="14" t="s">
        <v>163</v>
      </c>
      <c r="BE366" s="166">
        <f t="shared" si="94"/>
        <v>0</v>
      </c>
      <c r="BF366" s="166">
        <f t="shared" si="95"/>
        <v>0</v>
      </c>
      <c r="BG366" s="166">
        <f t="shared" si="96"/>
        <v>0</v>
      </c>
      <c r="BH366" s="166">
        <f t="shared" si="97"/>
        <v>0</v>
      </c>
      <c r="BI366" s="166">
        <f t="shared" si="98"/>
        <v>0</v>
      </c>
      <c r="BJ366" s="14" t="s">
        <v>87</v>
      </c>
      <c r="BK366" s="166">
        <f t="shared" si="99"/>
        <v>0</v>
      </c>
      <c r="BL366" s="14" t="s">
        <v>227</v>
      </c>
      <c r="BM366" s="165" t="s">
        <v>1208</v>
      </c>
    </row>
    <row r="367" spans="1:65" s="12" customFormat="1" ht="22.9" customHeight="1">
      <c r="B367" s="139"/>
      <c r="D367" s="140" t="s">
        <v>73</v>
      </c>
      <c r="E367" s="150" t="s">
        <v>1209</v>
      </c>
      <c r="F367" s="150" t="s">
        <v>1210</v>
      </c>
      <c r="I367" s="142"/>
      <c r="J367" s="151">
        <f>BK367</f>
        <v>0</v>
      </c>
      <c r="L367" s="139"/>
      <c r="M367" s="144"/>
      <c r="N367" s="145"/>
      <c r="O367" s="145"/>
      <c r="P367" s="146">
        <f>SUM(P368:P374)</f>
        <v>0</v>
      </c>
      <c r="Q367" s="145"/>
      <c r="R367" s="146">
        <f>SUM(R368:R374)</f>
        <v>4.60301896</v>
      </c>
      <c r="S367" s="145"/>
      <c r="T367" s="147">
        <f>SUM(T368:T374)</f>
        <v>0</v>
      </c>
      <c r="AR367" s="140" t="s">
        <v>87</v>
      </c>
      <c r="AT367" s="148" t="s">
        <v>73</v>
      </c>
      <c r="AU367" s="148" t="s">
        <v>81</v>
      </c>
      <c r="AY367" s="140" t="s">
        <v>163</v>
      </c>
      <c r="BK367" s="149">
        <f>SUM(BK368:BK374)</f>
        <v>0</v>
      </c>
    </row>
    <row r="368" spans="1:65" s="2" customFormat="1" ht="37.9" customHeight="1">
      <c r="A368" s="29"/>
      <c r="B368" s="152"/>
      <c r="C368" s="153" t="s">
        <v>1211</v>
      </c>
      <c r="D368" s="153" t="s">
        <v>165</v>
      </c>
      <c r="E368" s="154" t="s">
        <v>1212</v>
      </c>
      <c r="F368" s="155" t="s">
        <v>1213</v>
      </c>
      <c r="G368" s="156" t="s">
        <v>168</v>
      </c>
      <c r="H368" s="157">
        <v>18.347999999999999</v>
      </c>
      <c r="I368" s="158"/>
      <c r="J368" s="159">
        <f t="shared" ref="J368:J374" si="100">ROUND(I368*H368,2)</f>
        <v>0</v>
      </c>
      <c r="K368" s="160"/>
      <c r="L368" s="30"/>
      <c r="M368" s="161" t="s">
        <v>1</v>
      </c>
      <c r="N368" s="162" t="s">
        <v>40</v>
      </c>
      <c r="O368" s="58"/>
      <c r="P368" s="163">
        <f t="shared" ref="P368:P374" si="101">O368*H368</f>
        <v>0</v>
      </c>
      <c r="Q368" s="163">
        <v>1.1820000000000001E-2</v>
      </c>
      <c r="R368" s="163">
        <f t="shared" ref="R368:R374" si="102">Q368*H368</f>
        <v>0.21687335999999999</v>
      </c>
      <c r="S368" s="163">
        <v>0</v>
      </c>
      <c r="T368" s="164">
        <f t="shared" ref="T368:T374" si="103">S368*H368</f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65" t="s">
        <v>227</v>
      </c>
      <c r="AT368" s="165" t="s">
        <v>165</v>
      </c>
      <c r="AU368" s="165" t="s">
        <v>87</v>
      </c>
      <c r="AY368" s="14" t="s">
        <v>163</v>
      </c>
      <c r="BE368" s="166">
        <f t="shared" ref="BE368:BE374" si="104">IF(N368="základná",J368,0)</f>
        <v>0</v>
      </c>
      <c r="BF368" s="166">
        <f t="shared" ref="BF368:BF374" si="105">IF(N368="znížená",J368,0)</f>
        <v>0</v>
      </c>
      <c r="BG368" s="166">
        <f t="shared" ref="BG368:BG374" si="106">IF(N368="zákl. prenesená",J368,0)</f>
        <v>0</v>
      </c>
      <c r="BH368" s="166">
        <f t="shared" ref="BH368:BH374" si="107">IF(N368="zníž. prenesená",J368,0)</f>
        <v>0</v>
      </c>
      <c r="BI368" s="166">
        <f t="shared" ref="BI368:BI374" si="108">IF(N368="nulová",J368,0)</f>
        <v>0</v>
      </c>
      <c r="BJ368" s="14" t="s">
        <v>87</v>
      </c>
      <c r="BK368" s="166">
        <f t="shared" ref="BK368:BK374" si="109">ROUND(I368*H368,2)</f>
        <v>0</v>
      </c>
      <c r="BL368" s="14" t="s">
        <v>227</v>
      </c>
      <c r="BM368" s="165" t="s">
        <v>1214</v>
      </c>
    </row>
    <row r="369" spans="1:65" s="2" customFormat="1" ht="33" customHeight="1">
      <c r="A369" s="29"/>
      <c r="B369" s="152"/>
      <c r="C369" s="153" t="s">
        <v>1215</v>
      </c>
      <c r="D369" s="153" t="s">
        <v>165</v>
      </c>
      <c r="E369" s="154" t="s">
        <v>1216</v>
      </c>
      <c r="F369" s="155" t="s">
        <v>1217</v>
      </c>
      <c r="G369" s="156" t="s">
        <v>168</v>
      </c>
      <c r="H369" s="157">
        <v>76.959999999999994</v>
      </c>
      <c r="I369" s="158"/>
      <c r="J369" s="159">
        <f t="shared" si="100"/>
        <v>0</v>
      </c>
      <c r="K369" s="160"/>
      <c r="L369" s="30"/>
      <c r="M369" s="161" t="s">
        <v>1</v>
      </c>
      <c r="N369" s="162" t="s">
        <v>40</v>
      </c>
      <c r="O369" s="58"/>
      <c r="P369" s="163">
        <f t="shared" si="101"/>
        <v>0</v>
      </c>
      <c r="Q369" s="163">
        <v>1.1860000000000001E-2</v>
      </c>
      <c r="R369" s="163">
        <f t="shared" si="102"/>
        <v>0.91274559999999993</v>
      </c>
      <c r="S369" s="163">
        <v>0</v>
      </c>
      <c r="T369" s="164">
        <f t="shared" si="103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65" t="s">
        <v>227</v>
      </c>
      <c r="AT369" s="165" t="s">
        <v>165</v>
      </c>
      <c r="AU369" s="165" t="s">
        <v>87</v>
      </c>
      <c r="AY369" s="14" t="s">
        <v>163</v>
      </c>
      <c r="BE369" s="166">
        <f t="shared" si="104"/>
        <v>0</v>
      </c>
      <c r="BF369" s="166">
        <f t="shared" si="105"/>
        <v>0</v>
      </c>
      <c r="BG369" s="166">
        <f t="shared" si="106"/>
        <v>0</v>
      </c>
      <c r="BH369" s="166">
        <f t="shared" si="107"/>
        <v>0</v>
      </c>
      <c r="BI369" s="166">
        <f t="shared" si="108"/>
        <v>0</v>
      </c>
      <c r="BJ369" s="14" t="s">
        <v>87</v>
      </c>
      <c r="BK369" s="166">
        <f t="shared" si="109"/>
        <v>0</v>
      </c>
      <c r="BL369" s="14" t="s">
        <v>227</v>
      </c>
      <c r="BM369" s="165" t="s">
        <v>1218</v>
      </c>
    </row>
    <row r="370" spans="1:65" s="2" customFormat="1" ht="24.2" customHeight="1">
      <c r="A370" s="29"/>
      <c r="B370" s="152"/>
      <c r="C370" s="153" t="s">
        <v>1219</v>
      </c>
      <c r="D370" s="153" t="s">
        <v>165</v>
      </c>
      <c r="E370" s="154" t="s">
        <v>1220</v>
      </c>
      <c r="F370" s="155" t="s">
        <v>1221</v>
      </c>
      <c r="G370" s="156" t="s">
        <v>282</v>
      </c>
      <c r="H370" s="157">
        <v>8.9</v>
      </c>
      <c r="I370" s="158"/>
      <c r="J370" s="159">
        <f t="shared" si="100"/>
        <v>0</v>
      </c>
      <c r="K370" s="160"/>
      <c r="L370" s="30"/>
      <c r="M370" s="161" t="s">
        <v>1</v>
      </c>
      <c r="N370" s="162" t="s">
        <v>40</v>
      </c>
      <c r="O370" s="58"/>
      <c r="P370" s="163">
        <f t="shared" si="101"/>
        <v>0</v>
      </c>
      <c r="Q370" s="163">
        <v>0</v>
      </c>
      <c r="R370" s="163">
        <f t="shared" si="102"/>
        <v>0</v>
      </c>
      <c r="S370" s="163">
        <v>0</v>
      </c>
      <c r="T370" s="164">
        <f t="shared" si="103"/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65" t="s">
        <v>227</v>
      </c>
      <c r="AT370" s="165" t="s">
        <v>165</v>
      </c>
      <c r="AU370" s="165" t="s">
        <v>87</v>
      </c>
      <c r="AY370" s="14" t="s">
        <v>163</v>
      </c>
      <c r="BE370" s="166">
        <f t="shared" si="104"/>
        <v>0</v>
      </c>
      <c r="BF370" s="166">
        <f t="shared" si="105"/>
        <v>0</v>
      </c>
      <c r="BG370" s="166">
        <f t="shared" si="106"/>
        <v>0</v>
      </c>
      <c r="BH370" s="166">
        <f t="shared" si="107"/>
        <v>0</v>
      </c>
      <c r="BI370" s="166">
        <f t="shared" si="108"/>
        <v>0</v>
      </c>
      <c r="BJ370" s="14" t="s">
        <v>87</v>
      </c>
      <c r="BK370" s="166">
        <f t="shared" si="109"/>
        <v>0</v>
      </c>
      <c r="BL370" s="14" t="s">
        <v>227</v>
      </c>
      <c r="BM370" s="165" t="s">
        <v>1222</v>
      </c>
    </row>
    <row r="371" spans="1:65" s="2" customFormat="1" ht="16.5" customHeight="1">
      <c r="A371" s="29"/>
      <c r="B371" s="152"/>
      <c r="C371" s="172" t="s">
        <v>1223</v>
      </c>
      <c r="D371" s="172" t="s">
        <v>613</v>
      </c>
      <c r="E371" s="173" t="s">
        <v>1224</v>
      </c>
      <c r="F371" s="174" t="s">
        <v>1225</v>
      </c>
      <c r="G371" s="175" t="s">
        <v>177</v>
      </c>
      <c r="H371" s="176">
        <v>0.28799999999999998</v>
      </c>
      <c r="I371" s="177"/>
      <c r="J371" s="178">
        <f t="shared" si="100"/>
        <v>0</v>
      </c>
      <c r="K371" s="179"/>
      <c r="L371" s="180"/>
      <c r="M371" s="181" t="s">
        <v>1</v>
      </c>
      <c r="N371" s="182" t="s">
        <v>40</v>
      </c>
      <c r="O371" s="58"/>
      <c r="P371" s="163">
        <f t="shared" si="101"/>
        <v>0</v>
      </c>
      <c r="Q371" s="163">
        <v>0.55000000000000004</v>
      </c>
      <c r="R371" s="163">
        <f t="shared" si="102"/>
        <v>0.15840000000000001</v>
      </c>
      <c r="S371" s="163">
        <v>0</v>
      </c>
      <c r="T371" s="164">
        <f t="shared" si="103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65" t="s">
        <v>292</v>
      </c>
      <c r="AT371" s="165" t="s">
        <v>613</v>
      </c>
      <c r="AU371" s="165" t="s">
        <v>87</v>
      </c>
      <c r="AY371" s="14" t="s">
        <v>163</v>
      </c>
      <c r="BE371" s="166">
        <f t="shared" si="104"/>
        <v>0</v>
      </c>
      <c r="BF371" s="166">
        <f t="shared" si="105"/>
        <v>0</v>
      </c>
      <c r="BG371" s="166">
        <f t="shared" si="106"/>
        <v>0</v>
      </c>
      <c r="BH371" s="166">
        <f t="shared" si="107"/>
        <v>0</v>
      </c>
      <c r="BI371" s="166">
        <f t="shared" si="108"/>
        <v>0</v>
      </c>
      <c r="BJ371" s="14" t="s">
        <v>87</v>
      </c>
      <c r="BK371" s="166">
        <f t="shared" si="109"/>
        <v>0</v>
      </c>
      <c r="BL371" s="14" t="s">
        <v>227</v>
      </c>
      <c r="BM371" s="165" t="s">
        <v>1226</v>
      </c>
    </row>
    <row r="372" spans="1:65" s="2" customFormat="1" ht="21.75" customHeight="1">
      <c r="A372" s="29"/>
      <c r="B372" s="152"/>
      <c r="C372" s="153" t="s">
        <v>1227</v>
      </c>
      <c r="D372" s="153" t="s">
        <v>165</v>
      </c>
      <c r="E372" s="154" t="s">
        <v>1228</v>
      </c>
      <c r="F372" s="155" t="s">
        <v>1229</v>
      </c>
      <c r="G372" s="156" t="s">
        <v>168</v>
      </c>
      <c r="H372" s="157">
        <v>221</v>
      </c>
      <c r="I372" s="158"/>
      <c r="J372" s="159">
        <f t="shared" si="100"/>
        <v>0</v>
      </c>
      <c r="K372" s="160"/>
      <c r="L372" s="30"/>
      <c r="M372" s="161" t="s">
        <v>1</v>
      </c>
      <c r="N372" s="162" t="s">
        <v>40</v>
      </c>
      <c r="O372" s="58"/>
      <c r="P372" s="163">
        <f t="shared" si="101"/>
        <v>0</v>
      </c>
      <c r="Q372" s="163">
        <v>0</v>
      </c>
      <c r="R372" s="163">
        <f t="shared" si="102"/>
        <v>0</v>
      </c>
      <c r="S372" s="163">
        <v>0</v>
      </c>
      <c r="T372" s="164">
        <f t="shared" si="103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65" t="s">
        <v>227</v>
      </c>
      <c r="AT372" s="165" t="s">
        <v>165</v>
      </c>
      <c r="AU372" s="165" t="s">
        <v>87</v>
      </c>
      <c r="AY372" s="14" t="s">
        <v>163</v>
      </c>
      <c r="BE372" s="166">
        <f t="shared" si="104"/>
        <v>0</v>
      </c>
      <c r="BF372" s="166">
        <f t="shared" si="105"/>
        <v>0</v>
      </c>
      <c r="BG372" s="166">
        <f t="shared" si="106"/>
        <v>0</v>
      </c>
      <c r="BH372" s="166">
        <f t="shared" si="107"/>
        <v>0</v>
      </c>
      <c r="BI372" s="166">
        <f t="shared" si="108"/>
        <v>0</v>
      </c>
      <c r="BJ372" s="14" t="s">
        <v>87</v>
      </c>
      <c r="BK372" s="166">
        <f t="shared" si="109"/>
        <v>0</v>
      </c>
      <c r="BL372" s="14" t="s">
        <v>227</v>
      </c>
      <c r="BM372" s="165" t="s">
        <v>1230</v>
      </c>
    </row>
    <row r="373" spans="1:65" s="2" customFormat="1" ht="21.75" customHeight="1">
      <c r="A373" s="29"/>
      <c r="B373" s="152"/>
      <c r="C373" s="172" t="s">
        <v>1231</v>
      </c>
      <c r="D373" s="172" t="s">
        <v>613</v>
      </c>
      <c r="E373" s="173" t="s">
        <v>1232</v>
      </c>
      <c r="F373" s="174" t="s">
        <v>1233</v>
      </c>
      <c r="G373" s="175" t="s">
        <v>168</v>
      </c>
      <c r="H373" s="176">
        <v>221</v>
      </c>
      <c r="I373" s="177"/>
      <c r="J373" s="178">
        <f t="shared" si="100"/>
        <v>0</v>
      </c>
      <c r="K373" s="179"/>
      <c r="L373" s="180"/>
      <c r="M373" s="181" t="s">
        <v>1</v>
      </c>
      <c r="N373" s="182" t="s">
        <v>40</v>
      </c>
      <c r="O373" s="58"/>
      <c r="P373" s="163">
        <f t="shared" si="101"/>
        <v>0</v>
      </c>
      <c r="Q373" s="163">
        <v>1.4999999999999999E-2</v>
      </c>
      <c r="R373" s="163">
        <f t="shared" si="102"/>
        <v>3.3149999999999999</v>
      </c>
      <c r="S373" s="163">
        <v>0</v>
      </c>
      <c r="T373" s="164">
        <f t="shared" si="103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65" t="s">
        <v>292</v>
      </c>
      <c r="AT373" s="165" t="s">
        <v>613</v>
      </c>
      <c r="AU373" s="165" t="s">
        <v>87</v>
      </c>
      <c r="AY373" s="14" t="s">
        <v>163</v>
      </c>
      <c r="BE373" s="166">
        <f t="shared" si="104"/>
        <v>0</v>
      </c>
      <c r="BF373" s="166">
        <f t="shared" si="105"/>
        <v>0</v>
      </c>
      <c r="BG373" s="166">
        <f t="shared" si="106"/>
        <v>0</v>
      </c>
      <c r="BH373" s="166">
        <f t="shared" si="107"/>
        <v>0</v>
      </c>
      <c r="BI373" s="166">
        <f t="shared" si="108"/>
        <v>0</v>
      </c>
      <c r="BJ373" s="14" t="s">
        <v>87</v>
      </c>
      <c r="BK373" s="166">
        <f t="shared" si="109"/>
        <v>0</v>
      </c>
      <c r="BL373" s="14" t="s">
        <v>227</v>
      </c>
      <c r="BM373" s="165" t="s">
        <v>1234</v>
      </c>
    </row>
    <row r="374" spans="1:65" s="2" customFormat="1" ht="21.75" customHeight="1">
      <c r="A374" s="29"/>
      <c r="B374" s="152"/>
      <c r="C374" s="153" t="s">
        <v>1235</v>
      </c>
      <c r="D374" s="153" t="s">
        <v>165</v>
      </c>
      <c r="E374" s="154" t="s">
        <v>1236</v>
      </c>
      <c r="F374" s="155" t="s">
        <v>1237</v>
      </c>
      <c r="G374" s="156" t="s">
        <v>953</v>
      </c>
      <c r="H374" s="183"/>
      <c r="I374" s="158"/>
      <c r="J374" s="159">
        <f t="shared" si="100"/>
        <v>0</v>
      </c>
      <c r="K374" s="160"/>
      <c r="L374" s="30"/>
      <c r="M374" s="161" t="s">
        <v>1</v>
      </c>
      <c r="N374" s="162" t="s">
        <v>40</v>
      </c>
      <c r="O374" s="58"/>
      <c r="P374" s="163">
        <f t="shared" si="101"/>
        <v>0</v>
      </c>
      <c r="Q374" s="163">
        <v>0</v>
      </c>
      <c r="R374" s="163">
        <f t="shared" si="102"/>
        <v>0</v>
      </c>
      <c r="S374" s="163">
        <v>0</v>
      </c>
      <c r="T374" s="164">
        <f t="shared" si="103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65" t="s">
        <v>227</v>
      </c>
      <c r="AT374" s="165" t="s">
        <v>165</v>
      </c>
      <c r="AU374" s="165" t="s">
        <v>87</v>
      </c>
      <c r="AY374" s="14" t="s">
        <v>163</v>
      </c>
      <c r="BE374" s="166">
        <f t="shared" si="104"/>
        <v>0</v>
      </c>
      <c r="BF374" s="166">
        <f t="shared" si="105"/>
        <v>0</v>
      </c>
      <c r="BG374" s="166">
        <f t="shared" si="106"/>
        <v>0</v>
      </c>
      <c r="BH374" s="166">
        <f t="shared" si="107"/>
        <v>0</v>
      </c>
      <c r="BI374" s="166">
        <f t="shared" si="108"/>
        <v>0</v>
      </c>
      <c r="BJ374" s="14" t="s">
        <v>87</v>
      </c>
      <c r="BK374" s="166">
        <f t="shared" si="109"/>
        <v>0</v>
      </c>
      <c r="BL374" s="14" t="s">
        <v>227</v>
      </c>
      <c r="BM374" s="165" t="s">
        <v>1238</v>
      </c>
    </row>
    <row r="375" spans="1:65" s="12" customFormat="1" ht="22.9" customHeight="1">
      <c r="B375" s="139"/>
      <c r="D375" s="140" t="s">
        <v>73</v>
      </c>
      <c r="E375" s="150" t="s">
        <v>400</v>
      </c>
      <c r="F375" s="150" t="s">
        <v>401</v>
      </c>
      <c r="I375" s="142"/>
      <c r="J375" s="151">
        <f>BK375</f>
        <v>0</v>
      </c>
      <c r="L375" s="139"/>
      <c r="M375" s="144"/>
      <c r="N375" s="145"/>
      <c r="O375" s="145"/>
      <c r="P375" s="146">
        <f>SUM(P376:P381)</f>
        <v>0</v>
      </c>
      <c r="Q375" s="145"/>
      <c r="R375" s="146">
        <f>SUM(R376:R381)</f>
        <v>0.34085299999999996</v>
      </c>
      <c r="S375" s="145"/>
      <c r="T375" s="147">
        <f>SUM(T376:T381)</f>
        <v>0</v>
      </c>
      <c r="AR375" s="140" t="s">
        <v>87</v>
      </c>
      <c r="AT375" s="148" t="s">
        <v>73</v>
      </c>
      <c r="AU375" s="148" t="s">
        <v>81</v>
      </c>
      <c r="AY375" s="140" t="s">
        <v>163</v>
      </c>
      <c r="BK375" s="149">
        <f>SUM(BK376:BK381)</f>
        <v>0</v>
      </c>
    </row>
    <row r="376" spans="1:65" s="2" customFormat="1" ht="24.2" customHeight="1">
      <c r="A376" s="29"/>
      <c r="B376" s="152"/>
      <c r="C376" s="153" t="s">
        <v>1239</v>
      </c>
      <c r="D376" s="153" t="s">
        <v>165</v>
      </c>
      <c r="E376" s="154" t="s">
        <v>1240</v>
      </c>
      <c r="F376" s="155" t="s">
        <v>1241</v>
      </c>
      <c r="G376" s="156" t="s">
        <v>282</v>
      </c>
      <c r="H376" s="157">
        <v>67.650000000000006</v>
      </c>
      <c r="I376" s="158"/>
      <c r="J376" s="159">
        <f t="shared" ref="J376:J381" si="110">ROUND(I376*H376,2)</f>
        <v>0</v>
      </c>
      <c r="K376" s="160"/>
      <c r="L376" s="30"/>
      <c r="M376" s="161" t="s">
        <v>1</v>
      </c>
      <c r="N376" s="162" t="s">
        <v>40</v>
      </c>
      <c r="O376" s="58"/>
      <c r="P376" s="163">
        <f t="shared" ref="P376:P381" si="111">O376*H376</f>
        <v>0</v>
      </c>
      <c r="Q376" s="163">
        <v>2.15E-3</v>
      </c>
      <c r="R376" s="163">
        <f t="shared" ref="R376:R381" si="112">Q376*H376</f>
        <v>0.14544750000000001</v>
      </c>
      <c r="S376" s="163">
        <v>0</v>
      </c>
      <c r="T376" s="164">
        <f t="shared" ref="T376:T381" si="113">S376*H376</f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65" t="s">
        <v>227</v>
      </c>
      <c r="AT376" s="165" t="s">
        <v>165</v>
      </c>
      <c r="AU376" s="165" t="s">
        <v>87</v>
      </c>
      <c r="AY376" s="14" t="s">
        <v>163</v>
      </c>
      <c r="BE376" s="166">
        <f t="shared" ref="BE376:BE381" si="114">IF(N376="základná",J376,0)</f>
        <v>0</v>
      </c>
      <c r="BF376" s="166">
        <f t="shared" ref="BF376:BF381" si="115">IF(N376="znížená",J376,0)</f>
        <v>0</v>
      </c>
      <c r="BG376" s="166">
        <f t="shared" ref="BG376:BG381" si="116">IF(N376="zákl. prenesená",J376,0)</f>
        <v>0</v>
      </c>
      <c r="BH376" s="166">
        <f t="shared" ref="BH376:BH381" si="117">IF(N376="zníž. prenesená",J376,0)</f>
        <v>0</v>
      </c>
      <c r="BI376" s="166">
        <f t="shared" ref="BI376:BI381" si="118">IF(N376="nulová",J376,0)</f>
        <v>0</v>
      </c>
      <c r="BJ376" s="14" t="s">
        <v>87</v>
      </c>
      <c r="BK376" s="166">
        <f t="shared" ref="BK376:BK381" si="119">ROUND(I376*H376,2)</f>
        <v>0</v>
      </c>
      <c r="BL376" s="14" t="s">
        <v>227</v>
      </c>
      <c r="BM376" s="165" t="s">
        <v>1242</v>
      </c>
    </row>
    <row r="377" spans="1:65" s="2" customFormat="1" ht="24.2" customHeight="1">
      <c r="A377" s="29"/>
      <c r="B377" s="152"/>
      <c r="C377" s="153" t="s">
        <v>1243</v>
      </c>
      <c r="D377" s="153" t="s">
        <v>165</v>
      </c>
      <c r="E377" s="154" t="s">
        <v>1244</v>
      </c>
      <c r="F377" s="155" t="s">
        <v>1245</v>
      </c>
      <c r="G377" s="156" t="s">
        <v>245</v>
      </c>
      <c r="H377" s="157">
        <v>6</v>
      </c>
      <c r="I377" s="158"/>
      <c r="J377" s="159">
        <f t="shared" si="110"/>
        <v>0</v>
      </c>
      <c r="K377" s="160"/>
      <c r="L377" s="30"/>
      <c r="M377" s="161" t="s">
        <v>1</v>
      </c>
      <c r="N377" s="162" t="s">
        <v>40</v>
      </c>
      <c r="O377" s="58"/>
      <c r="P377" s="163">
        <f t="shared" si="111"/>
        <v>0</v>
      </c>
      <c r="Q377" s="163">
        <v>1.58E-3</v>
      </c>
      <c r="R377" s="163">
        <f t="shared" si="112"/>
        <v>9.4800000000000006E-3</v>
      </c>
      <c r="S377" s="163">
        <v>0</v>
      </c>
      <c r="T377" s="164">
        <f t="shared" si="113"/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65" t="s">
        <v>227</v>
      </c>
      <c r="AT377" s="165" t="s">
        <v>165</v>
      </c>
      <c r="AU377" s="165" t="s">
        <v>87</v>
      </c>
      <c r="AY377" s="14" t="s">
        <v>163</v>
      </c>
      <c r="BE377" s="166">
        <f t="shared" si="114"/>
        <v>0</v>
      </c>
      <c r="BF377" s="166">
        <f t="shared" si="115"/>
        <v>0</v>
      </c>
      <c r="BG377" s="166">
        <f t="shared" si="116"/>
        <v>0</v>
      </c>
      <c r="BH377" s="166">
        <f t="shared" si="117"/>
        <v>0</v>
      </c>
      <c r="BI377" s="166">
        <f t="shared" si="118"/>
        <v>0</v>
      </c>
      <c r="BJ377" s="14" t="s">
        <v>87</v>
      </c>
      <c r="BK377" s="166">
        <f t="shared" si="119"/>
        <v>0</v>
      </c>
      <c r="BL377" s="14" t="s">
        <v>227</v>
      </c>
      <c r="BM377" s="165" t="s">
        <v>1246</v>
      </c>
    </row>
    <row r="378" spans="1:65" s="2" customFormat="1" ht="33" customHeight="1">
      <c r="A378" s="29"/>
      <c r="B378" s="152"/>
      <c r="C378" s="153" t="s">
        <v>1247</v>
      </c>
      <c r="D378" s="153" t="s">
        <v>165</v>
      </c>
      <c r="E378" s="154" t="s">
        <v>1248</v>
      </c>
      <c r="F378" s="155" t="s">
        <v>1249</v>
      </c>
      <c r="G378" s="156" t="s">
        <v>282</v>
      </c>
      <c r="H378" s="157">
        <v>28.85</v>
      </c>
      <c r="I378" s="158"/>
      <c r="J378" s="159">
        <f t="shared" si="110"/>
        <v>0</v>
      </c>
      <c r="K378" s="160"/>
      <c r="L378" s="30"/>
      <c r="M378" s="161" t="s">
        <v>1</v>
      </c>
      <c r="N378" s="162" t="s">
        <v>40</v>
      </c>
      <c r="O378" s="58"/>
      <c r="P378" s="163">
        <f t="shared" si="111"/>
        <v>0</v>
      </c>
      <c r="Q378" s="163">
        <v>2.9199999999999999E-3</v>
      </c>
      <c r="R378" s="163">
        <f t="shared" si="112"/>
        <v>8.4241999999999997E-2</v>
      </c>
      <c r="S378" s="163">
        <v>0</v>
      </c>
      <c r="T378" s="164">
        <f t="shared" si="113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65" t="s">
        <v>227</v>
      </c>
      <c r="AT378" s="165" t="s">
        <v>165</v>
      </c>
      <c r="AU378" s="165" t="s">
        <v>87</v>
      </c>
      <c r="AY378" s="14" t="s">
        <v>163</v>
      </c>
      <c r="BE378" s="166">
        <f t="shared" si="114"/>
        <v>0</v>
      </c>
      <c r="BF378" s="166">
        <f t="shared" si="115"/>
        <v>0</v>
      </c>
      <c r="BG378" s="166">
        <f t="shared" si="116"/>
        <v>0</v>
      </c>
      <c r="BH378" s="166">
        <f t="shared" si="117"/>
        <v>0</v>
      </c>
      <c r="BI378" s="166">
        <f t="shared" si="118"/>
        <v>0</v>
      </c>
      <c r="BJ378" s="14" t="s">
        <v>87</v>
      </c>
      <c r="BK378" s="166">
        <f t="shared" si="119"/>
        <v>0</v>
      </c>
      <c r="BL378" s="14" t="s">
        <v>227</v>
      </c>
      <c r="BM378" s="165" t="s">
        <v>1250</v>
      </c>
    </row>
    <row r="379" spans="1:65" s="2" customFormat="1" ht="24.2" customHeight="1">
      <c r="A379" s="29"/>
      <c r="B379" s="152"/>
      <c r="C379" s="153" t="s">
        <v>1251</v>
      </c>
      <c r="D379" s="153" t="s">
        <v>165</v>
      </c>
      <c r="E379" s="154" t="s">
        <v>1252</v>
      </c>
      <c r="F379" s="155" t="s">
        <v>1253</v>
      </c>
      <c r="G379" s="156" t="s">
        <v>282</v>
      </c>
      <c r="H379" s="157">
        <v>10.15</v>
      </c>
      <c r="I379" s="158"/>
      <c r="J379" s="159">
        <f t="shared" si="110"/>
        <v>0</v>
      </c>
      <c r="K379" s="160"/>
      <c r="L379" s="30"/>
      <c r="M379" s="161" t="s">
        <v>1</v>
      </c>
      <c r="N379" s="162" t="s">
        <v>40</v>
      </c>
      <c r="O379" s="58"/>
      <c r="P379" s="163">
        <f t="shared" si="111"/>
        <v>0</v>
      </c>
      <c r="Q379" s="163">
        <v>3.3899999999999998E-3</v>
      </c>
      <c r="R379" s="163">
        <f t="shared" si="112"/>
        <v>3.4408500000000002E-2</v>
      </c>
      <c r="S379" s="163">
        <v>0</v>
      </c>
      <c r="T379" s="164">
        <f t="shared" si="113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65" t="s">
        <v>227</v>
      </c>
      <c r="AT379" s="165" t="s">
        <v>165</v>
      </c>
      <c r="AU379" s="165" t="s">
        <v>87</v>
      </c>
      <c r="AY379" s="14" t="s">
        <v>163</v>
      </c>
      <c r="BE379" s="166">
        <f t="shared" si="114"/>
        <v>0</v>
      </c>
      <c r="BF379" s="166">
        <f t="shared" si="115"/>
        <v>0</v>
      </c>
      <c r="BG379" s="166">
        <f t="shared" si="116"/>
        <v>0</v>
      </c>
      <c r="BH379" s="166">
        <f t="shared" si="117"/>
        <v>0</v>
      </c>
      <c r="BI379" s="166">
        <f t="shared" si="118"/>
        <v>0</v>
      </c>
      <c r="BJ379" s="14" t="s">
        <v>87</v>
      </c>
      <c r="BK379" s="166">
        <f t="shared" si="119"/>
        <v>0</v>
      </c>
      <c r="BL379" s="14" t="s">
        <v>227</v>
      </c>
      <c r="BM379" s="165" t="s">
        <v>1254</v>
      </c>
    </row>
    <row r="380" spans="1:65" s="2" customFormat="1" ht="24.2" customHeight="1">
      <c r="A380" s="29"/>
      <c r="B380" s="152"/>
      <c r="C380" s="153" t="s">
        <v>1255</v>
      </c>
      <c r="D380" s="153" t="s">
        <v>165</v>
      </c>
      <c r="E380" s="154" t="s">
        <v>1256</v>
      </c>
      <c r="F380" s="155" t="s">
        <v>1257</v>
      </c>
      <c r="G380" s="156" t="s">
        <v>282</v>
      </c>
      <c r="H380" s="157">
        <v>32.5</v>
      </c>
      <c r="I380" s="158"/>
      <c r="J380" s="159">
        <f t="shared" si="110"/>
        <v>0</v>
      </c>
      <c r="K380" s="160"/>
      <c r="L380" s="30"/>
      <c r="M380" s="161" t="s">
        <v>1</v>
      </c>
      <c r="N380" s="162" t="s">
        <v>40</v>
      </c>
      <c r="O380" s="58"/>
      <c r="P380" s="163">
        <f t="shared" si="111"/>
        <v>0</v>
      </c>
      <c r="Q380" s="163">
        <v>2.0699999999999998E-3</v>
      </c>
      <c r="R380" s="163">
        <f t="shared" si="112"/>
        <v>6.7274999999999988E-2</v>
      </c>
      <c r="S380" s="163">
        <v>0</v>
      </c>
      <c r="T380" s="164">
        <f t="shared" si="113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65" t="s">
        <v>227</v>
      </c>
      <c r="AT380" s="165" t="s">
        <v>165</v>
      </c>
      <c r="AU380" s="165" t="s">
        <v>87</v>
      </c>
      <c r="AY380" s="14" t="s">
        <v>163</v>
      </c>
      <c r="BE380" s="166">
        <f t="shared" si="114"/>
        <v>0</v>
      </c>
      <c r="BF380" s="166">
        <f t="shared" si="115"/>
        <v>0</v>
      </c>
      <c r="BG380" s="166">
        <f t="shared" si="116"/>
        <v>0</v>
      </c>
      <c r="BH380" s="166">
        <f t="shared" si="117"/>
        <v>0</v>
      </c>
      <c r="BI380" s="166">
        <f t="shared" si="118"/>
        <v>0</v>
      </c>
      <c r="BJ380" s="14" t="s">
        <v>87</v>
      </c>
      <c r="BK380" s="166">
        <f t="shared" si="119"/>
        <v>0</v>
      </c>
      <c r="BL380" s="14" t="s">
        <v>227</v>
      </c>
      <c r="BM380" s="165" t="s">
        <v>1258</v>
      </c>
    </row>
    <row r="381" spans="1:65" s="2" customFormat="1" ht="24.2" customHeight="1">
      <c r="A381" s="29"/>
      <c r="B381" s="152"/>
      <c r="C381" s="153" t="s">
        <v>1259</v>
      </c>
      <c r="D381" s="153" t="s">
        <v>165</v>
      </c>
      <c r="E381" s="154" t="s">
        <v>1260</v>
      </c>
      <c r="F381" s="155" t="s">
        <v>1261</v>
      </c>
      <c r="G381" s="156" t="s">
        <v>953</v>
      </c>
      <c r="H381" s="183"/>
      <c r="I381" s="158"/>
      <c r="J381" s="159">
        <f t="shared" si="110"/>
        <v>0</v>
      </c>
      <c r="K381" s="160"/>
      <c r="L381" s="30"/>
      <c r="M381" s="161" t="s">
        <v>1</v>
      </c>
      <c r="N381" s="162" t="s">
        <v>40</v>
      </c>
      <c r="O381" s="58"/>
      <c r="P381" s="163">
        <f t="shared" si="111"/>
        <v>0</v>
      </c>
      <c r="Q381" s="163">
        <v>0</v>
      </c>
      <c r="R381" s="163">
        <f t="shared" si="112"/>
        <v>0</v>
      </c>
      <c r="S381" s="163">
        <v>0</v>
      </c>
      <c r="T381" s="164">
        <f t="shared" si="113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65" t="s">
        <v>227</v>
      </c>
      <c r="AT381" s="165" t="s">
        <v>165</v>
      </c>
      <c r="AU381" s="165" t="s">
        <v>87</v>
      </c>
      <c r="AY381" s="14" t="s">
        <v>163</v>
      </c>
      <c r="BE381" s="166">
        <f t="shared" si="114"/>
        <v>0</v>
      </c>
      <c r="BF381" s="166">
        <f t="shared" si="115"/>
        <v>0</v>
      </c>
      <c r="BG381" s="166">
        <f t="shared" si="116"/>
        <v>0</v>
      </c>
      <c r="BH381" s="166">
        <f t="shared" si="117"/>
        <v>0</v>
      </c>
      <c r="BI381" s="166">
        <f t="shared" si="118"/>
        <v>0</v>
      </c>
      <c r="BJ381" s="14" t="s">
        <v>87</v>
      </c>
      <c r="BK381" s="166">
        <f t="shared" si="119"/>
        <v>0</v>
      </c>
      <c r="BL381" s="14" t="s">
        <v>227</v>
      </c>
      <c r="BM381" s="165" t="s">
        <v>1262</v>
      </c>
    </row>
    <row r="382" spans="1:65" s="12" customFormat="1" ht="22.9" customHeight="1">
      <c r="B382" s="139"/>
      <c r="D382" s="140" t="s">
        <v>73</v>
      </c>
      <c r="E382" s="150" t="s">
        <v>434</v>
      </c>
      <c r="F382" s="150" t="s">
        <v>435</v>
      </c>
      <c r="I382" s="142"/>
      <c r="J382" s="151">
        <f>BK382</f>
        <v>0</v>
      </c>
      <c r="L382" s="139"/>
      <c r="M382" s="144"/>
      <c r="N382" s="145"/>
      <c r="O382" s="145"/>
      <c r="P382" s="146">
        <f>SUM(P383:P393)</f>
        <v>0</v>
      </c>
      <c r="Q382" s="145"/>
      <c r="R382" s="146">
        <f>SUM(R383:R393)</f>
        <v>11.123908750000002</v>
      </c>
      <c r="S382" s="145"/>
      <c r="T382" s="147">
        <f>SUM(T383:T393)</f>
        <v>0</v>
      </c>
      <c r="AR382" s="140" t="s">
        <v>87</v>
      </c>
      <c r="AT382" s="148" t="s">
        <v>73</v>
      </c>
      <c r="AU382" s="148" t="s">
        <v>81</v>
      </c>
      <c r="AY382" s="140" t="s">
        <v>163</v>
      </c>
      <c r="BK382" s="149">
        <f>SUM(BK383:BK393)</f>
        <v>0</v>
      </c>
    </row>
    <row r="383" spans="1:65" s="2" customFormat="1" ht="24.2" customHeight="1">
      <c r="A383" s="29"/>
      <c r="B383" s="152"/>
      <c r="C383" s="153" t="s">
        <v>1263</v>
      </c>
      <c r="D383" s="153" t="s">
        <v>165</v>
      </c>
      <c r="E383" s="154" t="s">
        <v>1264</v>
      </c>
      <c r="F383" s="155" t="s">
        <v>1265</v>
      </c>
      <c r="G383" s="156" t="s">
        <v>168</v>
      </c>
      <c r="H383" s="157">
        <v>6.3250000000000002</v>
      </c>
      <c r="I383" s="158"/>
      <c r="J383" s="159">
        <f t="shared" ref="J383:J393" si="120">ROUND(I383*H383,2)</f>
        <v>0</v>
      </c>
      <c r="K383" s="160"/>
      <c r="L383" s="30"/>
      <c r="M383" s="161" t="s">
        <v>1</v>
      </c>
      <c r="N383" s="162" t="s">
        <v>40</v>
      </c>
      <c r="O383" s="58"/>
      <c r="P383" s="163">
        <f t="shared" ref="P383:P393" si="121">O383*H383</f>
        <v>0</v>
      </c>
      <c r="Q383" s="163">
        <v>4.8410000000000002E-2</v>
      </c>
      <c r="R383" s="163">
        <f t="shared" ref="R383:R393" si="122">Q383*H383</f>
        <v>0.30619325000000003</v>
      </c>
      <c r="S383" s="163">
        <v>0</v>
      </c>
      <c r="T383" s="164">
        <f t="shared" ref="T383:T393" si="123">S383*H383</f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65" t="s">
        <v>227</v>
      </c>
      <c r="AT383" s="165" t="s">
        <v>165</v>
      </c>
      <c r="AU383" s="165" t="s">
        <v>87</v>
      </c>
      <c r="AY383" s="14" t="s">
        <v>163</v>
      </c>
      <c r="BE383" s="166">
        <f t="shared" ref="BE383:BE393" si="124">IF(N383="základná",J383,0)</f>
        <v>0</v>
      </c>
      <c r="BF383" s="166">
        <f t="shared" ref="BF383:BF393" si="125">IF(N383="znížená",J383,0)</f>
        <v>0</v>
      </c>
      <c r="BG383" s="166">
        <f t="shared" ref="BG383:BG393" si="126">IF(N383="zákl. prenesená",J383,0)</f>
        <v>0</v>
      </c>
      <c r="BH383" s="166">
        <f t="shared" ref="BH383:BH393" si="127">IF(N383="zníž. prenesená",J383,0)</f>
        <v>0</v>
      </c>
      <c r="BI383" s="166">
        <f t="shared" ref="BI383:BI393" si="128">IF(N383="nulová",J383,0)</f>
        <v>0</v>
      </c>
      <c r="BJ383" s="14" t="s">
        <v>87</v>
      </c>
      <c r="BK383" s="166">
        <f t="shared" ref="BK383:BK393" si="129">ROUND(I383*H383,2)</f>
        <v>0</v>
      </c>
      <c r="BL383" s="14" t="s">
        <v>227</v>
      </c>
      <c r="BM383" s="165" t="s">
        <v>1266</v>
      </c>
    </row>
    <row r="384" spans="1:65" s="2" customFormat="1" ht="24.2" customHeight="1">
      <c r="A384" s="29"/>
      <c r="B384" s="152"/>
      <c r="C384" s="153" t="s">
        <v>1267</v>
      </c>
      <c r="D384" s="153" t="s">
        <v>165</v>
      </c>
      <c r="E384" s="154" t="s">
        <v>1268</v>
      </c>
      <c r="F384" s="155" t="s">
        <v>1269</v>
      </c>
      <c r="G384" s="156" t="s">
        <v>282</v>
      </c>
      <c r="H384" s="157">
        <v>84.3</v>
      </c>
      <c r="I384" s="158"/>
      <c r="J384" s="159">
        <f t="shared" si="120"/>
        <v>0</v>
      </c>
      <c r="K384" s="160"/>
      <c r="L384" s="30"/>
      <c r="M384" s="161" t="s">
        <v>1</v>
      </c>
      <c r="N384" s="162" t="s">
        <v>40</v>
      </c>
      <c r="O384" s="58"/>
      <c r="P384" s="163">
        <f t="shared" si="121"/>
        <v>0</v>
      </c>
      <c r="Q384" s="163">
        <v>1.3999999999999999E-4</v>
      </c>
      <c r="R384" s="163">
        <f t="shared" si="122"/>
        <v>1.1801999999999998E-2</v>
      </c>
      <c r="S384" s="163">
        <v>0</v>
      </c>
      <c r="T384" s="164">
        <f t="shared" si="123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65" t="s">
        <v>227</v>
      </c>
      <c r="AT384" s="165" t="s">
        <v>165</v>
      </c>
      <c r="AU384" s="165" t="s">
        <v>87</v>
      </c>
      <c r="AY384" s="14" t="s">
        <v>163</v>
      </c>
      <c r="BE384" s="166">
        <f t="shared" si="124"/>
        <v>0</v>
      </c>
      <c r="BF384" s="166">
        <f t="shared" si="125"/>
        <v>0</v>
      </c>
      <c r="BG384" s="166">
        <f t="shared" si="126"/>
        <v>0</v>
      </c>
      <c r="BH384" s="166">
        <f t="shared" si="127"/>
        <v>0</v>
      </c>
      <c r="BI384" s="166">
        <f t="shared" si="128"/>
        <v>0</v>
      </c>
      <c r="BJ384" s="14" t="s">
        <v>87</v>
      </c>
      <c r="BK384" s="166">
        <f t="shared" si="129"/>
        <v>0</v>
      </c>
      <c r="BL384" s="14" t="s">
        <v>227</v>
      </c>
      <c r="BM384" s="165" t="s">
        <v>1270</v>
      </c>
    </row>
    <row r="385" spans="1:65" s="2" customFormat="1" ht="16.5" customHeight="1">
      <c r="A385" s="29"/>
      <c r="B385" s="152"/>
      <c r="C385" s="153" t="s">
        <v>1271</v>
      </c>
      <c r="D385" s="153" t="s">
        <v>165</v>
      </c>
      <c r="E385" s="154" t="s">
        <v>1272</v>
      </c>
      <c r="F385" s="155" t="s">
        <v>1273</v>
      </c>
      <c r="G385" s="156" t="s">
        <v>282</v>
      </c>
      <c r="H385" s="157">
        <v>60.75</v>
      </c>
      <c r="I385" s="158"/>
      <c r="J385" s="159">
        <f t="shared" si="120"/>
        <v>0</v>
      </c>
      <c r="K385" s="160"/>
      <c r="L385" s="30"/>
      <c r="M385" s="161" t="s">
        <v>1</v>
      </c>
      <c r="N385" s="162" t="s">
        <v>40</v>
      </c>
      <c r="O385" s="58"/>
      <c r="P385" s="163">
        <f t="shared" si="121"/>
        <v>0</v>
      </c>
      <c r="Q385" s="163">
        <v>3.13E-3</v>
      </c>
      <c r="R385" s="163">
        <f t="shared" si="122"/>
        <v>0.1901475</v>
      </c>
      <c r="S385" s="163">
        <v>0</v>
      </c>
      <c r="T385" s="164">
        <f t="shared" si="123"/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65" t="s">
        <v>227</v>
      </c>
      <c r="AT385" s="165" t="s">
        <v>165</v>
      </c>
      <c r="AU385" s="165" t="s">
        <v>87</v>
      </c>
      <c r="AY385" s="14" t="s">
        <v>163</v>
      </c>
      <c r="BE385" s="166">
        <f t="shared" si="124"/>
        <v>0</v>
      </c>
      <c r="BF385" s="166">
        <f t="shared" si="125"/>
        <v>0</v>
      </c>
      <c r="BG385" s="166">
        <f t="shared" si="126"/>
        <v>0</v>
      </c>
      <c r="BH385" s="166">
        <f t="shared" si="127"/>
        <v>0</v>
      </c>
      <c r="BI385" s="166">
        <f t="shared" si="128"/>
        <v>0</v>
      </c>
      <c r="BJ385" s="14" t="s">
        <v>87</v>
      </c>
      <c r="BK385" s="166">
        <f t="shared" si="129"/>
        <v>0</v>
      </c>
      <c r="BL385" s="14" t="s">
        <v>227</v>
      </c>
      <c r="BM385" s="165" t="s">
        <v>1274</v>
      </c>
    </row>
    <row r="386" spans="1:65" s="2" customFormat="1" ht="21.75" customHeight="1">
      <c r="A386" s="29"/>
      <c r="B386" s="152"/>
      <c r="C386" s="153" t="s">
        <v>1275</v>
      </c>
      <c r="D386" s="153" t="s">
        <v>165</v>
      </c>
      <c r="E386" s="154" t="s">
        <v>1276</v>
      </c>
      <c r="F386" s="155" t="s">
        <v>1277</v>
      </c>
      <c r="G386" s="156" t="s">
        <v>245</v>
      </c>
      <c r="H386" s="157">
        <v>16</v>
      </c>
      <c r="I386" s="158"/>
      <c r="J386" s="159">
        <f t="shared" si="120"/>
        <v>0</v>
      </c>
      <c r="K386" s="160"/>
      <c r="L386" s="30"/>
      <c r="M386" s="161" t="s">
        <v>1</v>
      </c>
      <c r="N386" s="162" t="s">
        <v>40</v>
      </c>
      <c r="O386" s="58"/>
      <c r="P386" s="163">
        <f t="shared" si="121"/>
        <v>0</v>
      </c>
      <c r="Q386" s="163">
        <v>4.0000000000000001E-3</v>
      </c>
      <c r="R386" s="163">
        <f t="shared" si="122"/>
        <v>6.4000000000000001E-2</v>
      </c>
      <c r="S386" s="163">
        <v>0</v>
      </c>
      <c r="T386" s="164">
        <f t="shared" si="123"/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65" t="s">
        <v>227</v>
      </c>
      <c r="AT386" s="165" t="s">
        <v>165</v>
      </c>
      <c r="AU386" s="165" t="s">
        <v>87</v>
      </c>
      <c r="AY386" s="14" t="s">
        <v>163</v>
      </c>
      <c r="BE386" s="166">
        <f t="shared" si="124"/>
        <v>0</v>
      </c>
      <c r="BF386" s="166">
        <f t="shared" si="125"/>
        <v>0</v>
      </c>
      <c r="BG386" s="166">
        <f t="shared" si="126"/>
        <v>0</v>
      </c>
      <c r="BH386" s="166">
        <f t="shared" si="127"/>
        <v>0</v>
      </c>
      <c r="BI386" s="166">
        <f t="shared" si="128"/>
        <v>0</v>
      </c>
      <c r="BJ386" s="14" t="s">
        <v>87</v>
      </c>
      <c r="BK386" s="166">
        <f t="shared" si="129"/>
        <v>0</v>
      </c>
      <c r="BL386" s="14" t="s">
        <v>227</v>
      </c>
      <c r="BM386" s="165" t="s">
        <v>1278</v>
      </c>
    </row>
    <row r="387" spans="1:65" s="2" customFormat="1" ht="24.2" customHeight="1">
      <c r="A387" s="29"/>
      <c r="B387" s="152"/>
      <c r="C387" s="153" t="s">
        <v>1279</v>
      </c>
      <c r="D387" s="153" t="s">
        <v>165</v>
      </c>
      <c r="E387" s="154" t="s">
        <v>1280</v>
      </c>
      <c r="F387" s="155" t="s">
        <v>1281</v>
      </c>
      <c r="G387" s="156" t="s">
        <v>168</v>
      </c>
      <c r="H387" s="157">
        <v>221</v>
      </c>
      <c r="I387" s="158"/>
      <c r="J387" s="159">
        <f t="shared" si="120"/>
        <v>0</v>
      </c>
      <c r="K387" s="160"/>
      <c r="L387" s="30"/>
      <c r="M387" s="161" t="s">
        <v>1</v>
      </c>
      <c r="N387" s="162" t="s">
        <v>40</v>
      </c>
      <c r="O387" s="58"/>
      <c r="P387" s="163">
        <f t="shared" si="121"/>
        <v>0</v>
      </c>
      <c r="Q387" s="163">
        <v>4.4150000000000002E-2</v>
      </c>
      <c r="R387" s="163">
        <f t="shared" si="122"/>
        <v>9.7571500000000011</v>
      </c>
      <c r="S387" s="163">
        <v>0</v>
      </c>
      <c r="T387" s="164">
        <f t="shared" si="123"/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65" t="s">
        <v>227</v>
      </c>
      <c r="AT387" s="165" t="s">
        <v>165</v>
      </c>
      <c r="AU387" s="165" t="s">
        <v>87</v>
      </c>
      <c r="AY387" s="14" t="s">
        <v>163</v>
      </c>
      <c r="BE387" s="166">
        <f t="shared" si="124"/>
        <v>0</v>
      </c>
      <c r="BF387" s="166">
        <f t="shared" si="125"/>
        <v>0</v>
      </c>
      <c r="BG387" s="166">
        <f t="shared" si="126"/>
        <v>0</v>
      </c>
      <c r="BH387" s="166">
        <f t="shared" si="127"/>
        <v>0</v>
      </c>
      <c r="BI387" s="166">
        <f t="shared" si="128"/>
        <v>0</v>
      </c>
      <c r="BJ387" s="14" t="s">
        <v>87</v>
      </c>
      <c r="BK387" s="166">
        <f t="shared" si="129"/>
        <v>0</v>
      </c>
      <c r="BL387" s="14" t="s">
        <v>227</v>
      </c>
      <c r="BM387" s="165" t="s">
        <v>1282</v>
      </c>
    </row>
    <row r="388" spans="1:65" s="2" customFormat="1" ht="33" customHeight="1">
      <c r="A388" s="29"/>
      <c r="B388" s="152"/>
      <c r="C388" s="153" t="s">
        <v>1283</v>
      </c>
      <c r="D388" s="153" t="s">
        <v>165</v>
      </c>
      <c r="E388" s="154" t="s">
        <v>1284</v>
      </c>
      <c r="F388" s="155" t="s">
        <v>1285</v>
      </c>
      <c r="G388" s="156" t="s">
        <v>282</v>
      </c>
      <c r="H388" s="157">
        <v>6</v>
      </c>
      <c r="I388" s="158"/>
      <c r="J388" s="159">
        <f t="shared" si="120"/>
        <v>0</v>
      </c>
      <c r="K388" s="160"/>
      <c r="L388" s="30"/>
      <c r="M388" s="161" t="s">
        <v>1</v>
      </c>
      <c r="N388" s="162" t="s">
        <v>40</v>
      </c>
      <c r="O388" s="58"/>
      <c r="P388" s="163">
        <f t="shared" si="121"/>
        <v>0</v>
      </c>
      <c r="Q388" s="163">
        <v>1.474E-2</v>
      </c>
      <c r="R388" s="163">
        <f t="shared" si="122"/>
        <v>8.8439999999999991E-2</v>
      </c>
      <c r="S388" s="163">
        <v>0</v>
      </c>
      <c r="T388" s="164">
        <f t="shared" si="123"/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65" t="s">
        <v>227</v>
      </c>
      <c r="AT388" s="165" t="s">
        <v>165</v>
      </c>
      <c r="AU388" s="165" t="s">
        <v>87</v>
      </c>
      <c r="AY388" s="14" t="s">
        <v>163</v>
      </c>
      <c r="BE388" s="166">
        <f t="shared" si="124"/>
        <v>0</v>
      </c>
      <c r="BF388" s="166">
        <f t="shared" si="125"/>
        <v>0</v>
      </c>
      <c r="BG388" s="166">
        <f t="shared" si="126"/>
        <v>0</v>
      </c>
      <c r="BH388" s="166">
        <f t="shared" si="127"/>
        <v>0</v>
      </c>
      <c r="BI388" s="166">
        <f t="shared" si="128"/>
        <v>0</v>
      </c>
      <c r="BJ388" s="14" t="s">
        <v>87</v>
      </c>
      <c r="BK388" s="166">
        <f t="shared" si="129"/>
        <v>0</v>
      </c>
      <c r="BL388" s="14" t="s">
        <v>227</v>
      </c>
      <c r="BM388" s="165" t="s">
        <v>1286</v>
      </c>
    </row>
    <row r="389" spans="1:65" s="2" customFormat="1" ht="33" customHeight="1">
      <c r="A389" s="29"/>
      <c r="B389" s="152"/>
      <c r="C389" s="153" t="s">
        <v>1287</v>
      </c>
      <c r="D389" s="153" t="s">
        <v>165</v>
      </c>
      <c r="E389" s="154" t="s">
        <v>1288</v>
      </c>
      <c r="F389" s="155" t="s">
        <v>1289</v>
      </c>
      <c r="G389" s="156" t="s">
        <v>282</v>
      </c>
      <c r="H389" s="157">
        <v>38</v>
      </c>
      <c r="I389" s="158"/>
      <c r="J389" s="159">
        <f t="shared" si="120"/>
        <v>0</v>
      </c>
      <c r="K389" s="160"/>
      <c r="L389" s="30"/>
      <c r="M389" s="161" t="s">
        <v>1</v>
      </c>
      <c r="N389" s="162" t="s">
        <v>40</v>
      </c>
      <c r="O389" s="58"/>
      <c r="P389" s="163">
        <f t="shared" si="121"/>
        <v>0</v>
      </c>
      <c r="Q389" s="163">
        <v>1.529E-2</v>
      </c>
      <c r="R389" s="163">
        <f t="shared" si="122"/>
        <v>0.58101999999999998</v>
      </c>
      <c r="S389" s="163">
        <v>0</v>
      </c>
      <c r="T389" s="164">
        <f t="shared" si="123"/>
        <v>0</v>
      </c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R389" s="165" t="s">
        <v>227</v>
      </c>
      <c r="AT389" s="165" t="s">
        <v>165</v>
      </c>
      <c r="AU389" s="165" t="s">
        <v>87</v>
      </c>
      <c r="AY389" s="14" t="s">
        <v>163</v>
      </c>
      <c r="BE389" s="166">
        <f t="shared" si="124"/>
        <v>0</v>
      </c>
      <c r="BF389" s="166">
        <f t="shared" si="125"/>
        <v>0</v>
      </c>
      <c r="BG389" s="166">
        <f t="shared" si="126"/>
        <v>0</v>
      </c>
      <c r="BH389" s="166">
        <f t="shared" si="127"/>
        <v>0</v>
      </c>
      <c r="BI389" s="166">
        <f t="shared" si="128"/>
        <v>0</v>
      </c>
      <c r="BJ389" s="14" t="s">
        <v>87</v>
      </c>
      <c r="BK389" s="166">
        <f t="shared" si="129"/>
        <v>0</v>
      </c>
      <c r="BL389" s="14" t="s">
        <v>227</v>
      </c>
      <c r="BM389" s="165" t="s">
        <v>1290</v>
      </c>
    </row>
    <row r="390" spans="1:65" s="2" customFormat="1" ht="24.2" customHeight="1">
      <c r="A390" s="29"/>
      <c r="B390" s="152"/>
      <c r="C390" s="153" t="s">
        <v>1291</v>
      </c>
      <c r="D390" s="153" t="s">
        <v>165</v>
      </c>
      <c r="E390" s="154" t="s">
        <v>1292</v>
      </c>
      <c r="F390" s="155" t="s">
        <v>1293</v>
      </c>
      <c r="G390" s="156" t="s">
        <v>282</v>
      </c>
      <c r="H390" s="157">
        <v>2.7</v>
      </c>
      <c r="I390" s="158"/>
      <c r="J390" s="159">
        <f t="shared" si="120"/>
        <v>0</v>
      </c>
      <c r="K390" s="160"/>
      <c r="L390" s="30"/>
      <c r="M390" s="161" t="s">
        <v>1</v>
      </c>
      <c r="N390" s="162" t="s">
        <v>40</v>
      </c>
      <c r="O390" s="58"/>
      <c r="P390" s="163">
        <f t="shared" si="121"/>
        <v>0</v>
      </c>
      <c r="Q390" s="163">
        <v>1.576E-2</v>
      </c>
      <c r="R390" s="163">
        <f t="shared" si="122"/>
        <v>4.2552E-2</v>
      </c>
      <c r="S390" s="163">
        <v>0</v>
      </c>
      <c r="T390" s="164">
        <f t="shared" si="123"/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65" t="s">
        <v>227</v>
      </c>
      <c r="AT390" s="165" t="s">
        <v>165</v>
      </c>
      <c r="AU390" s="165" t="s">
        <v>87</v>
      </c>
      <c r="AY390" s="14" t="s">
        <v>163</v>
      </c>
      <c r="BE390" s="166">
        <f t="shared" si="124"/>
        <v>0</v>
      </c>
      <c r="BF390" s="166">
        <f t="shared" si="125"/>
        <v>0</v>
      </c>
      <c r="BG390" s="166">
        <f t="shared" si="126"/>
        <v>0</v>
      </c>
      <c r="BH390" s="166">
        <f t="shared" si="127"/>
        <v>0</v>
      </c>
      <c r="BI390" s="166">
        <f t="shared" si="128"/>
        <v>0</v>
      </c>
      <c r="BJ390" s="14" t="s">
        <v>87</v>
      </c>
      <c r="BK390" s="166">
        <f t="shared" si="129"/>
        <v>0</v>
      </c>
      <c r="BL390" s="14" t="s">
        <v>227</v>
      </c>
      <c r="BM390" s="165" t="s">
        <v>1294</v>
      </c>
    </row>
    <row r="391" spans="1:65" s="2" customFormat="1" ht="21.75" customHeight="1">
      <c r="A391" s="29"/>
      <c r="B391" s="152"/>
      <c r="C391" s="153" t="s">
        <v>1295</v>
      </c>
      <c r="D391" s="153" t="s">
        <v>165</v>
      </c>
      <c r="E391" s="154" t="s">
        <v>1296</v>
      </c>
      <c r="F391" s="155" t="s">
        <v>1297</v>
      </c>
      <c r="G391" s="156" t="s">
        <v>282</v>
      </c>
      <c r="H391" s="157">
        <v>2.2999999999999998</v>
      </c>
      <c r="I391" s="158"/>
      <c r="J391" s="159">
        <f t="shared" si="120"/>
        <v>0</v>
      </c>
      <c r="K391" s="160"/>
      <c r="L391" s="30"/>
      <c r="M391" s="161" t="s">
        <v>1</v>
      </c>
      <c r="N391" s="162" t="s">
        <v>40</v>
      </c>
      <c r="O391" s="58"/>
      <c r="P391" s="163">
        <f t="shared" si="121"/>
        <v>0</v>
      </c>
      <c r="Q391" s="163">
        <v>1.958E-2</v>
      </c>
      <c r="R391" s="163">
        <f t="shared" si="122"/>
        <v>4.5033999999999998E-2</v>
      </c>
      <c r="S391" s="163">
        <v>0</v>
      </c>
      <c r="T391" s="164">
        <f t="shared" si="123"/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65" t="s">
        <v>227</v>
      </c>
      <c r="AT391" s="165" t="s">
        <v>165</v>
      </c>
      <c r="AU391" s="165" t="s">
        <v>87</v>
      </c>
      <c r="AY391" s="14" t="s">
        <v>163</v>
      </c>
      <c r="BE391" s="166">
        <f t="shared" si="124"/>
        <v>0</v>
      </c>
      <c r="BF391" s="166">
        <f t="shared" si="125"/>
        <v>0</v>
      </c>
      <c r="BG391" s="166">
        <f t="shared" si="126"/>
        <v>0</v>
      </c>
      <c r="BH391" s="166">
        <f t="shared" si="127"/>
        <v>0</v>
      </c>
      <c r="BI391" s="166">
        <f t="shared" si="128"/>
        <v>0</v>
      </c>
      <c r="BJ391" s="14" t="s">
        <v>87</v>
      </c>
      <c r="BK391" s="166">
        <f t="shared" si="129"/>
        <v>0</v>
      </c>
      <c r="BL391" s="14" t="s">
        <v>227</v>
      </c>
      <c r="BM391" s="165" t="s">
        <v>1298</v>
      </c>
    </row>
    <row r="392" spans="1:65" s="2" customFormat="1" ht="24.2" customHeight="1">
      <c r="A392" s="29"/>
      <c r="B392" s="152"/>
      <c r="C392" s="153" t="s">
        <v>1299</v>
      </c>
      <c r="D392" s="153" t="s">
        <v>165</v>
      </c>
      <c r="E392" s="154" t="s">
        <v>1300</v>
      </c>
      <c r="F392" s="155" t="s">
        <v>1301</v>
      </c>
      <c r="G392" s="156" t="s">
        <v>168</v>
      </c>
      <c r="H392" s="157">
        <v>221</v>
      </c>
      <c r="I392" s="158"/>
      <c r="J392" s="159">
        <f t="shared" si="120"/>
        <v>0</v>
      </c>
      <c r="K392" s="160"/>
      <c r="L392" s="30"/>
      <c r="M392" s="161" t="s">
        <v>1</v>
      </c>
      <c r="N392" s="162" t="s">
        <v>40</v>
      </c>
      <c r="O392" s="58"/>
      <c r="P392" s="163">
        <f t="shared" si="121"/>
        <v>0</v>
      </c>
      <c r="Q392" s="163">
        <v>1.7000000000000001E-4</v>
      </c>
      <c r="R392" s="163">
        <f t="shared" si="122"/>
        <v>3.7570000000000006E-2</v>
      </c>
      <c r="S392" s="163">
        <v>0</v>
      </c>
      <c r="T392" s="164">
        <f t="shared" si="123"/>
        <v>0</v>
      </c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R392" s="165" t="s">
        <v>227</v>
      </c>
      <c r="AT392" s="165" t="s">
        <v>165</v>
      </c>
      <c r="AU392" s="165" t="s">
        <v>87</v>
      </c>
      <c r="AY392" s="14" t="s">
        <v>163</v>
      </c>
      <c r="BE392" s="166">
        <f t="shared" si="124"/>
        <v>0</v>
      </c>
      <c r="BF392" s="166">
        <f t="shared" si="125"/>
        <v>0</v>
      </c>
      <c r="BG392" s="166">
        <f t="shared" si="126"/>
        <v>0</v>
      </c>
      <c r="BH392" s="166">
        <f t="shared" si="127"/>
        <v>0</v>
      </c>
      <c r="BI392" s="166">
        <f t="shared" si="128"/>
        <v>0</v>
      </c>
      <c r="BJ392" s="14" t="s">
        <v>87</v>
      </c>
      <c r="BK392" s="166">
        <f t="shared" si="129"/>
        <v>0</v>
      </c>
      <c r="BL392" s="14" t="s">
        <v>227</v>
      </c>
      <c r="BM392" s="165" t="s">
        <v>1302</v>
      </c>
    </row>
    <row r="393" spans="1:65" s="2" customFormat="1" ht="24.2" customHeight="1">
      <c r="A393" s="29"/>
      <c r="B393" s="152"/>
      <c r="C393" s="153" t="s">
        <v>1303</v>
      </c>
      <c r="D393" s="153" t="s">
        <v>165</v>
      </c>
      <c r="E393" s="154" t="s">
        <v>1304</v>
      </c>
      <c r="F393" s="155" t="s">
        <v>1305</v>
      </c>
      <c r="G393" s="156" t="s">
        <v>953</v>
      </c>
      <c r="H393" s="183"/>
      <c r="I393" s="158"/>
      <c r="J393" s="159">
        <f t="shared" si="120"/>
        <v>0</v>
      </c>
      <c r="K393" s="160"/>
      <c r="L393" s="30"/>
      <c r="M393" s="161" t="s">
        <v>1</v>
      </c>
      <c r="N393" s="162" t="s">
        <v>40</v>
      </c>
      <c r="O393" s="58"/>
      <c r="P393" s="163">
        <f t="shared" si="121"/>
        <v>0</v>
      </c>
      <c r="Q393" s="163">
        <v>0</v>
      </c>
      <c r="R393" s="163">
        <f t="shared" si="122"/>
        <v>0</v>
      </c>
      <c r="S393" s="163">
        <v>0</v>
      </c>
      <c r="T393" s="164">
        <f t="shared" si="123"/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65" t="s">
        <v>227</v>
      </c>
      <c r="AT393" s="165" t="s">
        <v>165</v>
      </c>
      <c r="AU393" s="165" t="s">
        <v>87</v>
      </c>
      <c r="AY393" s="14" t="s">
        <v>163</v>
      </c>
      <c r="BE393" s="166">
        <f t="shared" si="124"/>
        <v>0</v>
      </c>
      <c r="BF393" s="166">
        <f t="shared" si="125"/>
        <v>0</v>
      </c>
      <c r="BG393" s="166">
        <f t="shared" si="126"/>
        <v>0</v>
      </c>
      <c r="BH393" s="166">
        <f t="shared" si="127"/>
        <v>0</v>
      </c>
      <c r="BI393" s="166">
        <f t="shared" si="128"/>
        <v>0</v>
      </c>
      <c r="BJ393" s="14" t="s">
        <v>87</v>
      </c>
      <c r="BK393" s="166">
        <f t="shared" si="129"/>
        <v>0</v>
      </c>
      <c r="BL393" s="14" t="s">
        <v>227</v>
      </c>
      <c r="BM393" s="165" t="s">
        <v>1306</v>
      </c>
    </row>
    <row r="394" spans="1:65" s="12" customFormat="1" ht="22.9" customHeight="1">
      <c r="B394" s="139"/>
      <c r="D394" s="140" t="s">
        <v>73</v>
      </c>
      <c r="E394" s="150" t="s">
        <v>444</v>
      </c>
      <c r="F394" s="150" t="s">
        <v>445</v>
      </c>
      <c r="I394" s="142"/>
      <c r="J394" s="151">
        <f>BK394</f>
        <v>0</v>
      </c>
      <c r="L394" s="139"/>
      <c r="M394" s="144"/>
      <c r="N394" s="145"/>
      <c r="O394" s="145"/>
      <c r="P394" s="146">
        <f>SUM(P395:P434)</f>
        <v>0</v>
      </c>
      <c r="Q394" s="145"/>
      <c r="R394" s="146">
        <f>SUM(R395:R434)</f>
        <v>0.7226395000000001</v>
      </c>
      <c r="S394" s="145"/>
      <c r="T394" s="147">
        <f>SUM(T395:T434)</f>
        <v>0</v>
      </c>
      <c r="AR394" s="140" t="s">
        <v>87</v>
      </c>
      <c r="AT394" s="148" t="s">
        <v>73</v>
      </c>
      <c r="AU394" s="148" t="s">
        <v>81</v>
      </c>
      <c r="AY394" s="140" t="s">
        <v>163</v>
      </c>
      <c r="BK394" s="149">
        <f>SUM(BK395:BK434)</f>
        <v>0</v>
      </c>
    </row>
    <row r="395" spans="1:65" s="2" customFormat="1" ht="24.2" customHeight="1">
      <c r="A395" s="29"/>
      <c r="B395" s="152"/>
      <c r="C395" s="153" t="s">
        <v>1307</v>
      </c>
      <c r="D395" s="153" t="s">
        <v>165</v>
      </c>
      <c r="E395" s="154" t="s">
        <v>1308</v>
      </c>
      <c r="F395" s="155" t="s">
        <v>1309</v>
      </c>
      <c r="G395" s="156" t="s">
        <v>245</v>
      </c>
      <c r="H395" s="157">
        <v>1</v>
      </c>
      <c r="I395" s="158"/>
      <c r="J395" s="159">
        <f t="shared" ref="J395:J434" si="130">ROUND(I395*H395,2)</f>
        <v>0</v>
      </c>
      <c r="K395" s="160"/>
      <c r="L395" s="30"/>
      <c r="M395" s="161" t="s">
        <v>1</v>
      </c>
      <c r="N395" s="162" t="s">
        <v>40</v>
      </c>
      <c r="O395" s="58"/>
      <c r="P395" s="163">
        <f t="shared" ref="P395:P434" si="131">O395*H395</f>
        <v>0</v>
      </c>
      <c r="Q395" s="163">
        <v>3.8000000000000002E-4</v>
      </c>
      <c r="R395" s="163">
        <f t="shared" ref="R395:R434" si="132">Q395*H395</f>
        <v>3.8000000000000002E-4</v>
      </c>
      <c r="S395" s="163">
        <v>0</v>
      </c>
      <c r="T395" s="164">
        <f t="shared" ref="T395:T434" si="133">S395*H395</f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65" t="s">
        <v>227</v>
      </c>
      <c r="AT395" s="165" t="s">
        <v>165</v>
      </c>
      <c r="AU395" s="165" t="s">
        <v>87</v>
      </c>
      <c r="AY395" s="14" t="s">
        <v>163</v>
      </c>
      <c r="BE395" s="166">
        <f t="shared" ref="BE395:BE434" si="134">IF(N395="základná",J395,0)</f>
        <v>0</v>
      </c>
      <c r="BF395" s="166">
        <f t="shared" ref="BF395:BF434" si="135">IF(N395="znížená",J395,0)</f>
        <v>0</v>
      </c>
      <c r="BG395" s="166">
        <f t="shared" ref="BG395:BG434" si="136">IF(N395="zákl. prenesená",J395,0)</f>
        <v>0</v>
      </c>
      <c r="BH395" s="166">
        <f t="shared" ref="BH395:BH434" si="137">IF(N395="zníž. prenesená",J395,0)</f>
        <v>0</v>
      </c>
      <c r="BI395" s="166">
        <f t="shared" ref="BI395:BI434" si="138">IF(N395="nulová",J395,0)</f>
        <v>0</v>
      </c>
      <c r="BJ395" s="14" t="s">
        <v>87</v>
      </c>
      <c r="BK395" s="166">
        <f t="shared" ref="BK395:BK434" si="139">ROUND(I395*H395,2)</f>
        <v>0</v>
      </c>
      <c r="BL395" s="14" t="s">
        <v>227</v>
      </c>
      <c r="BM395" s="165" t="s">
        <v>1310</v>
      </c>
    </row>
    <row r="396" spans="1:65" s="2" customFormat="1" ht="24.2" customHeight="1">
      <c r="A396" s="29"/>
      <c r="B396" s="152"/>
      <c r="C396" s="172" t="s">
        <v>1311</v>
      </c>
      <c r="D396" s="172" t="s">
        <v>613</v>
      </c>
      <c r="E396" s="173" t="s">
        <v>1312</v>
      </c>
      <c r="F396" s="174" t="s">
        <v>1313</v>
      </c>
      <c r="G396" s="175" t="s">
        <v>245</v>
      </c>
      <c r="H396" s="176">
        <v>1</v>
      </c>
      <c r="I396" s="177"/>
      <c r="J396" s="178">
        <f t="shared" si="130"/>
        <v>0</v>
      </c>
      <c r="K396" s="179"/>
      <c r="L396" s="180"/>
      <c r="M396" s="181" t="s">
        <v>1</v>
      </c>
      <c r="N396" s="182" t="s">
        <v>40</v>
      </c>
      <c r="O396" s="58"/>
      <c r="P396" s="163">
        <f t="shared" si="131"/>
        <v>0</v>
      </c>
      <c r="Q396" s="163">
        <v>0</v>
      </c>
      <c r="R396" s="163">
        <f t="shared" si="132"/>
        <v>0</v>
      </c>
      <c r="S396" s="163">
        <v>0</v>
      </c>
      <c r="T396" s="164">
        <f t="shared" si="133"/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65" t="s">
        <v>292</v>
      </c>
      <c r="AT396" s="165" t="s">
        <v>613</v>
      </c>
      <c r="AU396" s="165" t="s">
        <v>87</v>
      </c>
      <c r="AY396" s="14" t="s">
        <v>163</v>
      </c>
      <c r="BE396" s="166">
        <f t="shared" si="134"/>
        <v>0</v>
      </c>
      <c r="BF396" s="166">
        <f t="shared" si="135"/>
        <v>0</v>
      </c>
      <c r="BG396" s="166">
        <f t="shared" si="136"/>
        <v>0</v>
      </c>
      <c r="BH396" s="166">
        <f t="shared" si="137"/>
        <v>0</v>
      </c>
      <c r="BI396" s="166">
        <f t="shared" si="138"/>
        <v>0</v>
      </c>
      <c r="BJ396" s="14" t="s">
        <v>87</v>
      </c>
      <c r="BK396" s="166">
        <f t="shared" si="139"/>
        <v>0</v>
      </c>
      <c r="BL396" s="14" t="s">
        <v>227</v>
      </c>
      <c r="BM396" s="165" t="s">
        <v>1314</v>
      </c>
    </row>
    <row r="397" spans="1:65" s="2" customFormat="1" ht="24.2" customHeight="1">
      <c r="A397" s="29"/>
      <c r="B397" s="152"/>
      <c r="C397" s="153" t="s">
        <v>1315</v>
      </c>
      <c r="D397" s="153" t="s">
        <v>165</v>
      </c>
      <c r="E397" s="154" t="s">
        <v>1316</v>
      </c>
      <c r="F397" s="155" t="s">
        <v>1317</v>
      </c>
      <c r="G397" s="156" t="s">
        <v>282</v>
      </c>
      <c r="H397" s="157">
        <v>111.98</v>
      </c>
      <c r="I397" s="158"/>
      <c r="J397" s="159">
        <f t="shared" si="130"/>
        <v>0</v>
      </c>
      <c r="K397" s="160"/>
      <c r="L397" s="30"/>
      <c r="M397" s="161" t="s">
        <v>1</v>
      </c>
      <c r="N397" s="162" t="s">
        <v>40</v>
      </c>
      <c r="O397" s="58"/>
      <c r="P397" s="163">
        <f t="shared" si="131"/>
        <v>0</v>
      </c>
      <c r="Q397" s="163">
        <v>2.1000000000000001E-4</v>
      </c>
      <c r="R397" s="163">
        <f t="shared" si="132"/>
        <v>2.3515800000000003E-2</v>
      </c>
      <c r="S397" s="163">
        <v>0</v>
      </c>
      <c r="T397" s="164">
        <f t="shared" si="133"/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65" t="s">
        <v>227</v>
      </c>
      <c r="AT397" s="165" t="s">
        <v>165</v>
      </c>
      <c r="AU397" s="165" t="s">
        <v>87</v>
      </c>
      <c r="AY397" s="14" t="s">
        <v>163</v>
      </c>
      <c r="BE397" s="166">
        <f t="shared" si="134"/>
        <v>0</v>
      </c>
      <c r="BF397" s="166">
        <f t="shared" si="135"/>
        <v>0</v>
      </c>
      <c r="BG397" s="166">
        <f t="shared" si="136"/>
        <v>0</v>
      </c>
      <c r="BH397" s="166">
        <f t="shared" si="137"/>
        <v>0</v>
      </c>
      <c r="BI397" s="166">
        <f t="shared" si="138"/>
        <v>0</v>
      </c>
      <c r="BJ397" s="14" t="s">
        <v>87</v>
      </c>
      <c r="BK397" s="166">
        <f t="shared" si="139"/>
        <v>0</v>
      </c>
      <c r="BL397" s="14" t="s">
        <v>227</v>
      </c>
      <c r="BM397" s="165" t="s">
        <v>1318</v>
      </c>
    </row>
    <row r="398" spans="1:65" s="2" customFormat="1" ht="37.9" customHeight="1">
      <c r="A398" s="29"/>
      <c r="B398" s="152"/>
      <c r="C398" s="172" t="s">
        <v>1319</v>
      </c>
      <c r="D398" s="172" t="s">
        <v>613</v>
      </c>
      <c r="E398" s="173" t="s">
        <v>1320</v>
      </c>
      <c r="F398" s="174" t="s">
        <v>1321</v>
      </c>
      <c r="G398" s="175" t="s">
        <v>282</v>
      </c>
      <c r="H398" s="176">
        <v>117.57899999999999</v>
      </c>
      <c r="I398" s="177"/>
      <c r="J398" s="178">
        <f t="shared" si="130"/>
        <v>0</v>
      </c>
      <c r="K398" s="179"/>
      <c r="L398" s="180"/>
      <c r="M398" s="181" t="s">
        <v>1</v>
      </c>
      <c r="N398" s="182" t="s">
        <v>40</v>
      </c>
      <c r="O398" s="58"/>
      <c r="P398" s="163">
        <f t="shared" si="131"/>
        <v>0</v>
      </c>
      <c r="Q398" s="163">
        <v>1E-4</v>
      </c>
      <c r="R398" s="163">
        <f t="shared" si="132"/>
        <v>1.17579E-2</v>
      </c>
      <c r="S398" s="163">
        <v>0</v>
      </c>
      <c r="T398" s="164">
        <f t="shared" si="133"/>
        <v>0</v>
      </c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R398" s="165" t="s">
        <v>292</v>
      </c>
      <c r="AT398" s="165" t="s">
        <v>613</v>
      </c>
      <c r="AU398" s="165" t="s">
        <v>87</v>
      </c>
      <c r="AY398" s="14" t="s">
        <v>163</v>
      </c>
      <c r="BE398" s="166">
        <f t="shared" si="134"/>
        <v>0</v>
      </c>
      <c r="BF398" s="166">
        <f t="shared" si="135"/>
        <v>0</v>
      </c>
      <c r="BG398" s="166">
        <f t="shared" si="136"/>
        <v>0</v>
      </c>
      <c r="BH398" s="166">
        <f t="shared" si="137"/>
        <v>0</v>
      </c>
      <c r="BI398" s="166">
        <f t="shared" si="138"/>
        <v>0</v>
      </c>
      <c r="BJ398" s="14" t="s">
        <v>87</v>
      </c>
      <c r="BK398" s="166">
        <f t="shared" si="139"/>
        <v>0</v>
      </c>
      <c r="BL398" s="14" t="s">
        <v>227</v>
      </c>
      <c r="BM398" s="165" t="s">
        <v>1322</v>
      </c>
    </row>
    <row r="399" spans="1:65" s="2" customFormat="1" ht="37.9" customHeight="1">
      <c r="A399" s="29"/>
      <c r="B399" s="152"/>
      <c r="C399" s="172" t="s">
        <v>1323</v>
      </c>
      <c r="D399" s="172" t="s">
        <v>613</v>
      </c>
      <c r="E399" s="173" t="s">
        <v>1324</v>
      </c>
      <c r="F399" s="174" t="s">
        <v>1325</v>
      </c>
      <c r="G399" s="175" t="s">
        <v>282</v>
      </c>
      <c r="H399" s="176">
        <v>117.57899999999999</v>
      </c>
      <c r="I399" s="177"/>
      <c r="J399" s="178">
        <f t="shared" si="130"/>
        <v>0</v>
      </c>
      <c r="K399" s="179"/>
      <c r="L399" s="180"/>
      <c r="M399" s="181" t="s">
        <v>1</v>
      </c>
      <c r="N399" s="182" t="s">
        <v>40</v>
      </c>
      <c r="O399" s="58"/>
      <c r="P399" s="163">
        <f t="shared" si="131"/>
        <v>0</v>
      </c>
      <c r="Q399" s="163">
        <v>1E-4</v>
      </c>
      <c r="R399" s="163">
        <f t="shared" si="132"/>
        <v>1.17579E-2</v>
      </c>
      <c r="S399" s="163">
        <v>0</v>
      </c>
      <c r="T399" s="164">
        <f t="shared" si="133"/>
        <v>0</v>
      </c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R399" s="165" t="s">
        <v>292</v>
      </c>
      <c r="AT399" s="165" t="s">
        <v>613</v>
      </c>
      <c r="AU399" s="165" t="s">
        <v>87</v>
      </c>
      <c r="AY399" s="14" t="s">
        <v>163</v>
      </c>
      <c r="BE399" s="166">
        <f t="shared" si="134"/>
        <v>0</v>
      </c>
      <c r="BF399" s="166">
        <f t="shared" si="135"/>
        <v>0</v>
      </c>
      <c r="BG399" s="166">
        <f t="shared" si="136"/>
        <v>0</v>
      </c>
      <c r="BH399" s="166">
        <f t="shared" si="137"/>
        <v>0</v>
      </c>
      <c r="BI399" s="166">
        <f t="shared" si="138"/>
        <v>0</v>
      </c>
      <c r="BJ399" s="14" t="s">
        <v>87</v>
      </c>
      <c r="BK399" s="166">
        <f t="shared" si="139"/>
        <v>0</v>
      </c>
      <c r="BL399" s="14" t="s">
        <v>227</v>
      </c>
      <c r="BM399" s="165" t="s">
        <v>1326</v>
      </c>
    </row>
    <row r="400" spans="1:65" s="2" customFormat="1" ht="16.5" customHeight="1">
      <c r="A400" s="29"/>
      <c r="B400" s="152"/>
      <c r="C400" s="172" t="s">
        <v>1327</v>
      </c>
      <c r="D400" s="172" t="s">
        <v>613</v>
      </c>
      <c r="E400" s="173" t="s">
        <v>1328</v>
      </c>
      <c r="F400" s="174" t="s">
        <v>1329</v>
      </c>
      <c r="G400" s="175" t="s">
        <v>245</v>
      </c>
      <c r="H400" s="176">
        <v>3</v>
      </c>
      <c r="I400" s="177"/>
      <c r="J400" s="178">
        <f t="shared" si="130"/>
        <v>0</v>
      </c>
      <c r="K400" s="179"/>
      <c r="L400" s="180"/>
      <c r="M400" s="181" t="s">
        <v>1</v>
      </c>
      <c r="N400" s="182" t="s">
        <v>40</v>
      </c>
      <c r="O400" s="58"/>
      <c r="P400" s="163">
        <f t="shared" si="131"/>
        <v>0</v>
      </c>
      <c r="Q400" s="163">
        <v>0</v>
      </c>
      <c r="R400" s="163">
        <f t="shared" si="132"/>
        <v>0</v>
      </c>
      <c r="S400" s="163">
        <v>0</v>
      </c>
      <c r="T400" s="164">
        <f t="shared" si="133"/>
        <v>0</v>
      </c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R400" s="165" t="s">
        <v>292</v>
      </c>
      <c r="AT400" s="165" t="s">
        <v>613</v>
      </c>
      <c r="AU400" s="165" t="s">
        <v>87</v>
      </c>
      <c r="AY400" s="14" t="s">
        <v>163</v>
      </c>
      <c r="BE400" s="166">
        <f t="shared" si="134"/>
        <v>0</v>
      </c>
      <c r="BF400" s="166">
        <f t="shared" si="135"/>
        <v>0</v>
      </c>
      <c r="BG400" s="166">
        <f t="shared" si="136"/>
        <v>0</v>
      </c>
      <c r="BH400" s="166">
        <f t="shared" si="137"/>
        <v>0</v>
      </c>
      <c r="BI400" s="166">
        <f t="shared" si="138"/>
        <v>0</v>
      </c>
      <c r="BJ400" s="14" t="s">
        <v>87</v>
      </c>
      <c r="BK400" s="166">
        <f t="shared" si="139"/>
        <v>0</v>
      </c>
      <c r="BL400" s="14" t="s">
        <v>227</v>
      </c>
      <c r="BM400" s="165" t="s">
        <v>1330</v>
      </c>
    </row>
    <row r="401" spans="1:65" s="2" customFormat="1" ht="16.5" customHeight="1">
      <c r="A401" s="29"/>
      <c r="B401" s="152"/>
      <c r="C401" s="172" t="s">
        <v>1331</v>
      </c>
      <c r="D401" s="172" t="s">
        <v>613</v>
      </c>
      <c r="E401" s="173" t="s">
        <v>1332</v>
      </c>
      <c r="F401" s="174" t="s">
        <v>1333</v>
      </c>
      <c r="G401" s="175" t="s">
        <v>245</v>
      </c>
      <c r="H401" s="176">
        <v>2</v>
      </c>
      <c r="I401" s="177"/>
      <c r="J401" s="178">
        <f t="shared" si="130"/>
        <v>0</v>
      </c>
      <c r="K401" s="179"/>
      <c r="L401" s="180"/>
      <c r="M401" s="181" t="s">
        <v>1</v>
      </c>
      <c r="N401" s="182" t="s">
        <v>40</v>
      </c>
      <c r="O401" s="58"/>
      <c r="P401" s="163">
        <f t="shared" si="131"/>
        <v>0</v>
      </c>
      <c r="Q401" s="163">
        <v>0</v>
      </c>
      <c r="R401" s="163">
        <f t="shared" si="132"/>
        <v>0</v>
      </c>
      <c r="S401" s="163">
        <v>0</v>
      </c>
      <c r="T401" s="164">
        <f t="shared" si="133"/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65" t="s">
        <v>292</v>
      </c>
      <c r="AT401" s="165" t="s">
        <v>613</v>
      </c>
      <c r="AU401" s="165" t="s">
        <v>87</v>
      </c>
      <c r="AY401" s="14" t="s">
        <v>163</v>
      </c>
      <c r="BE401" s="166">
        <f t="shared" si="134"/>
        <v>0</v>
      </c>
      <c r="BF401" s="166">
        <f t="shared" si="135"/>
        <v>0</v>
      </c>
      <c r="BG401" s="166">
        <f t="shared" si="136"/>
        <v>0</v>
      </c>
      <c r="BH401" s="166">
        <f t="shared" si="137"/>
        <v>0</v>
      </c>
      <c r="BI401" s="166">
        <f t="shared" si="138"/>
        <v>0</v>
      </c>
      <c r="BJ401" s="14" t="s">
        <v>87</v>
      </c>
      <c r="BK401" s="166">
        <f t="shared" si="139"/>
        <v>0</v>
      </c>
      <c r="BL401" s="14" t="s">
        <v>227</v>
      </c>
      <c r="BM401" s="165" t="s">
        <v>1334</v>
      </c>
    </row>
    <row r="402" spans="1:65" s="2" customFormat="1" ht="16.5" customHeight="1">
      <c r="A402" s="29"/>
      <c r="B402" s="152"/>
      <c r="C402" s="172" t="s">
        <v>1335</v>
      </c>
      <c r="D402" s="172" t="s">
        <v>613</v>
      </c>
      <c r="E402" s="173" t="s">
        <v>1336</v>
      </c>
      <c r="F402" s="174" t="s">
        <v>1337</v>
      </c>
      <c r="G402" s="175" t="s">
        <v>245</v>
      </c>
      <c r="H402" s="176">
        <v>1</v>
      </c>
      <c r="I402" s="177"/>
      <c r="J402" s="178">
        <f t="shared" si="130"/>
        <v>0</v>
      </c>
      <c r="K402" s="179"/>
      <c r="L402" s="180"/>
      <c r="M402" s="181" t="s">
        <v>1</v>
      </c>
      <c r="N402" s="182" t="s">
        <v>40</v>
      </c>
      <c r="O402" s="58"/>
      <c r="P402" s="163">
        <f t="shared" si="131"/>
        <v>0</v>
      </c>
      <c r="Q402" s="163">
        <v>0</v>
      </c>
      <c r="R402" s="163">
        <f t="shared" si="132"/>
        <v>0</v>
      </c>
      <c r="S402" s="163">
        <v>0</v>
      </c>
      <c r="T402" s="164">
        <f t="shared" si="133"/>
        <v>0</v>
      </c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R402" s="165" t="s">
        <v>292</v>
      </c>
      <c r="AT402" s="165" t="s">
        <v>613</v>
      </c>
      <c r="AU402" s="165" t="s">
        <v>87</v>
      </c>
      <c r="AY402" s="14" t="s">
        <v>163</v>
      </c>
      <c r="BE402" s="166">
        <f t="shared" si="134"/>
        <v>0</v>
      </c>
      <c r="BF402" s="166">
        <f t="shared" si="135"/>
        <v>0</v>
      </c>
      <c r="BG402" s="166">
        <f t="shared" si="136"/>
        <v>0</v>
      </c>
      <c r="BH402" s="166">
        <f t="shared" si="137"/>
        <v>0</v>
      </c>
      <c r="BI402" s="166">
        <f t="shared" si="138"/>
        <v>0</v>
      </c>
      <c r="BJ402" s="14" t="s">
        <v>87</v>
      </c>
      <c r="BK402" s="166">
        <f t="shared" si="139"/>
        <v>0</v>
      </c>
      <c r="BL402" s="14" t="s">
        <v>227</v>
      </c>
      <c r="BM402" s="165" t="s">
        <v>1338</v>
      </c>
    </row>
    <row r="403" spans="1:65" s="2" customFormat="1" ht="16.5" customHeight="1">
      <c r="A403" s="29"/>
      <c r="B403" s="152"/>
      <c r="C403" s="172" t="s">
        <v>1339</v>
      </c>
      <c r="D403" s="172" t="s">
        <v>613</v>
      </c>
      <c r="E403" s="173" t="s">
        <v>1340</v>
      </c>
      <c r="F403" s="174" t="s">
        <v>1341</v>
      </c>
      <c r="G403" s="175" t="s">
        <v>245</v>
      </c>
      <c r="H403" s="176">
        <v>1</v>
      </c>
      <c r="I403" s="177"/>
      <c r="J403" s="178">
        <f t="shared" si="130"/>
        <v>0</v>
      </c>
      <c r="K403" s="179"/>
      <c r="L403" s="180"/>
      <c r="M403" s="181" t="s">
        <v>1</v>
      </c>
      <c r="N403" s="182" t="s">
        <v>40</v>
      </c>
      <c r="O403" s="58"/>
      <c r="P403" s="163">
        <f t="shared" si="131"/>
        <v>0</v>
      </c>
      <c r="Q403" s="163">
        <v>0</v>
      </c>
      <c r="R403" s="163">
        <f t="shared" si="132"/>
        <v>0</v>
      </c>
      <c r="S403" s="163">
        <v>0</v>
      </c>
      <c r="T403" s="164">
        <f t="shared" si="133"/>
        <v>0</v>
      </c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R403" s="165" t="s">
        <v>292</v>
      </c>
      <c r="AT403" s="165" t="s">
        <v>613</v>
      </c>
      <c r="AU403" s="165" t="s">
        <v>87</v>
      </c>
      <c r="AY403" s="14" t="s">
        <v>163</v>
      </c>
      <c r="BE403" s="166">
        <f t="shared" si="134"/>
        <v>0</v>
      </c>
      <c r="BF403" s="166">
        <f t="shared" si="135"/>
        <v>0</v>
      </c>
      <c r="BG403" s="166">
        <f t="shared" si="136"/>
        <v>0</v>
      </c>
      <c r="BH403" s="166">
        <f t="shared" si="137"/>
        <v>0</v>
      </c>
      <c r="BI403" s="166">
        <f t="shared" si="138"/>
        <v>0</v>
      </c>
      <c r="BJ403" s="14" t="s">
        <v>87</v>
      </c>
      <c r="BK403" s="166">
        <f t="shared" si="139"/>
        <v>0</v>
      </c>
      <c r="BL403" s="14" t="s">
        <v>227</v>
      </c>
      <c r="BM403" s="165" t="s">
        <v>1342</v>
      </c>
    </row>
    <row r="404" spans="1:65" s="2" customFormat="1" ht="16.5" customHeight="1">
      <c r="A404" s="29"/>
      <c r="B404" s="152"/>
      <c r="C404" s="172" t="s">
        <v>1343</v>
      </c>
      <c r="D404" s="172" t="s">
        <v>613</v>
      </c>
      <c r="E404" s="173" t="s">
        <v>1344</v>
      </c>
      <c r="F404" s="174" t="s">
        <v>1345</v>
      </c>
      <c r="G404" s="175" t="s">
        <v>245</v>
      </c>
      <c r="H404" s="176">
        <v>1</v>
      </c>
      <c r="I404" s="177"/>
      <c r="J404" s="178">
        <f t="shared" si="130"/>
        <v>0</v>
      </c>
      <c r="K404" s="179"/>
      <c r="L404" s="180"/>
      <c r="M404" s="181" t="s">
        <v>1</v>
      </c>
      <c r="N404" s="182" t="s">
        <v>40</v>
      </c>
      <c r="O404" s="58"/>
      <c r="P404" s="163">
        <f t="shared" si="131"/>
        <v>0</v>
      </c>
      <c r="Q404" s="163">
        <v>0</v>
      </c>
      <c r="R404" s="163">
        <f t="shared" si="132"/>
        <v>0</v>
      </c>
      <c r="S404" s="163">
        <v>0</v>
      </c>
      <c r="T404" s="164">
        <f t="shared" si="133"/>
        <v>0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65" t="s">
        <v>292</v>
      </c>
      <c r="AT404" s="165" t="s">
        <v>613</v>
      </c>
      <c r="AU404" s="165" t="s">
        <v>87</v>
      </c>
      <c r="AY404" s="14" t="s">
        <v>163</v>
      </c>
      <c r="BE404" s="166">
        <f t="shared" si="134"/>
        <v>0</v>
      </c>
      <c r="BF404" s="166">
        <f t="shared" si="135"/>
        <v>0</v>
      </c>
      <c r="BG404" s="166">
        <f t="shared" si="136"/>
        <v>0</v>
      </c>
      <c r="BH404" s="166">
        <f t="shared" si="137"/>
        <v>0</v>
      </c>
      <c r="BI404" s="166">
        <f t="shared" si="138"/>
        <v>0</v>
      </c>
      <c r="BJ404" s="14" t="s">
        <v>87</v>
      </c>
      <c r="BK404" s="166">
        <f t="shared" si="139"/>
        <v>0</v>
      </c>
      <c r="BL404" s="14" t="s">
        <v>227</v>
      </c>
      <c r="BM404" s="165" t="s">
        <v>1346</v>
      </c>
    </row>
    <row r="405" spans="1:65" s="2" customFormat="1" ht="16.5" customHeight="1">
      <c r="A405" s="29"/>
      <c r="B405" s="152"/>
      <c r="C405" s="172" t="s">
        <v>1347</v>
      </c>
      <c r="D405" s="172" t="s">
        <v>613</v>
      </c>
      <c r="E405" s="173" t="s">
        <v>1348</v>
      </c>
      <c r="F405" s="174" t="s">
        <v>1349</v>
      </c>
      <c r="G405" s="175" t="s">
        <v>245</v>
      </c>
      <c r="H405" s="176">
        <v>1</v>
      </c>
      <c r="I405" s="177"/>
      <c r="J405" s="178">
        <f t="shared" si="130"/>
        <v>0</v>
      </c>
      <c r="K405" s="179"/>
      <c r="L405" s="180"/>
      <c r="M405" s="181" t="s">
        <v>1</v>
      </c>
      <c r="N405" s="182" t="s">
        <v>40</v>
      </c>
      <c r="O405" s="58"/>
      <c r="P405" s="163">
        <f t="shared" si="131"/>
        <v>0</v>
      </c>
      <c r="Q405" s="163">
        <v>0</v>
      </c>
      <c r="R405" s="163">
        <f t="shared" si="132"/>
        <v>0</v>
      </c>
      <c r="S405" s="163">
        <v>0</v>
      </c>
      <c r="T405" s="164">
        <f t="shared" si="133"/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65" t="s">
        <v>292</v>
      </c>
      <c r="AT405" s="165" t="s">
        <v>613</v>
      </c>
      <c r="AU405" s="165" t="s">
        <v>87</v>
      </c>
      <c r="AY405" s="14" t="s">
        <v>163</v>
      </c>
      <c r="BE405" s="166">
        <f t="shared" si="134"/>
        <v>0</v>
      </c>
      <c r="BF405" s="166">
        <f t="shared" si="135"/>
        <v>0</v>
      </c>
      <c r="BG405" s="166">
        <f t="shared" si="136"/>
        <v>0</v>
      </c>
      <c r="BH405" s="166">
        <f t="shared" si="137"/>
        <v>0</v>
      </c>
      <c r="BI405" s="166">
        <f t="shared" si="138"/>
        <v>0</v>
      </c>
      <c r="BJ405" s="14" t="s">
        <v>87</v>
      </c>
      <c r="BK405" s="166">
        <f t="shared" si="139"/>
        <v>0</v>
      </c>
      <c r="BL405" s="14" t="s">
        <v>227</v>
      </c>
      <c r="BM405" s="165" t="s">
        <v>1350</v>
      </c>
    </row>
    <row r="406" spans="1:65" s="2" customFormat="1" ht="16.5" customHeight="1">
      <c r="A406" s="29"/>
      <c r="B406" s="152"/>
      <c r="C406" s="172" t="s">
        <v>1351</v>
      </c>
      <c r="D406" s="172" t="s">
        <v>613</v>
      </c>
      <c r="E406" s="173" t="s">
        <v>1352</v>
      </c>
      <c r="F406" s="174" t="s">
        <v>1353</v>
      </c>
      <c r="G406" s="175" t="s">
        <v>245</v>
      </c>
      <c r="H406" s="176">
        <v>2</v>
      </c>
      <c r="I406" s="177"/>
      <c r="J406" s="178">
        <f t="shared" si="130"/>
        <v>0</v>
      </c>
      <c r="K406" s="179"/>
      <c r="L406" s="180"/>
      <c r="M406" s="181" t="s">
        <v>1</v>
      </c>
      <c r="N406" s="182" t="s">
        <v>40</v>
      </c>
      <c r="O406" s="58"/>
      <c r="P406" s="163">
        <f t="shared" si="131"/>
        <v>0</v>
      </c>
      <c r="Q406" s="163">
        <v>0</v>
      </c>
      <c r="R406" s="163">
        <f t="shared" si="132"/>
        <v>0</v>
      </c>
      <c r="S406" s="163">
        <v>0</v>
      </c>
      <c r="T406" s="164">
        <f t="shared" si="133"/>
        <v>0</v>
      </c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R406" s="165" t="s">
        <v>292</v>
      </c>
      <c r="AT406" s="165" t="s">
        <v>613</v>
      </c>
      <c r="AU406" s="165" t="s">
        <v>87</v>
      </c>
      <c r="AY406" s="14" t="s">
        <v>163</v>
      </c>
      <c r="BE406" s="166">
        <f t="shared" si="134"/>
        <v>0</v>
      </c>
      <c r="BF406" s="166">
        <f t="shared" si="135"/>
        <v>0</v>
      </c>
      <c r="BG406" s="166">
        <f t="shared" si="136"/>
        <v>0</v>
      </c>
      <c r="BH406" s="166">
        <f t="shared" si="137"/>
        <v>0</v>
      </c>
      <c r="BI406" s="166">
        <f t="shared" si="138"/>
        <v>0</v>
      </c>
      <c r="BJ406" s="14" t="s">
        <v>87</v>
      </c>
      <c r="BK406" s="166">
        <f t="shared" si="139"/>
        <v>0</v>
      </c>
      <c r="BL406" s="14" t="s">
        <v>227</v>
      </c>
      <c r="BM406" s="165" t="s">
        <v>1354</v>
      </c>
    </row>
    <row r="407" spans="1:65" s="2" customFormat="1" ht="16.5" customHeight="1">
      <c r="A407" s="29"/>
      <c r="B407" s="152"/>
      <c r="C407" s="172" t="s">
        <v>1355</v>
      </c>
      <c r="D407" s="172" t="s">
        <v>613</v>
      </c>
      <c r="E407" s="173" t="s">
        <v>1356</v>
      </c>
      <c r="F407" s="174" t="s">
        <v>1357</v>
      </c>
      <c r="G407" s="175" t="s">
        <v>245</v>
      </c>
      <c r="H407" s="176">
        <v>1</v>
      </c>
      <c r="I407" s="177"/>
      <c r="J407" s="178">
        <f t="shared" si="130"/>
        <v>0</v>
      </c>
      <c r="K407" s="179"/>
      <c r="L407" s="180"/>
      <c r="M407" s="181" t="s">
        <v>1</v>
      </c>
      <c r="N407" s="182" t="s">
        <v>40</v>
      </c>
      <c r="O407" s="58"/>
      <c r="P407" s="163">
        <f t="shared" si="131"/>
        <v>0</v>
      </c>
      <c r="Q407" s="163">
        <v>0</v>
      </c>
      <c r="R407" s="163">
        <f t="shared" si="132"/>
        <v>0</v>
      </c>
      <c r="S407" s="163">
        <v>0</v>
      </c>
      <c r="T407" s="164">
        <f t="shared" si="133"/>
        <v>0</v>
      </c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R407" s="165" t="s">
        <v>292</v>
      </c>
      <c r="AT407" s="165" t="s">
        <v>613</v>
      </c>
      <c r="AU407" s="165" t="s">
        <v>87</v>
      </c>
      <c r="AY407" s="14" t="s">
        <v>163</v>
      </c>
      <c r="BE407" s="166">
        <f t="shared" si="134"/>
        <v>0</v>
      </c>
      <c r="BF407" s="166">
        <f t="shared" si="135"/>
        <v>0</v>
      </c>
      <c r="BG407" s="166">
        <f t="shared" si="136"/>
        <v>0</v>
      </c>
      <c r="BH407" s="166">
        <f t="shared" si="137"/>
        <v>0</v>
      </c>
      <c r="BI407" s="166">
        <f t="shared" si="138"/>
        <v>0</v>
      </c>
      <c r="BJ407" s="14" t="s">
        <v>87</v>
      </c>
      <c r="BK407" s="166">
        <f t="shared" si="139"/>
        <v>0</v>
      </c>
      <c r="BL407" s="14" t="s">
        <v>227</v>
      </c>
      <c r="BM407" s="165" t="s">
        <v>1358</v>
      </c>
    </row>
    <row r="408" spans="1:65" s="2" customFormat="1" ht="16.5" customHeight="1">
      <c r="A408" s="29"/>
      <c r="B408" s="152"/>
      <c r="C408" s="172" t="s">
        <v>1359</v>
      </c>
      <c r="D408" s="172" t="s">
        <v>613</v>
      </c>
      <c r="E408" s="173" t="s">
        <v>1360</v>
      </c>
      <c r="F408" s="174" t="s">
        <v>1361</v>
      </c>
      <c r="G408" s="175" t="s">
        <v>245</v>
      </c>
      <c r="H408" s="176">
        <v>3</v>
      </c>
      <c r="I408" s="177"/>
      <c r="J408" s="178">
        <f t="shared" si="130"/>
        <v>0</v>
      </c>
      <c r="K408" s="179"/>
      <c r="L408" s="180"/>
      <c r="M408" s="181" t="s">
        <v>1</v>
      </c>
      <c r="N408" s="182" t="s">
        <v>40</v>
      </c>
      <c r="O408" s="58"/>
      <c r="P408" s="163">
        <f t="shared" si="131"/>
        <v>0</v>
      </c>
      <c r="Q408" s="163">
        <v>0</v>
      </c>
      <c r="R408" s="163">
        <f t="shared" si="132"/>
        <v>0</v>
      </c>
      <c r="S408" s="163">
        <v>0</v>
      </c>
      <c r="T408" s="164">
        <f t="shared" si="133"/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65" t="s">
        <v>292</v>
      </c>
      <c r="AT408" s="165" t="s">
        <v>613</v>
      </c>
      <c r="AU408" s="165" t="s">
        <v>87</v>
      </c>
      <c r="AY408" s="14" t="s">
        <v>163</v>
      </c>
      <c r="BE408" s="166">
        <f t="shared" si="134"/>
        <v>0</v>
      </c>
      <c r="BF408" s="166">
        <f t="shared" si="135"/>
        <v>0</v>
      </c>
      <c r="BG408" s="166">
        <f t="shared" si="136"/>
        <v>0</v>
      </c>
      <c r="BH408" s="166">
        <f t="shared" si="137"/>
        <v>0</v>
      </c>
      <c r="BI408" s="166">
        <f t="shared" si="138"/>
        <v>0</v>
      </c>
      <c r="BJ408" s="14" t="s">
        <v>87</v>
      </c>
      <c r="BK408" s="166">
        <f t="shared" si="139"/>
        <v>0</v>
      </c>
      <c r="BL408" s="14" t="s">
        <v>227</v>
      </c>
      <c r="BM408" s="165" t="s">
        <v>1362</v>
      </c>
    </row>
    <row r="409" spans="1:65" s="2" customFormat="1" ht="16.5" customHeight="1">
      <c r="A409" s="29"/>
      <c r="B409" s="152"/>
      <c r="C409" s="172" t="s">
        <v>1363</v>
      </c>
      <c r="D409" s="172" t="s">
        <v>613</v>
      </c>
      <c r="E409" s="173" t="s">
        <v>1364</v>
      </c>
      <c r="F409" s="174" t="s">
        <v>1365</v>
      </c>
      <c r="G409" s="175" t="s">
        <v>245</v>
      </c>
      <c r="H409" s="176">
        <v>2</v>
      </c>
      <c r="I409" s="177"/>
      <c r="J409" s="178">
        <f t="shared" si="130"/>
        <v>0</v>
      </c>
      <c r="K409" s="179"/>
      <c r="L409" s="180"/>
      <c r="M409" s="181" t="s">
        <v>1</v>
      </c>
      <c r="N409" s="182" t="s">
        <v>40</v>
      </c>
      <c r="O409" s="58"/>
      <c r="P409" s="163">
        <f t="shared" si="131"/>
        <v>0</v>
      </c>
      <c r="Q409" s="163">
        <v>0</v>
      </c>
      <c r="R409" s="163">
        <f t="shared" si="132"/>
        <v>0</v>
      </c>
      <c r="S409" s="163">
        <v>0</v>
      </c>
      <c r="T409" s="164">
        <f t="shared" si="133"/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65" t="s">
        <v>292</v>
      </c>
      <c r="AT409" s="165" t="s">
        <v>613</v>
      </c>
      <c r="AU409" s="165" t="s">
        <v>87</v>
      </c>
      <c r="AY409" s="14" t="s">
        <v>163</v>
      </c>
      <c r="BE409" s="166">
        <f t="shared" si="134"/>
        <v>0</v>
      </c>
      <c r="BF409" s="166">
        <f t="shared" si="135"/>
        <v>0</v>
      </c>
      <c r="BG409" s="166">
        <f t="shared" si="136"/>
        <v>0</v>
      </c>
      <c r="BH409" s="166">
        <f t="shared" si="137"/>
        <v>0</v>
      </c>
      <c r="BI409" s="166">
        <f t="shared" si="138"/>
        <v>0</v>
      </c>
      <c r="BJ409" s="14" t="s">
        <v>87</v>
      </c>
      <c r="BK409" s="166">
        <f t="shared" si="139"/>
        <v>0</v>
      </c>
      <c r="BL409" s="14" t="s">
        <v>227</v>
      </c>
      <c r="BM409" s="165" t="s">
        <v>1366</v>
      </c>
    </row>
    <row r="410" spans="1:65" s="2" customFormat="1" ht="16.5" customHeight="1">
      <c r="A410" s="29"/>
      <c r="B410" s="152"/>
      <c r="C410" s="172" t="s">
        <v>1367</v>
      </c>
      <c r="D410" s="172" t="s">
        <v>613</v>
      </c>
      <c r="E410" s="173" t="s">
        <v>1368</v>
      </c>
      <c r="F410" s="174" t="s">
        <v>1369</v>
      </c>
      <c r="G410" s="175" t="s">
        <v>245</v>
      </c>
      <c r="H410" s="176">
        <v>1</v>
      </c>
      <c r="I410" s="177"/>
      <c r="J410" s="178">
        <f t="shared" si="130"/>
        <v>0</v>
      </c>
      <c r="K410" s="179"/>
      <c r="L410" s="180"/>
      <c r="M410" s="181" t="s">
        <v>1</v>
      </c>
      <c r="N410" s="182" t="s">
        <v>40</v>
      </c>
      <c r="O410" s="58"/>
      <c r="P410" s="163">
        <f t="shared" si="131"/>
        <v>0</v>
      </c>
      <c r="Q410" s="163">
        <v>0</v>
      </c>
      <c r="R410" s="163">
        <f t="shared" si="132"/>
        <v>0</v>
      </c>
      <c r="S410" s="163">
        <v>0</v>
      </c>
      <c r="T410" s="164">
        <f t="shared" si="133"/>
        <v>0</v>
      </c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R410" s="165" t="s">
        <v>292</v>
      </c>
      <c r="AT410" s="165" t="s">
        <v>613</v>
      </c>
      <c r="AU410" s="165" t="s">
        <v>87</v>
      </c>
      <c r="AY410" s="14" t="s">
        <v>163</v>
      </c>
      <c r="BE410" s="166">
        <f t="shared" si="134"/>
        <v>0</v>
      </c>
      <c r="BF410" s="166">
        <f t="shared" si="135"/>
        <v>0</v>
      </c>
      <c r="BG410" s="166">
        <f t="shared" si="136"/>
        <v>0</v>
      </c>
      <c r="BH410" s="166">
        <f t="shared" si="137"/>
        <v>0</v>
      </c>
      <c r="BI410" s="166">
        <f t="shared" si="138"/>
        <v>0</v>
      </c>
      <c r="BJ410" s="14" t="s">
        <v>87</v>
      </c>
      <c r="BK410" s="166">
        <f t="shared" si="139"/>
        <v>0</v>
      </c>
      <c r="BL410" s="14" t="s">
        <v>227</v>
      </c>
      <c r="BM410" s="165" t="s">
        <v>1370</v>
      </c>
    </row>
    <row r="411" spans="1:65" s="2" customFormat="1" ht="16.5" customHeight="1">
      <c r="A411" s="29"/>
      <c r="B411" s="152"/>
      <c r="C411" s="172" t="s">
        <v>1371</v>
      </c>
      <c r="D411" s="172" t="s">
        <v>613</v>
      </c>
      <c r="E411" s="173" t="s">
        <v>1372</v>
      </c>
      <c r="F411" s="174" t="s">
        <v>1373</v>
      </c>
      <c r="G411" s="175" t="s">
        <v>245</v>
      </c>
      <c r="H411" s="176">
        <v>1</v>
      </c>
      <c r="I411" s="177"/>
      <c r="J411" s="178">
        <f t="shared" si="130"/>
        <v>0</v>
      </c>
      <c r="K411" s="179"/>
      <c r="L411" s="180"/>
      <c r="M411" s="181" t="s">
        <v>1</v>
      </c>
      <c r="N411" s="182" t="s">
        <v>40</v>
      </c>
      <c r="O411" s="58"/>
      <c r="P411" s="163">
        <f t="shared" si="131"/>
        <v>0</v>
      </c>
      <c r="Q411" s="163">
        <v>0</v>
      </c>
      <c r="R411" s="163">
        <f t="shared" si="132"/>
        <v>0</v>
      </c>
      <c r="S411" s="163">
        <v>0</v>
      </c>
      <c r="T411" s="164">
        <f t="shared" si="133"/>
        <v>0</v>
      </c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R411" s="165" t="s">
        <v>292</v>
      </c>
      <c r="AT411" s="165" t="s">
        <v>613</v>
      </c>
      <c r="AU411" s="165" t="s">
        <v>87</v>
      </c>
      <c r="AY411" s="14" t="s">
        <v>163</v>
      </c>
      <c r="BE411" s="166">
        <f t="shared" si="134"/>
        <v>0</v>
      </c>
      <c r="BF411" s="166">
        <f t="shared" si="135"/>
        <v>0</v>
      </c>
      <c r="BG411" s="166">
        <f t="shared" si="136"/>
        <v>0</v>
      </c>
      <c r="BH411" s="166">
        <f t="shared" si="137"/>
        <v>0</v>
      </c>
      <c r="BI411" s="166">
        <f t="shared" si="138"/>
        <v>0</v>
      </c>
      <c r="BJ411" s="14" t="s">
        <v>87</v>
      </c>
      <c r="BK411" s="166">
        <f t="shared" si="139"/>
        <v>0</v>
      </c>
      <c r="BL411" s="14" t="s">
        <v>227</v>
      </c>
      <c r="BM411" s="165" t="s">
        <v>1374</v>
      </c>
    </row>
    <row r="412" spans="1:65" s="2" customFormat="1" ht="16.5" customHeight="1">
      <c r="A412" s="29"/>
      <c r="B412" s="152"/>
      <c r="C412" s="172" t="s">
        <v>1375</v>
      </c>
      <c r="D412" s="172" t="s">
        <v>613</v>
      </c>
      <c r="E412" s="173" t="s">
        <v>1376</v>
      </c>
      <c r="F412" s="174" t="s">
        <v>1377</v>
      </c>
      <c r="G412" s="175" t="s">
        <v>245</v>
      </c>
      <c r="H412" s="176">
        <v>1</v>
      </c>
      <c r="I412" s="177"/>
      <c r="J412" s="178">
        <f t="shared" si="130"/>
        <v>0</v>
      </c>
      <c r="K412" s="179"/>
      <c r="L412" s="180"/>
      <c r="M412" s="181" t="s">
        <v>1</v>
      </c>
      <c r="N412" s="182" t="s">
        <v>40</v>
      </c>
      <c r="O412" s="58"/>
      <c r="P412" s="163">
        <f t="shared" si="131"/>
        <v>0</v>
      </c>
      <c r="Q412" s="163">
        <v>0</v>
      </c>
      <c r="R412" s="163">
        <f t="shared" si="132"/>
        <v>0</v>
      </c>
      <c r="S412" s="163">
        <v>0</v>
      </c>
      <c r="T412" s="164">
        <f t="shared" si="133"/>
        <v>0</v>
      </c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R412" s="165" t="s">
        <v>292</v>
      </c>
      <c r="AT412" s="165" t="s">
        <v>613</v>
      </c>
      <c r="AU412" s="165" t="s">
        <v>87</v>
      </c>
      <c r="AY412" s="14" t="s">
        <v>163</v>
      </c>
      <c r="BE412" s="166">
        <f t="shared" si="134"/>
        <v>0</v>
      </c>
      <c r="BF412" s="166">
        <f t="shared" si="135"/>
        <v>0</v>
      </c>
      <c r="BG412" s="166">
        <f t="shared" si="136"/>
        <v>0</v>
      </c>
      <c r="BH412" s="166">
        <f t="shared" si="137"/>
        <v>0</v>
      </c>
      <c r="BI412" s="166">
        <f t="shared" si="138"/>
        <v>0</v>
      </c>
      <c r="BJ412" s="14" t="s">
        <v>87</v>
      </c>
      <c r="BK412" s="166">
        <f t="shared" si="139"/>
        <v>0</v>
      </c>
      <c r="BL412" s="14" t="s">
        <v>227</v>
      </c>
      <c r="BM412" s="165" t="s">
        <v>1378</v>
      </c>
    </row>
    <row r="413" spans="1:65" s="2" customFormat="1" ht="24.2" customHeight="1">
      <c r="A413" s="29"/>
      <c r="B413" s="152"/>
      <c r="C413" s="153" t="s">
        <v>1379</v>
      </c>
      <c r="D413" s="153" t="s">
        <v>165</v>
      </c>
      <c r="E413" s="154" t="s">
        <v>1380</v>
      </c>
      <c r="F413" s="155" t="s">
        <v>1381</v>
      </c>
      <c r="G413" s="156" t="s">
        <v>282</v>
      </c>
      <c r="H413" s="157">
        <v>29.59</v>
      </c>
      <c r="I413" s="158"/>
      <c r="J413" s="159">
        <f t="shared" si="130"/>
        <v>0</v>
      </c>
      <c r="K413" s="160"/>
      <c r="L413" s="30"/>
      <c r="M413" s="161" t="s">
        <v>1</v>
      </c>
      <c r="N413" s="162" t="s">
        <v>40</v>
      </c>
      <c r="O413" s="58"/>
      <c r="P413" s="163">
        <f t="shared" si="131"/>
        <v>0</v>
      </c>
      <c r="Q413" s="163">
        <v>2.1000000000000001E-4</v>
      </c>
      <c r="R413" s="163">
        <f t="shared" si="132"/>
        <v>6.2139000000000005E-3</v>
      </c>
      <c r="S413" s="163">
        <v>0</v>
      </c>
      <c r="T413" s="164">
        <f t="shared" si="133"/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65" t="s">
        <v>227</v>
      </c>
      <c r="AT413" s="165" t="s">
        <v>165</v>
      </c>
      <c r="AU413" s="165" t="s">
        <v>87</v>
      </c>
      <c r="AY413" s="14" t="s">
        <v>163</v>
      </c>
      <c r="BE413" s="166">
        <f t="shared" si="134"/>
        <v>0</v>
      </c>
      <c r="BF413" s="166">
        <f t="shared" si="135"/>
        <v>0</v>
      </c>
      <c r="BG413" s="166">
        <f t="shared" si="136"/>
        <v>0</v>
      </c>
      <c r="BH413" s="166">
        <f t="shared" si="137"/>
        <v>0</v>
      </c>
      <c r="BI413" s="166">
        <f t="shared" si="138"/>
        <v>0</v>
      </c>
      <c r="BJ413" s="14" t="s">
        <v>87</v>
      </c>
      <c r="BK413" s="166">
        <f t="shared" si="139"/>
        <v>0</v>
      </c>
      <c r="BL413" s="14" t="s">
        <v>227</v>
      </c>
      <c r="BM413" s="165" t="s">
        <v>1382</v>
      </c>
    </row>
    <row r="414" spans="1:65" s="2" customFormat="1" ht="37.9" customHeight="1">
      <c r="A414" s="29"/>
      <c r="B414" s="152"/>
      <c r="C414" s="172" t="s">
        <v>1383</v>
      </c>
      <c r="D414" s="172" t="s">
        <v>613</v>
      </c>
      <c r="E414" s="173" t="s">
        <v>1320</v>
      </c>
      <c r="F414" s="174" t="s">
        <v>1321</v>
      </c>
      <c r="G414" s="175" t="s">
        <v>282</v>
      </c>
      <c r="H414" s="176">
        <v>31.07</v>
      </c>
      <c r="I414" s="177"/>
      <c r="J414" s="178">
        <f t="shared" si="130"/>
        <v>0</v>
      </c>
      <c r="K414" s="179"/>
      <c r="L414" s="180"/>
      <c r="M414" s="181" t="s">
        <v>1</v>
      </c>
      <c r="N414" s="182" t="s">
        <v>40</v>
      </c>
      <c r="O414" s="58"/>
      <c r="P414" s="163">
        <f t="shared" si="131"/>
        <v>0</v>
      </c>
      <c r="Q414" s="163">
        <v>1E-4</v>
      </c>
      <c r="R414" s="163">
        <f t="shared" si="132"/>
        <v>3.1070000000000004E-3</v>
      </c>
      <c r="S414" s="163">
        <v>0</v>
      </c>
      <c r="T414" s="164">
        <f t="shared" si="133"/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65" t="s">
        <v>292</v>
      </c>
      <c r="AT414" s="165" t="s">
        <v>613</v>
      </c>
      <c r="AU414" s="165" t="s">
        <v>87</v>
      </c>
      <c r="AY414" s="14" t="s">
        <v>163</v>
      </c>
      <c r="BE414" s="166">
        <f t="shared" si="134"/>
        <v>0</v>
      </c>
      <c r="BF414" s="166">
        <f t="shared" si="135"/>
        <v>0</v>
      </c>
      <c r="BG414" s="166">
        <f t="shared" si="136"/>
        <v>0</v>
      </c>
      <c r="BH414" s="166">
        <f t="shared" si="137"/>
        <v>0</v>
      </c>
      <c r="BI414" s="166">
        <f t="shared" si="138"/>
        <v>0</v>
      </c>
      <c r="BJ414" s="14" t="s">
        <v>87</v>
      </c>
      <c r="BK414" s="166">
        <f t="shared" si="139"/>
        <v>0</v>
      </c>
      <c r="BL414" s="14" t="s">
        <v>227</v>
      </c>
      <c r="BM414" s="165" t="s">
        <v>1384</v>
      </c>
    </row>
    <row r="415" spans="1:65" s="2" customFormat="1" ht="37.9" customHeight="1">
      <c r="A415" s="29"/>
      <c r="B415" s="152"/>
      <c r="C415" s="172" t="s">
        <v>1385</v>
      </c>
      <c r="D415" s="172" t="s">
        <v>613</v>
      </c>
      <c r="E415" s="173" t="s">
        <v>1324</v>
      </c>
      <c r="F415" s="174" t="s">
        <v>1325</v>
      </c>
      <c r="G415" s="175" t="s">
        <v>282</v>
      </c>
      <c r="H415" s="176">
        <v>31.07</v>
      </c>
      <c r="I415" s="177"/>
      <c r="J415" s="178">
        <f t="shared" si="130"/>
        <v>0</v>
      </c>
      <c r="K415" s="179"/>
      <c r="L415" s="180"/>
      <c r="M415" s="181" t="s">
        <v>1</v>
      </c>
      <c r="N415" s="182" t="s">
        <v>40</v>
      </c>
      <c r="O415" s="58"/>
      <c r="P415" s="163">
        <f t="shared" si="131"/>
        <v>0</v>
      </c>
      <c r="Q415" s="163">
        <v>1E-4</v>
      </c>
      <c r="R415" s="163">
        <f t="shared" si="132"/>
        <v>3.1070000000000004E-3</v>
      </c>
      <c r="S415" s="163">
        <v>0</v>
      </c>
      <c r="T415" s="164">
        <f t="shared" si="133"/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65" t="s">
        <v>292</v>
      </c>
      <c r="AT415" s="165" t="s">
        <v>613</v>
      </c>
      <c r="AU415" s="165" t="s">
        <v>87</v>
      </c>
      <c r="AY415" s="14" t="s">
        <v>163</v>
      </c>
      <c r="BE415" s="166">
        <f t="shared" si="134"/>
        <v>0</v>
      </c>
      <c r="BF415" s="166">
        <f t="shared" si="135"/>
        <v>0</v>
      </c>
      <c r="BG415" s="166">
        <f t="shared" si="136"/>
        <v>0</v>
      </c>
      <c r="BH415" s="166">
        <f t="shared" si="137"/>
        <v>0</v>
      </c>
      <c r="BI415" s="166">
        <f t="shared" si="138"/>
        <v>0</v>
      </c>
      <c r="BJ415" s="14" t="s">
        <v>87</v>
      </c>
      <c r="BK415" s="166">
        <f t="shared" si="139"/>
        <v>0</v>
      </c>
      <c r="BL415" s="14" t="s">
        <v>227</v>
      </c>
      <c r="BM415" s="165" t="s">
        <v>1386</v>
      </c>
    </row>
    <row r="416" spans="1:65" s="2" customFormat="1" ht="16.5" customHeight="1">
      <c r="A416" s="29"/>
      <c r="B416" s="152"/>
      <c r="C416" s="172" t="s">
        <v>1387</v>
      </c>
      <c r="D416" s="172" t="s">
        <v>613</v>
      </c>
      <c r="E416" s="173" t="s">
        <v>1388</v>
      </c>
      <c r="F416" s="174" t="s">
        <v>1389</v>
      </c>
      <c r="G416" s="175" t="s">
        <v>245</v>
      </c>
      <c r="H416" s="176">
        <v>1</v>
      </c>
      <c r="I416" s="177"/>
      <c r="J416" s="178">
        <f t="shared" si="130"/>
        <v>0</v>
      </c>
      <c r="K416" s="179"/>
      <c r="L416" s="180"/>
      <c r="M416" s="181" t="s">
        <v>1</v>
      </c>
      <c r="N416" s="182" t="s">
        <v>40</v>
      </c>
      <c r="O416" s="58"/>
      <c r="P416" s="163">
        <f t="shared" si="131"/>
        <v>0</v>
      </c>
      <c r="Q416" s="163">
        <v>0</v>
      </c>
      <c r="R416" s="163">
        <f t="shared" si="132"/>
        <v>0</v>
      </c>
      <c r="S416" s="163">
        <v>0</v>
      </c>
      <c r="T416" s="164">
        <f t="shared" si="133"/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65" t="s">
        <v>292</v>
      </c>
      <c r="AT416" s="165" t="s">
        <v>613</v>
      </c>
      <c r="AU416" s="165" t="s">
        <v>87</v>
      </c>
      <c r="AY416" s="14" t="s">
        <v>163</v>
      </c>
      <c r="BE416" s="166">
        <f t="shared" si="134"/>
        <v>0</v>
      </c>
      <c r="BF416" s="166">
        <f t="shared" si="135"/>
        <v>0</v>
      </c>
      <c r="BG416" s="166">
        <f t="shared" si="136"/>
        <v>0</v>
      </c>
      <c r="BH416" s="166">
        <f t="shared" si="137"/>
        <v>0</v>
      </c>
      <c r="BI416" s="166">
        <f t="shared" si="138"/>
        <v>0</v>
      </c>
      <c r="BJ416" s="14" t="s">
        <v>87</v>
      </c>
      <c r="BK416" s="166">
        <f t="shared" si="139"/>
        <v>0</v>
      </c>
      <c r="BL416" s="14" t="s">
        <v>227</v>
      </c>
      <c r="BM416" s="165" t="s">
        <v>1390</v>
      </c>
    </row>
    <row r="417" spans="1:65" s="2" customFormat="1" ht="16.5" customHeight="1">
      <c r="A417" s="29"/>
      <c r="B417" s="152"/>
      <c r="C417" s="172" t="s">
        <v>1391</v>
      </c>
      <c r="D417" s="172" t="s">
        <v>613</v>
      </c>
      <c r="E417" s="173" t="s">
        <v>1392</v>
      </c>
      <c r="F417" s="174" t="s">
        <v>1393</v>
      </c>
      <c r="G417" s="175" t="s">
        <v>245</v>
      </c>
      <c r="H417" s="176">
        <v>1</v>
      </c>
      <c r="I417" s="177"/>
      <c r="J417" s="178">
        <f t="shared" si="130"/>
        <v>0</v>
      </c>
      <c r="K417" s="179"/>
      <c r="L417" s="180"/>
      <c r="M417" s="181" t="s">
        <v>1</v>
      </c>
      <c r="N417" s="182" t="s">
        <v>40</v>
      </c>
      <c r="O417" s="58"/>
      <c r="P417" s="163">
        <f t="shared" si="131"/>
        <v>0</v>
      </c>
      <c r="Q417" s="163">
        <v>0</v>
      </c>
      <c r="R417" s="163">
        <f t="shared" si="132"/>
        <v>0</v>
      </c>
      <c r="S417" s="163">
        <v>0</v>
      </c>
      <c r="T417" s="164">
        <f t="shared" si="133"/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65" t="s">
        <v>292</v>
      </c>
      <c r="AT417" s="165" t="s">
        <v>613</v>
      </c>
      <c r="AU417" s="165" t="s">
        <v>87</v>
      </c>
      <c r="AY417" s="14" t="s">
        <v>163</v>
      </c>
      <c r="BE417" s="166">
        <f t="shared" si="134"/>
        <v>0</v>
      </c>
      <c r="BF417" s="166">
        <f t="shared" si="135"/>
        <v>0</v>
      </c>
      <c r="BG417" s="166">
        <f t="shared" si="136"/>
        <v>0</v>
      </c>
      <c r="BH417" s="166">
        <f t="shared" si="137"/>
        <v>0</v>
      </c>
      <c r="BI417" s="166">
        <f t="shared" si="138"/>
        <v>0</v>
      </c>
      <c r="BJ417" s="14" t="s">
        <v>87</v>
      </c>
      <c r="BK417" s="166">
        <f t="shared" si="139"/>
        <v>0</v>
      </c>
      <c r="BL417" s="14" t="s">
        <v>227</v>
      </c>
      <c r="BM417" s="165" t="s">
        <v>1394</v>
      </c>
    </row>
    <row r="418" spans="1:65" s="2" customFormat="1" ht="16.5" customHeight="1">
      <c r="A418" s="29"/>
      <c r="B418" s="152"/>
      <c r="C418" s="172" t="s">
        <v>1395</v>
      </c>
      <c r="D418" s="172" t="s">
        <v>613</v>
      </c>
      <c r="E418" s="173" t="s">
        <v>1396</v>
      </c>
      <c r="F418" s="174" t="s">
        <v>1397</v>
      </c>
      <c r="G418" s="175" t="s">
        <v>245</v>
      </c>
      <c r="H418" s="176">
        <v>1</v>
      </c>
      <c r="I418" s="177"/>
      <c r="J418" s="178">
        <f t="shared" si="130"/>
        <v>0</v>
      </c>
      <c r="K418" s="179"/>
      <c r="L418" s="180"/>
      <c r="M418" s="181" t="s">
        <v>1</v>
      </c>
      <c r="N418" s="182" t="s">
        <v>40</v>
      </c>
      <c r="O418" s="58"/>
      <c r="P418" s="163">
        <f t="shared" si="131"/>
        <v>0</v>
      </c>
      <c r="Q418" s="163">
        <v>0</v>
      </c>
      <c r="R418" s="163">
        <f t="shared" si="132"/>
        <v>0</v>
      </c>
      <c r="S418" s="163">
        <v>0</v>
      </c>
      <c r="T418" s="164">
        <f t="shared" si="133"/>
        <v>0</v>
      </c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R418" s="165" t="s">
        <v>292</v>
      </c>
      <c r="AT418" s="165" t="s">
        <v>613</v>
      </c>
      <c r="AU418" s="165" t="s">
        <v>87</v>
      </c>
      <c r="AY418" s="14" t="s">
        <v>163</v>
      </c>
      <c r="BE418" s="166">
        <f t="shared" si="134"/>
        <v>0</v>
      </c>
      <c r="BF418" s="166">
        <f t="shared" si="135"/>
        <v>0</v>
      </c>
      <c r="BG418" s="166">
        <f t="shared" si="136"/>
        <v>0</v>
      </c>
      <c r="BH418" s="166">
        <f t="shared" si="137"/>
        <v>0</v>
      </c>
      <c r="BI418" s="166">
        <f t="shared" si="138"/>
        <v>0</v>
      </c>
      <c r="BJ418" s="14" t="s">
        <v>87</v>
      </c>
      <c r="BK418" s="166">
        <f t="shared" si="139"/>
        <v>0</v>
      </c>
      <c r="BL418" s="14" t="s">
        <v>227</v>
      </c>
      <c r="BM418" s="165" t="s">
        <v>1398</v>
      </c>
    </row>
    <row r="419" spans="1:65" s="2" customFormat="1" ht="16.5" customHeight="1">
      <c r="A419" s="29"/>
      <c r="B419" s="152"/>
      <c r="C419" s="172" t="s">
        <v>1399</v>
      </c>
      <c r="D419" s="172" t="s">
        <v>613</v>
      </c>
      <c r="E419" s="173" t="s">
        <v>1400</v>
      </c>
      <c r="F419" s="174" t="s">
        <v>1401</v>
      </c>
      <c r="G419" s="175" t="s">
        <v>245</v>
      </c>
      <c r="H419" s="176">
        <v>1</v>
      </c>
      <c r="I419" s="177"/>
      <c r="J419" s="178">
        <f t="shared" si="130"/>
        <v>0</v>
      </c>
      <c r="K419" s="179"/>
      <c r="L419" s="180"/>
      <c r="M419" s="181" t="s">
        <v>1</v>
      </c>
      <c r="N419" s="182" t="s">
        <v>40</v>
      </c>
      <c r="O419" s="58"/>
      <c r="P419" s="163">
        <f t="shared" si="131"/>
        <v>0</v>
      </c>
      <c r="Q419" s="163">
        <v>0</v>
      </c>
      <c r="R419" s="163">
        <f t="shared" si="132"/>
        <v>0</v>
      </c>
      <c r="S419" s="163">
        <v>0</v>
      </c>
      <c r="T419" s="164">
        <f t="shared" si="133"/>
        <v>0</v>
      </c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R419" s="165" t="s">
        <v>292</v>
      </c>
      <c r="AT419" s="165" t="s">
        <v>613</v>
      </c>
      <c r="AU419" s="165" t="s">
        <v>87</v>
      </c>
      <c r="AY419" s="14" t="s">
        <v>163</v>
      </c>
      <c r="BE419" s="166">
        <f t="shared" si="134"/>
        <v>0</v>
      </c>
      <c r="BF419" s="166">
        <f t="shared" si="135"/>
        <v>0</v>
      </c>
      <c r="BG419" s="166">
        <f t="shared" si="136"/>
        <v>0</v>
      </c>
      <c r="BH419" s="166">
        <f t="shared" si="137"/>
        <v>0</v>
      </c>
      <c r="BI419" s="166">
        <f t="shared" si="138"/>
        <v>0</v>
      </c>
      <c r="BJ419" s="14" t="s">
        <v>87</v>
      </c>
      <c r="BK419" s="166">
        <f t="shared" si="139"/>
        <v>0</v>
      </c>
      <c r="BL419" s="14" t="s">
        <v>227</v>
      </c>
      <c r="BM419" s="165" t="s">
        <v>1402</v>
      </c>
    </row>
    <row r="420" spans="1:65" s="2" customFormat="1" ht="24.2" customHeight="1">
      <c r="A420" s="29"/>
      <c r="B420" s="152"/>
      <c r="C420" s="153" t="s">
        <v>1403</v>
      </c>
      <c r="D420" s="153" t="s">
        <v>165</v>
      </c>
      <c r="E420" s="154" t="s">
        <v>1404</v>
      </c>
      <c r="F420" s="155" t="s">
        <v>1405</v>
      </c>
      <c r="G420" s="156" t="s">
        <v>245</v>
      </c>
      <c r="H420" s="157">
        <v>12</v>
      </c>
      <c r="I420" s="158"/>
      <c r="J420" s="159">
        <f t="shared" si="130"/>
        <v>0</v>
      </c>
      <c r="K420" s="160"/>
      <c r="L420" s="30"/>
      <c r="M420" s="161" t="s">
        <v>1</v>
      </c>
      <c r="N420" s="162" t="s">
        <v>40</v>
      </c>
      <c r="O420" s="58"/>
      <c r="P420" s="163">
        <f t="shared" si="131"/>
        <v>0</v>
      </c>
      <c r="Q420" s="163">
        <v>0</v>
      </c>
      <c r="R420" s="163">
        <f t="shared" si="132"/>
        <v>0</v>
      </c>
      <c r="S420" s="163">
        <v>0</v>
      </c>
      <c r="T420" s="164">
        <f t="shared" si="133"/>
        <v>0</v>
      </c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R420" s="165" t="s">
        <v>227</v>
      </c>
      <c r="AT420" s="165" t="s">
        <v>165</v>
      </c>
      <c r="AU420" s="165" t="s">
        <v>87</v>
      </c>
      <c r="AY420" s="14" t="s">
        <v>163</v>
      </c>
      <c r="BE420" s="166">
        <f t="shared" si="134"/>
        <v>0</v>
      </c>
      <c r="BF420" s="166">
        <f t="shared" si="135"/>
        <v>0</v>
      </c>
      <c r="BG420" s="166">
        <f t="shared" si="136"/>
        <v>0</v>
      </c>
      <c r="BH420" s="166">
        <f t="shared" si="137"/>
        <v>0</v>
      </c>
      <c r="BI420" s="166">
        <f t="shared" si="138"/>
        <v>0</v>
      </c>
      <c r="BJ420" s="14" t="s">
        <v>87</v>
      </c>
      <c r="BK420" s="166">
        <f t="shared" si="139"/>
        <v>0</v>
      </c>
      <c r="BL420" s="14" t="s">
        <v>227</v>
      </c>
      <c r="BM420" s="165" t="s">
        <v>1406</v>
      </c>
    </row>
    <row r="421" spans="1:65" s="2" customFormat="1" ht="16.5" customHeight="1">
      <c r="A421" s="29"/>
      <c r="B421" s="152"/>
      <c r="C421" s="172" t="s">
        <v>1407</v>
      </c>
      <c r="D421" s="172" t="s">
        <v>613</v>
      </c>
      <c r="E421" s="173" t="s">
        <v>1408</v>
      </c>
      <c r="F421" s="174" t="s">
        <v>1409</v>
      </c>
      <c r="G421" s="175" t="s">
        <v>245</v>
      </c>
      <c r="H421" s="176">
        <v>12</v>
      </c>
      <c r="I421" s="177"/>
      <c r="J421" s="178">
        <f t="shared" si="130"/>
        <v>0</v>
      </c>
      <c r="K421" s="179"/>
      <c r="L421" s="180"/>
      <c r="M421" s="181" t="s">
        <v>1</v>
      </c>
      <c r="N421" s="182" t="s">
        <v>40</v>
      </c>
      <c r="O421" s="58"/>
      <c r="P421" s="163">
        <f t="shared" si="131"/>
        <v>0</v>
      </c>
      <c r="Q421" s="163">
        <v>1E-3</v>
      </c>
      <c r="R421" s="163">
        <f t="shared" si="132"/>
        <v>1.2E-2</v>
      </c>
      <c r="S421" s="163">
        <v>0</v>
      </c>
      <c r="T421" s="164">
        <f t="shared" si="133"/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65" t="s">
        <v>292</v>
      </c>
      <c r="AT421" s="165" t="s">
        <v>613</v>
      </c>
      <c r="AU421" s="165" t="s">
        <v>87</v>
      </c>
      <c r="AY421" s="14" t="s">
        <v>163</v>
      </c>
      <c r="BE421" s="166">
        <f t="shared" si="134"/>
        <v>0</v>
      </c>
      <c r="BF421" s="166">
        <f t="shared" si="135"/>
        <v>0</v>
      </c>
      <c r="BG421" s="166">
        <f t="shared" si="136"/>
        <v>0</v>
      </c>
      <c r="BH421" s="166">
        <f t="shared" si="137"/>
        <v>0</v>
      </c>
      <c r="BI421" s="166">
        <f t="shared" si="138"/>
        <v>0</v>
      </c>
      <c r="BJ421" s="14" t="s">
        <v>87</v>
      </c>
      <c r="BK421" s="166">
        <f t="shared" si="139"/>
        <v>0</v>
      </c>
      <c r="BL421" s="14" t="s">
        <v>227</v>
      </c>
      <c r="BM421" s="165" t="s">
        <v>1410</v>
      </c>
    </row>
    <row r="422" spans="1:65" s="2" customFormat="1" ht="24.2" customHeight="1">
      <c r="A422" s="29"/>
      <c r="B422" s="152"/>
      <c r="C422" s="172" t="s">
        <v>1411</v>
      </c>
      <c r="D422" s="172" t="s">
        <v>613</v>
      </c>
      <c r="E422" s="173" t="s">
        <v>1412</v>
      </c>
      <c r="F422" s="174" t="s">
        <v>1413</v>
      </c>
      <c r="G422" s="175" t="s">
        <v>245</v>
      </c>
      <c r="H422" s="176">
        <v>12</v>
      </c>
      <c r="I422" s="177"/>
      <c r="J422" s="178">
        <f t="shared" si="130"/>
        <v>0</v>
      </c>
      <c r="K422" s="179"/>
      <c r="L422" s="180"/>
      <c r="M422" s="181" t="s">
        <v>1</v>
      </c>
      <c r="N422" s="182" t="s">
        <v>40</v>
      </c>
      <c r="O422" s="58"/>
      <c r="P422" s="163">
        <f t="shared" si="131"/>
        <v>0</v>
      </c>
      <c r="Q422" s="163">
        <v>2.5000000000000001E-2</v>
      </c>
      <c r="R422" s="163">
        <f t="shared" si="132"/>
        <v>0.30000000000000004</v>
      </c>
      <c r="S422" s="163">
        <v>0</v>
      </c>
      <c r="T422" s="164">
        <f t="shared" si="133"/>
        <v>0</v>
      </c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R422" s="165" t="s">
        <v>292</v>
      </c>
      <c r="AT422" s="165" t="s">
        <v>613</v>
      </c>
      <c r="AU422" s="165" t="s">
        <v>87</v>
      </c>
      <c r="AY422" s="14" t="s">
        <v>163</v>
      </c>
      <c r="BE422" s="166">
        <f t="shared" si="134"/>
        <v>0</v>
      </c>
      <c r="BF422" s="166">
        <f t="shared" si="135"/>
        <v>0</v>
      </c>
      <c r="BG422" s="166">
        <f t="shared" si="136"/>
        <v>0</v>
      </c>
      <c r="BH422" s="166">
        <f t="shared" si="137"/>
        <v>0</v>
      </c>
      <c r="BI422" s="166">
        <f t="shared" si="138"/>
        <v>0</v>
      </c>
      <c r="BJ422" s="14" t="s">
        <v>87</v>
      </c>
      <c r="BK422" s="166">
        <f t="shared" si="139"/>
        <v>0</v>
      </c>
      <c r="BL422" s="14" t="s">
        <v>227</v>
      </c>
      <c r="BM422" s="165" t="s">
        <v>1414</v>
      </c>
    </row>
    <row r="423" spans="1:65" s="2" customFormat="1" ht="33" customHeight="1">
      <c r="A423" s="29"/>
      <c r="B423" s="152"/>
      <c r="C423" s="153" t="s">
        <v>1415</v>
      </c>
      <c r="D423" s="153" t="s">
        <v>165</v>
      </c>
      <c r="E423" s="154" t="s">
        <v>1416</v>
      </c>
      <c r="F423" s="155" t="s">
        <v>1417</v>
      </c>
      <c r="G423" s="156" t="s">
        <v>245</v>
      </c>
      <c r="H423" s="157">
        <v>2</v>
      </c>
      <c r="I423" s="158"/>
      <c r="J423" s="159">
        <f t="shared" si="130"/>
        <v>0</v>
      </c>
      <c r="K423" s="160"/>
      <c r="L423" s="30"/>
      <c r="M423" s="161" t="s">
        <v>1</v>
      </c>
      <c r="N423" s="162" t="s">
        <v>40</v>
      </c>
      <c r="O423" s="58"/>
      <c r="P423" s="163">
        <f t="shared" si="131"/>
        <v>0</v>
      </c>
      <c r="Q423" s="163">
        <v>0</v>
      </c>
      <c r="R423" s="163">
        <f t="shared" si="132"/>
        <v>0</v>
      </c>
      <c r="S423" s="163">
        <v>0</v>
      </c>
      <c r="T423" s="164">
        <f t="shared" si="133"/>
        <v>0</v>
      </c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R423" s="165" t="s">
        <v>227</v>
      </c>
      <c r="AT423" s="165" t="s">
        <v>165</v>
      </c>
      <c r="AU423" s="165" t="s">
        <v>87</v>
      </c>
      <c r="AY423" s="14" t="s">
        <v>163</v>
      </c>
      <c r="BE423" s="166">
        <f t="shared" si="134"/>
        <v>0</v>
      </c>
      <c r="BF423" s="166">
        <f t="shared" si="135"/>
        <v>0</v>
      </c>
      <c r="BG423" s="166">
        <f t="shared" si="136"/>
        <v>0</v>
      </c>
      <c r="BH423" s="166">
        <f t="shared" si="137"/>
        <v>0</v>
      </c>
      <c r="BI423" s="166">
        <f t="shared" si="138"/>
        <v>0</v>
      </c>
      <c r="BJ423" s="14" t="s">
        <v>87</v>
      </c>
      <c r="BK423" s="166">
        <f t="shared" si="139"/>
        <v>0</v>
      </c>
      <c r="BL423" s="14" t="s">
        <v>227</v>
      </c>
      <c r="BM423" s="165" t="s">
        <v>1418</v>
      </c>
    </row>
    <row r="424" spans="1:65" s="2" customFormat="1" ht="16.5" customHeight="1">
      <c r="A424" s="29"/>
      <c r="B424" s="152"/>
      <c r="C424" s="172" t="s">
        <v>1419</v>
      </c>
      <c r="D424" s="172" t="s">
        <v>613</v>
      </c>
      <c r="E424" s="173" t="s">
        <v>1408</v>
      </c>
      <c r="F424" s="174" t="s">
        <v>1409</v>
      </c>
      <c r="G424" s="175" t="s">
        <v>245</v>
      </c>
      <c r="H424" s="176">
        <v>2</v>
      </c>
      <c r="I424" s="177"/>
      <c r="J424" s="178">
        <f t="shared" si="130"/>
        <v>0</v>
      </c>
      <c r="K424" s="179"/>
      <c r="L424" s="180"/>
      <c r="M424" s="181" t="s">
        <v>1</v>
      </c>
      <c r="N424" s="182" t="s">
        <v>40</v>
      </c>
      <c r="O424" s="58"/>
      <c r="P424" s="163">
        <f t="shared" si="131"/>
        <v>0</v>
      </c>
      <c r="Q424" s="163">
        <v>1E-3</v>
      </c>
      <c r="R424" s="163">
        <f t="shared" si="132"/>
        <v>2E-3</v>
      </c>
      <c r="S424" s="163">
        <v>0</v>
      </c>
      <c r="T424" s="164">
        <f t="shared" si="133"/>
        <v>0</v>
      </c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R424" s="165" t="s">
        <v>292</v>
      </c>
      <c r="AT424" s="165" t="s">
        <v>613</v>
      </c>
      <c r="AU424" s="165" t="s">
        <v>87</v>
      </c>
      <c r="AY424" s="14" t="s">
        <v>163</v>
      </c>
      <c r="BE424" s="166">
        <f t="shared" si="134"/>
        <v>0</v>
      </c>
      <c r="BF424" s="166">
        <f t="shared" si="135"/>
        <v>0</v>
      </c>
      <c r="BG424" s="166">
        <f t="shared" si="136"/>
        <v>0</v>
      </c>
      <c r="BH424" s="166">
        <f t="shared" si="137"/>
        <v>0</v>
      </c>
      <c r="BI424" s="166">
        <f t="shared" si="138"/>
        <v>0</v>
      </c>
      <c r="BJ424" s="14" t="s">
        <v>87</v>
      </c>
      <c r="BK424" s="166">
        <f t="shared" si="139"/>
        <v>0</v>
      </c>
      <c r="BL424" s="14" t="s">
        <v>227</v>
      </c>
      <c r="BM424" s="165" t="s">
        <v>1420</v>
      </c>
    </row>
    <row r="425" spans="1:65" s="2" customFormat="1" ht="24.2" customHeight="1">
      <c r="A425" s="29"/>
      <c r="B425" s="152"/>
      <c r="C425" s="172" t="s">
        <v>1421</v>
      </c>
      <c r="D425" s="172" t="s">
        <v>613</v>
      </c>
      <c r="E425" s="173" t="s">
        <v>1422</v>
      </c>
      <c r="F425" s="174" t="s">
        <v>1423</v>
      </c>
      <c r="G425" s="175" t="s">
        <v>245</v>
      </c>
      <c r="H425" s="176">
        <v>2</v>
      </c>
      <c r="I425" s="177"/>
      <c r="J425" s="178">
        <f t="shared" si="130"/>
        <v>0</v>
      </c>
      <c r="K425" s="179"/>
      <c r="L425" s="180"/>
      <c r="M425" s="181" t="s">
        <v>1</v>
      </c>
      <c r="N425" s="182" t="s">
        <v>40</v>
      </c>
      <c r="O425" s="58"/>
      <c r="P425" s="163">
        <f t="shared" si="131"/>
        <v>0</v>
      </c>
      <c r="Q425" s="163">
        <v>2.5000000000000001E-2</v>
      </c>
      <c r="R425" s="163">
        <f t="shared" si="132"/>
        <v>0.05</v>
      </c>
      <c r="S425" s="163">
        <v>0</v>
      </c>
      <c r="T425" s="164">
        <f t="shared" si="133"/>
        <v>0</v>
      </c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R425" s="165" t="s">
        <v>292</v>
      </c>
      <c r="AT425" s="165" t="s">
        <v>613</v>
      </c>
      <c r="AU425" s="165" t="s">
        <v>87</v>
      </c>
      <c r="AY425" s="14" t="s">
        <v>163</v>
      </c>
      <c r="BE425" s="166">
        <f t="shared" si="134"/>
        <v>0</v>
      </c>
      <c r="BF425" s="166">
        <f t="shared" si="135"/>
        <v>0</v>
      </c>
      <c r="BG425" s="166">
        <f t="shared" si="136"/>
        <v>0</v>
      </c>
      <c r="BH425" s="166">
        <f t="shared" si="137"/>
        <v>0</v>
      </c>
      <c r="BI425" s="166">
        <f t="shared" si="138"/>
        <v>0</v>
      </c>
      <c r="BJ425" s="14" t="s">
        <v>87</v>
      </c>
      <c r="BK425" s="166">
        <f t="shared" si="139"/>
        <v>0</v>
      </c>
      <c r="BL425" s="14" t="s">
        <v>227</v>
      </c>
      <c r="BM425" s="165" t="s">
        <v>1424</v>
      </c>
    </row>
    <row r="426" spans="1:65" s="2" customFormat="1" ht="33" customHeight="1">
      <c r="A426" s="29"/>
      <c r="B426" s="152"/>
      <c r="C426" s="153" t="s">
        <v>1425</v>
      </c>
      <c r="D426" s="153" t="s">
        <v>165</v>
      </c>
      <c r="E426" s="154" t="s">
        <v>1426</v>
      </c>
      <c r="F426" s="155" t="s">
        <v>1427</v>
      </c>
      <c r="G426" s="156" t="s">
        <v>245</v>
      </c>
      <c r="H426" s="157">
        <v>1</v>
      </c>
      <c r="I426" s="158"/>
      <c r="J426" s="159">
        <f t="shared" si="130"/>
        <v>0</v>
      </c>
      <c r="K426" s="160"/>
      <c r="L426" s="30"/>
      <c r="M426" s="161" t="s">
        <v>1</v>
      </c>
      <c r="N426" s="162" t="s">
        <v>40</v>
      </c>
      <c r="O426" s="58"/>
      <c r="P426" s="163">
        <f t="shared" si="131"/>
        <v>0</v>
      </c>
      <c r="Q426" s="163">
        <v>0</v>
      </c>
      <c r="R426" s="163">
        <f t="shared" si="132"/>
        <v>0</v>
      </c>
      <c r="S426" s="163">
        <v>0</v>
      </c>
      <c r="T426" s="164">
        <f t="shared" si="133"/>
        <v>0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65" t="s">
        <v>227</v>
      </c>
      <c r="AT426" s="165" t="s">
        <v>165</v>
      </c>
      <c r="AU426" s="165" t="s">
        <v>87</v>
      </c>
      <c r="AY426" s="14" t="s">
        <v>163</v>
      </c>
      <c r="BE426" s="166">
        <f t="shared" si="134"/>
        <v>0</v>
      </c>
      <c r="BF426" s="166">
        <f t="shared" si="135"/>
        <v>0</v>
      </c>
      <c r="BG426" s="166">
        <f t="shared" si="136"/>
        <v>0</v>
      </c>
      <c r="BH426" s="166">
        <f t="shared" si="137"/>
        <v>0</v>
      </c>
      <c r="BI426" s="166">
        <f t="shared" si="138"/>
        <v>0</v>
      </c>
      <c r="BJ426" s="14" t="s">
        <v>87</v>
      </c>
      <c r="BK426" s="166">
        <f t="shared" si="139"/>
        <v>0</v>
      </c>
      <c r="BL426" s="14" t="s">
        <v>227</v>
      </c>
      <c r="BM426" s="165" t="s">
        <v>1428</v>
      </c>
    </row>
    <row r="427" spans="1:65" s="2" customFormat="1" ht="16.5" customHeight="1">
      <c r="A427" s="29"/>
      <c r="B427" s="152"/>
      <c r="C427" s="172" t="s">
        <v>1429</v>
      </c>
      <c r="D427" s="172" t="s">
        <v>613</v>
      </c>
      <c r="E427" s="173" t="s">
        <v>1408</v>
      </c>
      <c r="F427" s="174" t="s">
        <v>1409</v>
      </c>
      <c r="G427" s="175" t="s">
        <v>245</v>
      </c>
      <c r="H427" s="176">
        <v>2</v>
      </c>
      <c r="I427" s="177"/>
      <c r="J427" s="178">
        <f t="shared" si="130"/>
        <v>0</v>
      </c>
      <c r="K427" s="179"/>
      <c r="L427" s="180"/>
      <c r="M427" s="181" t="s">
        <v>1</v>
      </c>
      <c r="N427" s="182" t="s">
        <v>40</v>
      </c>
      <c r="O427" s="58"/>
      <c r="P427" s="163">
        <f t="shared" si="131"/>
        <v>0</v>
      </c>
      <c r="Q427" s="163">
        <v>1E-3</v>
      </c>
      <c r="R427" s="163">
        <f t="shared" si="132"/>
        <v>2E-3</v>
      </c>
      <c r="S427" s="163">
        <v>0</v>
      </c>
      <c r="T427" s="164">
        <f t="shared" si="133"/>
        <v>0</v>
      </c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R427" s="165" t="s">
        <v>292</v>
      </c>
      <c r="AT427" s="165" t="s">
        <v>613</v>
      </c>
      <c r="AU427" s="165" t="s">
        <v>87</v>
      </c>
      <c r="AY427" s="14" t="s">
        <v>163</v>
      </c>
      <c r="BE427" s="166">
        <f t="shared" si="134"/>
        <v>0</v>
      </c>
      <c r="BF427" s="166">
        <f t="shared" si="135"/>
        <v>0</v>
      </c>
      <c r="BG427" s="166">
        <f t="shared" si="136"/>
        <v>0</v>
      </c>
      <c r="BH427" s="166">
        <f t="shared" si="137"/>
        <v>0</v>
      </c>
      <c r="BI427" s="166">
        <f t="shared" si="138"/>
        <v>0</v>
      </c>
      <c r="BJ427" s="14" t="s">
        <v>87</v>
      </c>
      <c r="BK427" s="166">
        <f t="shared" si="139"/>
        <v>0</v>
      </c>
      <c r="BL427" s="14" t="s">
        <v>227</v>
      </c>
      <c r="BM427" s="165" t="s">
        <v>1430</v>
      </c>
    </row>
    <row r="428" spans="1:65" s="2" customFormat="1" ht="24.2" customHeight="1">
      <c r="A428" s="29"/>
      <c r="B428" s="152"/>
      <c r="C428" s="172" t="s">
        <v>1431</v>
      </c>
      <c r="D428" s="172" t="s">
        <v>613</v>
      </c>
      <c r="E428" s="173" t="s">
        <v>1432</v>
      </c>
      <c r="F428" s="174" t="s">
        <v>1413</v>
      </c>
      <c r="G428" s="175" t="s">
        <v>245</v>
      </c>
      <c r="H428" s="176">
        <v>2</v>
      </c>
      <c r="I428" s="177"/>
      <c r="J428" s="178">
        <f t="shared" si="130"/>
        <v>0</v>
      </c>
      <c r="K428" s="179"/>
      <c r="L428" s="180"/>
      <c r="M428" s="181" t="s">
        <v>1</v>
      </c>
      <c r="N428" s="182" t="s">
        <v>40</v>
      </c>
      <c r="O428" s="58"/>
      <c r="P428" s="163">
        <f t="shared" si="131"/>
        <v>0</v>
      </c>
      <c r="Q428" s="163">
        <v>2.5000000000000001E-2</v>
      </c>
      <c r="R428" s="163">
        <f t="shared" si="132"/>
        <v>0.05</v>
      </c>
      <c r="S428" s="163">
        <v>0</v>
      </c>
      <c r="T428" s="164">
        <f t="shared" si="133"/>
        <v>0</v>
      </c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R428" s="165" t="s">
        <v>292</v>
      </c>
      <c r="AT428" s="165" t="s">
        <v>613</v>
      </c>
      <c r="AU428" s="165" t="s">
        <v>87</v>
      </c>
      <c r="AY428" s="14" t="s">
        <v>163</v>
      </c>
      <c r="BE428" s="166">
        <f t="shared" si="134"/>
        <v>0</v>
      </c>
      <c r="BF428" s="166">
        <f t="shared" si="135"/>
        <v>0</v>
      </c>
      <c r="BG428" s="166">
        <f t="shared" si="136"/>
        <v>0</v>
      </c>
      <c r="BH428" s="166">
        <f t="shared" si="137"/>
        <v>0</v>
      </c>
      <c r="BI428" s="166">
        <f t="shared" si="138"/>
        <v>0</v>
      </c>
      <c r="BJ428" s="14" t="s">
        <v>87</v>
      </c>
      <c r="BK428" s="166">
        <f t="shared" si="139"/>
        <v>0</v>
      </c>
      <c r="BL428" s="14" t="s">
        <v>227</v>
      </c>
      <c r="BM428" s="165" t="s">
        <v>1433</v>
      </c>
    </row>
    <row r="429" spans="1:65" s="2" customFormat="1" ht="21.75" customHeight="1">
      <c r="A429" s="29"/>
      <c r="B429" s="152"/>
      <c r="C429" s="153" t="s">
        <v>1434</v>
      </c>
      <c r="D429" s="153" t="s">
        <v>165</v>
      </c>
      <c r="E429" s="154" t="s">
        <v>1435</v>
      </c>
      <c r="F429" s="155" t="s">
        <v>1436</v>
      </c>
      <c r="G429" s="156" t="s">
        <v>245</v>
      </c>
      <c r="H429" s="157">
        <v>14</v>
      </c>
      <c r="I429" s="158"/>
      <c r="J429" s="159">
        <f t="shared" si="130"/>
        <v>0</v>
      </c>
      <c r="K429" s="160"/>
      <c r="L429" s="30"/>
      <c r="M429" s="161" t="s">
        <v>1</v>
      </c>
      <c r="N429" s="162" t="s">
        <v>40</v>
      </c>
      <c r="O429" s="58"/>
      <c r="P429" s="163">
        <f t="shared" si="131"/>
        <v>0</v>
      </c>
      <c r="Q429" s="163">
        <v>4.4999999999999999E-4</v>
      </c>
      <c r="R429" s="163">
        <f t="shared" si="132"/>
        <v>6.3E-3</v>
      </c>
      <c r="S429" s="163">
        <v>0</v>
      </c>
      <c r="T429" s="164">
        <f t="shared" si="133"/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65" t="s">
        <v>227</v>
      </c>
      <c r="AT429" s="165" t="s">
        <v>165</v>
      </c>
      <c r="AU429" s="165" t="s">
        <v>87</v>
      </c>
      <c r="AY429" s="14" t="s">
        <v>163</v>
      </c>
      <c r="BE429" s="166">
        <f t="shared" si="134"/>
        <v>0</v>
      </c>
      <c r="BF429" s="166">
        <f t="shared" si="135"/>
        <v>0</v>
      </c>
      <c r="BG429" s="166">
        <f t="shared" si="136"/>
        <v>0</v>
      </c>
      <c r="BH429" s="166">
        <f t="shared" si="137"/>
        <v>0</v>
      </c>
      <c r="BI429" s="166">
        <f t="shared" si="138"/>
        <v>0</v>
      </c>
      <c r="BJ429" s="14" t="s">
        <v>87</v>
      </c>
      <c r="BK429" s="166">
        <f t="shared" si="139"/>
        <v>0</v>
      </c>
      <c r="BL429" s="14" t="s">
        <v>227</v>
      </c>
      <c r="BM429" s="165" t="s">
        <v>1437</v>
      </c>
    </row>
    <row r="430" spans="1:65" s="2" customFormat="1" ht="44.25" customHeight="1">
      <c r="A430" s="29"/>
      <c r="B430" s="152"/>
      <c r="C430" s="172" t="s">
        <v>1438</v>
      </c>
      <c r="D430" s="172" t="s">
        <v>613</v>
      </c>
      <c r="E430" s="173" t="s">
        <v>1439</v>
      </c>
      <c r="F430" s="174" t="s">
        <v>1440</v>
      </c>
      <c r="G430" s="175" t="s">
        <v>245</v>
      </c>
      <c r="H430" s="176">
        <v>12</v>
      </c>
      <c r="I430" s="177"/>
      <c r="J430" s="178">
        <f t="shared" si="130"/>
        <v>0</v>
      </c>
      <c r="K430" s="179"/>
      <c r="L430" s="180"/>
      <c r="M430" s="181" t="s">
        <v>1</v>
      </c>
      <c r="N430" s="182" t="s">
        <v>40</v>
      </c>
      <c r="O430" s="58"/>
      <c r="P430" s="163">
        <f t="shared" si="131"/>
        <v>0</v>
      </c>
      <c r="Q430" s="163">
        <v>1.4999999999999999E-2</v>
      </c>
      <c r="R430" s="163">
        <f t="shared" si="132"/>
        <v>0.18</v>
      </c>
      <c r="S430" s="163">
        <v>0</v>
      </c>
      <c r="T430" s="164">
        <f t="shared" si="133"/>
        <v>0</v>
      </c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R430" s="165" t="s">
        <v>292</v>
      </c>
      <c r="AT430" s="165" t="s">
        <v>613</v>
      </c>
      <c r="AU430" s="165" t="s">
        <v>87</v>
      </c>
      <c r="AY430" s="14" t="s">
        <v>163</v>
      </c>
      <c r="BE430" s="166">
        <f t="shared" si="134"/>
        <v>0</v>
      </c>
      <c r="BF430" s="166">
        <f t="shared" si="135"/>
        <v>0</v>
      </c>
      <c r="BG430" s="166">
        <f t="shared" si="136"/>
        <v>0</v>
      </c>
      <c r="BH430" s="166">
        <f t="shared" si="137"/>
        <v>0</v>
      </c>
      <c r="BI430" s="166">
        <f t="shared" si="138"/>
        <v>0</v>
      </c>
      <c r="BJ430" s="14" t="s">
        <v>87</v>
      </c>
      <c r="BK430" s="166">
        <f t="shared" si="139"/>
        <v>0</v>
      </c>
      <c r="BL430" s="14" t="s">
        <v>227</v>
      </c>
      <c r="BM430" s="165" t="s">
        <v>1441</v>
      </c>
    </row>
    <row r="431" spans="1:65" s="2" customFormat="1" ht="44.25" customHeight="1">
      <c r="A431" s="29"/>
      <c r="B431" s="152"/>
      <c r="C431" s="172" t="s">
        <v>1442</v>
      </c>
      <c r="D431" s="172" t="s">
        <v>613</v>
      </c>
      <c r="E431" s="173" t="s">
        <v>1443</v>
      </c>
      <c r="F431" s="174" t="s">
        <v>1444</v>
      </c>
      <c r="G431" s="175" t="s">
        <v>245</v>
      </c>
      <c r="H431" s="176">
        <v>2</v>
      </c>
      <c r="I431" s="177"/>
      <c r="J431" s="178">
        <f t="shared" si="130"/>
        <v>0</v>
      </c>
      <c r="K431" s="179"/>
      <c r="L431" s="180"/>
      <c r="M431" s="181" t="s">
        <v>1</v>
      </c>
      <c r="N431" s="182" t="s">
        <v>40</v>
      </c>
      <c r="O431" s="58"/>
      <c r="P431" s="163">
        <f t="shared" si="131"/>
        <v>0</v>
      </c>
      <c r="Q431" s="163">
        <v>1.7999999999999999E-2</v>
      </c>
      <c r="R431" s="163">
        <f t="shared" si="132"/>
        <v>3.5999999999999997E-2</v>
      </c>
      <c r="S431" s="163">
        <v>0</v>
      </c>
      <c r="T431" s="164">
        <f t="shared" si="133"/>
        <v>0</v>
      </c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R431" s="165" t="s">
        <v>292</v>
      </c>
      <c r="AT431" s="165" t="s">
        <v>613</v>
      </c>
      <c r="AU431" s="165" t="s">
        <v>87</v>
      </c>
      <c r="AY431" s="14" t="s">
        <v>163</v>
      </c>
      <c r="BE431" s="166">
        <f t="shared" si="134"/>
        <v>0</v>
      </c>
      <c r="BF431" s="166">
        <f t="shared" si="135"/>
        <v>0</v>
      </c>
      <c r="BG431" s="166">
        <f t="shared" si="136"/>
        <v>0</v>
      </c>
      <c r="BH431" s="166">
        <f t="shared" si="137"/>
        <v>0</v>
      </c>
      <c r="BI431" s="166">
        <f t="shared" si="138"/>
        <v>0</v>
      </c>
      <c r="BJ431" s="14" t="s">
        <v>87</v>
      </c>
      <c r="BK431" s="166">
        <f t="shared" si="139"/>
        <v>0</v>
      </c>
      <c r="BL431" s="14" t="s">
        <v>227</v>
      </c>
      <c r="BM431" s="165" t="s">
        <v>1445</v>
      </c>
    </row>
    <row r="432" spans="1:65" s="2" customFormat="1" ht="21.75" customHeight="1">
      <c r="A432" s="29"/>
      <c r="B432" s="152"/>
      <c r="C432" s="153" t="s">
        <v>1446</v>
      </c>
      <c r="D432" s="153" t="s">
        <v>165</v>
      </c>
      <c r="E432" s="154" t="s">
        <v>1447</v>
      </c>
      <c r="F432" s="155" t="s">
        <v>1448</v>
      </c>
      <c r="G432" s="156" t="s">
        <v>245</v>
      </c>
      <c r="H432" s="157">
        <v>1</v>
      </c>
      <c r="I432" s="158"/>
      <c r="J432" s="159">
        <f t="shared" si="130"/>
        <v>0</v>
      </c>
      <c r="K432" s="160"/>
      <c r="L432" s="30"/>
      <c r="M432" s="161" t="s">
        <v>1</v>
      </c>
      <c r="N432" s="162" t="s">
        <v>40</v>
      </c>
      <c r="O432" s="58"/>
      <c r="P432" s="163">
        <f t="shared" si="131"/>
        <v>0</v>
      </c>
      <c r="Q432" s="163">
        <v>5.0000000000000001E-4</v>
      </c>
      <c r="R432" s="163">
        <f t="shared" si="132"/>
        <v>5.0000000000000001E-4</v>
      </c>
      <c r="S432" s="163">
        <v>0</v>
      </c>
      <c r="T432" s="164">
        <f t="shared" si="133"/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65" t="s">
        <v>227</v>
      </c>
      <c r="AT432" s="165" t="s">
        <v>165</v>
      </c>
      <c r="AU432" s="165" t="s">
        <v>87</v>
      </c>
      <c r="AY432" s="14" t="s">
        <v>163</v>
      </c>
      <c r="BE432" s="166">
        <f t="shared" si="134"/>
        <v>0</v>
      </c>
      <c r="BF432" s="166">
        <f t="shared" si="135"/>
        <v>0</v>
      </c>
      <c r="BG432" s="166">
        <f t="shared" si="136"/>
        <v>0</v>
      </c>
      <c r="BH432" s="166">
        <f t="shared" si="137"/>
        <v>0</v>
      </c>
      <c r="BI432" s="166">
        <f t="shared" si="138"/>
        <v>0</v>
      </c>
      <c r="BJ432" s="14" t="s">
        <v>87</v>
      </c>
      <c r="BK432" s="166">
        <f t="shared" si="139"/>
        <v>0</v>
      </c>
      <c r="BL432" s="14" t="s">
        <v>227</v>
      </c>
      <c r="BM432" s="165" t="s">
        <v>1449</v>
      </c>
    </row>
    <row r="433" spans="1:65" s="2" customFormat="1" ht="44.25" customHeight="1">
      <c r="A433" s="29"/>
      <c r="B433" s="152"/>
      <c r="C433" s="172" t="s">
        <v>1450</v>
      </c>
      <c r="D433" s="172" t="s">
        <v>613</v>
      </c>
      <c r="E433" s="173" t="s">
        <v>1451</v>
      </c>
      <c r="F433" s="174" t="s">
        <v>1452</v>
      </c>
      <c r="G433" s="175" t="s">
        <v>245</v>
      </c>
      <c r="H433" s="176">
        <v>1</v>
      </c>
      <c r="I433" s="177"/>
      <c r="J433" s="178">
        <f t="shared" si="130"/>
        <v>0</v>
      </c>
      <c r="K433" s="179"/>
      <c r="L433" s="180"/>
      <c r="M433" s="181" t="s">
        <v>1</v>
      </c>
      <c r="N433" s="182" t="s">
        <v>40</v>
      </c>
      <c r="O433" s="58"/>
      <c r="P433" s="163">
        <f t="shared" si="131"/>
        <v>0</v>
      </c>
      <c r="Q433" s="163">
        <v>2.4E-2</v>
      </c>
      <c r="R433" s="163">
        <f t="shared" si="132"/>
        <v>2.4E-2</v>
      </c>
      <c r="S433" s="163">
        <v>0</v>
      </c>
      <c r="T433" s="164">
        <f t="shared" si="133"/>
        <v>0</v>
      </c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R433" s="165" t="s">
        <v>292</v>
      </c>
      <c r="AT433" s="165" t="s">
        <v>613</v>
      </c>
      <c r="AU433" s="165" t="s">
        <v>87</v>
      </c>
      <c r="AY433" s="14" t="s">
        <v>163</v>
      </c>
      <c r="BE433" s="166">
        <f t="shared" si="134"/>
        <v>0</v>
      </c>
      <c r="BF433" s="166">
        <f t="shared" si="135"/>
        <v>0</v>
      </c>
      <c r="BG433" s="166">
        <f t="shared" si="136"/>
        <v>0</v>
      </c>
      <c r="BH433" s="166">
        <f t="shared" si="137"/>
        <v>0</v>
      </c>
      <c r="BI433" s="166">
        <f t="shared" si="138"/>
        <v>0</v>
      </c>
      <c r="BJ433" s="14" t="s">
        <v>87</v>
      </c>
      <c r="BK433" s="166">
        <f t="shared" si="139"/>
        <v>0</v>
      </c>
      <c r="BL433" s="14" t="s">
        <v>227</v>
      </c>
      <c r="BM433" s="165" t="s">
        <v>1453</v>
      </c>
    </row>
    <row r="434" spans="1:65" s="2" customFormat="1" ht="24.2" customHeight="1">
      <c r="A434" s="29"/>
      <c r="B434" s="152"/>
      <c r="C434" s="153" t="s">
        <v>1454</v>
      </c>
      <c r="D434" s="153" t="s">
        <v>165</v>
      </c>
      <c r="E434" s="154" t="s">
        <v>1455</v>
      </c>
      <c r="F434" s="155" t="s">
        <v>1456</v>
      </c>
      <c r="G434" s="156" t="s">
        <v>953</v>
      </c>
      <c r="H434" s="183"/>
      <c r="I434" s="158"/>
      <c r="J434" s="159">
        <f t="shared" si="130"/>
        <v>0</v>
      </c>
      <c r="K434" s="160"/>
      <c r="L434" s="30"/>
      <c r="M434" s="161" t="s">
        <v>1</v>
      </c>
      <c r="N434" s="162" t="s">
        <v>40</v>
      </c>
      <c r="O434" s="58"/>
      <c r="P434" s="163">
        <f t="shared" si="131"/>
        <v>0</v>
      </c>
      <c r="Q434" s="163">
        <v>0</v>
      </c>
      <c r="R434" s="163">
        <f t="shared" si="132"/>
        <v>0</v>
      </c>
      <c r="S434" s="163">
        <v>0</v>
      </c>
      <c r="T434" s="164">
        <f t="shared" si="133"/>
        <v>0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65" t="s">
        <v>227</v>
      </c>
      <c r="AT434" s="165" t="s">
        <v>165</v>
      </c>
      <c r="AU434" s="165" t="s">
        <v>87</v>
      </c>
      <c r="AY434" s="14" t="s">
        <v>163</v>
      </c>
      <c r="BE434" s="166">
        <f t="shared" si="134"/>
        <v>0</v>
      </c>
      <c r="BF434" s="166">
        <f t="shared" si="135"/>
        <v>0</v>
      </c>
      <c r="BG434" s="166">
        <f t="shared" si="136"/>
        <v>0</v>
      </c>
      <c r="BH434" s="166">
        <f t="shared" si="137"/>
        <v>0</v>
      </c>
      <c r="BI434" s="166">
        <f t="shared" si="138"/>
        <v>0</v>
      </c>
      <c r="BJ434" s="14" t="s">
        <v>87</v>
      </c>
      <c r="BK434" s="166">
        <f t="shared" si="139"/>
        <v>0</v>
      </c>
      <c r="BL434" s="14" t="s">
        <v>227</v>
      </c>
      <c r="BM434" s="165" t="s">
        <v>1457</v>
      </c>
    </row>
    <row r="435" spans="1:65" s="12" customFormat="1" ht="22.9" customHeight="1">
      <c r="B435" s="139"/>
      <c r="D435" s="140" t="s">
        <v>73</v>
      </c>
      <c r="E435" s="150" t="s">
        <v>1458</v>
      </c>
      <c r="F435" s="150" t="s">
        <v>1459</v>
      </c>
      <c r="I435" s="142"/>
      <c r="J435" s="151">
        <f>BK435</f>
        <v>0</v>
      </c>
      <c r="L435" s="139"/>
      <c r="M435" s="144"/>
      <c r="N435" s="145"/>
      <c r="O435" s="145"/>
      <c r="P435" s="146">
        <f>SUM(P436:P445)</f>
        <v>0</v>
      </c>
      <c r="Q435" s="145"/>
      <c r="R435" s="146">
        <f>SUM(R436:R445)</f>
        <v>0.30000399999999999</v>
      </c>
      <c r="S435" s="145"/>
      <c r="T435" s="147">
        <f>SUM(T436:T445)</f>
        <v>0</v>
      </c>
      <c r="AR435" s="140" t="s">
        <v>87</v>
      </c>
      <c r="AT435" s="148" t="s">
        <v>73</v>
      </c>
      <c r="AU435" s="148" t="s">
        <v>81</v>
      </c>
      <c r="AY435" s="140" t="s">
        <v>163</v>
      </c>
      <c r="BK435" s="149">
        <f>SUM(BK436:BK445)</f>
        <v>0</v>
      </c>
    </row>
    <row r="436" spans="1:65" s="2" customFormat="1" ht="24.2" customHeight="1">
      <c r="A436" s="29"/>
      <c r="B436" s="152"/>
      <c r="C436" s="153" t="s">
        <v>1460</v>
      </c>
      <c r="D436" s="153" t="s">
        <v>165</v>
      </c>
      <c r="E436" s="154" t="s">
        <v>1461</v>
      </c>
      <c r="F436" s="155" t="s">
        <v>1462</v>
      </c>
      <c r="G436" s="156" t="s">
        <v>282</v>
      </c>
      <c r="H436" s="157">
        <v>6.3</v>
      </c>
      <c r="I436" s="158"/>
      <c r="J436" s="159">
        <f t="shared" ref="J436:J445" si="140">ROUND(I436*H436,2)</f>
        <v>0</v>
      </c>
      <c r="K436" s="160"/>
      <c r="L436" s="30"/>
      <c r="M436" s="161" t="s">
        <v>1</v>
      </c>
      <c r="N436" s="162" t="s">
        <v>40</v>
      </c>
      <c r="O436" s="58"/>
      <c r="P436" s="163">
        <f t="shared" ref="P436:P445" si="141">O436*H436</f>
        <v>0</v>
      </c>
      <c r="Q436" s="163">
        <v>1.72E-3</v>
      </c>
      <c r="R436" s="163">
        <f t="shared" ref="R436:R445" si="142">Q436*H436</f>
        <v>1.0836E-2</v>
      </c>
      <c r="S436" s="163">
        <v>0</v>
      </c>
      <c r="T436" s="164">
        <f t="shared" ref="T436:T445" si="143">S436*H436</f>
        <v>0</v>
      </c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R436" s="165" t="s">
        <v>227</v>
      </c>
      <c r="AT436" s="165" t="s">
        <v>165</v>
      </c>
      <c r="AU436" s="165" t="s">
        <v>87</v>
      </c>
      <c r="AY436" s="14" t="s">
        <v>163</v>
      </c>
      <c r="BE436" s="166">
        <f t="shared" ref="BE436:BE445" si="144">IF(N436="základná",J436,0)</f>
        <v>0</v>
      </c>
      <c r="BF436" s="166">
        <f t="shared" ref="BF436:BF445" si="145">IF(N436="znížená",J436,0)</f>
        <v>0</v>
      </c>
      <c r="BG436" s="166">
        <f t="shared" ref="BG436:BG445" si="146">IF(N436="zákl. prenesená",J436,0)</f>
        <v>0</v>
      </c>
      <c r="BH436" s="166">
        <f t="shared" ref="BH436:BH445" si="147">IF(N436="zníž. prenesená",J436,0)</f>
        <v>0</v>
      </c>
      <c r="BI436" s="166">
        <f t="shared" ref="BI436:BI445" si="148">IF(N436="nulová",J436,0)</f>
        <v>0</v>
      </c>
      <c r="BJ436" s="14" t="s">
        <v>87</v>
      </c>
      <c r="BK436" s="166">
        <f t="shared" ref="BK436:BK445" si="149">ROUND(I436*H436,2)</f>
        <v>0</v>
      </c>
      <c r="BL436" s="14" t="s">
        <v>227</v>
      </c>
      <c r="BM436" s="165" t="s">
        <v>1463</v>
      </c>
    </row>
    <row r="437" spans="1:65" s="2" customFormat="1" ht="37.9" customHeight="1">
      <c r="A437" s="29"/>
      <c r="B437" s="152"/>
      <c r="C437" s="172" t="s">
        <v>1464</v>
      </c>
      <c r="D437" s="172" t="s">
        <v>613</v>
      </c>
      <c r="E437" s="173" t="s">
        <v>1465</v>
      </c>
      <c r="F437" s="174" t="s">
        <v>1466</v>
      </c>
      <c r="G437" s="175" t="s">
        <v>282</v>
      </c>
      <c r="H437" s="176">
        <v>6.3</v>
      </c>
      <c r="I437" s="177"/>
      <c r="J437" s="178">
        <f t="shared" si="140"/>
        <v>0</v>
      </c>
      <c r="K437" s="179"/>
      <c r="L437" s="180"/>
      <c r="M437" s="181" t="s">
        <v>1</v>
      </c>
      <c r="N437" s="182" t="s">
        <v>40</v>
      </c>
      <c r="O437" s="58"/>
      <c r="P437" s="163">
        <f t="shared" si="141"/>
        <v>0</v>
      </c>
      <c r="Q437" s="163">
        <v>5.0000000000000001E-3</v>
      </c>
      <c r="R437" s="163">
        <f t="shared" si="142"/>
        <v>3.15E-2</v>
      </c>
      <c r="S437" s="163">
        <v>0</v>
      </c>
      <c r="T437" s="164">
        <f t="shared" si="143"/>
        <v>0</v>
      </c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R437" s="165" t="s">
        <v>292</v>
      </c>
      <c r="AT437" s="165" t="s">
        <v>613</v>
      </c>
      <c r="AU437" s="165" t="s">
        <v>87</v>
      </c>
      <c r="AY437" s="14" t="s">
        <v>163</v>
      </c>
      <c r="BE437" s="166">
        <f t="shared" si="144"/>
        <v>0</v>
      </c>
      <c r="BF437" s="166">
        <f t="shared" si="145"/>
        <v>0</v>
      </c>
      <c r="BG437" s="166">
        <f t="shared" si="146"/>
        <v>0</v>
      </c>
      <c r="BH437" s="166">
        <f t="shared" si="147"/>
        <v>0</v>
      </c>
      <c r="BI437" s="166">
        <f t="shared" si="148"/>
        <v>0</v>
      </c>
      <c r="BJ437" s="14" t="s">
        <v>87</v>
      </c>
      <c r="BK437" s="166">
        <f t="shared" si="149"/>
        <v>0</v>
      </c>
      <c r="BL437" s="14" t="s">
        <v>227</v>
      </c>
      <c r="BM437" s="165" t="s">
        <v>1467</v>
      </c>
    </row>
    <row r="438" spans="1:65" s="2" customFormat="1" ht="16.5" customHeight="1">
      <c r="A438" s="29"/>
      <c r="B438" s="152"/>
      <c r="C438" s="153" t="s">
        <v>1468</v>
      </c>
      <c r="D438" s="153" t="s">
        <v>165</v>
      </c>
      <c r="E438" s="154" t="s">
        <v>1469</v>
      </c>
      <c r="F438" s="155" t="s">
        <v>1470</v>
      </c>
      <c r="G438" s="156" t="s">
        <v>282</v>
      </c>
      <c r="H438" s="157">
        <v>18.2</v>
      </c>
      <c r="I438" s="158"/>
      <c r="J438" s="159">
        <f t="shared" si="140"/>
        <v>0</v>
      </c>
      <c r="K438" s="160"/>
      <c r="L438" s="30"/>
      <c r="M438" s="161" t="s">
        <v>1</v>
      </c>
      <c r="N438" s="162" t="s">
        <v>40</v>
      </c>
      <c r="O438" s="58"/>
      <c r="P438" s="163">
        <f t="shared" si="141"/>
        <v>0</v>
      </c>
      <c r="Q438" s="163">
        <v>1.72E-3</v>
      </c>
      <c r="R438" s="163">
        <f t="shared" si="142"/>
        <v>3.1303999999999998E-2</v>
      </c>
      <c r="S438" s="163">
        <v>0</v>
      </c>
      <c r="T438" s="164">
        <f t="shared" si="143"/>
        <v>0</v>
      </c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R438" s="165" t="s">
        <v>227</v>
      </c>
      <c r="AT438" s="165" t="s">
        <v>165</v>
      </c>
      <c r="AU438" s="165" t="s">
        <v>87</v>
      </c>
      <c r="AY438" s="14" t="s">
        <v>163</v>
      </c>
      <c r="BE438" s="166">
        <f t="shared" si="144"/>
        <v>0</v>
      </c>
      <c r="BF438" s="166">
        <f t="shared" si="145"/>
        <v>0</v>
      </c>
      <c r="BG438" s="166">
        <f t="shared" si="146"/>
        <v>0</v>
      </c>
      <c r="BH438" s="166">
        <f t="shared" si="147"/>
        <v>0</v>
      </c>
      <c r="BI438" s="166">
        <f t="shared" si="148"/>
        <v>0</v>
      </c>
      <c r="BJ438" s="14" t="s">
        <v>87</v>
      </c>
      <c r="BK438" s="166">
        <f t="shared" si="149"/>
        <v>0</v>
      </c>
      <c r="BL438" s="14" t="s">
        <v>227</v>
      </c>
      <c r="BM438" s="165" t="s">
        <v>1471</v>
      </c>
    </row>
    <row r="439" spans="1:65" s="2" customFormat="1" ht="33" customHeight="1">
      <c r="A439" s="29"/>
      <c r="B439" s="152"/>
      <c r="C439" s="172" t="s">
        <v>1472</v>
      </c>
      <c r="D439" s="172" t="s">
        <v>613</v>
      </c>
      <c r="E439" s="173" t="s">
        <v>1473</v>
      </c>
      <c r="F439" s="174" t="s">
        <v>1474</v>
      </c>
      <c r="G439" s="175" t="s">
        <v>282</v>
      </c>
      <c r="H439" s="176">
        <v>18.2</v>
      </c>
      <c r="I439" s="177"/>
      <c r="J439" s="178">
        <f t="shared" si="140"/>
        <v>0</v>
      </c>
      <c r="K439" s="179"/>
      <c r="L439" s="180"/>
      <c r="M439" s="181" t="s">
        <v>1</v>
      </c>
      <c r="N439" s="182" t="s">
        <v>40</v>
      </c>
      <c r="O439" s="58"/>
      <c r="P439" s="163">
        <f t="shared" si="141"/>
        <v>0</v>
      </c>
      <c r="Q439" s="163">
        <v>5.0000000000000001E-3</v>
      </c>
      <c r="R439" s="163">
        <f t="shared" si="142"/>
        <v>9.0999999999999998E-2</v>
      </c>
      <c r="S439" s="163">
        <v>0</v>
      </c>
      <c r="T439" s="164">
        <f t="shared" si="143"/>
        <v>0</v>
      </c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R439" s="165" t="s">
        <v>292</v>
      </c>
      <c r="AT439" s="165" t="s">
        <v>613</v>
      </c>
      <c r="AU439" s="165" t="s">
        <v>87</v>
      </c>
      <c r="AY439" s="14" t="s">
        <v>163</v>
      </c>
      <c r="BE439" s="166">
        <f t="shared" si="144"/>
        <v>0</v>
      </c>
      <c r="BF439" s="166">
        <f t="shared" si="145"/>
        <v>0</v>
      </c>
      <c r="BG439" s="166">
        <f t="shared" si="146"/>
        <v>0</v>
      </c>
      <c r="BH439" s="166">
        <f t="shared" si="147"/>
        <v>0</v>
      </c>
      <c r="BI439" s="166">
        <f t="shared" si="148"/>
        <v>0</v>
      </c>
      <c r="BJ439" s="14" t="s">
        <v>87</v>
      </c>
      <c r="BK439" s="166">
        <f t="shared" si="149"/>
        <v>0</v>
      </c>
      <c r="BL439" s="14" t="s">
        <v>227</v>
      </c>
      <c r="BM439" s="165" t="s">
        <v>1475</v>
      </c>
    </row>
    <row r="440" spans="1:65" s="2" customFormat="1" ht="24.2" customHeight="1">
      <c r="A440" s="29"/>
      <c r="B440" s="152"/>
      <c r="C440" s="153" t="s">
        <v>1476</v>
      </c>
      <c r="D440" s="153" t="s">
        <v>165</v>
      </c>
      <c r="E440" s="154" t="s">
        <v>1477</v>
      </c>
      <c r="F440" s="155" t="s">
        <v>1478</v>
      </c>
      <c r="G440" s="156" t="s">
        <v>282</v>
      </c>
      <c r="H440" s="157">
        <v>6.55</v>
      </c>
      <c r="I440" s="158"/>
      <c r="J440" s="159">
        <f t="shared" si="140"/>
        <v>0</v>
      </c>
      <c r="K440" s="160"/>
      <c r="L440" s="30"/>
      <c r="M440" s="161" t="s">
        <v>1</v>
      </c>
      <c r="N440" s="162" t="s">
        <v>40</v>
      </c>
      <c r="O440" s="58"/>
      <c r="P440" s="163">
        <f t="shared" si="141"/>
        <v>0</v>
      </c>
      <c r="Q440" s="163">
        <v>1.72E-3</v>
      </c>
      <c r="R440" s="163">
        <f t="shared" si="142"/>
        <v>1.1266E-2</v>
      </c>
      <c r="S440" s="163">
        <v>0</v>
      </c>
      <c r="T440" s="164">
        <f t="shared" si="143"/>
        <v>0</v>
      </c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R440" s="165" t="s">
        <v>227</v>
      </c>
      <c r="AT440" s="165" t="s">
        <v>165</v>
      </c>
      <c r="AU440" s="165" t="s">
        <v>87</v>
      </c>
      <c r="AY440" s="14" t="s">
        <v>163</v>
      </c>
      <c r="BE440" s="166">
        <f t="shared" si="144"/>
        <v>0</v>
      </c>
      <c r="BF440" s="166">
        <f t="shared" si="145"/>
        <v>0</v>
      </c>
      <c r="BG440" s="166">
        <f t="shared" si="146"/>
        <v>0</v>
      </c>
      <c r="BH440" s="166">
        <f t="shared" si="147"/>
        <v>0</v>
      </c>
      <c r="BI440" s="166">
        <f t="shared" si="148"/>
        <v>0</v>
      </c>
      <c r="BJ440" s="14" t="s">
        <v>87</v>
      </c>
      <c r="BK440" s="166">
        <f t="shared" si="149"/>
        <v>0</v>
      </c>
      <c r="BL440" s="14" t="s">
        <v>227</v>
      </c>
      <c r="BM440" s="165" t="s">
        <v>1479</v>
      </c>
    </row>
    <row r="441" spans="1:65" s="2" customFormat="1" ht="37.9" customHeight="1">
      <c r="A441" s="29"/>
      <c r="B441" s="152"/>
      <c r="C441" s="172" t="s">
        <v>1480</v>
      </c>
      <c r="D441" s="172" t="s">
        <v>613</v>
      </c>
      <c r="E441" s="173" t="s">
        <v>1481</v>
      </c>
      <c r="F441" s="174" t="s">
        <v>1482</v>
      </c>
      <c r="G441" s="175" t="s">
        <v>282</v>
      </c>
      <c r="H441" s="176">
        <v>6.55</v>
      </c>
      <c r="I441" s="177"/>
      <c r="J441" s="178">
        <f t="shared" si="140"/>
        <v>0</v>
      </c>
      <c r="K441" s="179"/>
      <c r="L441" s="180"/>
      <c r="M441" s="181" t="s">
        <v>1</v>
      </c>
      <c r="N441" s="182" t="s">
        <v>40</v>
      </c>
      <c r="O441" s="58"/>
      <c r="P441" s="163">
        <f t="shared" si="141"/>
        <v>0</v>
      </c>
      <c r="Q441" s="163">
        <v>1.2E-2</v>
      </c>
      <c r="R441" s="163">
        <f t="shared" si="142"/>
        <v>7.8600000000000003E-2</v>
      </c>
      <c r="S441" s="163">
        <v>0</v>
      </c>
      <c r="T441" s="164">
        <f t="shared" si="143"/>
        <v>0</v>
      </c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R441" s="165" t="s">
        <v>292</v>
      </c>
      <c r="AT441" s="165" t="s">
        <v>613</v>
      </c>
      <c r="AU441" s="165" t="s">
        <v>87</v>
      </c>
      <c r="AY441" s="14" t="s">
        <v>163</v>
      </c>
      <c r="BE441" s="166">
        <f t="shared" si="144"/>
        <v>0</v>
      </c>
      <c r="BF441" s="166">
        <f t="shared" si="145"/>
        <v>0</v>
      </c>
      <c r="BG441" s="166">
        <f t="shared" si="146"/>
        <v>0</v>
      </c>
      <c r="BH441" s="166">
        <f t="shared" si="147"/>
        <v>0</v>
      </c>
      <c r="BI441" s="166">
        <f t="shared" si="148"/>
        <v>0</v>
      </c>
      <c r="BJ441" s="14" t="s">
        <v>87</v>
      </c>
      <c r="BK441" s="166">
        <f t="shared" si="149"/>
        <v>0</v>
      </c>
      <c r="BL441" s="14" t="s">
        <v>227</v>
      </c>
      <c r="BM441" s="165" t="s">
        <v>1483</v>
      </c>
    </row>
    <row r="442" spans="1:65" s="2" customFormat="1" ht="24.2" customHeight="1">
      <c r="A442" s="29"/>
      <c r="B442" s="152"/>
      <c r="C442" s="153" t="s">
        <v>1484</v>
      </c>
      <c r="D442" s="153" t="s">
        <v>165</v>
      </c>
      <c r="E442" s="154" t="s">
        <v>1485</v>
      </c>
      <c r="F442" s="155" t="s">
        <v>1486</v>
      </c>
      <c r="G442" s="156" t="s">
        <v>282</v>
      </c>
      <c r="H442" s="157">
        <v>3.53</v>
      </c>
      <c r="I442" s="158"/>
      <c r="J442" s="159">
        <f t="shared" si="140"/>
        <v>0</v>
      </c>
      <c r="K442" s="160"/>
      <c r="L442" s="30"/>
      <c r="M442" s="161" t="s">
        <v>1</v>
      </c>
      <c r="N442" s="162" t="s">
        <v>40</v>
      </c>
      <c r="O442" s="58"/>
      <c r="P442" s="163">
        <f t="shared" si="141"/>
        <v>0</v>
      </c>
      <c r="Q442" s="163">
        <v>1.72E-3</v>
      </c>
      <c r="R442" s="163">
        <f t="shared" si="142"/>
        <v>6.0715999999999999E-3</v>
      </c>
      <c r="S442" s="163">
        <v>0</v>
      </c>
      <c r="T442" s="164">
        <f t="shared" si="143"/>
        <v>0</v>
      </c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R442" s="165" t="s">
        <v>227</v>
      </c>
      <c r="AT442" s="165" t="s">
        <v>165</v>
      </c>
      <c r="AU442" s="165" t="s">
        <v>87</v>
      </c>
      <c r="AY442" s="14" t="s">
        <v>163</v>
      </c>
      <c r="BE442" s="166">
        <f t="shared" si="144"/>
        <v>0</v>
      </c>
      <c r="BF442" s="166">
        <f t="shared" si="145"/>
        <v>0</v>
      </c>
      <c r="BG442" s="166">
        <f t="shared" si="146"/>
        <v>0</v>
      </c>
      <c r="BH442" s="166">
        <f t="shared" si="147"/>
        <v>0</v>
      </c>
      <c r="BI442" s="166">
        <f t="shared" si="148"/>
        <v>0</v>
      </c>
      <c r="BJ442" s="14" t="s">
        <v>87</v>
      </c>
      <c r="BK442" s="166">
        <f t="shared" si="149"/>
        <v>0</v>
      </c>
      <c r="BL442" s="14" t="s">
        <v>227</v>
      </c>
      <c r="BM442" s="165" t="s">
        <v>1487</v>
      </c>
    </row>
    <row r="443" spans="1:65" s="2" customFormat="1" ht="16.5" customHeight="1">
      <c r="A443" s="29"/>
      <c r="B443" s="152"/>
      <c r="C443" s="172" t="s">
        <v>1488</v>
      </c>
      <c r="D443" s="172" t="s">
        <v>613</v>
      </c>
      <c r="E443" s="173" t="s">
        <v>1489</v>
      </c>
      <c r="F443" s="174" t="s">
        <v>1490</v>
      </c>
      <c r="G443" s="175" t="s">
        <v>282</v>
      </c>
      <c r="H443" s="176">
        <v>3.53</v>
      </c>
      <c r="I443" s="177"/>
      <c r="J443" s="178">
        <f t="shared" si="140"/>
        <v>0</v>
      </c>
      <c r="K443" s="179"/>
      <c r="L443" s="180"/>
      <c r="M443" s="181" t="s">
        <v>1</v>
      </c>
      <c r="N443" s="182" t="s">
        <v>40</v>
      </c>
      <c r="O443" s="58"/>
      <c r="P443" s="163">
        <f t="shared" si="141"/>
        <v>0</v>
      </c>
      <c r="Q443" s="163">
        <v>8.0000000000000002E-3</v>
      </c>
      <c r="R443" s="163">
        <f t="shared" si="142"/>
        <v>2.8239999999999998E-2</v>
      </c>
      <c r="S443" s="163">
        <v>0</v>
      </c>
      <c r="T443" s="164">
        <f t="shared" si="143"/>
        <v>0</v>
      </c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R443" s="165" t="s">
        <v>292</v>
      </c>
      <c r="AT443" s="165" t="s">
        <v>613</v>
      </c>
      <c r="AU443" s="165" t="s">
        <v>87</v>
      </c>
      <c r="AY443" s="14" t="s">
        <v>163</v>
      </c>
      <c r="BE443" s="166">
        <f t="shared" si="144"/>
        <v>0</v>
      </c>
      <c r="BF443" s="166">
        <f t="shared" si="145"/>
        <v>0</v>
      </c>
      <c r="BG443" s="166">
        <f t="shared" si="146"/>
        <v>0</v>
      </c>
      <c r="BH443" s="166">
        <f t="shared" si="147"/>
        <v>0</v>
      </c>
      <c r="BI443" s="166">
        <f t="shared" si="148"/>
        <v>0</v>
      </c>
      <c r="BJ443" s="14" t="s">
        <v>87</v>
      </c>
      <c r="BK443" s="166">
        <f t="shared" si="149"/>
        <v>0</v>
      </c>
      <c r="BL443" s="14" t="s">
        <v>227</v>
      </c>
      <c r="BM443" s="165" t="s">
        <v>1491</v>
      </c>
    </row>
    <row r="444" spans="1:65" s="2" customFormat="1" ht="37.9" customHeight="1">
      <c r="A444" s="29"/>
      <c r="B444" s="152"/>
      <c r="C444" s="153" t="s">
        <v>1492</v>
      </c>
      <c r="D444" s="153" t="s">
        <v>165</v>
      </c>
      <c r="E444" s="154" t="s">
        <v>1493</v>
      </c>
      <c r="F444" s="155" t="s">
        <v>1494</v>
      </c>
      <c r="G444" s="156" t="s">
        <v>1495</v>
      </c>
      <c r="H444" s="157">
        <v>139.83000000000001</v>
      </c>
      <c r="I444" s="158"/>
      <c r="J444" s="159">
        <f t="shared" si="140"/>
        <v>0</v>
      </c>
      <c r="K444" s="160"/>
      <c r="L444" s="30"/>
      <c r="M444" s="161" t="s">
        <v>1</v>
      </c>
      <c r="N444" s="162" t="s">
        <v>40</v>
      </c>
      <c r="O444" s="58"/>
      <c r="P444" s="163">
        <f t="shared" si="141"/>
        <v>0</v>
      </c>
      <c r="Q444" s="163">
        <v>8.0000000000000007E-5</v>
      </c>
      <c r="R444" s="163">
        <f t="shared" si="142"/>
        <v>1.1186400000000003E-2</v>
      </c>
      <c r="S444" s="163">
        <v>0</v>
      </c>
      <c r="T444" s="164">
        <f t="shared" si="143"/>
        <v>0</v>
      </c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R444" s="165" t="s">
        <v>227</v>
      </c>
      <c r="AT444" s="165" t="s">
        <v>165</v>
      </c>
      <c r="AU444" s="165" t="s">
        <v>87</v>
      </c>
      <c r="AY444" s="14" t="s">
        <v>163</v>
      </c>
      <c r="BE444" s="166">
        <f t="shared" si="144"/>
        <v>0</v>
      </c>
      <c r="BF444" s="166">
        <f t="shared" si="145"/>
        <v>0</v>
      </c>
      <c r="BG444" s="166">
        <f t="shared" si="146"/>
        <v>0</v>
      </c>
      <c r="BH444" s="166">
        <f t="shared" si="147"/>
        <v>0</v>
      </c>
      <c r="BI444" s="166">
        <f t="shared" si="148"/>
        <v>0</v>
      </c>
      <c r="BJ444" s="14" t="s">
        <v>87</v>
      </c>
      <c r="BK444" s="166">
        <f t="shared" si="149"/>
        <v>0</v>
      </c>
      <c r="BL444" s="14" t="s">
        <v>227</v>
      </c>
      <c r="BM444" s="165" t="s">
        <v>1496</v>
      </c>
    </row>
    <row r="445" spans="1:65" s="2" customFormat="1" ht="24.2" customHeight="1">
      <c r="A445" s="29"/>
      <c r="B445" s="152"/>
      <c r="C445" s="153" t="s">
        <v>1497</v>
      </c>
      <c r="D445" s="153" t="s">
        <v>165</v>
      </c>
      <c r="E445" s="154" t="s">
        <v>1498</v>
      </c>
      <c r="F445" s="155" t="s">
        <v>1499</v>
      </c>
      <c r="G445" s="156" t="s">
        <v>953</v>
      </c>
      <c r="H445" s="183"/>
      <c r="I445" s="158"/>
      <c r="J445" s="159">
        <f t="shared" si="140"/>
        <v>0</v>
      </c>
      <c r="K445" s="160"/>
      <c r="L445" s="30"/>
      <c r="M445" s="161" t="s">
        <v>1</v>
      </c>
      <c r="N445" s="162" t="s">
        <v>40</v>
      </c>
      <c r="O445" s="58"/>
      <c r="P445" s="163">
        <f t="shared" si="141"/>
        <v>0</v>
      </c>
      <c r="Q445" s="163">
        <v>0</v>
      </c>
      <c r="R445" s="163">
        <f t="shared" si="142"/>
        <v>0</v>
      </c>
      <c r="S445" s="163">
        <v>0</v>
      </c>
      <c r="T445" s="164">
        <f t="shared" si="143"/>
        <v>0</v>
      </c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R445" s="165" t="s">
        <v>227</v>
      </c>
      <c r="AT445" s="165" t="s">
        <v>165</v>
      </c>
      <c r="AU445" s="165" t="s">
        <v>87</v>
      </c>
      <c r="AY445" s="14" t="s">
        <v>163</v>
      </c>
      <c r="BE445" s="166">
        <f t="shared" si="144"/>
        <v>0</v>
      </c>
      <c r="BF445" s="166">
        <f t="shared" si="145"/>
        <v>0</v>
      </c>
      <c r="BG445" s="166">
        <f t="shared" si="146"/>
        <v>0</v>
      </c>
      <c r="BH445" s="166">
        <f t="shared" si="147"/>
        <v>0</v>
      </c>
      <c r="BI445" s="166">
        <f t="shared" si="148"/>
        <v>0</v>
      </c>
      <c r="BJ445" s="14" t="s">
        <v>87</v>
      </c>
      <c r="BK445" s="166">
        <f t="shared" si="149"/>
        <v>0</v>
      </c>
      <c r="BL445" s="14" t="s">
        <v>227</v>
      </c>
      <c r="BM445" s="165" t="s">
        <v>1500</v>
      </c>
    </row>
    <row r="446" spans="1:65" s="12" customFormat="1" ht="22.9" customHeight="1">
      <c r="B446" s="139"/>
      <c r="D446" s="140" t="s">
        <v>73</v>
      </c>
      <c r="E446" s="150" t="s">
        <v>1501</v>
      </c>
      <c r="F446" s="150" t="s">
        <v>1502</v>
      </c>
      <c r="I446" s="142"/>
      <c r="J446" s="151">
        <f>BK446</f>
        <v>0</v>
      </c>
      <c r="L446" s="139"/>
      <c r="M446" s="144"/>
      <c r="N446" s="145"/>
      <c r="O446" s="145"/>
      <c r="P446" s="146">
        <f>SUM(P447:P452)</f>
        <v>0</v>
      </c>
      <c r="Q446" s="145"/>
      <c r="R446" s="146">
        <f>SUM(R447:R452)</f>
        <v>9.1423300000000012</v>
      </c>
      <c r="S446" s="145"/>
      <c r="T446" s="147">
        <f>SUM(T447:T452)</f>
        <v>0</v>
      </c>
      <c r="AR446" s="140" t="s">
        <v>87</v>
      </c>
      <c r="AT446" s="148" t="s">
        <v>73</v>
      </c>
      <c r="AU446" s="148" t="s">
        <v>81</v>
      </c>
      <c r="AY446" s="140" t="s">
        <v>163</v>
      </c>
      <c r="BK446" s="149">
        <f>SUM(BK447:BK452)</f>
        <v>0</v>
      </c>
    </row>
    <row r="447" spans="1:65" s="2" customFormat="1" ht="24.2" customHeight="1">
      <c r="A447" s="29"/>
      <c r="B447" s="152"/>
      <c r="C447" s="153" t="s">
        <v>1503</v>
      </c>
      <c r="D447" s="153" t="s">
        <v>165</v>
      </c>
      <c r="E447" s="154" t="s">
        <v>1504</v>
      </c>
      <c r="F447" s="155" t="s">
        <v>1505</v>
      </c>
      <c r="G447" s="156" t="s">
        <v>168</v>
      </c>
      <c r="H447" s="157">
        <v>11.066000000000001</v>
      </c>
      <c r="I447" s="158"/>
      <c r="J447" s="159">
        <f t="shared" ref="J447:J452" si="150">ROUND(I447*H447,2)</f>
        <v>0</v>
      </c>
      <c r="K447" s="160"/>
      <c r="L447" s="30"/>
      <c r="M447" s="161" t="s">
        <v>1</v>
      </c>
      <c r="N447" s="162" t="s">
        <v>40</v>
      </c>
      <c r="O447" s="58"/>
      <c r="P447" s="163">
        <f t="shared" ref="P447:P452" si="151">O447*H447</f>
        <v>0</v>
      </c>
      <c r="Q447" s="163">
        <v>3.7499999999999999E-3</v>
      </c>
      <c r="R447" s="163">
        <f t="shared" ref="R447:R452" si="152">Q447*H447</f>
        <v>4.14975E-2</v>
      </c>
      <c r="S447" s="163">
        <v>0</v>
      </c>
      <c r="T447" s="164">
        <f t="shared" ref="T447:T452" si="153">S447*H447</f>
        <v>0</v>
      </c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R447" s="165" t="s">
        <v>227</v>
      </c>
      <c r="AT447" s="165" t="s">
        <v>165</v>
      </c>
      <c r="AU447" s="165" t="s">
        <v>87</v>
      </c>
      <c r="AY447" s="14" t="s">
        <v>163</v>
      </c>
      <c r="BE447" s="166">
        <f t="shared" ref="BE447:BE452" si="154">IF(N447="základná",J447,0)</f>
        <v>0</v>
      </c>
      <c r="BF447" s="166">
        <f t="shared" ref="BF447:BF452" si="155">IF(N447="znížená",J447,0)</f>
        <v>0</v>
      </c>
      <c r="BG447" s="166">
        <f t="shared" ref="BG447:BG452" si="156">IF(N447="zákl. prenesená",J447,0)</f>
        <v>0</v>
      </c>
      <c r="BH447" s="166">
        <f t="shared" ref="BH447:BH452" si="157">IF(N447="zníž. prenesená",J447,0)</f>
        <v>0</v>
      </c>
      <c r="BI447" s="166">
        <f t="shared" ref="BI447:BI452" si="158">IF(N447="nulová",J447,0)</f>
        <v>0</v>
      </c>
      <c r="BJ447" s="14" t="s">
        <v>87</v>
      </c>
      <c r="BK447" s="166">
        <f t="shared" ref="BK447:BK452" si="159">ROUND(I447*H447,2)</f>
        <v>0</v>
      </c>
      <c r="BL447" s="14" t="s">
        <v>227</v>
      </c>
      <c r="BM447" s="165" t="s">
        <v>1506</v>
      </c>
    </row>
    <row r="448" spans="1:65" s="2" customFormat="1" ht="24.2" customHeight="1">
      <c r="A448" s="29"/>
      <c r="B448" s="152"/>
      <c r="C448" s="153" t="s">
        <v>1507</v>
      </c>
      <c r="D448" s="153" t="s">
        <v>165</v>
      </c>
      <c r="E448" s="154" t="s">
        <v>1508</v>
      </c>
      <c r="F448" s="155" t="s">
        <v>1509</v>
      </c>
      <c r="G448" s="156" t="s">
        <v>168</v>
      </c>
      <c r="H448" s="157">
        <v>259.05</v>
      </c>
      <c r="I448" s="158"/>
      <c r="J448" s="159">
        <f t="shared" si="150"/>
        <v>0</v>
      </c>
      <c r="K448" s="160"/>
      <c r="L448" s="30"/>
      <c r="M448" s="161" t="s">
        <v>1</v>
      </c>
      <c r="N448" s="162" t="s">
        <v>40</v>
      </c>
      <c r="O448" s="58"/>
      <c r="P448" s="163">
        <f t="shared" si="151"/>
        <v>0</v>
      </c>
      <c r="Q448" s="163">
        <v>3.8500000000000001E-3</v>
      </c>
      <c r="R448" s="163">
        <f t="shared" si="152"/>
        <v>0.99734250000000002</v>
      </c>
      <c r="S448" s="163">
        <v>0</v>
      </c>
      <c r="T448" s="164">
        <f t="shared" si="153"/>
        <v>0</v>
      </c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R448" s="165" t="s">
        <v>227</v>
      </c>
      <c r="AT448" s="165" t="s">
        <v>165</v>
      </c>
      <c r="AU448" s="165" t="s">
        <v>87</v>
      </c>
      <c r="AY448" s="14" t="s">
        <v>163</v>
      </c>
      <c r="BE448" s="166">
        <f t="shared" si="154"/>
        <v>0</v>
      </c>
      <c r="BF448" s="166">
        <f t="shared" si="155"/>
        <v>0</v>
      </c>
      <c r="BG448" s="166">
        <f t="shared" si="156"/>
        <v>0</v>
      </c>
      <c r="BH448" s="166">
        <f t="shared" si="157"/>
        <v>0</v>
      </c>
      <c r="BI448" s="166">
        <f t="shared" si="158"/>
        <v>0</v>
      </c>
      <c r="BJ448" s="14" t="s">
        <v>87</v>
      </c>
      <c r="BK448" s="166">
        <f t="shared" si="159"/>
        <v>0</v>
      </c>
      <c r="BL448" s="14" t="s">
        <v>227</v>
      </c>
      <c r="BM448" s="165" t="s">
        <v>1510</v>
      </c>
    </row>
    <row r="449" spans="1:65" s="2" customFormat="1" ht="24.2" customHeight="1">
      <c r="A449" s="29"/>
      <c r="B449" s="152"/>
      <c r="C449" s="172" t="s">
        <v>1511</v>
      </c>
      <c r="D449" s="172" t="s">
        <v>613</v>
      </c>
      <c r="E449" s="173" t="s">
        <v>1512</v>
      </c>
      <c r="F449" s="174" t="s">
        <v>1513</v>
      </c>
      <c r="G449" s="175" t="s">
        <v>168</v>
      </c>
      <c r="H449" s="176">
        <v>297.12799999999999</v>
      </c>
      <c r="I449" s="177"/>
      <c r="J449" s="178">
        <f t="shared" si="150"/>
        <v>0</v>
      </c>
      <c r="K449" s="179"/>
      <c r="L449" s="180"/>
      <c r="M449" s="181" t="s">
        <v>1</v>
      </c>
      <c r="N449" s="182" t="s">
        <v>40</v>
      </c>
      <c r="O449" s="58"/>
      <c r="P449" s="163">
        <f t="shared" si="151"/>
        <v>0</v>
      </c>
      <c r="Q449" s="163">
        <v>2.4E-2</v>
      </c>
      <c r="R449" s="163">
        <f t="shared" si="152"/>
        <v>7.1310719999999996</v>
      </c>
      <c r="S449" s="163">
        <v>0</v>
      </c>
      <c r="T449" s="164">
        <f t="shared" si="153"/>
        <v>0</v>
      </c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R449" s="165" t="s">
        <v>292</v>
      </c>
      <c r="AT449" s="165" t="s">
        <v>613</v>
      </c>
      <c r="AU449" s="165" t="s">
        <v>87</v>
      </c>
      <c r="AY449" s="14" t="s">
        <v>163</v>
      </c>
      <c r="BE449" s="166">
        <f t="shared" si="154"/>
        <v>0</v>
      </c>
      <c r="BF449" s="166">
        <f t="shared" si="155"/>
        <v>0</v>
      </c>
      <c r="BG449" s="166">
        <f t="shared" si="156"/>
        <v>0</v>
      </c>
      <c r="BH449" s="166">
        <f t="shared" si="157"/>
        <v>0</v>
      </c>
      <c r="BI449" s="166">
        <f t="shared" si="158"/>
        <v>0</v>
      </c>
      <c r="BJ449" s="14" t="s">
        <v>87</v>
      </c>
      <c r="BK449" s="166">
        <f t="shared" si="159"/>
        <v>0</v>
      </c>
      <c r="BL449" s="14" t="s">
        <v>227</v>
      </c>
      <c r="BM449" s="165" t="s">
        <v>1514</v>
      </c>
    </row>
    <row r="450" spans="1:65" s="2" customFormat="1" ht="16.5" customHeight="1">
      <c r="A450" s="29"/>
      <c r="B450" s="152"/>
      <c r="C450" s="172" t="s">
        <v>1515</v>
      </c>
      <c r="D450" s="172" t="s">
        <v>613</v>
      </c>
      <c r="E450" s="173" t="s">
        <v>1516</v>
      </c>
      <c r="F450" s="174" t="s">
        <v>1517</v>
      </c>
      <c r="G450" s="175" t="s">
        <v>1495</v>
      </c>
      <c r="H450" s="176">
        <v>135.05799999999999</v>
      </c>
      <c r="I450" s="177"/>
      <c r="J450" s="178">
        <f t="shared" si="150"/>
        <v>0</v>
      </c>
      <c r="K450" s="179"/>
      <c r="L450" s="180"/>
      <c r="M450" s="181" t="s">
        <v>1</v>
      </c>
      <c r="N450" s="182" t="s">
        <v>40</v>
      </c>
      <c r="O450" s="58"/>
      <c r="P450" s="163">
        <f t="shared" si="151"/>
        <v>0</v>
      </c>
      <c r="Q450" s="163">
        <v>1E-3</v>
      </c>
      <c r="R450" s="163">
        <f t="shared" si="152"/>
        <v>0.13505799999999998</v>
      </c>
      <c r="S450" s="163">
        <v>0</v>
      </c>
      <c r="T450" s="164">
        <f t="shared" si="153"/>
        <v>0</v>
      </c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R450" s="165" t="s">
        <v>292</v>
      </c>
      <c r="AT450" s="165" t="s">
        <v>613</v>
      </c>
      <c r="AU450" s="165" t="s">
        <v>87</v>
      </c>
      <c r="AY450" s="14" t="s">
        <v>163</v>
      </c>
      <c r="BE450" s="166">
        <f t="shared" si="154"/>
        <v>0</v>
      </c>
      <c r="BF450" s="166">
        <f t="shared" si="155"/>
        <v>0</v>
      </c>
      <c r="BG450" s="166">
        <f t="shared" si="156"/>
        <v>0</v>
      </c>
      <c r="BH450" s="166">
        <f t="shared" si="157"/>
        <v>0</v>
      </c>
      <c r="BI450" s="166">
        <f t="shared" si="158"/>
        <v>0</v>
      </c>
      <c r="BJ450" s="14" t="s">
        <v>87</v>
      </c>
      <c r="BK450" s="166">
        <f t="shared" si="159"/>
        <v>0</v>
      </c>
      <c r="BL450" s="14" t="s">
        <v>227</v>
      </c>
      <c r="BM450" s="165" t="s">
        <v>1518</v>
      </c>
    </row>
    <row r="451" spans="1:65" s="2" customFormat="1" ht="16.5" customHeight="1">
      <c r="A451" s="29"/>
      <c r="B451" s="152"/>
      <c r="C451" s="172" t="s">
        <v>1519</v>
      </c>
      <c r="D451" s="172" t="s">
        <v>613</v>
      </c>
      <c r="E451" s="173" t="s">
        <v>1520</v>
      </c>
      <c r="F451" s="174" t="s">
        <v>1521</v>
      </c>
      <c r="G451" s="175" t="s">
        <v>1495</v>
      </c>
      <c r="H451" s="176">
        <v>837.36</v>
      </c>
      <c r="I451" s="177"/>
      <c r="J451" s="178">
        <f t="shared" si="150"/>
        <v>0</v>
      </c>
      <c r="K451" s="179"/>
      <c r="L451" s="180"/>
      <c r="M451" s="181" t="s">
        <v>1</v>
      </c>
      <c r="N451" s="182" t="s">
        <v>40</v>
      </c>
      <c r="O451" s="58"/>
      <c r="P451" s="163">
        <f t="shared" si="151"/>
        <v>0</v>
      </c>
      <c r="Q451" s="163">
        <v>1E-3</v>
      </c>
      <c r="R451" s="163">
        <f t="shared" si="152"/>
        <v>0.83735999999999999</v>
      </c>
      <c r="S451" s="163">
        <v>0</v>
      </c>
      <c r="T451" s="164">
        <f t="shared" si="153"/>
        <v>0</v>
      </c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R451" s="165" t="s">
        <v>292</v>
      </c>
      <c r="AT451" s="165" t="s">
        <v>613</v>
      </c>
      <c r="AU451" s="165" t="s">
        <v>87</v>
      </c>
      <c r="AY451" s="14" t="s">
        <v>163</v>
      </c>
      <c r="BE451" s="166">
        <f t="shared" si="154"/>
        <v>0</v>
      </c>
      <c r="BF451" s="166">
        <f t="shared" si="155"/>
        <v>0</v>
      </c>
      <c r="BG451" s="166">
        <f t="shared" si="156"/>
        <v>0</v>
      </c>
      <c r="BH451" s="166">
        <f t="shared" si="157"/>
        <v>0</v>
      </c>
      <c r="BI451" s="166">
        <f t="shared" si="158"/>
        <v>0</v>
      </c>
      <c r="BJ451" s="14" t="s">
        <v>87</v>
      </c>
      <c r="BK451" s="166">
        <f t="shared" si="159"/>
        <v>0</v>
      </c>
      <c r="BL451" s="14" t="s">
        <v>227</v>
      </c>
      <c r="BM451" s="165" t="s">
        <v>1522</v>
      </c>
    </row>
    <row r="452" spans="1:65" s="2" customFormat="1" ht="24.2" customHeight="1">
      <c r="A452" s="29"/>
      <c r="B452" s="152"/>
      <c r="C452" s="153" t="s">
        <v>1523</v>
      </c>
      <c r="D452" s="153" t="s">
        <v>165</v>
      </c>
      <c r="E452" s="154" t="s">
        <v>1524</v>
      </c>
      <c r="F452" s="155" t="s">
        <v>1525</v>
      </c>
      <c r="G452" s="156" t="s">
        <v>953</v>
      </c>
      <c r="H452" s="183"/>
      <c r="I452" s="158"/>
      <c r="J452" s="159">
        <f t="shared" si="150"/>
        <v>0</v>
      </c>
      <c r="K452" s="160"/>
      <c r="L452" s="30"/>
      <c r="M452" s="161" t="s">
        <v>1</v>
      </c>
      <c r="N452" s="162" t="s">
        <v>40</v>
      </c>
      <c r="O452" s="58"/>
      <c r="P452" s="163">
        <f t="shared" si="151"/>
        <v>0</v>
      </c>
      <c r="Q452" s="163">
        <v>0</v>
      </c>
      <c r="R452" s="163">
        <f t="shared" si="152"/>
        <v>0</v>
      </c>
      <c r="S452" s="163">
        <v>0</v>
      </c>
      <c r="T452" s="164">
        <f t="shared" si="153"/>
        <v>0</v>
      </c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R452" s="165" t="s">
        <v>227</v>
      </c>
      <c r="AT452" s="165" t="s">
        <v>165</v>
      </c>
      <c r="AU452" s="165" t="s">
        <v>87</v>
      </c>
      <c r="AY452" s="14" t="s">
        <v>163</v>
      </c>
      <c r="BE452" s="166">
        <f t="shared" si="154"/>
        <v>0</v>
      </c>
      <c r="BF452" s="166">
        <f t="shared" si="155"/>
        <v>0</v>
      </c>
      <c r="BG452" s="166">
        <f t="shared" si="156"/>
        <v>0</v>
      </c>
      <c r="BH452" s="166">
        <f t="shared" si="157"/>
        <v>0</v>
      </c>
      <c r="BI452" s="166">
        <f t="shared" si="158"/>
        <v>0</v>
      </c>
      <c r="BJ452" s="14" t="s">
        <v>87</v>
      </c>
      <c r="BK452" s="166">
        <f t="shared" si="159"/>
        <v>0</v>
      </c>
      <c r="BL452" s="14" t="s">
        <v>227</v>
      </c>
      <c r="BM452" s="165" t="s">
        <v>1526</v>
      </c>
    </row>
    <row r="453" spans="1:65" s="12" customFormat="1" ht="22.9" customHeight="1">
      <c r="B453" s="139"/>
      <c r="D453" s="140" t="s">
        <v>73</v>
      </c>
      <c r="E453" s="150" t="s">
        <v>472</v>
      </c>
      <c r="F453" s="150" t="s">
        <v>473</v>
      </c>
      <c r="I453" s="142"/>
      <c r="J453" s="151">
        <f>BK453</f>
        <v>0</v>
      </c>
      <c r="L453" s="139"/>
      <c r="M453" s="144"/>
      <c r="N453" s="145"/>
      <c r="O453" s="145"/>
      <c r="P453" s="146">
        <f>SUM(P454:P456)</f>
        <v>0</v>
      </c>
      <c r="Q453" s="145"/>
      <c r="R453" s="146">
        <f>SUM(R454:R456)</f>
        <v>0</v>
      </c>
      <c r="S453" s="145"/>
      <c r="T453" s="147">
        <f>SUM(T454:T456)</f>
        <v>0</v>
      </c>
      <c r="AR453" s="140" t="s">
        <v>87</v>
      </c>
      <c r="AT453" s="148" t="s">
        <v>73</v>
      </c>
      <c r="AU453" s="148" t="s">
        <v>81</v>
      </c>
      <c r="AY453" s="140" t="s">
        <v>163</v>
      </c>
      <c r="BK453" s="149">
        <f>SUM(BK454:BK456)</f>
        <v>0</v>
      </c>
    </row>
    <row r="454" spans="1:65" s="2" customFormat="1" ht="16.5" customHeight="1">
      <c r="A454" s="29"/>
      <c r="B454" s="152"/>
      <c r="C454" s="153" t="s">
        <v>1527</v>
      </c>
      <c r="D454" s="153" t="s">
        <v>165</v>
      </c>
      <c r="E454" s="154" t="s">
        <v>1528</v>
      </c>
      <c r="F454" s="155" t="s">
        <v>1529</v>
      </c>
      <c r="G454" s="156" t="s">
        <v>168</v>
      </c>
      <c r="H454" s="157">
        <v>153.91999999999999</v>
      </c>
      <c r="I454" s="158"/>
      <c r="J454" s="159">
        <f>ROUND(I454*H454,2)</f>
        <v>0</v>
      </c>
      <c r="K454" s="160"/>
      <c r="L454" s="30"/>
      <c r="M454" s="161" t="s">
        <v>1</v>
      </c>
      <c r="N454" s="162" t="s">
        <v>40</v>
      </c>
      <c r="O454" s="58"/>
      <c r="P454" s="163">
        <f>O454*H454</f>
        <v>0</v>
      </c>
      <c r="Q454" s="163">
        <v>0</v>
      </c>
      <c r="R454" s="163">
        <f>Q454*H454</f>
        <v>0</v>
      </c>
      <c r="S454" s="163">
        <v>0</v>
      </c>
      <c r="T454" s="164">
        <f>S454*H454</f>
        <v>0</v>
      </c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R454" s="165" t="s">
        <v>227</v>
      </c>
      <c r="AT454" s="165" t="s">
        <v>165</v>
      </c>
      <c r="AU454" s="165" t="s">
        <v>87</v>
      </c>
      <c r="AY454" s="14" t="s">
        <v>163</v>
      </c>
      <c r="BE454" s="166">
        <f>IF(N454="základná",J454,0)</f>
        <v>0</v>
      </c>
      <c r="BF454" s="166">
        <f>IF(N454="znížená",J454,0)</f>
        <v>0</v>
      </c>
      <c r="BG454" s="166">
        <f>IF(N454="zákl. prenesená",J454,0)</f>
        <v>0</v>
      </c>
      <c r="BH454" s="166">
        <f>IF(N454="zníž. prenesená",J454,0)</f>
        <v>0</v>
      </c>
      <c r="BI454" s="166">
        <f>IF(N454="nulová",J454,0)</f>
        <v>0</v>
      </c>
      <c r="BJ454" s="14" t="s">
        <v>87</v>
      </c>
      <c r="BK454" s="166">
        <f>ROUND(I454*H454,2)</f>
        <v>0</v>
      </c>
      <c r="BL454" s="14" t="s">
        <v>227</v>
      </c>
      <c r="BM454" s="165" t="s">
        <v>1530</v>
      </c>
    </row>
    <row r="455" spans="1:65" s="2" customFormat="1" ht="24.2" customHeight="1">
      <c r="A455" s="29"/>
      <c r="B455" s="152"/>
      <c r="C455" s="153" t="s">
        <v>1531</v>
      </c>
      <c r="D455" s="153" t="s">
        <v>165</v>
      </c>
      <c r="E455" s="154" t="s">
        <v>1532</v>
      </c>
      <c r="F455" s="155" t="s">
        <v>1533</v>
      </c>
      <c r="G455" s="156" t="s">
        <v>168</v>
      </c>
      <c r="H455" s="157">
        <v>153.91999999999999</v>
      </c>
      <c r="I455" s="158"/>
      <c r="J455" s="159">
        <f>ROUND(I455*H455,2)</f>
        <v>0</v>
      </c>
      <c r="K455" s="160"/>
      <c r="L455" s="30"/>
      <c r="M455" s="161" t="s">
        <v>1</v>
      </c>
      <c r="N455" s="162" t="s">
        <v>40</v>
      </c>
      <c r="O455" s="58"/>
      <c r="P455" s="163">
        <f>O455*H455</f>
        <v>0</v>
      </c>
      <c r="Q455" s="163">
        <v>0</v>
      </c>
      <c r="R455" s="163">
        <f>Q455*H455</f>
        <v>0</v>
      </c>
      <c r="S455" s="163">
        <v>0</v>
      </c>
      <c r="T455" s="164">
        <f>S455*H455</f>
        <v>0</v>
      </c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R455" s="165" t="s">
        <v>227</v>
      </c>
      <c r="AT455" s="165" t="s">
        <v>165</v>
      </c>
      <c r="AU455" s="165" t="s">
        <v>87</v>
      </c>
      <c r="AY455" s="14" t="s">
        <v>163</v>
      </c>
      <c r="BE455" s="166">
        <f>IF(N455="základná",J455,0)</f>
        <v>0</v>
      </c>
      <c r="BF455" s="166">
        <f>IF(N455="znížená",J455,0)</f>
        <v>0</v>
      </c>
      <c r="BG455" s="166">
        <f>IF(N455="zákl. prenesená",J455,0)</f>
        <v>0</v>
      </c>
      <c r="BH455" s="166">
        <f>IF(N455="zníž. prenesená",J455,0)</f>
        <v>0</v>
      </c>
      <c r="BI455" s="166">
        <f>IF(N455="nulová",J455,0)</f>
        <v>0</v>
      </c>
      <c r="BJ455" s="14" t="s">
        <v>87</v>
      </c>
      <c r="BK455" s="166">
        <f>ROUND(I455*H455,2)</f>
        <v>0</v>
      </c>
      <c r="BL455" s="14" t="s">
        <v>227</v>
      </c>
      <c r="BM455" s="165" t="s">
        <v>1534</v>
      </c>
    </row>
    <row r="456" spans="1:65" s="2" customFormat="1" ht="24.2" customHeight="1">
      <c r="A456" s="29"/>
      <c r="B456" s="152"/>
      <c r="C456" s="153" t="s">
        <v>1535</v>
      </c>
      <c r="D456" s="153" t="s">
        <v>165</v>
      </c>
      <c r="E456" s="154" t="s">
        <v>1536</v>
      </c>
      <c r="F456" s="155" t="s">
        <v>1537</v>
      </c>
      <c r="G456" s="156" t="s">
        <v>953</v>
      </c>
      <c r="H456" s="183"/>
      <c r="I456" s="158"/>
      <c r="J456" s="159">
        <f>ROUND(I456*H456,2)</f>
        <v>0</v>
      </c>
      <c r="K456" s="160"/>
      <c r="L456" s="30"/>
      <c r="M456" s="161" t="s">
        <v>1</v>
      </c>
      <c r="N456" s="162" t="s">
        <v>40</v>
      </c>
      <c r="O456" s="58"/>
      <c r="P456" s="163">
        <f>O456*H456</f>
        <v>0</v>
      </c>
      <c r="Q456" s="163">
        <v>0</v>
      </c>
      <c r="R456" s="163">
        <f>Q456*H456</f>
        <v>0</v>
      </c>
      <c r="S456" s="163">
        <v>0</v>
      </c>
      <c r="T456" s="164">
        <f>S456*H456</f>
        <v>0</v>
      </c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R456" s="165" t="s">
        <v>227</v>
      </c>
      <c r="AT456" s="165" t="s">
        <v>165</v>
      </c>
      <c r="AU456" s="165" t="s">
        <v>87</v>
      </c>
      <c r="AY456" s="14" t="s">
        <v>163</v>
      </c>
      <c r="BE456" s="166">
        <f>IF(N456="základná",J456,0)</f>
        <v>0</v>
      </c>
      <c r="BF456" s="166">
        <f>IF(N456="znížená",J456,0)</f>
        <v>0</v>
      </c>
      <c r="BG456" s="166">
        <f>IF(N456="zákl. prenesená",J456,0)</f>
        <v>0</v>
      </c>
      <c r="BH456" s="166">
        <f>IF(N456="zníž. prenesená",J456,0)</f>
        <v>0</v>
      </c>
      <c r="BI456" s="166">
        <f>IF(N456="nulová",J456,0)</f>
        <v>0</v>
      </c>
      <c r="BJ456" s="14" t="s">
        <v>87</v>
      </c>
      <c r="BK456" s="166">
        <f>ROUND(I456*H456,2)</f>
        <v>0</v>
      </c>
      <c r="BL456" s="14" t="s">
        <v>227</v>
      </c>
      <c r="BM456" s="165" t="s">
        <v>1538</v>
      </c>
    </row>
    <row r="457" spans="1:65" s="12" customFormat="1" ht="22.9" customHeight="1">
      <c r="B457" s="139"/>
      <c r="D457" s="140" t="s">
        <v>73</v>
      </c>
      <c r="E457" s="150" t="s">
        <v>1539</v>
      </c>
      <c r="F457" s="150" t="s">
        <v>1540</v>
      </c>
      <c r="I457" s="142"/>
      <c r="J457" s="151">
        <f>BK457</f>
        <v>0</v>
      </c>
      <c r="L457" s="139"/>
      <c r="M457" s="144"/>
      <c r="N457" s="145"/>
      <c r="O457" s="145"/>
      <c r="P457" s="146">
        <f>SUM(P458:P459)</f>
        <v>0</v>
      </c>
      <c r="Q457" s="145"/>
      <c r="R457" s="146">
        <f>SUM(R458:R459)</f>
        <v>2.2008780000000002E-2</v>
      </c>
      <c r="S457" s="145"/>
      <c r="T457" s="147">
        <f>SUM(T458:T459)</f>
        <v>0</v>
      </c>
      <c r="AR457" s="140" t="s">
        <v>87</v>
      </c>
      <c r="AT457" s="148" t="s">
        <v>73</v>
      </c>
      <c r="AU457" s="148" t="s">
        <v>81</v>
      </c>
      <c r="AY457" s="140" t="s">
        <v>163</v>
      </c>
      <c r="BK457" s="149">
        <f>SUM(BK458:BK459)</f>
        <v>0</v>
      </c>
    </row>
    <row r="458" spans="1:65" s="2" customFormat="1" ht="37.9" customHeight="1">
      <c r="A458" s="29"/>
      <c r="B458" s="152"/>
      <c r="C458" s="153" t="s">
        <v>1541</v>
      </c>
      <c r="D458" s="153" t="s">
        <v>165</v>
      </c>
      <c r="E458" s="154" t="s">
        <v>1542</v>
      </c>
      <c r="F458" s="155" t="s">
        <v>1543</v>
      </c>
      <c r="G458" s="156" t="s">
        <v>168</v>
      </c>
      <c r="H458" s="157">
        <v>20.763000000000002</v>
      </c>
      <c r="I458" s="158"/>
      <c r="J458" s="159">
        <f>ROUND(I458*H458,2)</f>
        <v>0</v>
      </c>
      <c r="K458" s="160"/>
      <c r="L458" s="30"/>
      <c r="M458" s="161" t="s">
        <v>1</v>
      </c>
      <c r="N458" s="162" t="s">
        <v>40</v>
      </c>
      <c r="O458" s="58"/>
      <c r="P458" s="163">
        <f>O458*H458</f>
        <v>0</v>
      </c>
      <c r="Q458" s="163">
        <v>1.06E-3</v>
      </c>
      <c r="R458" s="163">
        <f>Q458*H458</f>
        <v>2.2008780000000002E-2</v>
      </c>
      <c r="S458" s="163">
        <v>0</v>
      </c>
      <c r="T458" s="164">
        <f>S458*H458</f>
        <v>0</v>
      </c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R458" s="165" t="s">
        <v>227</v>
      </c>
      <c r="AT458" s="165" t="s">
        <v>165</v>
      </c>
      <c r="AU458" s="165" t="s">
        <v>87</v>
      </c>
      <c r="AY458" s="14" t="s">
        <v>163</v>
      </c>
      <c r="BE458" s="166">
        <f>IF(N458="základná",J458,0)</f>
        <v>0</v>
      </c>
      <c r="BF458" s="166">
        <f>IF(N458="znížená",J458,0)</f>
        <v>0</v>
      </c>
      <c r="BG458" s="166">
        <f>IF(N458="zákl. prenesená",J458,0)</f>
        <v>0</v>
      </c>
      <c r="BH458" s="166">
        <f>IF(N458="zníž. prenesená",J458,0)</f>
        <v>0</v>
      </c>
      <c r="BI458" s="166">
        <f>IF(N458="nulová",J458,0)</f>
        <v>0</v>
      </c>
      <c r="BJ458" s="14" t="s">
        <v>87</v>
      </c>
      <c r="BK458" s="166">
        <f>ROUND(I458*H458,2)</f>
        <v>0</v>
      </c>
      <c r="BL458" s="14" t="s">
        <v>227</v>
      </c>
      <c r="BM458" s="165" t="s">
        <v>1544</v>
      </c>
    </row>
    <row r="459" spans="1:65" s="2" customFormat="1" ht="24.2" customHeight="1">
      <c r="A459" s="29"/>
      <c r="B459" s="152"/>
      <c r="C459" s="153" t="s">
        <v>1545</v>
      </c>
      <c r="D459" s="153" t="s">
        <v>165</v>
      </c>
      <c r="E459" s="154" t="s">
        <v>1546</v>
      </c>
      <c r="F459" s="155" t="s">
        <v>1547</v>
      </c>
      <c r="G459" s="156" t="s">
        <v>953</v>
      </c>
      <c r="H459" s="183"/>
      <c r="I459" s="158"/>
      <c r="J459" s="159">
        <f>ROUND(I459*H459,2)</f>
        <v>0</v>
      </c>
      <c r="K459" s="160"/>
      <c r="L459" s="30"/>
      <c r="M459" s="161" t="s">
        <v>1</v>
      </c>
      <c r="N459" s="162" t="s">
        <v>40</v>
      </c>
      <c r="O459" s="58"/>
      <c r="P459" s="163">
        <f>O459*H459</f>
        <v>0</v>
      </c>
      <c r="Q459" s="163">
        <v>0</v>
      </c>
      <c r="R459" s="163">
        <f>Q459*H459</f>
        <v>0</v>
      </c>
      <c r="S459" s="163">
        <v>0</v>
      </c>
      <c r="T459" s="164">
        <f>S459*H459</f>
        <v>0</v>
      </c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R459" s="165" t="s">
        <v>227</v>
      </c>
      <c r="AT459" s="165" t="s">
        <v>165</v>
      </c>
      <c r="AU459" s="165" t="s">
        <v>87</v>
      </c>
      <c r="AY459" s="14" t="s">
        <v>163</v>
      </c>
      <c r="BE459" s="166">
        <f>IF(N459="základná",J459,0)</f>
        <v>0</v>
      </c>
      <c r="BF459" s="166">
        <f>IF(N459="znížená",J459,0)</f>
        <v>0</v>
      </c>
      <c r="BG459" s="166">
        <f>IF(N459="zákl. prenesená",J459,0)</f>
        <v>0</v>
      </c>
      <c r="BH459" s="166">
        <f>IF(N459="zníž. prenesená",J459,0)</f>
        <v>0</v>
      </c>
      <c r="BI459" s="166">
        <f>IF(N459="nulová",J459,0)</f>
        <v>0</v>
      </c>
      <c r="BJ459" s="14" t="s">
        <v>87</v>
      </c>
      <c r="BK459" s="166">
        <f>ROUND(I459*H459,2)</f>
        <v>0</v>
      </c>
      <c r="BL459" s="14" t="s">
        <v>227</v>
      </c>
      <c r="BM459" s="165" t="s">
        <v>1548</v>
      </c>
    </row>
    <row r="460" spans="1:65" s="12" customFormat="1" ht="22.9" customHeight="1">
      <c r="B460" s="139"/>
      <c r="D460" s="140" t="s">
        <v>73</v>
      </c>
      <c r="E460" s="150" t="s">
        <v>1549</v>
      </c>
      <c r="F460" s="150" t="s">
        <v>1550</v>
      </c>
      <c r="I460" s="142"/>
      <c r="J460" s="151">
        <f>BK460</f>
        <v>0</v>
      </c>
      <c r="L460" s="139"/>
      <c r="M460" s="144"/>
      <c r="N460" s="145"/>
      <c r="O460" s="145"/>
      <c r="P460" s="146">
        <f>SUM(P461:P467)</f>
        <v>0</v>
      </c>
      <c r="Q460" s="145"/>
      <c r="R460" s="146">
        <f>SUM(R461:R467)</f>
        <v>8.1635733200000011</v>
      </c>
      <c r="S460" s="145"/>
      <c r="T460" s="147">
        <f>SUM(T461:T467)</f>
        <v>0</v>
      </c>
      <c r="AR460" s="140" t="s">
        <v>87</v>
      </c>
      <c r="AT460" s="148" t="s">
        <v>73</v>
      </c>
      <c r="AU460" s="148" t="s">
        <v>81</v>
      </c>
      <c r="AY460" s="140" t="s">
        <v>163</v>
      </c>
      <c r="BK460" s="149">
        <f>SUM(BK461:BK467)</f>
        <v>0</v>
      </c>
    </row>
    <row r="461" spans="1:65" s="2" customFormat="1" ht="24.2" customHeight="1">
      <c r="A461" s="29"/>
      <c r="B461" s="152"/>
      <c r="C461" s="153" t="s">
        <v>1551</v>
      </c>
      <c r="D461" s="153" t="s">
        <v>165</v>
      </c>
      <c r="E461" s="154" t="s">
        <v>1552</v>
      </c>
      <c r="F461" s="155" t="s">
        <v>1553</v>
      </c>
      <c r="G461" s="156" t="s">
        <v>168</v>
      </c>
      <c r="H461" s="157">
        <v>99.132999999999996</v>
      </c>
      <c r="I461" s="158"/>
      <c r="J461" s="159">
        <f t="shared" ref="J461:J467" si="160">ROUND(I461*H461,2)</f>
        <v>0</v>
      </c>
      <c r="K461" s="160"/>
      <c r="L461" s="30"/>
      <c r="M461" s="161" t="s">
        <v>1</v>
      </c>
      <c r="N461" s="162" t="s">
        <v>40</v>
      </c>
      <c r="O461" s="58"/>
      <c r="P461" s="163">
        <f t="shared" ref="P461:P467" si="161">O461*H461</f>
        <v>0</v>
      </c>
      <c r="Q461" s="163">
        <v>3.3400000000000001E-3</v>
      </c>
      <c r="R461" s="163">
        <f t="shared" ref="R461:R467" si="162">Q461*H461</f>
        <v>0.33110422</v>
      </c>
      <c r="S461" s="163">
        <v>0</v>
      </c>
      <c r="T461" s="164">
        <f t="shared" ref="T461:T467" si="163">S461*H461</f>
        <v>0</v>
      </c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R461" s="165" t="s">
        <v>227</v>
      </c>
      <c r="AT461" s="165" t="s">
        <v>165</v>
      </c>
      <c r="AU461" s="165" t="s">
        <v>87</v>
      </c>
      <c r="AY461" s="14" t="s">
        <v>163</v>
      </c>
      <c r="BE461" s="166">
        <f t="shared" ref="BE461:BE467" si="164">IF(N461="základná",J461,0)</f>
        <v>0</v>
      </c>
      <c r="BF461" s="166">
        <f t="shared" ref="BF461:BF467" si="165">IF(N461="znížená",J461,0)</f>
        <v>0</v>
      </c>
      <c r="BG461" s="166">
        <f t="shared" ref="BG461:BG467" si="166">IF(N461="zákl. prenesená",J461,0)</f>
        <v>0</v>
      </c>
      <c r="BH461" s="166">
        <f t="shared" ref="BH461:BH467" si="167">IF(N461="zníž. prenesená",J461,0)</f>
        <v>0</v>
      </c>
      <c r="BI461" s="166">
        <f t="shared" ref="BI461:BI467" si="168">IF(N461="nulová",J461,0)</f>
        <v>0</v>
      </c>
      <c r="BJ461" s="14" t="s">
        <v>87</v>
      </c>
      <c r="BK461" s="166">
        <f t="shared" ref="BK461:BK467" si="169">ROUND(I461*H461,2)</f>
        <v>0</v>
      </c>
      <c r="BL461" s="14" t="s">
        <v>227</v>
      </c>
      <c r="BM461" s="165" t="s">
        <v>1554</v>
      </c>
    </row>
    <row r="462" spans="1:65" s="2" customFormat="1" ht="16.5" customHeight="1">
      <c r="A462" s="29"/>
      <c r="B462" s="152"/>
      <c r="C462" s="172" t="s">
        <v>1555</v>
      </c>
      <c r="D462" s="172" t="s">
        <v>613</v>
      </c>
      <c r="E462" s="173" t="s">
        <v>1556</v>
      </c>
      <c r="F462" s="174" t="s">
        <v>1557</v>
      </c>
      <c r="G462" s="175" t="s">
        <v>168</v>
      </c>
      <c r="H462" s="176">
        <v>104.09</v>
      </c>
      <c r="I462" s="177"/>
      <c r="J462" s="178">
        <f t="shared" si="160"/>
        <v>0</v>
      </c>
      <c r="K462" s="179"/>
      <c r="L462" s="180"/>
      <c r="M462" s="181" t="s">
        <v>1</v>
      </c>
      <c r="N462" s="182" t="s">
        <v>40</v>
      </c>
      <c r="O462" s="58"/>
      <c r="P462" s="163">
        <f t="shared" si="161"/>
        <v>0</v>
      </c>
      <c r="Q462" s="163">
        <v>0</v>
      </c>
      <c r="R462" s="163">
        <f t="shared" si="162"/>
        <v>0</v>
      </c>
      <c r="S462" s="163">
        <v>0</v>
      </c>
      <c r="T462" s="164">
        <f t="shared" si="163"/>
        <v>0</v>
      </c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R462" s="165" t="s">
        <v>292</v>
      </c>
      <c r="AT462" s="165" t="s">
        <v>613</v>
      </c>
      <c r="AU462" s="165" t="s">
        <v>87</v>
      </c>
      <c r="AY462" s="14" t="s">
        <v>163</v>
      </c>
      <c r="BE462" s="166">
        <f t="shared" si="164"/>
        <v>0</v>
      </c>
      <c r="BF462" s="166">
        <f t="shared" si="165"/>
        <v>0</v>
      </c>
      <c r="BG462" s="166">
        <f t="shared" si="166"/>
        <v>0</v>
      </c>
      <c r="BH462" s="166">
        <f t="shared" si="167"/>
        <v>0</v>
      </c>
      <c r="BI462" s="166">
        <f t="shared" si="168"/>
        <v>0</v>
      </c>
      <c r="BJ462" s="14" t="s">
        <v>87</v>
      </c>
      <c r="BK462" s="166">
        <f t="shared" si="169"/>
        <v>0</v>
      </c>
      <c r="BL462" s="14" t="s">
        <v>227</v>
      </c>
      <c r="BM462" s="165" t="s">
        <v>1558</v>
      </c>
    </row>
    <row r="463" spans="1:65" s="2" customFormat="1" ht="16.5" customHeight="1">
      <c r="A463" s="29"/>
      <c r="B463" s="152"/>
      <c r="C463" s="172" t="s">
        <v>1559</v>
      </c>
      <c r="D463" s="172" t="s">
        <v>613</v>
      </c>
      <c r="E463" s="173" t="s">
        <v>1560</v>
      </c>
      <c r="F463" s="174" t="s">
        <v>1517</v>
      </c>
      <c r="G463" s="175" t="s">
        <v>1495</v>
      </c>
      <c r="H463" s="176">
        <v>49.567</v>
      </c>
      <c r="I463" s="177"/>
      <c r="J463" s="178">
        <f t="shared" si="160"/>
        <v>0</v>
      </c>
      <c r="K463" s="179"/>
      <c r="L463" s="180"/>
      <c r="M463" s="181" t="s">
        <v>1</v>
      </c>
      <c r="N463" s="182" t="s">
        <v>40</v>
      </c>
      <c r="O463" s="58"/>
      <c r="P463" s="163">
        <f t="shared" si="161"/>
        <v>0</v>
      </c>
      <c r="Q463" s="163">
        <v>1E-3</v>
      </c>
      <c r="R463" s="163">
        <f t="shared" si="162"/>
        <v>4.9567E-2</v>
      </c>
      <c r="S463" s="163">
        <v>0</v>
      </c>
      <c r="T463" s="164">
        <f t="shared" si="163"/>
        <v>0</v>
      </c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R463" s="165" t="s">
        <v>292</v>
      </c>
      <c r="AT463" s="165" t="s">
        <v>613</v>
      </c>
      <c r="AU463" s="165" t="s">
        <v>87</v>
      </c>
      <c r="AY463" s="14" t="s">
        <v>163</v>
      </c>
      <c r="BE463" s="166">
        <f t="shared" si="164"/>
        <v>0</v>
      </c>
      <c r="BF463" s="166">
        <f t="shared" si="165"/>
        <v>0</v>
      </c>
      <c r="BG463" s="166">
        <f t="shared" si="166"/>
        <v>0</v>
      </c>
      <c r="BH463" s="166">
        <f t="shared" si="167"/>
        <v>0</v>
      </c>
      <c r="BI463" s="166">
        <f t="shared" si="168"/>
        <v>0</v>
      </c>
      <c r="BJ463" s="14" t="s">
        <v>87</v>
      </c>
      <c r="BK463" s="166">
        <f t="shared" si="169"/>
        <v>0</v>
      </c>
      <c r="BL463" s="14" t="s">
        <v>227</v>
      </c>
      <c r="BM463" s="165" t="s">
        <v>1561</v>
      </c>
    </row>
    <row r="464" spans="1:65" s="2" customFormat="1" ht="16.5" customHeight="1">
      <c r="A464" s="29"/>
      <c r="B464" s="152"/>
      <c r="C464" s="172" t="s">
        <v>1562</v>
      </c>
      <c r="D464" s="172" t="s">
        <v>613</v>
      </c>
      <c r="E464" s="173" t="s">
        <v>1563</v>
      </c>
      <c r="F464" s="174" t="s">
        <v>1564</v>
      </c>
      <c r="G464" s="175" t="s">
        <v>1495</v>
      </c>
      <c r="H464" s="176">
        <v>307.31200000000001</v>
      </c>
      <c r="I464" s="177"/>
      <c r="J464" s="178">
        <f t="shared" si="160"/>
        <v>0</v>
      </c>
      <c r="K464" s="179"/>
      <c r="L464" s="180"/>
      <c r="M464" s="181" t="s">
        <v>1</v>
      </c>
      <c r="N464" s="182" t="s">
        <v>40</v>
      </c>
      <c r="O464" s="58"/>
      <c r="P464" s="163">
        <f t="shared" si="161"/>
        <v>0</v>
      </c>
      <c r="Q464" s="163">
        <v>2.5000000000000001E-2</v>
      </c>
      <c r="R464" s="163">
        <f t="shared" si="162"/>
        <v>7.6828000000000003</v>
      </c>
      <c r="S464" s="163">
        <v>0</v>
      </c>
      <c r="T464" s="164">
        <f t="shared" si="163"/>
        <v>0</v>
      </c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R464" s="165" t="s">
        <v>292</v>
      </c>
      <c r="AT464" s="165" t="s">
        <v>613</v>
      </c>
      <c r="AU464" s="165" t="s">
        <v>87</v>
      </c>
      <c r="AY464" s="14" t="s">
        <v>163</v>
      </c>
      <c r="BE464" s="166">
        <f t="shared" si="164"/>
        <v>0</v>
      </c>
      <c r="BF464" s="166">
        <f t="shared" si="165"/>
        <v>0</v>
      </c>
      <c r="BG464" s="166">
        <f t="shared" si="166"/>
        <v>0</v>
      </c>
      <c r="BH464" s="166">
        <f t="shared" si="167"/>
        <v>0</v>
      </c>
      <c r="BI464" s="166">
        <f t="shared" si="168"/>
        <v>0</v>
      </c>
      <c r="BJ464" s="14" t="s">
        <v>87</v>
      </c>
      <c r="BK464" s="166">
        <f t="shared" si="169"/>
        <v>0</v>
      </c>
      <c r="BL464" s="14" t="s">
        <v>227</v>
      </c>
      <c r="BM464" s="165" t="s">
        <v>1565</v>
      </c>
    </row>
    <row r="465" spans="1:65" s="2" customFormat="1" ht="21.75" customHeight="1">
      <c r="A465" s="29"/>
      <c r="B465" s="152"/>
      <c r="C465" s="153" t="s">
        <v>1566</v>
      </c>
      <c r="D465" s="153" t="s">
        <v>165</v>
      </c>
      <c r="E465" s="154" t="s">
        <v>1567</v>
      </c>
      <c r="F465" s="155" t="s">
        <v>1568</v>
      </c>
      <c r="G465" s="156" t="s">
        <v>282</v>
      </c>
      <c r="H465" s="157">
        <v>18.760000000000002</v>
      </c>
      <c r="I465" s="158"/>
      <c r="J465" s="159">
        <f t="shared" si="160"/>
        <v>0</v>
      </c>
      <c r="K465" s="160"/>
      <c r="L465" s="30"/>
      <c r="M465" s="161" t="s">
        <v>1</v>
      </c>
      <c r="N465" s="162" t="s">
        <v>40</v>
      </c>
      <c r="O465" s="58"/>
      <c r="P465" s="163">
        <f t="shared" si="161"/>
        <v>0</v>
      </c>
      <c r="Q465" s="163">
        <v>1.01E-3</v>
      </c>
      <c r="R465" s="163">
        <f t="shared" si="162"/>
        <v>1.8947600000000002E-2</v>
      </c>
      <c r="S465" s="163">
        <v>0</v>
      </c>
      <c r="T465" s="164">
        <f t="shared" si="163"/>
        <v>0</v>
      </c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R465" s="165" t="s">
        <v>227</v>
      </c>
      <c r="AT465" s="165" t="s">
        <v>165</v>
      </c>
      <c r="AU465" s="165" t="s">
        <v>87</v>
      </c>
      <c r="AY465" s="14" t="s">
        <v>163</v>
      </c>
      <c r="BE465" s="166">
        <f t="shared" si="164"/>
        <v>0</v>
      </c>
      <c r="BF465" s="166">
        <f t="shared" si="165"/>
        <v>0</v>
      </c>
      <c r="BG465" s="166">
        <f t="shared" si="166"/>
        <v>0</v>
      </c>
      <c r="BH465" s="166">
        <f t="shared" si="167"/>
        <v>0</v>
      </c>
      <c r="BI465" s="166">
        <f t="shared" si="168"/>
        <v>0</v>
      </c>
      <c r="BJ465" s="14" t="s">
        <v>87</v>
      </c>
      <c r="BK465" s="166">
        <f t="shared" si="169"/>
        <v>0</v>
      </c>
      <c r="BL465" s="14" t="s">
        <v>227</v>
      </c>
      <c r="BM465" s="165" t="s">
        <v>1569</v>
      </c>
    </row>
    <row r="466" spans="1:65" s="2" customFormat="1" ht="16.5" customHeight="1">
      <c r="A466" s="29"/>
      <c r="B466" s="152"/>
      <c r="C466" s="172" t="s">
        <v>1570</v>
      </c>
      <c r="D466" s="172" t="s">
        <v>613</v>
      </c>
      <c r="E466" s="173" t="s">
        <v>1571</v>
      </c>
      <c r="F466" s="174" t="s">
        <v>1557</v>
      </c>
      <c r="G466" s="175" t="s">
        <v>168</v>
      </c>
      <c r="H466" s="176">
        <v>7.7290000000000001</v>
      </c>
      <c r="I466" s="177"/>
      <c r="J466" s="178">
        <f t="shared" si="160"/>
        <v>0</v>
      </c>
      <c r="K466" s="179"/>
      <c r="L466" s="180"/>
      <c r="M466" s="181" t="s">
        <v>1</v>
      </c>
      <c r="N466" s="182" t="s">
        <v>40</v>
      </c>
      <c r="O466" s="58"/>
      <c r="P466" s="163">
        <f t="shared" si="161"/>
        <v>0</v>
      </c>
      <c r="Q466" s="163">
        <v>1.0500000000000001E-2</v>
      </c>
      <c r="R466" s="163">
        <f t="shared" si="162"/>
        <v>8.1154500000000004E-2</v>
      </c>
      <c r="S466" s="163">
        <v>0</v>
      </c>
      <c r="T466" s="164">
        <f t="shared" si="163"/>
        <v>0</v>
      </c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R466" s="165" t="s">
        <v>292</v>
      </c>
      <c r="AT466" s="165" t="s">
        <v>613</v>
      </c>
      <c r="AU466" s="165" t="s">
        <v>87</v>
      </c>
      <c r="AY466" s="14" t="s">
        <v>163</v>
      </c>
      <c r="BE466" s="166">
        <f t="shared" si="164"/>
        <v>0</v>
      </c>
      <c r="BF466" s="166">
        <f t="shared" si="165"/>
        <v>0</v>
      </c>
      <c r="BG466" s="166">
        <f t="shared" si="166"/>
        <v>0</v>
      </c>
      <c r="BH466" s="166">
        <f t="shared" si="167"/>
        <v>0</v>
      </c>
      <c r="BI466" s="166">
        <f t="shared" si="168"/>
        <v>0</v>
      </c>
      <c r="BJ466" s="14" t="s">
        <v>87</v>
      </c>
      <c r="BK466" s="166">
        <f t="shared" si="169"/>
        <v>0</v>
      </c>
      <c r="BL466" s="14" t="s">
        <v>227</v>
      </c>
      <c r="BM466" s="165" t="s">
        <v>1572</v>
      </c>
    </row>
    <row r="467" spans="1:65" s="2" customFormat="1" ht="24.2" customHeight="1">
      <c r="A467" s="29"/>
      <c r="B467" s="152"/>
      <c r="C467" s="153" t="s">
        <v>1573</v>
      </c>
      <c r="D467" s="153" t="s">
        <v>165</v>
      </c>
      <c r="E467" s="154" t="s">
        <v>1574</v>
      </c>
      <c r="F467" s="155" t="s">
        <v>1575</v>
      </c>
      <c r="G467" s="156" t="s">
        <v>953</v>
      </c>
      <c r="H467" s="183"/>
      <c r="I467" s="158"/>
      <c r="J467" s="159">
        <f t="shared" si="160"/>
        <v>0</v>
      </c>
      <c r="K467" s="160"/>
      <c r="L467" s="30"/>
      <c r="M467" s="161" t="s">
        <v>1</v>
      </c>
      <c r="N467" s="162" t="s">
        <v>40</v>
      </c>
      <c r="O467" s="58"/>
      <c r="P467" s="163">
        <f t="shared" si="161"/>
        <v>0</v>
      </c>
      <c r="Q467" s="163">
        <v>0</v>
      </c>
      <c r="R467" s="163">
        <f t="shared" si="162"/>
        <v>0</v>
      </c>
      <c r="S467" s="163">
        <v>0</v>
      </c>
      <c r="T467" s="164">
        <f t="shared" si="163"/>
        <v>0</v>
      </c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R467" s="165" t="s">
        <v>227</v>
      </c>
      <c r="AT467" s="165" t="s">
        <v>165</v>
      </c>
      <c r="AU467" s="165" t="s">
        <v>87</v>
      </c>
      <c r="AY467" s="14" t="s">
        <v>163</v>
      </c>
      <c r="BE467" s="166">
        <f t="shared" si="164"/>
        <v>0</v>
      </c>
      <c r="BF467" s="166">
        <f t="shared" si="165"/>
        <v>0</v>
      </c>
      <c r="BG467" s="166">
        <f t="shared" si="166"/>
        <v>0</v>
      </c>
      <c r="BH467" s="166">
        <f t="shared" si="167"/>
        <v>0</v>
      </c>
      <c r="BI467" s="166">
        <f t="shared" si="168"/>
        <v>0</v>
      </c>
      <c r="BJ467" s="14" t="s">
        <v>87</v>
      </c>
      <c r="BK467" s="166">
        <f t="shared" si="169"/>
        <v>0</v>
      </c>
      <c r="BL467" s="14" t="s">
        <v>227</v>
      </c>
      <c r="BM467" s="165" t="s">
        <v>1576</v>
      </c>
    </row>
    <row r="468" spans="1:65" s="12" customFormat="1" ht="22.9" customHeight="1">
      <c r="B468" s="139"/>
      <c r="D468" s="140" t="s">
        <v>73</v>
      </c>
      <c r="E468" s="150" t="s">
        <v>1577</v>
      </c>
      <c r="F468" s="150" t="s">
        <v>1578</v>
      </c>
      <c r="I468" s="142"/>
      <c r="J468" s="151">
        <f>BK468</f>
        <v>0</v>
      </c>
      <c r="L468" s="139"/>
      <c r="M468" s="144"/>
      <c r="N468" s="145"/>
      <c r="O468" s="145"/>
      <c r="P468" s="146">
        <f>SUM(P469:P471)</f>
        <v>0</v>
      </c>
      <c r="Q468" s="145"/>
      <c r="R468" s="146">
        <f>SUM(R469:R471)</f>
        <v>5.6802986400000002</v>
      </c>
      <c r="S468" s="145"/>
      <c r="T468" s="147">
        <f>SUM(T469:T471)</f>
        <v>0</v>
      </c>
      <c r="AR468" s="140" t="s">
        <v>87</v>
      </c>
      <c r="AT468" s="148" t="s">
        <v>73</v>
      </c>
      <c r="AU468" s="148" t="s">
        <v>81</v>
      </c>
      <c r="AY468" s="140" t="s">
        <v>163</v>
      </c>
      <c r="BK468" s="149">
        <f>SUM(BK469:BK471)</f>
        <v>0</v>
      </c>
    </row>
    <row r="469" spans="1:65" s="2" customFormat="1" ht="16.5" customHeight="1">
      <c r="A469" s="29"/>
      <c r="B469" s="152"/>
      <c r="C469" s="153" t="s">
        <v>1579</v>
      </c>
      <c r="D469" s="153" t="s">
        <v>165</v>
      </c>
      <c r="E469" s="154" t="s">
        <v>1580</v>
      </c>
      <c r="F469" s="155" t="s">
        <v>1581</v>
      </c>
      <c r="G469" s="156" t="s">
        <v>168</v>
      </c>
      <c r="H469" s="157">
        <v>82.888000000000005</v>
      </c>
      <c r="I469" s="158"/>
      <c r="J469" s="159">
        <f>ROUND(I469*H469,2)</f>
        <v>0</v>
      </c>
      <c r="K469" s="160"/>
      <c r="L469" s="30"/>
      <c r="M469" s="161" t="s">
        <v>1</v>
      </c>
      <c r="N469" s="162" t="s">
        <v>40</v>
      </c>
      <c r="O469" s="58"/>
      <c r="P469" s="163">
        <f>O469*H469</f>
        <v>0</v>
      </c>
      <c r="Q469" s="163">
        <v>2.6530000000000001E-2</v>
      </c>
      <c r="R469" s="163">
        <f>Q469*H469</f>
        <v>2.1990186400000002</v>
      </c>
      <c r="S469" s="163">
        <v>0</v>
      </c>
      <c r="T469" s="164">
        <f>S469*H469</f>
        <v>0</v>
      </c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R469" s="165" t="s">
        <v>227</v>
      </c>
      <c r="AT469" s="165" t="s">
        <v>165</v>
      </c>
      <c r="AU469" s="165" t="s">
        <v>87</v>
      </c>
      <c r="AY469" s="14" t="s">
        <v>163</v>
      </c>
      <c r="BE469" s="166">
        <f>IF(N469="základná",J469,0)</f>
        <v>0</v>
      </c>
      <c r="BF469" s="166">
        <f>IF(N469="znížená",J469,0)</f>
        <v>0</v>
      </c>
      <c r="BG469" s="166">
        <f>IF(N469="zákl. prenesená",J469,0)</f>
        <v>0</v>
      </c>
      <c r="BH469" s="166">
        <f>IF(N469="zníž. prenesená",J469,0)</f>
        <v>0</v>
      </c>
      <c r="BI469" s="166">
        <f>IF(N469="nulová",J469,0)</f>
        <v>0</v>
      </c>
      <c r="BJ469" s="14" t="s">
        <v>87</v>
      </c>
      <c r="BK469" s="166">
        <f>ROUND(I469*H469,2)</f>
        <v>0</v>
      </c>
      <c r="BL469" s="14" t="s">
        <v>227</v>
      </c>
      <c r="BM469" s="165" t="s">
        <v>1582</v>
      </c>
    </row>
    <row r="470" spans="1:65" s="2" customFormat="1" ht="16.5" customHeight="1">
      <c r="A470" s="29"/>
      <c r="B470" s="152"/>
      <c r="C470" s="172" t="s">
        <v>1583</v>
      </c>
      <c r="D470" s="172" t="s">
        <v>613</v>
      </c>
      <c r="E470" s="173" t="s">
        <v>1584</v>
      </c>
      <c r="F470" s="174" t="s">
        <v>1585</v>
      </c>
      <c r="G470" s="175" t="s">
        <v>168</v>
      </c>
      <c r="H470" s="176">
        <v>87.031999999999996</v>
      </c>
      <c r="I470" s="177"/>
      <c r="J470" s="178">
        <f>ROUND(I470*H470,2)</f>
        <v>0</v>
      </c>
      <c r="K470" s="179"/>
      <c r="L470" s="180"/>
      <c r="M470" s="181" t="s">
        <v>1</v>
      </c>
      <c r="N470" s="182" t="s">
        <v>40</v>
      </c>
      <c r="O470" s="58"/>
      <c r="P470" s="163">
        <f>O470*H470</f>
        <v>0</v>
      </c>
      <c r="Q470" s="163">
        <v>0.04</v>
      </c>
      <c r="R470" s="163">
        <f>Q470*H470</f>
        <v>3.4812799999999999</v>
      </c>
      <c r="S470" s="163">
        <v>0</v>
      </c>
      <c r="T470" s="164">
        <f>S470*H470</f>
        <v>0</v>
      </c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R470" s="165" t="s">
        <v>292</v>
      </c>
      <c r="AT470" s="165" t="s">
        <v>613</v>
      </c>
      <c r="AU470" s="165" t="s">
        <v>87</v>
      </c>
      <c r="AY470" s="14" t="s">
        <v>163</v>
      </c>
      <c r="BE470" s="166">
        <f>IF(N470="základná",J470,0)</f>
        <v>0</v>
      </c>
      <c r="BF470" s="166">
        <f>IF(N470="znížená",J470,0)</f>
        <v>0</v>
      </c>
      <c r="BG470" s="166">
        <f>IF(N470="zákl. prenesená",J470,0)</f>
        <v>0</v>
      </c>
      <c r="BH470" s="166">
        <f>IF(N470="zníž. prenesená",J470,0)</f>
        <v>0</v>
      </c>
      <c r="BI470" s="166">
        <f>IF(N470="nulová",J470,0)</f>
        <v>0</v>
      </c>
      <c r="BJ470" s="14" t="s">
        <v>87</v>
      </c>
      <c r="BK470" s="166">
        <f>ROUND(I470*H470,2)</f>
        <v>0</v>
      </c>
      <c r="BL470" s="14" t="s">
        <v>227</v>
      </c>
      <c r="BM470" s="165" t="s">
        <v>1586</v>
      </c>
    </row>
    <row r="471" spans="1:65" s="2" customFormat="1" ht="24.2" customHeight="1">
      <c r="A471" s="29"/>
      <c r="B471" s="152"/>
      <c r="C471" s="153" t="s">
        <v>1587</v>
      </c>
      <c r="D471" s="153" t="s">
        <v>165</v>
      </c>
      <c r="E471" s="154" t="s">
        <v>1588</v>
      </c>
      <c r="F471" s="155" t="s">
        <v>1589</v>
      </c>
      <c r="G471" s="156" t="s">
        <v>953</v>
      </c>
      <c r="H471" s="183"/>
      <c r="I471" s="158"/>
      <c r="J471" s="159">
        <f>ROUND(I471*H471,2)</f>
        <v>0</v>
      </c>
      <c r="K471" s="160"/>
      <c r="L471" s="30"/>
      <c r="M471" s="161" t="s">
        <v>1</v>
      </c>
      <c r="N471" s="162" t="s">
        <v>40</v>
      </c>
      <c r="O471" s="58"/>
      <c r="P471" s="163">
        <f>O471*H471</f>
        <v>0</v>
      </c>
      <c r="Q471" s="163">
        <v>0</v>
      </c>
      <c r="R471" s="163">
        <f>Q471*H471</f>
        <v>0</v>
      </c>
      <c r="S471" s="163">
        <v>0</v>
      </c>
      <c r="T471" s="164">
        <f>S471*H471</f>
        <v>0</v>
      </c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R471" s="165" t="s">
        <v>227</v>
      </c>
      <c r="AT471" s="165" t="s">
        <v>165</v>
      </c>
      <c r="AU471" s="165" t="s">
        <v>87</v>
      </c>
      <c r="AY471" s="14" t="s">
        <v>163</v>
      </c>
      <c r="BE471" s="166">
        <f>IF(N471="základná",J471,0)</f>
        <v>0</v>
      </c>
      <c r="BF471" s="166">
        <f>IF(N471="znížená",J471,0)</f>
        <v>0</v>
      </c>
      <c r="BG471" s="166">
        <f>IF(N471="zákl. prenesená",J471,0)</f>
        <v>0</v>
      </c>
      <c r="BH471" s="166">
        <f>IF(N471="zníž. prenesená",J471,0)</f>
        <v>0</v>
      </c>
      <c r="BI471" s="166">
        <f>IF(N471="nulová",J471,0)</f>
        <v>0</v>
      </c>
      <c r="BJ471" s="14" t="s">
        <v>87</v>
      </c>
      <c r="BK471" s="166">
        <f>ROUND(I471*H471,2)</f>
        <v>0</v>
      </c>
      <c r="BL471" s="14" t="s">
        <v>227</v>
      </c>
      <c r="BM471" s="165" t="s">
        <v>1590</v>
      </c>
    </row>
    <row r="472" spans="1:65" s="12" customFormat="1" ht="22.9" customHeight="1">
      <c r="B472" s="139"/>
      <c r="D472" s="140" t="s">
        <v>73</v>
      </c>
      <c r="E472" s="150" t="s">
        <v>1591</v>
      </c>
      <c r="F472" s="150" t="s">
        <v>1592</v>
      </c>
      <c r="I472" s="142"/>
      <c r="J472" s="151">
        <f>BK472</f>
        <v>0</v>
      </c>
      <c r="L472" s="139"/>
      <c r="M472" s="144"/>
      <c r="N472" s="145"/>
      <c r="O472" s="145"/>
      <c r="P472" s="146">
        <f>SUM(P473:P475)</f>
        <v>0</v>
      </c>
      <c r="Q472" s="145"/>
      <c r="R472" s="146">
        <f>SUM(R473:R475)</f>
        <v>6.3924000000000009E-2</v>
      </c>
      <c r="S472" s="145"/>
      <c r="T472" s="147">
        <f>SUM(T473:T475)</f>
        <v>0</v>
      </c>
      <c r="AR472" s="140" t="s">
        <v>87</v>
      </c>
      <c r="AT472" s="148" t="s">
        <v>73</v>
      </c>
      <c r="AU472" s="148" t="s">
        <v>81</v>
      </c>
      <c r="AY472" s="140" t="s">
        <v>163</v>
      </c>
      <c r="BK472" s="149">
        <f>SUM(BK473:BK475)</f>
        <v>0</v>
      </c>
    </row>
    <row r="473" spans="1:65" s="2" customFormat="1" ht="33" customHeight="1">
      <c r="A473" s="29"/>
      <c r="B473" s="152"/>
      <c r="C473" s="153" t="s">
        <v>1593</v>
      </c>
      <c r="D473" s="153" t="s">
        <v>165</v>
      </c>
      <c r="E473" s="154" t="s">
        <v>1594</v>
      </c>
      <c r="F473" s="155" t="s">
        <v>1595</v>
      </c>
      <c r="G473" s="156" t="s">
        <v>168</v>
      </c>
      <c r="H473" s="157">
        <v>160.53</v>
      </c>
      <c r="I473" s="158"/>
      <c r="J473" s="159">
        <f>ROUND(I473*H473,2)</f>
        <v>0</v>
      </c>
      <c r="K473" s="160"/>
      <c r="L473" s="30"/>
      <c r="M473" s="161" t="s">
        <v>1</v>
      </c>
      <c r="N473" s="162" t="s">
        <v>40</v>
      </c>
      <c r="O473" s="58"/>
      <c r="P473" s="163">
        <f>O473*H473</f>
        <v>0</v>
      </c>
      <c r="Q473" s="163">
        <v>2.2000000000000001E-4</v>
      </c>
      <c r="R473" s="163">
        <f>Q473*H473</f>
        <v>3.5316600000000004E-2</v>
      </c>
      <c r="S473" s="163">
        <v>0</v>
      </c>
      <c r="T473" s="164">
        <f>S473*H473</f>
        <v>0</v>
      </c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R473" s="165" t="s">
        <v>227</v>
      </c>
      <c r="AT473" s="165" t="s">
        <v>165</v>
      </c>
      <c r="AU473" s="165" t="s">
        <v>87</v>
      </c>
      <c r="AY473" s="14" t="s">
        <v>163</v>
      </c>
      <c r="BE473" s="166">
        <f>IF(N473="základná",J473,0)</f>
        <v>0</v>
      </c>
      <c r="BF473" s="166">
        <f>IF(N473="znížená",J473,0)</f>
        <v>0</v>
      </c>
      <c r="BG473" s="166">
        <f>IF(N473="zákl. prenesená",J473,0)</f>
        <v>0</v>
      </c>
      <c r="BH473" s="166">
        <f>IF(N473="zníž. prenesená",J473,0)</f>
        <v>0</v>
      </c>
      <c r="BI473" s="166">
        <f>IF(N473="nulová",J473,0)</f>
        <v>0</v>
      </c>
      <c r="BJ473" s="14" t="s">
        <v>87</v>
      </c>
      <c r="BK473" s="166">
        <f>ROUND(I473*H473,2)</f>
        <v>0</v>
      </c>
      <c r="BL473" s="14" t="s">
        <v>227</v>
      </c>
      <c r="BM473" s="165" t="s">
        <v>1596</v>
      </c>
    </row>
    <row r="474" spans="1:65" s="2" customFormat="1" ht="37.9" customHeight="1">
      <c r="A474" s="29"/>
      <c r="B474" s="152"/>
      <c r="C474" s="153" t="s">
        <v>1597</v>
      </c>
      <c r="D474" s="153" t="s">
        <v>165</v>
      </c>
      <c r="E474" s="154" t="s">
        <v>1598</v>
      </c>
      <c r="F474" s="155" t="s">
        <v>1599</v>
      </c>
      <c r="G474" s="156" t="s">
        <v>168</v>
      </c>
      <c r="H474" s="157">
        <v>160.53</v>
      </c>
      <c r="I474" s="158"/>
      <c r="J474" s="159">
        <f>ROUND(I474*H474,2)</f>
        <v>0</v>
      </c>
      <c r="K474" s="160"/>
      <c r="L474" s="30"/>
      <c r="M474" s="161" t="s">
        <v>1</v>
      </c>
      <c r="N474" s="162" t="s">
        <v>40</v>
      </c>
      <c r="O474" s="58"/>
      <c r="P474" s="163">
        <f>O474*H474</f>
        <v>0</v>
      </c>
      <c r="Q474" s="163">
        <v>2.0000000000000002E-5</v>
      </c>
      <c r="R474" s="163">
        <f>Q474*H474</f>
        <v>3.2106000000000001E-3</v>
      </c>
      <c r="S474" s="163">
        <v>0</v>
      </c>
      <c r="T474" s="164">
        <f>S474*H474</f>
        <v>0</v>
      </c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R474" s="165" t="s">
        <v>227</v>
      </c>
      <c r="AT474" s="165" t="s">
        <v>165</v>
      </c>
      <c r="AU474" s="165" t="s">
        <v>87</v>
      </c>
      <c r="AY474" s="14" t="s">
        <v>163</v>
      </c>
      <c r="BE474" s="166">
        <f>IF(N474="základná",J474,0)</f>
        <v>0</v>
      </c>
      <c r="BF474" s="166">
        <f>IF(N474="znížená",J474,0)</f>
        <v>0</v>
      </c>
      <c r="BG474" s="166">
        <f>IF(N474="zákl. prenesená",J474,0)</f>
        <v>0</v>
      </c>
      <c r="BH474" s="166">
        <f>IF(N474="zníž. prenesená",J474,0)</f>
        <v>0</v>
      </c>
      <c r="BI474" s="166">
        <f>IF(N474="nulová",J474,0)</f>
        <v>0</v>
      </c>
      <c r="BJ474" s="14" t="s">
        <v>87</v>
      </c>
      <c r="BK474" s="166">
        <f>ROUND(I474*H474,2)</f>
        <v>0</v>
      </c>
      <c r="BL474" s="14" t="s">
        <v>227</v>
      </c>
      <c r="BM474" s="165" t="s">
        <v>1600</v>
      </c>
    </row>
    <row r="475" spans="1:65" s="2" customFormat="1" ht="33" customHeight="1">
      <c r="A475" s="29"/>
      <c r="B475" s="152"/>
      <c r="C475" s="153" t="s">
        <v>1601</v>
      </c>
      <c r="D475" s="153" t="s">
        <v>165</v>
      </c>
      <c r="E475" s="154" t="s">
        <v>1602</v>
      </c>
      <c r="F475" s="155" t="s">
        <v>1603</v>
      </c>
      <c r="G475" s="156" t="s">
        <v>168</v>
      </c>
      <c r="H475" s="157">
        <v>76.959999999999994</v>
      </c>
      <c r="I475" s="158"/>
      <c r="J475" s="159">
        <f>ROUND(I475*H475,2)</f>
        <v>0</v>
      </c>
      <c r="K475" s="160"/>
      <c r="L475" s="30"/>
      <c r="M475" s="161" t="s">
        <v>1</v>
      </c>
      <c r="N475" s="162" t="s">
        <v>40</v>
      </c>
      <c r="O475" s="58"/>
      <c r="P475" s="163">
        <f>O475*H475</f>
        <v>0</v>
      </c>
      <c r="Q475" s="163">
        <v>3.3E-4</v>
      </c>
      <c r="R475" s="163">
        <f>Q475*H475</f>
        <v>2.5396799999999997E-2</v>
      </c>
      <c r="S475" s="163">
        <v>0</v>
      </c>
      <c r="T475" s="164">
        <f>S475*H475</f>
        <v>0</v>
      </c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R475" s="165" t="s">
        <v>227</v>
      </c>
      <c r="AT475" s="165" t="s">
        <v>165</v>
      </c>
      <c r="AU475" s="165" t="s">
        <v>87</v>
      </c>
      <c r="AY475" s="14" t="s">
        <v>163</v>
      </c>
      <c r="BE475" s="166">
        <f>IF(N475="základná",J475,0)</f>
        <v>0</v>
      </c>
      <c r="BF475" s="166">
        <f>IF(N475="znížená",J475,0)</f>
        <v>0</v>
      </c>
      <c r="BG475" s="166">
        <f>IF(N475="zákl. prenesená",J475,0)</f>
        <v>0</v>
      </c>
      <c r="BH475" s="166">
        <f>IF(N475="zníž. prenesená",J475,0)</f>
        <v>0</v>
      </c>
      <c r="BI475" s="166">
        <f>IF(N475="nulová",J475,0)</f>
        <v>0</v>
      </c>
      <c r="BJ475" s="14" t="s">
        <v>87</v>
      </c>
      <c r="BK475" s="166">
        <f>ROUND(I475*H475,2)</f>
        <v>0</v>
      </c>
      <c r="BL475" s="14" t="s">
        <v>227</v>
      </c>
      <c r="BM475" s="165" t="s">
        <v>1604</v>
      </c>
    </row>
    <row r="476" spans="1:65" s="12" customFormat="1" ht="22.9" customHeight="1">
      <c r="B476" s="139"/>
      <c r="D476" s="140" t="s">
        <v>73</v>
      </c>
      <c r="E476" s="150" t="s">
        <v>1605</v>
      </c>
      <c r="F476" s="150" t="s">
        <v>1606</v>
      </c>
      <c r="I476" s="142"/>
      <c r="J476" s="151">
        <f>BK476</f>
        <v>0</v>
      </c>
      <c r="L476" s="139"/>
      <c r="M476" s="144"/>
      <c r="N476" s="145"/>
      <c r="O476" s="145"/>
      <c r="P476" s="146">
        <f>SUM(P477:P480)</f>
        <v>0</v>
      </c>
      <c r="Q476" s="145"/>
      <c r="R476" s="146">
        <f>SUM(R477:R480)</f>
        <v>0.35336876</v>
      </c>
      <c r="S476" s="145"/>
      <c r="T476" s="147">
        <f>SUM(T477:T480)</f>
        <v>0</v>
      </c>
      <c r="AR476" s="140" t="s">
        <v>87</v>
      </c>
      <c r="AT476" s="148" t="s">
        <v>73</v>
      </c>
      <c r="AU476" s="148" t="s">
        <v>81</v>
      </c>
      <c r="AY476" s="140" t="s">
        <v>163</v>
      </c>
      <c r="BK476" s="149">
        <f>SUM(BK477:BK480)</f>
        <v>0</v>
      </c>
    </row>
    <row r="477" spans="1:65" s="2" customFormat="1" ht="24.2" customHeight="1">
      <c r="A477" s="29"/>
      <c r="B477" s="152"/>
      <c r="C477" s="153" t="s">
        <v>1607</v>
      </c>
      <c r="D477" s="153" t="s">
        <v>165</v>
      </c>
      <c r="E477" s="154" t="s">
        <v>1608</v>
      </c>
      <c r="F477" s="155" t="s">
        <v>1609</v>
      </c>
      <c r="G477" s="156" t="s">
        <v>168</v>
      </c>
      <c r="H477" s="157">
        <v>802.29200000000003</v>
      </c>
      <c r="I477" s="158"/>
      <c r="J477" s="159">
        <f>ROUND(I477*H477,2)</f>
        <v>0</v>
      </c>
      <c r="K477" s="160"/>
      <c r="L477" s="30"/>
      <c r="M477" s="161" t="s">
        <v>1</v>
      </c>
      <c r="N477" s="162" t="s">
        <v>40</v>
      </c>
      <c r="O477" s="58"/>
      <c r="P477" s="163">
        <f>O477*H477</f>
        <v>0</v>
      </c>
      <c r="Q477" s="163">
        <v>1E-4</v>
      </c>
      <c r="R477" s="163">
        <f>Q477*H477</f>
        <v>8.0229200000000001E-2</v>
      </c>
      <c r="S477" s="163">
        <v>0</v>
      </c>
      <c r="T477" s="164">
        <f>S477*H477</f>
        <v>0</v>
      </c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R477" s="165" t="s">
        <v>227</v>
      </c>
      <c r="AT477" s="165" t="s">
        <v>165</v>
      </c>
      <c r="AU477" s="165" t="s">
        <v>87</v>
      </c>
      <c r="AY477" s="14" t="s">
        <v>163</v>
      </c>
      <c r="BE477" s="166">
        <f>IF(N477="základná",J477,0)</f>
        <v>0</v>
      </c>
      <c r="BF477" s="166">
        <f>IF(N477="znížená",J477,0)</f>
        <v>0</v>
      </c>
      <c r="BG477" s="166">
        <f>IF(N477="zákl. prenesená",J477,0)</f>
        <v>0</v>
      </c>
      <c r="BH477" s="166">
        <f>IF(N477="zníž. prenesená",J477,0)</f>
        <v>0</v>
      </c>
      <c r="BI477" s="166">
        <f>IF(N477="nulová",J477,0)</f>
        <v>0</v>
      </c>
      <c r="BJ477" s="14" t="s">
        <v>87</v>
      </c>
      <c r="BK477" s="166">
        <f>ROUND(I477*H477,2)</f>
        <v>0</v>
      </c>
      <c r="BL477" s="14" t="s">
        <v>227</v>
      </c>
      <c r="BM477" s="165" t="s">
        <v>1610</v>
      </c>
    </row>
    <row r="478" spans="1:65" s="2" customFormat="1" ht="24.2" customHeight="1">
      <c r="A478" s="29"/>
      <c r="B478" s="152"/>
      <c r="C478" s="153" t="s">
        <v>1611</v>
      </c>
      <c r="D478" s="153" t="s">
        <v>165</v>
      </c>
      <c r="E478" s="154" t="s">
        <v>1612</v>
      </c>
      <c r="F478" s="155" t="s">
        <v>1613</v>
      </c>
      <c r="G478" s="156" t="s">
        <v>168</v>
      </c>
      <c r="H478" s="157">
        <v>55.887999999999998</v>
      </c>
      <c r="I478" s="158"/>
      <c r="J478" s="159">
        <f>ROUND(I478*H478,2)</f>
        <v>0</v>
      </c>
      <c r="K478" s="160"/>
      <c r="L478" s="30"/>
      <c r="M478" s="161" t="s">
        <v>1</v>
      </c>
      <c r="N478" s="162" t="s">
        <v>40</v>
      </c>
      <c r="O478" s="58"/>
      <c r="P478" s="163">
        <f>O478*H478</f>
        <v>0</v>
      </c>
      <c r="Q478" s="163">
        <v>1.4999999999999999E-4</v>
      </c>
      <c r="R478" s="163">
        <f>Q478*H478</f>
        <v>8.3831999999999986E-3</v>
      </c>
      <c r="S478" s="163">
        <v>0</v>
      </c>
      <c r="T478" s="164">
        <f>S478*H478</f>
        <v>0</v>
      </c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R478" s="165" t="s">
        <v>227</v>
      </c>
      <c r="AT478" s="165" t="s">
        <v>165</v>
      </c>
      <c r="AU478" s="165" t="s">
        <v>87</v>
      </c>
      <c r="AY478" s="14" t="s">
        <v>163</v>
      </c>
      <c r="BE478" s="166">
        <f>IF(N478="základná",J478,0)</f>
        <v>0</v>
      </c>
      <c r="BF478" s="166">
        <f>IF(N478="znížená",J478,0)</f>
        <v>0</v>
      </c>
      <c r="BG478" s="166">
        <f>IF(N478="zákl. prenesená",J478,0)</f>
        <v>0</v>
      </c>
      <c r="BH478" s="166">
        <f>IF(N478="zníž. prenesená",J478,0)</f>
        <v>0</v>
      </c>
      <c r="BI478" s="166">
        <f>IF(N478="nulová",J478,0)</f>
        <v>0</v>
      </c>
      <c r="BJ478" s="14" t="s">
        <v>87</v>
      </c>
      <c r="BK478" s="166">
        <f>ROUND(I478*H478,2)</f>
        <v>0</v>
      </c>
      <c r="BL478" s="14" t="s">
        <v>227</v>
      </c>
      <c r="BM478" s="165" t="s">
        <v>1614</v>
      </c>
    </row>
    <row r="479" spans="1:65" s="2" customFormat="1" ht="24.2" customHeight="1">
      <c r="A479" s="29"/>
      <c r="B479" s="152"/>
      <c r="C479" s="153" t="s">
        <v>1615</v>
      </c>
      <c r="D479" s="153" t="s">
        <v>165</v>
      </c>
      <c r="E479" s="154" t="s">
        <v>1616</v>
      </c>
      <c r="F479" s="155" t="s">
        <v>1617</v>
      </c>
      <c r="G479" s="156" t="s">
        <v>168</v>
      </c>
      <c r="H479" s="157">
        <v>259.05</v>
      </c>
      <c r="I479" s="158"/>
      <c r="J479" s="159">
        <f>ROUND(I479*H479,2)</f>
        <v>0</v>
      </c>
      <c r="K479" s="160"/>
      <c r="L479" s="30"/>
      <c r="M479" s="161" t="s">
        <v>1</v>
      </c>
      <c r="N479" s="162" t="s">
        <v>40</v>
      </c>
      <c r="O479" s="58"/>
      <c r="P479" s="163">
        <f>O479*H479</f>
        <v>0</v>
      </c>
      <c r="Q479" s="163">
        <v>0</v>
      </c>
      <c r="R479" s="163">
        <f>Q479*H479</f>
        <v>0</v>
      </c>
      <c r="S479" s="163">
        <v>0</v>
      </c>
      <c r="T479" s="164">
        <f>S479*H479</f>
        <v>0</v>
      </c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R479" s="165" t="s">
        <v>227</v>
      </c>
      <c r="AT479" s="165" t="s">
        <v>165</v>
      </c>
      <c r="AU479" s="165" t="s">
        <v>87</v>
      </c>
      <c r="AY479" s="14" t="s">
        <v>163</v>
      </c>
      <c r="BE479" s="166">
        <f>IF(N479="základná",J479,0)</f>
        <v>0</v>
      </c>
      <c r="BF479" s="166">
        <f>IF(N479="znížená",J479,0)</f>
        <v>0</v>
      </c>
      <c r="BG479" s="166">
        <f>IF(N479="zákl. prenesená",J479,0)</f>
        <v>0</v>
      </c>
      <c r="BH479" s="166">
        <f>IF(N479="zníž. prenesená",J479,0)</f>
        <v>0</v>
      </c>
      <c r="BI479" s="166">
        <f>IF(N479="nulová",J479,0)</f>
        <v>0</v>
      </c>
      <c r="BJ479" s="14" t="s">
        <v>87</v>
      </c>
      <c r="BK479" s="166">
        <f>ROUND(I479*H479,2)</f>
        <v>0</v>
      </c>
      <c r="BL479" s="14" t="s">
        <v>227</v>
      </c>
      <c r="BM479" s="165" t="s">
        <v>1618</v>
      </c>
    </row>
    <row r="480" spans="1:65" s="2" customFormat="1" ht="44.25" customHeight="1">
      <c r="A480" s="29"/>
      <c r="B480" s="152"/>
      <c r="C480" s="153" t="s">
        <v>1619</v>
      </c>
      <c r="D480" s="153" t="s">
        <v>165</v>
      </c>
      <c r="E480" s="154" t="s">
        <v>1620</v>
      </c>
      <c r="F480" s="155" t="s">
        <v>1621</v>
      </c>
      <c r="G480" s="156" t="s">
        <v>168</v>
      </c>
      <c r="H480" s="157">
        <v>802.29200000000003</v>
      </c>
      <c r="I480" s="158"/>
      <c r="J480" s="159">
        <f>ROUND(I480*H480,2)</f>
        <v>0</v>
      </c>
      <c r="K480" s="160"/>
      <c r="L480" s="30"/>
      <c r="M480" s="161" t="s">
        <v>1</v>
      </c>
      <c r="N480" s="162" t="s">
        <v>40</v>
      </c>
      <c r="O480" s="58"/>
      <c r="P480" s="163">
        <f>O480*H480</f>
        <v>0</v>
      </c>
      <c r="Q480" s="163">
        <v>3.3E-4</v>
      </c>
      <c r="R480" s="163">
        <f>Q480*H480</f>
        <v>0.26475636000000002</v>
      </c>
      <c r="S480" s="163">
        <v>0</v>
      </c>
      <c r="T480" s="164">
        <f>S480*H480</f>
        <v>0</v>
      </c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R480" s="165" t="s">
        <v>227</v>
      </c>
      <c r="AT480" s="165" t="s">
        <v>165</v>
      </c>
      <c r="AU480" s="165" t="s">
        <v>87</v>
      </c>
      <c r="AY480" s="14" t="s">
        <v>163</v>
      </c>
      <c r="BE480" s="166">
        <f>IF(N480="základná",J480,0)</f>
        <v>0</v>
      </c>
      <c r="BF480" s="166">
        <f>IF(N480="znížená",J480,0)</f>
        <v>0</v>
      </c>
      <c r="BG480" s="166">
        <f>IF(N480="zákl. prenesená",J480,0)</f>
        <v>0</v>
      </c>
      <c r="BH480" s="166">
        <f>IF(N480="zníž. prenesená",J480,0)</f>
        <v>0</v>
      </c>
      <c r="BI480" s="166">
        <f>IF(N480="nulová",J480,0)</f>
        <v>0</v>
      </c>
      <c r="BJ480" s="14" t="s">
        <v>87</v>
      </c>
      <c r="BK480" s="166">
        <f>ROUND(I480*H480,2)</f>
        <v>0</v>
      </c>
      <c r="BL480" s="14" t="s">
        <v>227</v>
      </c>
      <c r="BM480" s="165" t="s">
        <v>1622</v>
      </c>
    </row>
    <row r="481" spans="1:65" s="12" customFormat="1" ht="25.9" customHeight="1">
      <c r="B481" s="139"/>
      <c r="D481" s="140" t="s">
        <v>73</v>
      </c>
      <c r="E481" s="141" t="s">
        <v>613</v>
      </c>
      <c r="F481" s="141" t="s">
        <v>1623</v>
      </c>
      <c r="I481" s="142"/>
      <c r="J481" s="143">
        <f>BK481</f>
        <v>0</v>
      </c>
      <c r="L481" s="139"/>
      <c r="M481" s="144"/>
      <c r="N481" s="145"/>
      <c r="O481" s="145"/>
      <c r="P481" s="146">
        <f>P482+P560+P571</f>
        <v>0</v>
      </c>
      <c r="Q481" s="145"/>
      <c r="R481" s="146">
        <f>R482+R560+R571</f>
        <v>0.71367021000000019</v>
      </c>
      <c r="S481" s="145"/>
      <c r="T481" s="147">
        <f>T482+T560+T571</f>
        <v>0</v>
      </c>
      <c r="AR481" s="140" t="s">
        <v>174</v>
      </c>
      <c r="AT481" s="148" t="s">
        <v>73</v>
      </c>
      <c r="AU481" s="148" t="s">
        <v>74</v>
      </c>
      <c r="AY481" s="140" t="s">
        <v>163</v>
      </c>
      <c r="BK481" s="149">
        <f>BK482+BK560+BK571</f>
        <v>0</v>
      </c>
    </row>
    <row r="482" spans="1:65" s="12" customFormat="1" ht="22.9" customHeight="1">
      <c r="B482" s="139"/>
      <c r="D482" s="140" t="s">
        <v>73</v>
      </c>
      <c r="E482" s="150" t="s">
        <v>1624</v>
      </c>
      <c r="F482" s="150" t="s">
        <v>1625</v>
      </c>
      <c r="I482" s="142"/>
      <c r="J482" s="151">
        <f>BK482</f>
        <v>0</v>
      </c>
      <c r="L482" s="139"/>
      <c r="M482" s="144"/>
      <c r="N482" s="145"/>
      <c r="O482" s="145"/>
      <c r="P482" s="146">
        <f>SUM(P483:P559)</f>
        <v>0</v>
      </c>
      <c r="Q482" s="145"/>
      <c r="R482" s="146">
        <f>SUM(R483:R559)</f>
        <v>0.70287021000000016</v>
      </c>
      <c r="S482" s="145"/>
      <c r="T482" s="147">
        <f>SUM(T483:T559)</f>
        <v>0</v>
      </c>
      <c r="AR482" s="140" t="s">
        <v>174</v>
      </c>
      <c r="AT482" s="148" t="s">
        <v>73</v>
      </c>
      <c r="AU482" s="148" t="s">
        <v>81</v>
      </c>
      <c r="AY482" s="140" t="s">
        <v>163</v>
      </c>
      <c r="BK482" s="149">
        <f>SUM(BK483:BK559)</f>
        <v>0</v>
      </c>
    </row>
    <row r="483" spans="1:65" s="2" customFormat="1" ht="24.2" customHeight="1">
      <c r="A483" s="29"/>
      <c r="B483" s="152"/>
      <c r="C483" s="153" t="s">
        <v>1626</v>
      </c>
      <c r="D483" s="153" t="s">
        <v>165</v>
      </c>
      <c r="E483" s="154" t="s">
        <v>1627</v>
      </c>
      <c r="F483" s="155" t="s">
        <v>1628</v>
      </c>
      <c r="G483" s="156" t="s">
        <v>282</v>
      </c>
      <c r="H483" s="157">
        <v>1300</v>
      </c>
      <c r="I483" s="158"/>
      <c r="J483" s="159">
        <f t="shared" ref="J483:J514" si="170">ROUND(I483*H483,2)</f>
        <v>0</v>
      </c>
      <c r="K483" s="160"/>
      <c r="L483" s="30"/>
      <c r="M483" s="161" t="s">
        <v>1</v>
      </c>
      <c r="N483" s="162" t="s">
        <v>40</v>
      </c>
      <c r="O483" s="58"/>
      <c r="P483" s="163">
        <f t="shared" ref="P483:P514" si="171">O483*H483</f>
        <v>0</v>
      </c>
      <c r="Q483" s="163">
        <v>0</v>
      </c>
      <c r="R483" s="163">
        <f t="shared" ref="R483:R514" si="172">Q483*H483</f>
        <v>0</v>
      </c>
      <c r="S483" s="163">
        <v>0</v>
      </c>
      <c r="T483" s="164">
        <f t="shared" ref="T483:T514" si="173">S483*H483</f>
        <v>0</v>
      </c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R483" s="165" t="s">
        <v>436</v>
      </c>
      <c r="AT483" s="165" t="s">
        <v>165</v>
      </c>
      <c r="AU483" s="165" t="s">
        <v>87</v>
      </c>
      <c r="AY483" s="14" t="s">
        <v>163</v>
      </c>
      <c r="BE483" s="166">
        <f t="shared" ref="BE483:BE514" si="174">IF(N483="základná",J483,0)</f>
        <v>0</v>
      </c>
      <c r="BF483" s="166">
        <f t="shared" ref="BF483:BF514" si="175">IF(N483="znížená",J483,0)</f>
        <v>0</v>
      </c>
      <c r="BG483" s="166">
        <f t="shared" ref="BG483:BG514" si="176">IF(N483="zákl. prenesená",J483,0)</f>
        <v>0</v>
      </c>
      <c r="BH483" s="166">
        <f t="shared" ref="BH483:BH514" si="177">IF(N483="zníž. prenesená",J483,0)</f>
        <v>0</v>
      </c>
      <c r="BI483" s="166">
        <f t="shared" ref="BI483:BI514" si="178">IF(N483="nulová",J483,0)</f>
        <v>0</v>
      </c>
      <c r="BJ483" s="14" t="s">
        <v>87</v>
      </c>
      <c r="BK483" s="166">
        <f t="shared" ref="BK483:BK514" si="179">ROUND(I483*H483,2)</f>
        <v>0</v>
      </c>
      <c r="BL483" s="14" t="s">
        <v>436</v>
      </c>
      <c r="BM483" s="165" t="s">
        <v>1629</v>
      </c>
    </row>
    <row r="484" spans="1:65" s="2" customFormat="1" ht="24.2" customHeight="1">
      <c r="A484" s="29"/>
      <c r="B484" s="152"/>
      <c r="C484" s="172" t="s">
        <v>1630</v>
      </c>
      <c r="D484" s="172" t="s">
        <v>613</v>
      </c>
      <c r="E484" s="173" t="s">
        <v>1631</v>
      </c>
      <c r="F484" s="174" t="s">
        <v>1632</v>
      </c>
      <c r="G484" s="175" t="s">
        <v>282</v>
      </c>
      <c r="H484" s="176">
        <v>1300</v>
      </c>
      <c r="I484" s="177"/>
      <c r="J484" s="178">
        <f t="shared" si="170"/>
        <v>0</v>
      </c>
      <c r="K484" s="179"/>
      <c r="L484" s="180"/>
      <c r="M484" s="181" t="s">
        <v>1</v>
      </c>
      <c r="N484" s="182" t="s">
        <v>40</v>
      </c>
      <c r="O484" s="58"/>
      <c r="P484" s="163">
        <f t="shared" si="171"/>
        <v>0</v>
      </c>
      <c r="Q484" s="163">
        <v>1.7000000000000001E-4</v>
      </c>
      <c r="R484" s="163">
        <f t="shared" si="172"/>
        <v>0.22100000000000003</v>
      </c>
      <c r="S484" s="163">
        <v>0</v>
      </c>
      <c r="T484" s="164">
        <f t="shared" si="173"/>
        <v>0</v>
      </c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R484" s="165" t="s">
        <v>936</v>
      </c>
      <c r="AT484" s="165" t="s">
        <v>613</v>
      </c>
      <c r="AU484" s="165" t="s">
        <v>87</v>
      </c>
      <c r="AY484" s="14" t="s">
        <v>163</v>
      </c>
      <c r="BE484" s="166">
        <f t="shared" si="174"/>
        <v>0</v>
      </c>
      <c r="BF484" s="166">
        <f t="shared" si="175"/>
        <v>0</v>
      </c>
      <c r="BG484" s="166">
        <f t="shared" si="176"/>
        <v>0</v>
      </c>
      <c r="BH484" s="166">
        <f t="shared" si="177"/>
        <v>0</v>
      </c>
      <c r="BI484" s="166">
        <f t="shared" si="178"/>
        <v>0</v>
      </c>
      <c r="BJ484" s="14" t="s">
        <v>87</v>
      </c>
      <c r="BK484" s="166">
        <f t="shared" si="179"/>
        <v>0</v>
      </c>
      <c r="BL484" s="14" t="s">
        <v>936</v>
      </c>
      <c r="BM484" s="165" t="s">
        <v>1633</v>
      </c>
    </row>
    <row r="485" spans="1:65" s="2" customFormat="1" ht="24.2" customHeight="1">
      <c r="A485" s="29"/>
      <c r="B485" s="152"/>
      <c r="C485" s="172" t="s">
        <v>1634</v>
      </c>
      <c r="D485" s="172" t="s">
        <v>613</v>
      </c>
      <c r="E485" s="173" t="s">
        <v>1635</v>
      </c>
      <c r="F485" s="174" t="s">
        <v>1636</v>
      </c>
      <c r="G485" s="175" t="s">
        <v>245</v>
      </c>
      <c r="H485" s="176">
        <v>34.820999999999998</v>
      </c>
      <c r="I485" s="177"/>
      <c r="J485" s="178">
        <f t="shared" si="170"/>
        <v>0</v>
      </c>
      <c r="K485" s="179"/>
      <c r="L485" s="180"/>
      <c r="M485" s="181" t="s">
        <v>1</v>
      </c>
      <c r="N485" s="182" t="s">
        <v>40</v>
      </c>
      <c r="O485" s="58"/>
      <c r="P485" s="163">
        <f t="shared" si="171"/>
        <v>0</v>
      </c>
      <c r="Q485" s="163">
        <v>1.0000000000000001E-5</v>
      </c>
      <c r="R485" s="163">
        <f t="shared" si="172"/>
        <v>3.4821E-4</v>
      </c>
      <c r="S485" s="163">
        <v>0</v>
      </c>
      <c r="T485" s="164">
        <f t="shared" si="173"/>
        <v>0</v>
      </c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R485" s="165" t="s">
        <v>936</v>
      </c>
      <c r="AT485" s="165" t="s">
        <v>613</v>
      </c>
      <c r="AU485" s="165" t="s">
        <v>87</v>
      </c>
      <c r="AY485" s="14" t="s">
        <v>163</v>
      </c>
      <c r="BE485" s="166">
        <f t="shared" si="174"/>
        <v>0</v>
      </c>
      <c r="BF485" s="166">
        <f t="shared" si="175"/>
        <v>0</v>
      </c>
      <c r="BG485" s="166">
        <f t="shared" si="176"/>
        <v>0</v>
      </c>
      <c r="BH485" s="166">
        <f t="shared" si="177"/>
        <v>0</v>
      </c>
      <c r="BI485" s="166">
        <f t="shared" si="178"/>
        <v>0</v>
      </c>
      <c r="BJ485" s="14" t="s">
        <v>87</v>
      </c>
      <c r="BK485" s="166">
        <f t="shared" si="179"/>
        <v>0</v>
      </c>
      <c r="BL485" s="14" t="s">
        <v>936</v>
      </c>
      <c r="BM485" s="165" t="s">
        <v>1637</v>
      </c>
    </row>
    <row r="486" spans="1:65" s="2" customFormat="1" ht="24.2" customHeight="1">
      <c r="A486" s="29"/>
      <c r="B486" s="152"/>
      <c r="C486" s="153" t="s">
        <v>1638</v>
      </c>
      <c r="D486" s="153" t="s">
        <v>165</v>
      </c>
      <c r="E486" s="154" t="s">
        <v>1639</v>
      </c>
      <c r="F486" s="155" t="s">
        <v>1640</v>
      </c>
      <c r="G486" s="156" t="s">
        <v>245</v>
      </c>
      <c r="H486" s="157">
        <v>10</v>
      </c>
      <c r="I486" s="158"/>
      <c r="J486" s="159">
        <f t="shared" si="170"/>
        <v>0</v>
      </c>
      <c r="K486" s="160"/>
      <c r="L486" s="30"/>
      <c r="M486" s="161" t="s">
        <v>1</v>
      </c>
      <c r="N486" s="162" t="s">
        <v>40</v>
      </c>
      <c r="O486" s="58"/>
      <c r="P486" s="163">
        <f t="shared" si="171"/>
        <v>0</v>
      </c>
      <c r="Q486" s="163">
        <v>0</v>
      </c>
      <c r="R486" s="163">
        <f t="shared" si="172"/>
        <v>0</v>
      </c>
      <c r="S486" s="163">
        <v>0</v>
      </c>
      <c r="T486" s="164">
        <f t="shared" si="173"/>
        <v>0</v>
      </c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R486" s="165" t="s">
        <v>436</v>
      </c>
      <c r="AT486" s="165" t="s">
        <v>165</v>
      </c>
      <c r="AU486" s="165" t="s">
        <v>87</v>
      </c>
      <c r="AY486" s="14" t="s">
        <v>163</v>
      </c>
      <c r="BE486" s="166">
        <f t="shared" si="174"/>
        <v>0</v>
      </c>
      <c r="BF486" s="166">
        <f t="shared" si="175"/>
        <v>0</v>
      </c>
      <c r="BG486" s="166">
        <f t="shared" si="176"/>
        <v>0</v>
      </c>
      <c r="BH486" s="166">
        <f t="shared" si="177"/>
        <v>0</v>
      </c>
      <c r="BI486" s="166">
        <f t="shared" si="178"/>
        <v>0</v>
      </c>
      <c r="BJ486" s="14" t="s">
        <v>87</v>
      </c>
      <c r="BK486" s="166">
        <f t="shared" si="179"/>
        <v>0</v>
      </c>
      <c r="BL486" s="14" t="s">
        <v>436</v>
      </c>
      <c r="BM486" s="165" t="s">
        <v>1641</v>
      </c>
    </row>
    <row r="487" spans="1:65" s="2" customFormat="1" ht="24.2" customHeight="1">
      <c r="A487" s="29"/>
      <c r="B487" s="152"/>
      <c r="C487" s="172" t="s">
        <v>1642</v>
      </c>
      <c r="D487" s="172" t="s">
        <v>613</v>
      </c>
      <c r="E487" s="173" t="s">
        <v>1643</v>
      </c>
      <c r="F487" s="174" t="s">
        <v>1644</v>
      </c>
      <c r="G487" s="175" t="s">
        <v>245</v>
      </c>
      <c r="H487" s="176">
        <v>10</v>
      </c>
      <c r="I487" s="177"/>
      <c r="J487" s="178">
        <f t="shared" si="170"/>
        <v>0</v>
      </c>
      <c r="K487" s="179"/>
      <c r="L487" s="180"/>
      <c r="M487" s="181" t="s">
        <v>1</v>
      </c>
      <c r="N487" s="182" t="s">
        <v>40</v>
      </c>
      <c r="O487" s="58"/>
      <c r="P487" s="163">
        <f t="shared" si="171"/>
        <v>0</v>
      </c>
      <c r="Q487" s="163">
        <v>2.3000000000000001E-4</v>
      </c>
      <c r="R487" s="163">
        <f t="shared" si="172"/>
        <v>2.3E-3</v>
      </c>
      <c r="S487" s="163">
        <v>0</v>
      </c>
      <c r="T487" s="164">
        <f t="shared" si="173"/>
        <v>0</v>
      </c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R487" s="165" t="s">
        <v>936</v>
      </c>
      <c r="AT487" s="165" t="s">
        <v>613</v>
      </c>
      <c r="AU487" s="165" t="s">
        <v>87</v>
      </c>
      <c r="AY487" s="14" t="s">
        <v>163</v>
      </c>
      <c r="BE487" s="166">
        <f t="shared" si="174"/>
        <v>0</v>
      </c>
      <c r="BF487" s="166">
        <f t="shared" si="175"/>
        <v>0</v>
      </c>
      <c r="BG487" s="166">
        <f t="shared" si="176"/>
        <v>0</v>
      </c>
      <c r="BH487" s="166">
        <f t="shared" si="177"/>
        <v>0</v>
      </c>
      <c r="BI487" s="166">
        <f t="shared" si="178"/>
        <v>0</v>
      </c>
      <c r="BJ487" s="14" t="s">
        <v>87</v>
      </c>
      <c r="BK487" s="166">
        <f t="shared" si="179"/>
        <v>0</v>
      </c>
      <c r="BL487" s="14" t="s">
        <v>936</v>
      </c>
      <c r="BM487" s="165" t="s">
        <v>1645</v>
      </c>
    </row>
    <row r="488" spans="1:65" s="2" customFormat="1" ht="24.2" customHeight="1">
      <c r="A488" s="29"/>
      <c r="B488" s="152"/>
      <c r="C488" s="153" t="s">
        <v>1646</v>
      </c>
      <c r="D488" s="153" t="s">
        <v>165</v>
      </c>
      <c r="E488" s="154" t="s">
        <v>1647</v>
      </c>
      <c r="F488" s="155" t="s">
        <v>1648</v>
      </c>
      <c r="G488" s="156" t="s">
        <v>245</v>
      </c>
      <c r="H488" s="157">
        <v>215</v>
      </c>
      <c r="I488" s="158"/>
      <c r="J488" s="159">
        <f t="shared" si="170"/>
        <v>0</v>
      </c>
      <c r="K488" s="160"/>
      <c r="L488" s="30"/>
      <c r="M488" s="161" t="s">
        <v>1</v>
      </c>
      <c r="N488" s="162" t="s">
        <v>40</v>
      </c>
      <c r="O488" s="58"/>
      <c r="P488" s="163">
        <f t="shared" si="171"/>
        <v>0</v>
      </c>
      <c r="Q488" s="163">
        <v>0</v>
      </c>
      <c r="R488" s="163">
        <f t="shared" si="172"/>
        <v>0</v>
      </c>
      <c r="S488" s="163">
        <v>0</v>
      </c>
      <c r="T488" s="164">
        <f t="shared" si="173"/>
        <v>0</v>
      </c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R488" s="165" t="s">
        <v>436</v>
      </c>
      <c r="AT488" s="165" t="s">
        <v>165</v>
      </c>
      <c r="AU488" s="165" t="s">
        <v>87</v>
      </c>
      <c r="AY488" s="14" t="s">
        <v>163</v>
      </c>
      <c r="BE488" s="166">
        <f t="shared" si="174"/>
        <v>0</v>
      </c>
      <c r="BF488" s="166">
        <f t="shared" si="175"/>
        <v>0</v>
      </c>
      <c r="BG488" s="166">
        <f t="shared" si="176"/>
        <v>0</v>
      </c>
      <c r="BH488" s="166">
        <f t="shared" si="177"/>
        <v>0</v>
      </c>
      <c r="BI488" s="166">
        <f t="shared" si="178"/>
        <v>0</v>
      </c>
      <c r="BJ488" s="14" t="s">
        <v>87</v>
      </c>
      <c r="BK488" s="166">
        <f t="shared" si="179"/>
        <v>0</v>
      </c>
      <c r="BL488" s="14" t="s">
        <v>436</v>
      </c>
      <c r="BM488" s="165" t="s">
        <v>1649</v>
      </c>
    </row>
    <row r="489" spans="1:65" s="2" customFormat="1" ht="33" customHeight="1">
      <c r="A489" s="29"/>
      <c r="B489" s="152"/>
      <c r="C489" s="172" t="s">
        <v>1650</v>
      </c>
      <c r="D489" s="172" t="s">
        <v>613</v>
      </c>
      <c r="E489" s="173" t="s">
        <v>1651</v>
      </c>
      <c r="F489" s="174" t="s">
        <v>1652</v>
      </c>
      <c r="G489" s="175" t="s">
        <v>245</v>
      </c>
      <c r="H489" s="176">
        <v>215</v>
      </c>
      <c r="I489" s="177"/>
      <c r="J489" s="178">
        <f t="shared" si="170"/>
        <v>0</v>
      </c>
      <c r="K489" s="179"/>
      <c r="L489" s="180"/>
      <c r="M489" s="181" t="s">
        <v>1</v>
      </c>
      <c r="N489" s="182" t="s">
        <v>40</v>
      </c>
      <c r="O489" s="58"/>
      <c r="P489" s="163">
        <f t="shared" si="171"/>
        <v>0</v>
      </c>
      <c r="Q489" s="163">
        <v>9.7E-5</v>
      </c>
      <c r="R489" s="163">
        <f t="shared" si="172"/>
        <v>2.0854999999999999E-2</v>
      </c>
      <c r="S489" s="163">
        <v>0</v>
      </c>
      <c r="T489" s="164">
        <f t="shared" si="173"/>
        <v>0</v>
      </c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R489" s="165" t="s">
        <v>936</v>
      </c>
      <c r="AT489" s="165" t="s">
        <v>613</v>
      </c>
      <c r="AU489" s="165" t="s">
        <v>87</v>
      </c>
      <c r="AY489" s="14" t="s">
        <v>163</v>
      </c>
      <c r="BE489" s="166">
        <f t="shared" si="174"/>
        <v>0</v>
      </c>
      <c r="BF489" s="166">
        <f t="shared" si="175"/>
        <v>0</v>
      </c>
      <c r="BG489" s="166">
        <f t="shared" si="176"/>
        <v>0</v>
      </c>
      <c r="BH489" s="166">
        <f t="shared" si="177"/>
        <v>0</v>
      </c>
      <c r="BI489" s="166">
        <f t="shared" si="178"/>
        <v>0</v>
      </c>
      <c r="BJ489" s="14" t="s">
        <v>87</v>
      </c>
      <c r="BK489" s="166">
        <f t="shared" si="179"/>
        <v>0</v>
      </c>
      <c r="BL489" s="14" t="s">
        <v>936</v>
      </c>
      <c r="BM489" s="165" t="s">
        <v>1653</v>
      </c>
    </row>
    <row r="490" spans="1:65" s="2" customFormat="1" ht="24.2" customHeight="1">
      <c r="A490" s="29"/>
      <c r="B490" s="152"/>
      <c r="C490" s="153" t="s">
        <v>1654</v>
      </c>
      <c r="D490" s="153" t="s">
        <v>165</v>
      </c>
      <c r="E490" s="154" t="s">
        <v>1655</v>
      </c>
      <c r="F490" s="155" t="s">
        <v>1656</v>
      </c>
      <c r="G490" s="156" t="s">
        <v>245</v>
      </c>
      <c r="H490" s="157">
        <v>7</v>
      </c>
      <c r="I490" s="158"/>
      <c r="J490" s="159">
        <f t="shared" si="170"/>
        <v>0</v>
      </c>
      <c r="K490" s="160"/>
      <c r="L490" s="30"/>
      <c r="M490" s="161" t="s">
        <v>1</v>
      </c>
      <c r="N490" s="162" t="s">
        <v>40</v>
      </c>
      <c r="O490" s="58"/>
      <c r="P490" s="163">
        <f t="shared" si="171"/>
        <v>0</v>
      </c>
      <c r="Q490" s="163">
        <v>0</v>
      </c>
      <c r="R490" s="163">
        <f t="shared" si="172"/>
        <v>0</v>
      </c>
      <c r="S490" s="163">
        <v>0</v>
      </c>
      <c r="T490" s="164">
        <f t="shared" si="173"/>
        <v>0</v>
      </c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R490" s="165" t="s">
        <v>436</v>
      </c>
      <c r="AT490" s="165" t="s">
        <v>165</v>
      </c>
      <c r="AU490" s="165" t="s">
        <v>87</v>
      </c>
      <c r="AY490" s="14" t="s">
        <v>163</v>
      </c>
      <c r="BE490" s="166">
        <f t="shared" si="174"/>
        <v>0</v>
      </c>
      <c r="BF490" s="166">
        <f t="shared" si="175"/>
        <v>0</v>
      </c>
      <c r="BG490" s="166">
        <f t="shared" si="176"/>
        <v>0</v>
      </c>
      <c r="BH490" s="166">
        <f t="shared" si="177"/>
        <v>0</v>
      </c>
      <c r="BI490" s="166">
        <f t="shared" si="178"/>
        <v>0</v>
      </c>
      <c r="BJ490" s="14" t="s">
        <v>87</v>
      </c>
      <c r="BK490" s="166">
        <f t="shared" si="179"/>
        <v>0</v>
      </c>
      <c r="BL490" s="14" t="s">
        <v>436</v>
      </c>
      <c r="BM490" s="165" t="s">
        <v>1657</v>
      </c>
    </row>
    <row r="491" spans="1:65" s="2" customFormat="1" ht="16.5" customHeight="1">
      <c r="A491" s="29"/>
      <c r="B491" s="152"/>
      <c r="C491" s="172" t="s">
        <v>1658</v>
      </c>
      <c r="D491" s="172" t="s">
        <v>613</v>
      </c>
      <c r="E491" s="173" t="s">
        <v>1659</v>
      </c>
      <c r="F491" s="174" t="s">
        <v>1660</v>
      </c>
      <c r="G491" s="175" t="s">
        <v>245</v>
      </c>
      <c r="H491" s="176">
        <v>7</v>
      </c>
      <c r="I491" s="177"/>
      <c r="J491" s="178">
        <f t="shared" si="170"/>
        <v>0</v>
      </c>
      <c r="K491" s="179"/>
      <c r="L491" s="180"/>
      <c r="M491" s="181" t="s">
        <v>1</v>
      </c>
      <c r="N491" s="182" t="s">
        <v>40</v>
      </c>
      <c r="O491" s="58"/>
      <c r="P491" s="163">
        <f t="shared" si="171"/>
        <v>0</v>
      </c>
      <c r="Q491" s="163">
        <v>8.0000000000000007E-5</v>
      </c>
      <c r="R491" s="163">
        <f t="shared" si="172"/>
        <v>5.6000000000000006E-4</v>
      </c>
      <c r="S491" s="163">
        <v>0</v>
      </c>
      <c r="T491" s="164">
        <f t="shared" si="173"/>
        <v>0</v>
      </c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R491" s="165" t="s">
        <v>936</v>
      </c>
      <c r="AT491" s="165" t="s">
        <v>613</v>
      </c>
      <c r="AU491" s="165" t="s">
        <v>87</v>
      </c>
      <c r="AY491" s="14" t="s">
        <v>163</v>
      </c>
      <c r="BE491" s="166">
        <f t="shared" si="174"/>
        <v>0</v>
      </c>
      <c r="BF491" s="166">
        <f t="shared" si="175"/>
        <v>0</v>
      </c>
      <c r="BG491" s="166">
        <f t="shared" si="176"/>
        <v>0</v>
      </c>
      <c r="BH491" s="166">
        <f t="shared" si="177"/>
        <v>0</v>
      </c>
      <c r="BI491" s="166">
        <f t="shared" si="178"/>
        <v>0</v>
      </c>
      <c r="BJ491" s="14" t="s">
        <v>87</v>
      </c>
      <c r="BK491" s="166">
        <f t="shared" si="179"/>
        <v>0</v>
      </c>
      <c r="BL491" s="14" t="s">
        <v>936</v>
      </c>
      <c r="BM491" s="165" t="s">
        <v>1661</v>
      </c>
    </row>
    <row r="492" spans="1:65" s="2" customFormat="1" ht="16.5" customHeight="1">
      <c r="A492" s="29"/>
      <c r="B492" s="152"/>
      <c r="C492" s="172" t="s">
        <v>1662</v>
      </c>
      <c r="D492" s="172" t="s">
        <v>613</v>
      </c>
      <c r="E492" s="173" t="s">
        <v>1663</v>
      </c>
      <c r="F492" s="174" t="s">
        <v>1664</v>
      </c>
      <c r="G492" s="175" t="s">
        <v>245</v>
      </c>
      <c r="H492" s="176">
        <v>7</v>
      </c>
      <c r="I492" s="177"/>
      <c r="J492" s="178">
        <f t="shared" si="170"/>
        <v>0</v>
      </c>
      <c r="K492" s="179"/>
      <c r="L492" s="180"/>
      <c r="M492" s="181" t="s">
        <v>1</v>
      </c>
      <c r="N492" s="182" t="s">
        <v>40</v>
      </c>
      <c r="O492" s="58"/>
      <c r="P492" s="163">
        <f t="shared" si="171"/>
        <v>0</v>
      </c>
      <c r="Q492" s="163">
        <v>2.0000000000000002E-5</v>
      </c>
      <c r="R492" s="163">
        <f t="shared" si="172"/>
        <v>1.4000000000000001E-4</v>
      </c>
      <c r="S492" s="163">
        <v>0</v>
      </c>
      <c r="T492" s="164">
        <f t="shared" si="173"/>
        <v>0</v>
      </c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R492" s="165" t="s">
        <v>936</v>
      </c>
      <c r="AT492" s="165" t="s">
        <v>613</v>
      </c>
      <c r="AU492" s="165" t="s">
        <v>87</v>
      </c>
      <c r="AY492" s="14" t="s">
        <v>163</v>
      </c>
      <c r="BE492" s="166">
        <f t="shared" si="174"/>
        <v>0</v>
      </c>
      <c r="BF492" s="166">
        <f t="shared" si="175"/>
        <v>0</v>
      </c>
      <c r="BG492" s="166">
        <f t="shared" si="176"/>
        <v>0</v>
      </c>
      <c r="BH492" s="166">
        <f t="shared" si="177"/>
        <v>0</v>
      </c>
      <c r="BI492" s="166">
        <f t="shared" si="178"/>
        <v>0</v>
      </c>
      <c r="BJ492" s="14" t="s">
        <v>87</v>
      </c>
      <c r="BK492" s="166">
        <f t="shared" si="179"/>
        <v>0</v>
      </c>
      <c r="BL492" s="14" t="s">
        <v>936</v>
      </c>
      <c r="BM492" s="165" t="s">
        <v>1665</v>
      </c>
    </row>
    <row r="493" spans="1:65" s="2" customFormat="1" ht="16.5" customHeight="1">
      <c r="A493" s="29"/>
      <c r="B493" s="152"/>
      <c r="C493" s="172" t="s">
        <v>1666</v>
      </c>
      <c r="D493" s="172" t="s">
        <v>613</v>
      </c>
      <c r="E493" s="173" t="s">
        <v>1667</v>
      </c>
      <c r="F493" s="174" t="s">
        <v>1668</v>
      </c>
      <c r="G493" s="175" t="s">
        <v>245</v>
      </c>
      <c r="H493" s="176">
        <v>7</v>
      </c>
      <c r="I493" s="177"/>
      <c r="J493" s="178">
        <f t="shared" si="170"/>
        <v>0</v>
      </c>
      <c r="K493" s="179"/>
      <c r="L493" s="180"/>
      <c r="M493" s="181" t="s">
        <v>1</v>
      </c>
      <c r="N493" s="182" t="s">
        <v>40</v>
      </c>
      <c r="O493" s="58"/>
      <c r="P493" s="163">
        <f t="shared" si="171"/>
        <v>0</v>
      </c>
      <c r="Q493" s="163">
        <v>1.0000000000000001E-5</v>
      </c>
      <c r="R493" s="163">
        <f t="shared" si="172"/>
        <v>7.0000000000000007E-5</v>
      </c>
      <c r="S493" s="163">
        <v>0</v>
      </c>
      <c r="T493" s="164">
        <f t="shared" si="173"/>
        <v>0</v>
      </c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R493" s="165" t="s">
        <v>936</v>
      </c>
      <c r="AT493" s="165" t="s">
        <v>613</v>
      </c>
      <c r="AU493" s="165" t="s">
        <v>87</v>
      </c>
      <c r="AY493" s="14" t="s">
        <v>163</v>
      </c>
      <c r="BE493" s="166">
        <f t="shared" si="174"/>
        <v>0</v>
      </c>
      <c r="BF493" s="166">
        <f t="shared" si="175"/>
        <v>0</v>
      </c>
      <c r="BG493" s="166">
        <f t="shared" si="176"/>
        <v>0</v>
      </c>
      <c r="BH493" s="166">
        <f t="shared" si="177"/>
        <v>0</v>
      </c>
      <c r="BI493" s="166">
        <f t="shared" si="178"/>
        <v>0</v>
      </c>
      <c r="BJ493" s="14" t="s">
        <v>87</v>
      </c>
      <c r="BK493" s="166">
        <f t="shared" si="179"/>
        <v>0</v>
      </c>
      <c r="BL493" s="14" t="s">
        <v>936</v>
      </c>
      <c r="BM493" s="165" t="s">
        <v>1669</v>
      </c>
    </row>
    <row r="494" spans="1:65" s="2" customFormat="1" ht="24.2" customHeight="1">
      <c r="A494" s="29"/>
      <c r="B494" s="152"/>
      <c r="C494" s="153" t="s">
        <v>1670</v>
      </c>
      <c r="D494" s="153" t="s">
        <v>165</v>
      </c>
      <c r="E494" s="154" t="s">
        <v>1671</v>
      </c>
      <c r="F494" s="155" t="s">
        <v>1672</v>
      </c>
      <c r="G494" s="156" t="s">
        <v>245</v>
      </c>
      <c r="H494" s="157">
        <v>12</v>
      </c>
      <c r="I494" s="158"/>
      <c r="J494" s="159">
        <f t="shared" si="170"/>
        <v>0</v>
      </c>
      <c r="K494" s="160"/>
      <c r="L494" s="30"/>
      <c r="M494" s="161" t="s">
        <v>1</v>
      </c>
      <c r="N494" s="162" t="s">
        <v>40</v>
      </c>
      <c r="O494" s="58"/>
      <c r="P494" s="163">
        <f t="shared" si="171"/>
        <v>0</v>
      </c>
      <c r="Q494" s="163">
        <v>0</v>
      </c>
      <c r="R494" s="163">
        <f t="shared" si="172"/>
        <v>0</v>
      </c>
      <c r="S494" s="163">
        <v>0</v>
      </c>
      <c r="T494" s="164">
        <f t="shared" si="173"/>
        <v>0</v>
      </c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R494" s="165" t="s">
        <v>436</v>
      </c>
      <c r="AT494" s="165" t="s">
        <v>165</v>
      </c>
      <c r="AU494" s="165" t="s">
        <v>87</v>
      </c>
      <c r="AY494" s="14" t="s">
        <v>163</v>
      </c>
      <c r="BE494" s="166">
        <f t="shared" si="174"/>
        <v>0</v>
      </c>
      <c r="BF494" s="166">
        <f t="shared" si="175"/>
        <v>0</v>
      </c>
      <c r="BG494" s="166">
        <f t="shared" si="176"/>
        <v>0</v>
      </c>
      <c r="BH494" s="166">
        <f t="shared" si="177"/>
        <v>0</v>
      </c>
      <c r="BI494" s="166">
        <f t="shared" si="178"/>
        <v>0</v>
      </c>
      <c r="BJ494" s="14" t="s">
        <v>87</v>
      </c>
      <c r="BK494" s="166">
        <f t="shared" si="179"/>
        <v>0</v>
      </c>
      <c r="BL494" s="14" t="s">
        <v>436</v>
      </c>
      <c r="BM494" s="165" t="s">
        <v>1673</v>
      </c>
    </row>
    <row r="495" spans="1:65" s="2" customFormat="1" ht="16.5" customHeight="1">
      <c r="A495" s="29"/>
      <c r="B495" s="152"/>
      <c r="C495" s="172" t="s">
        <v>1674</v>
      </c>
      <c r="D495" s="172" t="s">
        <v>613</v>
      </c>
      <c r="E495" s="173" t="s">
        <v>1675</v>
      </c>
      <c r="F495" s="174" t="s">
        <v>1676</v>
      </c>
      <c r="G495" s="175" t="s">
        <v>245</v>
      </c>
      <c r="H495" s="176">
        <v>12</v>
      </c>
      <c r="I495" s="177"/>
      <c r="J495" s="178">
        <f t="shared" si="170"/>
        <v>0</v>
      </c>
      <c r="K495" s="179"/>
      <c r="L495" s="180"/>
      <c r="M495" s="181" t="s">
        <v>1</v>
      </c>
      <c r="N495" s="182" t="s">
        <v>40</v>
      </c>
      <c r="O495" s="58"/>
      <c r="P495" s="163">
        <f t="shared" si="171"/>
        <v>0</v>
      </c>
      <c r="Q495" s="163">
        <v>5.0000000000000002E-5</v>
      </c>
      <c r="R495" s="163">
        <f t="shared" si="172"/>
        <v>6.0000000000000006E-4</v>
      </c>
      <c r="S495" s="163">
        <v>0</v>
      </c>
      <c r="T495" s="164">
        <f t="shared" si="173"/>
        <v>0</v>
      </c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R495" s="165" t="s">
        <v>936</v>
      </c>
      <c r="AT495" s="165" t="s">
        <v>613</v>
      </c>
      <c r="AU495" s="165" t="s">
        <v>87</v>
      </c>
      <c r="AY495" s="14" t="s">
        <v>163</v>
      </c>
      <c r="BE495" s="166">
        <f t="shared" si="174"/>
        <v>0</v>
      </c>
      <c r="BF495" s="166">
        <f t="shared" si="175"/>
        <v>0</v>
      </c>
      <c r="BG495" s="166">
        <f t="shared" si="176"/>
        <v>0</v>
      </c>
      <c r="BH495" s="166">
        <f t="shared" si="177"/>
        <v>0</v>
      </c>
      <c r="BI495" s="166">
        <f t="shared" si="178"/>
        <v>0</v>
      </c>
      <c r="BJ495" s="14" t="s">
        <v>87</v>
      </c>
      <c r="BK495" s="166">
        <f t="shared" si="179"/>
        <v>0</v>
      </c>
      <c r="BL495" s="14" t="s">
        <v>936</v>
      </c>
      <c r="BM495" s="165" t="s">
        <v>1677</v>
      </c>
    </row>
    <row r="496" spans="1:65" s="2" customFormat="1" ht="16.5" customHeight="1">
      <c r="A496" s="29"/>
      <c r="B496" s="152"/>
      <c r="C496" s="172" t="s">
        <v>1678</v>
      </c>
      <c r="D496" s="172" t="s">
        <v>613</v>
      </c>
      <c r="E496" s="173" t="s">
        <v>1679</v>
      </c>
      <c r="F496" s="174" t="s">
        <v>1680</v>
      </c>
      <c r="G496" s="175" t="s">
        <v>245</v>
      </c>
      <c r="H496" s="176">
        <v>12</v>
      </c>
      <c r="I496" s="177"/>
      <c r="J496" s="178">
        <f t="shared" si="170"/>
        <v>0</v>
      </c>
      <c r="K496" s="179"/>
      <c r="L496" s="180"/>
      <c r="M496" s="181" t="s">
        <v>1</v>
      </c>
      <c r="N496" s="182" t="s">
        <v>40</v>
      </c>
      <c r="O496" s="58"/>
      <c r="P496" s="163">
        <f t="shared" si="171"/>
        <v>0</v>
      </c>
      <c r="Q496" s="163">
        <v>2.0000000000000002E-5</v>
      </c>
      <c r="R496" s="163">
        <f t="shared" si="172"/>
        <v>2.4000000000000003E-4</v>
      </c>
      <c r="S496" s="163">
        <v>0</v>
      </c>
      <c r="T496" s="164">
        <f t="shared" si="173"/>
        <v>0</v>
      </c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R496" s="165" t="s">
        <v>936</v>
      </c>
      <c r="AT496" s="165" t="s">
        <v>613</v>
      </c>
      <c r="AU496" s="165" t="s">
        <v>87</v>
      </c>
      <c r="AY496" s="14" t="s">
        <v>163</v>
      </c>
      <c r="BE496" s="166">
        <f t="shared" si="174"/>
        <v>0</v>
      </c>
      <c r="BF496" s="166">
        <f t="shared" si="175"/>
        <v>0</v>
      </c>
      <c r="BG496" s="166">
        <f t="shared" si="176"/>
        <v>0</v>
      </c>
      <c r="BH496" s="166">
        <f t="shared" si="177"/>
        <v>0</v>
      </c>
      <c r="BI496" s="166">
        <f t="shared" si="178"/>
        <v>0</v>
      </c>
      <c r="BJ496" s="14" t="s">
        <v>87</v>
      </c>
      <c r="BK496" s="166">
        <f t="shared" si="179"/>
        <v>0</v>
      </c>
      <c r="BL496" s="14" t="s">
        <v>936</v>
      </c>
      <c r="BM496" s="165" t="s">
        <v>1681</v>
      </c>
    </row>
    <row r="497" spans="1:65" s="2" customFormat="1" ht="16.5" customHeight="1">
      <c r="A497" s="29"/>
      <c r="B497" s="152"/>
      <c r="C497" s="172" t="s">
        <v>1682</v>
      </c>
      <c r="D497" s="172" t="s">
        <v>613</v>
      </c>
      <c r="E497" s="173" t="s">
        <v>1667</v>
      </c>
      <c r="F497" s="174" t="s">
        <v>1668</v>
      </c>
      <c r="G497" s="175" t="s">
        <v>245</v>
      </c>
      <c r="H497" s="176">
        <v>12</v>
      </c>
      <c r="I497" s="177"/>
      <c r="J497" s="178">
        <f t="shared" si="170"/>
        <v>0</v>
      </c>
      <c r="K497" s="179"/>
      <c r="L497" s="180"/>
      <c r="M497" s="181" t="s">
        <v>1</v>
      </c>
      <c r="N497" s="182" t="s">
        <v>40</v>
      </c>
      <c r="O497" s="58"/>
      <c r="P497" s="163">
        <f t="shared" si="171"/>
        <v>0</v>
      </c>
      <c r="Q497" s="163">
        <v>1.0000000000000001E-5</v>
      </c>
      <c r="R497" s="163">
        <f t="shared" si="172"/>
        <v>1.2000000000000002E-4</v>
      </c>
      <c r="S497" s="163">
        <v>0</v>
      </c>
      <c r="T497" s="164">
        <f t="shared" si="173"/>
        <v>0</v>
      </c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R497" s="165" t="s">
        <v>936</v>
      </c>
      <c r="AT497" s="165" t="s">
        <v>613</v>
      </c>
      <c r="AU497" s="165" t="s">
        <v>87</v>
      </c>
      <c r="AY497" s="14" t="s">
        <v>163</v>
      </c>
      <c r="BE497" s="166">
        <f t="shared" si="174"/>
        <v>0</v>
      </c>
      <c r="BF497" s="166">
        <f t="shared" si="175"/>
        <v>0</v>
      </c>
      <c r="BG497" s="166">
        <f t="shared" si="176"/>
        <v>0</v>
      </c>
      <c r="BH497" s="166">
        <f t="shared" si="177"/>
        <v>0</v>
      </c>
      <c r="BI497" s="166">
        <f t="shared" si="178"/>
        <v>0</v>
      </c>
      <c r="BJ497" s="14" t="s">
        <v>87</v>
      </c>
      <c r="BK497" s="166">
        <f t="shared" si="179"/>
        <v>0</v>
      </c>
      <c r="BL497" s="14" t="s">
        <v>936</v>
      </c>
      <c r="BM497" s="165" t="s">
        <v>1683</v>
      </c>
    </row>
    <row r="498" spans="1:65" s="2" customFormat="1" ht="24.2" customHeight="1">
      <c r="A498" s="29"/>
      <c r="B498" s="152"/>
      <c r="C498" s="153" t="s">
        <v>1684</v>
      </c>
      <c r="D498" s="153" t="s">
        <v>165</v>
      </c>
      <c r="E498" s="154" t="s">
        <v>1685</v>
      </c>
      <c r="F498" s="155" t="s">
        <v>1686</v>
      </c>
      <c r="G498" s="156" t="s">
        <v>245</v>
      </c>
      <c r="H498" s="157">
        <v>14</v>
      </c>
      <c r="I498" s="158"/>
      <c r="J498" s="159">
        <f t="shared" si="170"/>
        <v>0</v>
      </c>
      <c r="K498" s="160"/>
      <c r="L498" s="30"/>
      <c r="M498" s="161" t="s">
        <v>1</v>
      </c>
      <c r="N498" s="162" t="s">
        <v>40</v>
      </c>
      <c r="O498" s="58"/>
      <c r="P498" s="163">
        <f t="shared" si="171"/>
        <v>0</v>
      </c>
      <c r="Q498" s="163">
        <v>0</v>
      </c>
      <c r="R498" s="163">
        <f t="shared" si="172"/>
        <v>0</v>
      </c>
      <c r="S498" s="163">
        <v>0</v>
      </c>
      <c r="T498" s="164">
        <f t="shared" si="173"/>
        <v>0</v>
      </c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R498" s="165" t="s">
        <v>436</v>
      </c>
      <c r="AT498" s="165" t="s">
        <v>165</v>
      </c>
      <c r="AU498" s="165" t="s">
        <v>87</v>
      </c>
      <c r="AY498" s="14" t="s">
        <v>163</v>
      </c>
      <c r="BE498" s="166">
        <f t="shared" si="174"/>
        <v>0</v>
      </c>
      <c r="BF498" s="166">
        <f t="shared" si="175"/>
        <v>0</v>
      </c>
      <c r="BG498" s="166">
        <f t="shared" si="176"/>
        <v>0</v>
      </c>
      <c r="BH498" s="166">
        <f t="shared" si="177"/>
        <v>0</v>
      </c>
      <c r="BI498" s="166">
        <f t="shared" si="178"/>
        <v>0</v>
      </c>
      <c r="BJ498" s="14" t="s">
        <v>87</v>
      </c>
      <c r="BK498" s="166">
        <f t="shared" si="179"/>
        <v>0</v>
      </c>
      <c r="BL498" s="14" t="s">
        <v>436</v>
      </c>
      <c r="BM498" s="165" t="s">
        <v>1687</v>
      </c>
    </row>
    <row r="499" spans="1:65" s="2" customFormat="1" ht="16.5" customHeight="1">
      <c r="A499" s="29"/>
      <c r="B499" s="152"/>
      <c r="C499" s="172" t="s">
        <v>1688</v>
      </c>
      <c r="D499" s="172" t="s">
        <v>613</v>
      </c>
      <c r="E499" s="173" t="s">
        <v>1689</v>
      </c>
      <c r="F499" s="174" t="s">
        <v>1690</v>
      </c>
      <c r="G499" s="175" t="s">
        <v>245</v>
      </c>
      <c r="H499" s="176">
        <v>14</v>
      </c>
      <c r="I499" s="177"/>
      <c r="J499" s="178">
        <f t="shared" si="170"/>
        <v>0</v>
      </c>
      <c r="K499" s="179"/>
      <c r="L499" s="180"/>
      <c r="M499" s="181" t="s">
        <v>1</v>
      </c>
      <c r="N499" s="182" t="s">
        <v>40</v>
      </c>
      <c r="O499" s="58"/>
      <c r="P499" s="163">
        <f t="shared" si="171"/>
        <v>0</v>
      </c>
      <c r="Q499" s="163">
        <v>5.0000000000000002E-5</v>
      </c>
      <c r="R499" s="163">
        <f t="shared" si="172"/>
        <v>6.9999999999999999E-4</v>
      </c>
      <c r="S499" s="163">
        <v>0</v>
      </c>
      <c r="T499" s="164">
        <f t="shared" si="173"/>
        <v>0</v>
      </c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R499" s="165" t="s">
        <v>936</v>
      </c>
      <c r="AT499" s="165" t="s">
        <v>613</v>
      </c>
      <c r="AU499" s="165" t="s">
        <v>87</v>
      </c>
      <c r="AY499" s="14" t="s">
        <v>163</v>
      </c>
      <c r="BE499" s="166">
        <f t="shared" si="174"/>
        <v>0</v>
      </c>
      <c r="BF499" s="166">
        <f t="shared" si="175"/>
        <v>0</v>
      </c>
      <c r="BG499" s="166">
        <f t="shared" si="176"/>
        <v>0</v>
      </c>
      <c r="BH499" s="166">
        <f t="shared" si="177"/>
        <v>0</v>
      </c>
      <c r="BI499" s="166">
        <f t="shared" si="178"/>
        <v>0</v>
      </c>
      <c r="BJ499" s="14" t="s">
        <v>87</v>
      </c>
      <c r="BK499" s="166">
        <f t="shared" si="179"/>
        <v>0</v>
      </c>
      <c r="BL499" s="14" t="s">
        <v>936</v>
      </c>
      <c r="BM499" s="165" t="s">
        <v>1691</v>
      </c>
    </row>
    <row r="500" spans="1:65" s="2" customFormat="1" ht="16.5" customHeight="1">
      <c r="A500" s="29"/>
      <c r="B500" s="152"/>
      <c r="C500" s="172" t="s">
        <v>1692</v>
      </c>
      <c r="D500" s="172" t="s">
        <v>613</v>
      </c>
      <c r="E500" s="173" t="s">
        <v>1693</v>
      </c>
      <c r="F500" s="174" t="s">
        <v>1694</v>
      </c>
      <c r="G500" s="175" t="s">
        <v>245</v>
      </c>
      <c r="H500" s="176">
        <v>14</v>
      </c>
      <c r="I500" s="177"/>
      <c r="J500" s="178">
        <f t="shared" si="170"/>
        <v>0</v>
      </c>
      <c r="K500" s="179"/>
      <c r="L500" s="180"/>
      <c r="M500" s="181" t="s">
        <v>1</v>
      </c>
      <c r="N500" s="182" t="s">
        <v>40</v>
      </c>
      <c r="O500" s="58"/>
      <c r="P500" s="163">
        <f t="shared" si="171"/>
        <v>0</v>
      </c>
      <c r="Q500" s="163">
        <v>2.0000000000000002E-5</v>
      </c>
      <c r="R500" s="163">
        <f t="shared" si="172"/>
        <v>2.8000000000000003E-4</v>
      </c>
      <c r="S500" s="163">
        <v>0</v>
      </c>
      <c r="T500" s="164">
        <f t="shared" si="173"/>
        <v>0</v>
      </c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R500" s="165" t="s">
        <v>936</v>
      </c>
      <c r="AT500" s="165" t="s">
        <v>613</v>
      </c>
      <c r="AU500" s="165" t="s">
        <v>87</v>
      </c>
      <c r="AY500" s="14" t="s">
        <v>163</v>
      </c>
      <c r="BE500" s="166">
        <f t="shared" si="174"/>
        <v>0</v>
      </c>
      <c r="BF500" s="166">
        <f t="shared" si="175"/>
        <v>0</v>
      </c>
      <c r="BG500" s="166">
        <f t="shared" si="176"/>
        <v>0</v>
      </c>
      <c r="BH500" s="166">
        <f t="shared" si="177"/>
        <v>0</v>
      </c>
      <c r="BI500" s="166">
        <f t="shared" si="178"/>
        <v>0</v>
      </c>
      <c r="BJ500" s="14" t="s">
        <v>87</v>
      </c>
      <c r="BK500" s="166">
        <f t="shared" si="179"/>
        <v>0</v>
      </c>
      <c r="BL500" s="14" t="s">
        <v>936</v>
      </c>
      <c r="BM500" s="165" t="s">
        <v>1695</v>
      </c>
    </row>
    <row r="501" spans="1:65" s="2" customFormat="1" ht="16.5" customHeight="1">
      <c r="A501" s="29"/>
      <c r="B501" s="152"/>
      <c r="C501" s="172" t="s">
        <v>1696</v>
      </c>
      <c r="D501" s="172" t="s">
        <v>613</v>
      </c>
      <c r="E501" s="173" t="s">
        <v>1667</v>
      </c>
      <c r="F501" s="174" t="s">
        <v>1668</v>
      </c>
      <c r="G501" s="175" t="s">
        <v>245</v>
      </c>
      <c r="H501" s="176">
        <v>14</v>
      </c>
      <c r="I501" s="177"/>
      <c r="J501" s="178">
        <f t="shared" si="170"/>
        <v>0</v>
      </c>
      <c r="K501" s="179"/>
      <c r="L501" s="180"/>
      <c r="M501" s="181" t="s">
        <v>1</v>
      </c>
      <c r="N501" s="182" t="s">
        <v>40</v>
      </c>
      <c r="O501" s="58"/>
      <c r="P501" s="163">
        <f t="shared" si="171"/>
        <v>0</v>
      </c>
      <c r="Q501" s="163">
        <v>1.0000000000000001E-5</v>
      </c>
      <c r="R501" s="163">
        <f t="shared" si="172"/>
        <v>1.4000000000000001E-4</v>
      </c>
      <c r="S501" s="163">
        <v>0</v>
      </c>
      <c r="T501" s="164">
        <f t="shared" si="173"/>
        <v>0</v>
      </c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R501" s="165" t="s">
        <v>936</v>
      </c>
      <c r="AT501" s="165" t="s">
        <v>613</v>
      </c>
      <c r="AU501" s="165" t="s">
        <v>87</v>
      </c>
      <c r="AY501" s="14" t="s">
        <v>163</v>
      </c>
      <c r="BE501" s="166">
        <f t="shared" si="174"/>
        <v>0</v>
      </c>
      <c r="BF501" s="166">
        <f t="shared" si="175"/>
        <v>0</v>
      </c>
      <c r="BG501" s="166">
        <f t="shared" si="176"/>
        <v>0</v>
      </c>
      <c r="BH501" s="166">
        <f t="shared" si="177"/>
        <v>0</v>
      </c>
      <c r="BI501" s="166">
        <f t="shared" si="178"/>
        <v>0</v>
      </c>
      <c r="BJ501" s="14" t="s">
        <v>87</v>
      </c>
      <c r="BK501" s="166">
        <f t="shared" si="179"/>
        <v>0</v>
      </c>
      <c r="BL501" s="14" t="s">
        <v>936</v>
      </c>
      <c r="BM501" s="165" t="s">
        <v>1697</v>
      </c>
    </row>
    <row r="502" spans="1:65" s="2" customFormat="1" ht="24.2" customHeight="1">
      <c r="A502" s="29"/>
      <c r="B502" s="152"/>
      <c r="C502" s="153" t="s">
        <v>1698</v>
      </c>
      <c r="D502" s="153" t="s">
        <v>165</v>
      </c>
      <c r="E502" s="154" t="s">
        <v>1699</v>
      </c>
      <c r="F502" s="155" t="s">
        <v>1700</v>
      </c>
      <c r="G502" s="156" t="s">
        <v>245</v>
      </c>
      <c r="H502" s="157">
        <v>2</v>
      </c>
      <c r="I502" s="158"/>
      <c r="J502" s="159">
        <f t="shared" si="170"/>
        <v>0</v>
      </c>
      <c r="K502" s="160"/>
      <c r="L502" s="30"/>
      <c r="M502" s="161" t="s">
        <v>1</v>
      </c>
      <c r="N502" s="162" t="s">
        <v>40</v>
      </c>
      <c r="O502" s="58"/>
      <c r="P502" s="163">
        <f t="shared" si="171"/>
        <v>0</v>
      </c>
      <c r="Q502" s="163">
        <v>0</v>
      </c>
      <c r="R502" s="163">
        <f t="shared" si="172"/>
        <v>0</v>
      </c>
      <c r="S502" s="163">
        <v>0</v>
      </c>
      <c r="T502" s="164">
        <f t="shared" si="173"/>
        <v>0</v>
      </c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R502" s="165" t="s">
        <v>436</v>
      </c>
      <c r="AT502" s="165" t="s">
        <v>165</v>
      </c>
      <c r="AU502" s="165" t="s">
        <v>87</v>
      </c>
      <c r="AY502" s="14" t="s">
        <v>163</v>
      </c>
      <c r="BE502" s="166">
        <f t="shared" si="174"/>
        <v>0</v>
      </c>
      <c r="BF502" s="166">
        <f t="shared" si="175"/>
        <v>0</v>
      </c>
      <c r="BG502" s="166">
        <f t="shared" si="176"/>
        <v>0</v>
      </c>
      <c r="BH502" s="166">
        <f t="shared" si="177"/>
        <v>0</v>
      </c>
      <c r="BI502" s="166">
        <f t="shared" si="178"/>
        <v>0</v>
      </c>
      <c r="BJ502" s="14" t="s">
        <v>87</v>
      </c>
      <c r="BK502" s="166">
        <f t="shared" si="179"/>
        <v>0</v>
      </c>
      <c r="BL502" s="14" t="s">
        <v>436</v>
      </c>
      <c r="BM502" s="165" t="s">
        <v>1701</v>
      </c>
    </row>
    <row r="503" spans="1:65" s="2" customFormat="1" ht="16.5" customHeight="1">
      <c r="A503" s="29"/>
      <c r="B503" s="152"/>
      <c r="C503" s="172" t="s">
        <v>1702</v>
      </c>
      <c r="D503" s="172" t="s">
        <v>613</v>
      </c>
      <c r="E503" s="173" t="s">
        <v>1703</v>
      </c>
      <c r="F503" s="174" t="s">
        <v>1704</v>
      </c>
      <c r="G503" s="175" t="s">
        <v>245</v>
      </c>
      <c r="H503" s="176">
        <v>2</v>
      </c>
      <c r="I503" s="177"/>
      <c r="J503" s="178">
        <f t="shared" si="170"/>
        <v>0</v>
      </c>
      <c r="K503" s="179"/>
      <c r="L503" s="180"/>
      <c r="M503" s="181" t="s">
        <v>1</v>
      </c>
      <c r="N503" s="182" t="s">
        <v>40</v>
      </c>
      <c r="O503" s="58"/>
      <c r="P503" s="163">
        <f t="shared" si="171"/>
        <v>0</v>
      </c>
      <c r="Q503" s="163">
        <v>5.0000000000000002E-5</v>
      </c>
      <c r="R503" s="163">
        <f t="shared" si="172"/>
        <v>1E-4</v>
      </c>
      <c r="S503" s="163">
        <v>0</v>
      </c>
      <c r="T503" s="164">
        <f t="shared" si="173"/>
        <v>0</v>
      </c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R503" s="165" t="s">
        <v>936</v>
      </c>
      <c r="AT503" s="165" t="s">
        <v>613</v>
      </c>
      <c r="AU503" s="165" t="s">
        <v>87</v>
      </c>
      <c r="AY503" s="14" t="s">
        <v>163</v>
      </c>
      <c r="BE503" s="166">
        <f t="shared" si="174"/>
        <v>0</v>
      </c>
      <c r="BF503" s="166">
        <f t="shared" si="175"/>
        <v>0</v>
      </c>
      <c r="BG503" s="166">
        <f t="shared" si="176"/>
        <v>0</v>
      </c>
      <c r="BH503" s="166">
        <f t="shared" si="177"/>
        <v>0</v>
      </c>
      <c r="BI503" s="166">
        <f t="shared" si="178"/>
        <v>0</v>
      </c>
      <c r="BJ503" s="14" t="s">
        <v>87</v>
      </c>
      <c r="BK503" s="166">
        <f t="shared" si="179"/>
        <v>0</v>
      </c>
      <c r="BL503" s="14" t="s">
        <v>936</v>
      </c>
      <c r="BM503" s="165" t="s">
        <v>1705</v>
      </c>
    </row>
    <row r="504" spans="1:65" s="2" customFormat="1" ht="16.5" customHeight="1">
      <c r="A504" s="29"/>
      <c r="B504" s="152"/>
      <c r="C504" s="172" t="s">
        <v>1706</v>
      </c>
      <c r="D504" s="172" t="s">
        <v>613</v>
      </c>
      <c r="E504" s="173" t="s">
        <v>1679</v>
      </c>
      <c r="F504" s="174" t="s">
        <v>1680</v>
      </c>
      <c r="G504" s="175" t="s">
        <v>245</v>
      </c>
      <c r="H504" s="176">
        <v>2</v>
      </c>
      <c r="I504" s="177"/>
      <c r="J504" s="178">
        <f t="shared" si="170"/>
        <v>0</v>
      </c>
      <c r="K504" s="179"/>
      <c r="L504" s="180"/>
      <c r="M504" s="181" t="s">
        <v>1</v>
      </c>
      <c r="N504" s="182" t="s">
        <v>40</v>
      </c>
      <c r="O504" s="58"/>
      <c r="P504" s="163">
        <f t="shared" si="171"/>
        <v>0</v>
      </c>
      <c r="Q504" s="163">
        <v>2.0000000000000002E-5</v>
      </c>
      <c r="R504" s="163">
        <f t="shared" si="172"/>
        <v>4.0000000000000003E-5</v>
      </c>
      <c r="S504" s="163">
        <v>0</v>
      </c>
      <c r="T504" s="164">
        <f t="shared" si="173"/>
        <v>0</v>
      </c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R504" s="165" t="s">
        <v>936</v>
      </c>
      <c r="AT504" s="165" t="s">
        <v>613</v>
      </c>
      <c r="AU504" s="165" t="s">
        <v>87</v>
      </c>
      <c r="AY504" s="14" t="s">
        <v>163</v>
      </c>
      <c r="BE504" s="166">
        <f t="shared" si="174"/>
        <v>0</v>
      </c>
      <c r="BF504" s="166">
        <f t="shared" si="175"/>
        <v>0</v>
      </c>
      <c r="BG504" s="166">
        <f t="shared" si="176"/>
        <v>0</v>
      </c>
      <c r="BH504" s="166">
        <f t="shared" si="177"/>
        <v>0</v>
      </c>
      <c r="BI504" s="166">
        <f t="shared" si="178"/>
        <v>0</v>
      </c>
      <c r="BJ504" s="14" t="s">
        <v>87</v>
      </c>
      <c r="BK504" s="166">
        <f t="shared" si="179"/>
        <v>0</v>
      </c>
      <c r="BL504" s="14" t="s">
        <v>936</v>
      </c>
      <c r="BM504" s="165" t="s">
        <v>1707</v>
      </c>
    </row>
    <row r="505" spans="1:65" s="2" customFormat="1" ht="16.5" customHeight="1">
      <c r="A505" s="29"/>
      <c r="B505" s="152"/>
      <c r="C505" s="172" t="s">
        <v>1708</v>
      </c>
      <c r="D505" s="172" t="s">
        <v>613</v>
      </c>
      <c r="E505" s="173" t="s">
        <v>1667</v>
      </c>
      <c r="F505" s="174" t="s">
        <v>1668</v>
      </c>
      <c r="G505" s="175" t="s">
        <v>245</v>
      </c>
      <c r="H505" s="176">
        <v>2</v>
      </c>
      <c r="I505" s="177"/>
      <c r="J505" s="178">
        <f t="shared" si="170"/>
        <v>0</v>
      </c>
      <c r="K505" s="179"/>
      <c r="L505" s="180"/>
      <c r="M505" s="181" t="s">
        <v>1</v>
      </c>
      <c r="N505" s="182" t="s">
        <v>40</v>
      </c>
      <c r="O505" s="58"/>
      <c r="P505" s="163">
        <f t="shared" si="171"/>
        <v>0</v>
      </c>
      <c r="Q505" s="163">
        <v>1.0000000000000001E-5</v>
      </c>
      <c r="R505" s="163">
        <f t="shared" si="172"/>
        <v>2.0000000000000002E-5</v>
      </c>
      <c r="S505" s="163">
        <v>0</v>
      </c>
      <c r="T505" s="164">
        <f t="shared" si="173"/>
        <v>0</v>
      </c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R505" s="165" t="s">
        <v>936</v>
      </c>
      <c r="AT505" s="165" t="s">
        <v>613</v>
      </c>
      <c r="AU505" s="165" t="s">
        <v>87</v>
      </c>
      <c r="AY505" s="14" t="s">
        <v>163</v>
      </c>
      <c r="BE505" s="166">
        <f t="shared" si="174"/>
        <v>0</v>
      </c>
      <c r="BF505" s="166">
        <f t="shared" si="175"/>
        <v>0</v>
      </c>
      <c r="BG505" s="166">
        <f t="shared" si="176"/>
        <v>0</v>
      </c>
      <c r="BH505" s="166">
        <f t="shared" si="177"/>
        <v>0</v>
      </c>
      <c r="BI505" s="166">
        <f t="shared" si="178"/>
        <v>0</v>
      </c>
      <c r="BJ505" s="14" t="s">
        <v>87</v>
      </c>
      <c r="BK505" s="166">
        <f t="shared" si="179"/>
        <v>0</v>
      </c>
      <c r="BL505" s="14" t="s">
        <v>936</v>
      </c>
      <c r="BM505" s="165" t="s">
        <v>1709</v>
      </c>
    </row>
    <row r="506" spans="1:65" s="2" customFormat="1" ht="24.2" customHeight="1">
      <c r="A506" s="29"/>
      <c r="B506" s="152"/>
      <c r="C506" s="153" t="s">
        <v>1710</v>
      </c>
      <c r="D506" s="153" t="s">
        <v>165</v>
      </c>
      <c r="E506" s="154" t="s">
        <v>1711</v>
      </c>
      <c r="F506" s="155" t="s">
        <v>1712</v>
      </c>
      <c r="G506" s="156" t="s">
        <v>245</v>
      </c>
      <c r="H506" s="157">
        <v>6</v>
      </c>
      <c r="I506" s="158"/>
      <c r="J506" s="159">
        <f t="shared" si="170"/>
        <v>0</v>
      </c>
      <c r="K506" s="160"/>
      <c r="L506" s="30"/>
      <c r="M506" s="161" t="s">
        <v>1</v>
      </c>
      <c r="N506" s="162" t="s">
        <v>40</v>
      </c>
      <c r="O506" s="58"/>
      <c r="P506" s="163">
        <f t="shared" si="171"/>
        <v>0</v>
      </c>
      <c r="Q506" s="163">
        <v>0</v>
      </c>
      <c r="R506" s="163">
        <f t="shared" si="172"/>
        <v>0</v>
      </c>
      <c r="S506" s="163">
        <v>0</v>
      </c>
      <c r="T506" s="164">
        <f t="shared" si="173"/>
        <v>0</v>
      </c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R506" s="165" t="s">
        <v>436</v>
      </c>
      <c r="AT506" s="165" t="s">
        <v>165</v>
      </c>
      <c r="AU506" s="165" t="s">
        <v>87</v>
      </c>
      <c r="AY506" s="14" t="s">
        <v>163</v>
      </c>
      <c r="BE506" s="166">
        <f t="shared" si="174"/>
        <v>0</v>
      </c>
      <c r="BF506" s="166">
        <f t="shared" si="175"/>
        <v>0</v>
      </c>
      <c r="BG506" s="166">
        <f t="shared" si="176"/>
        <v>0</v>
      </c>
      <c r="BH506" s="166">
        <f t="shared" si="177"/>
        <v>0</v>
      </c>
      <c r="BI506" s="166">
        <f t="shared" si="178"/>
        <v>0</v>
      </c>
      <c r="BJ506" s="14" t="s">
        <v>87</v>
      </c>
      <c r="BK506" s="166">
        <f t="shared" si="179"/>
        <v>0</v>
      </c>
      <c r="BL506" s="14" t="s">
        <v>436</v>
      </c>
      <c r="BM506" s="165" t="s">
        <v>1713</v>
      </c>
    </row>
    <row r="507" spans="1:65" s="2" customFormat="1" ht="16.5" customHeight="1">
      <c r="A507" s="29"/>
      <c r="B507" s="152"/>
      <c r="C507" s="172" t="s">
        <v>1714</v>
      </c>
      <c r="D507" s="172" t="s">
        <v>613</v>
      </c>
      <c r="E507" s="173" t="s">
        <v>1715</v>
      </c>
      <c r="F507" s="174" t="s">
        <v>1716</v>
      </c>
      <c r="G507" s="175" t="s">
        <v>245</v>
      </c>
      <c r="H507" s="176">
        <v>6</v>
      </c>
      <c r="I507" s="177"/>
      <c r="J507" s="178">
        <f t="shared" si="170"/>
        <v>0</v>
      </c>
      <c r="K507" s="179"/>
      <c r="L507" s="180"/>
      <c r="M507" s="181" t="s">
        <v>1</v>
      </c>
      <c r="N507" s="182" t="s">
        <v>40</v>
      </c>
      <c r="O507" s="58"/>
      <c r="P507" s="163">
        <f t="shared" si="171"/>
        <v>0</v>
      </c>
      <c r="Q507" s="163">
        <v>2.1000000000000001E-4</v>
      </c>
      <c r="R507" s="163">
        <f t="shared" si="172"/>
        <v>1.2600000000000001E-3</v>
      </c>
      <c r="S507" s="163">
        <v>0</v>
      </c>
      <c r="T507" s="164">
        <f t="shared" si="173"/>
        <v>0</v>
      </c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R507" s="165" t="s">
        <v>936</v>
      </c>
      <c r="AT507" s="165" t="s">
        <v>613</v>
      </c>
      <c r="AU507" s="165" t="s">
        <v>87</v>
      </c>
      <c r="AY507" s="14" t="s">
        <v>163</v>
      </c>
      <c r="BE507" s="166">
        <f t="shared" si="174"/>
        <v>0</v>
      </c>
      <c r="BF507" s="166">
        <f t="shared" si="175"/>
        <v>0</v>
      </c>
      <c r="BG507" s="166">
        <f t="shared" si="176"/>
        <v>0</v>
      </c>
      <c r="BH507" s="166">
        <f t="shared" si="177"/>
        <v>0</v>
      </c>
      <c r="BI507" s="166">
        <f t="shared" si="178"/>
        <v>0</v>
      </c>
      <c r="BJ507" s="14" t="s">
        <v>87</v>
      </c>
      <c r="BK507" s="166">
        <f t="shared" si="179"/>
        <v>0</v>
      </c>
      <c r="BL507" s="14" t="s">
        <v>936</v>
      </c>
      <c r="BM507" s="165" t="s">
        <v>1717</v>
      </c>
    </row>
    <row r="508" spans="1:65" s="2" customFormat="1" ht="24.2" customHeight="1">
      <c r="A508" s="29"/>
      <c r="B508" s="152"/>
      <c r="C508" s="153" t="s">
        <v>1718</v>
      </c>
      <c r="D508" s="153" t="s">
        <v>165</v>
      </c>
      <c r="E508" s="154" t="s">
        <v>1719</v>
      </c>
      <c r="F508" s="155" t="s">
        <v>1720</v>
      </c>
      <c r="G508" s="156" t="s">
        <v>245</v>
      </c>
      <c r="H508" s="157">
        <v>6</v>
      </c>
      <c r="I508" s="158"/>
      <c r="J508" s="159">
        <f t="shared" si="170"/>
        <v>0</v>
      </c>
      <c r="K508" s="160"/>
      <c r="L508" s="30"/>
      <c r="M508" s="161" t="s">
        <v>1</v>
      </c>
      <c r="N508" s="162" t="s">
        <v>40</v>
      </c>
      <c r="O508" s="58"/>
      <c r="P508" s="163">
        <f t="shared" si="171"/>
        <v>0</v>
      </c>
      <c r="Q508" s="163">
        <v>0</v>
      </c>
      <c r="R508" s="163">
        <f t="shared" si="172"/>
        <v>0</v>
      </c>
      <c r="S508" s="163">
        <v>0</v>
      </c>
      <c r="T508" s="164">
        <f t="shared" si="173"/>
        <v>0</v>
      </c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R508" s="165" t="s">
        <v>436</v>
      </c>
      <c r="AT508" s="165" t="s">
        <v>165</v>
      </c>
      <c r="AU508" s="165" t="s">
        <v>87</v>
      </c>
      <c r="AY508" s="14" t="s">
        <v>163</v>
      </c>
      <c r="BE508" s="166">
        <f t="shared" si="174"/>
        <v>0</v>
      </c>
      <c r="BF508" s="166">
        <f t="shared" si="175"/>
        <v>0</v>
      </c>
      <c r="BG508" s="166">
        <f t="shared" si="176"/>
        <v>0</v>
      </c>
      <c r="BH508" s="166">
        <f t="shared" si="177"/>
        <v>0</v>
      </c>
      <c r="BI508" s="166">
        <f t="shared" si="178"/>
        <v>0</v>
      </c>
      <c r="BJ508" s="14" t="s">
        <v>87</v>
      </c>
      <c r="BK508" s="166">
        <f t="shared" si="179"/>
        <v>0</v>
      </c>
      <c r="BL508" s="14" t="s">
        <v>436</v>
      </c>
      <c r="BM508" s="165" t="s">
        <v>1721</v>
      </c>
    </row>
    <row r="509" spans="1:65" s="2" customFormat="1" ht="16.5" customHeight="1">
      <c r="A509" s="29"/>
      <c r="B509" s="152"/>
      <c r="C509" s="172" t="s">
        <v>1722</v>
      </c>
      <c r="D509" s="172" t="s">
        <v>613</v>
      </c>
      <c r="E509" s="173" t="s">
        <v>1723</v>
      </c>
      <c r="F509" s="174" t="s">
        <v>1724</v>
      </c>
      <c r="G509" s="175" t="s">
        <v>245</v>
      </c>
      <c r="H509" s="176">
        <v>6</v>
      </c>
      <c r="I509" s="177"/>
      <c r="J509" s="178">
        <f t="shared" si="170"/>
        <v>0</v>
      </c>
      <c r="K509" s="179"/>
      <c r="L509" s="180"/>
      <c r="M509" s="181" t="s">
        <v>1</v>
      </c>
      <c r="N509" s="182" t="s">
        <v>40</v>
      </c>
      <c r="O509" s="58"/>
      <c r="P509" s="163">
        <f t="shared" si="171"/>
        <v>0</v>
      </c>
      <c r="Q509" s="163">
        <v>6.9999999999999994E-5</v>
      </c>
      <c r="R509" s="163">
        <f t="shared" si="172"/>
        <v>4.1999999999999996E-4</v>
      </c>
      <c r="S509" s="163">
        <v>0</v>
      </c>
      <c r="T509" s="164">
        <f t="shared" si="173"/>
        <v>0</v>
      </c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R509" s="165" t="s">
        <v>936</v>
      </c>
      <c r="AT509" s="165" t="s">
        <v>613</v>
      </c>
      <c r="AU509" s="165" t="s">
        <v>87</v>
      </c>
      <c r="AY509" s="14" t="s">
        <v>163</v>
      </c>
      <c r="BE509" s="166">
        <f t="shared" si="174"/>
        <v>0</v>
      </c>
      <c r="BF509" s="166">
        <f t="shared" si="175"/>
        <v>0</v>
      </c>
      <c r="BG509" s="166">
        <f t="shared" si="176"/>
        <v>0</v>
      </c>
      <c r="BH509" s="166">
        <f t="shared" si="177"/>
        <v>0</v>
      </c>
      <c r="BI509" s="166">
        <f t="shared" si="178"/>
        <v>0</v>
      </c>
      <c r="BJ509" s="14" t="s">
        <v>87</v>
      </c>
      <c r="BK509" s="166">
        <f t="shared" si="179"/>
        <v>0</v>
      </c>
      <c r="BL509" s="14" t="s">
        <v>936</v>
      </c>
      <c r="BM509" s="165" t="s">
        <v>1725</v>
      </c>
    </row>
    <row r="510" spans="1:65" s="2" customFormat="1" ht="33" customHeight="1">
      <c r="A510" s="29"/>
      <c r="B510" s="152"/>
      <c r="C510" s="153" t="s">
        <v>1726</v>
      </c>
      <c r="D510" s="153" t="s">
        <v>165</v>
      </c>
      <c r="E510" s="154" t="s">
        <v>1727</v>
      </c>
      <c r="F510" s="155" t="s">
        <v>1728</v>
      </c>
      <c r="G510" s="156" t="s">
        <v>245</v>
      </c>
      <c r="H510" s="157">
        <v>25</v>
      </c>
      <c r="I510" s="158"/>
      <c r="J510" s="159">
        <f t="shared" si="170"/>
        <v>0</v>
      </c>
      <c r="K510" s="160"/>
      <c r="L510" s="30"/>
      <c r="M510" s="161" t="s">
        <v>1</v>
      </c>
      <c r="N510" s="162" t="s">
        <v>40</v>
      </c>
      <c r="O510" s="58"/>
      <c r="P510" s="163">
        <f t="shared" si="171"/>
        <v>0</v>
      </c>
      <c r="Q510" s="163">
        <v>0</v>
      </c>
      <c r="R510" s="163">
        <f t="shared" si="172"/>
        <v>0</v>
      </c>
      <c r="S510" s="163">
        <v>0</v>
      </c>
      <c r="T510" s="164">
        <f t="shared" si="173"/>
        <v>0</v>
      </c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R510" s="165" t="s">
        <v>436</v>
      </c>
      <c r="AT510" s="165" t="s">
        <v>165</v>
      </c>
      <c r="AU510" s="165" t="s">
        <v>87</v>
      </c>
      <c r="AY510" s="14" t="s">
        <v>163</v>
      </c>
      <c r="BE510" s="166">
        <f t="shared" si="174"/>
        <v>0</v>
      </c>
      <c r="BF510" s="166">
        <f t="shared" si="175"/>
        <v>0</v>
      </c>
      <c r="BG510" s="166">
        <f t="shared" si="176"/>
        <v>0</v>
      </c>
      <c r="BH510" s="166">
        <f t="shared" si="177"/>
        <v>0</v>
      </c>
      <c r="BI510" s="166">
        <f t="shared" si="178"/>
        <v>0</v>
      </c>
      <c r="BJ510" s="14" t="s">
        <v>87</v>
      </c>
      <c r="BK510" s="166">
        <f t="shared" si="179"/>
        <v>0</v>
      </c>
      <c r="BL510" s="14" t="s">
        <v>436</v>
      </c>
      <c r="BM510" s="165" t="s">
        <v>1729</v>
      </c>
    </row>
    <row r="511" spans="1:65" s="2" customFormat="1" ht="16.5" customHeight="1">
      <c r="A511" s="29"/>
      <c r="B511" s="152"/>
      <c r="C511" s="172" t="s">
        <v>1730</v>
      </c>
      <c r="D511" s="172" t="s">
        <v>613</v>
      </c>
      <c r="E511" s="173" t="s">
        <v>1731</v>
      </c>
      <c r="F511" s="174" t="s">
        <v>1732</v>
      </c>
      <c r="G511" s="175" t="s">
        <v>245</v>
      </c>
      <c r="H511" s="176">
        <v>25</v>
      </c>
      <c r="I511" s="177"/>
      <c r="J511" s="178">
        <f t="shared" si="170"/>
        <v>0</v>
      </c>
      <c r="K511" s="179"/>
      <c r="L511" s="180"/>
      <c r="M511" s="181" t="s">
        <v>1</v>
      </c>
      <c r="N511" s="182" t="s">
        <v>40</v>
      </c>
      <c r="O511" s="58"/>
      <c r="P511" s="163">
        <f t="shared" si="171"/>
        <v>0</v>
      </c>
      <c r="Q511" s="163">
        <v>6.9999999999999994E-5</v>
      </c>
      <c r="R511" s="163">
        <f t="shared" si="172"/>
        <v>1.7499999999999998E-3</v>
      </c>
      <c r="S511" s="163">
        <v>0</v>
      </c>
      <c r="T511" s="164">
        <f t="shared" si="173"/>
        <v>0</v>
      </c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R511" s="165" t="s">
        <v>936</v>
      </c>
      <c r="AT511" s="165" t="s">
        <v>613</v>
      </c>
      <c r="AU511" s="165" t="s">
        <v>87</v>
      </c>
      <c r="AY511" s="14" t="s">
        <v>163</v>
      </c>
      <c r="BE511" s="166">
        <f t="shared" si="174"/>
        <v>0</v>
      </c>
      <c r="BF511" s="166">
        <f t="shared" si="175"/>
        <v>0</v>
      </c>
      <c r="BG511" s="166">
        <f t="shared" si="176"/>
        <v>0</v>
      </c>
      <c r="BH511" s="166">
        <f t="shared" si="177"/>
        <v>0</v>
      </c>
      <c r="BI511" s="166">
        <f t="shared" si="178"/>
        <v>0</v>
      </c>
      <c r="BJ511" s="14" t="s">
        <v>87</v>
      </c>
      <c r="BK511" s="166">
        <f t="shared" si="179"/>
        <v>0</v>
      </c>
      <c r="BL511" s="14" t="s">
        <v>936</v>
      </c>
      <c r="BM511" s="165" t="s">
        <v>1733</v>
      </c>
    </row>
    <row r="512" spans="1:65" s="2" customFormat="1" ht="33" customHeight="1">
      <c r="A512" s="29"/>
      <c r="B512" s="152"/>
      <c r="C512" s="153" t="s">
        <v>1734</v>
      </c>
      <c r="D512" s="153" t="s">
        <v>165</v>
      </c>
      <c r="E512" s="154" t="s">
        <v>1735</v>
      </c>
      <c r="F512" s="155" t="s">
        <v>1736</v>
      </c>
      <c r="G512" s="156" t="s">
        <v>245</v>
      </c>
      <c r="H512" s="157">
        <v>1</v>
      </c>
      <c r="I512" s="158"/>
      <c r="J512" s="159">
        <f t="shared" si="170"/>
        <v>0</v>
      </c>
      <c r="K512" s="160"/>
      <c r="L512" s="30"/>
      <c r="M512" s="161" t="s">
        <v>1</v>
      </c>
      <c r="N512" s="162" t="s">
        <v>40</v>
      </c>
      <c r="O512" s="58"/>
      <c r="P512" s="163">
        <f t="shared" si="171"/>
        <v>0</v>
      </c>
      <c r="Q512" s="163">
        <v>0</v>
      </c>
      <c r="R512" s="163">
        <f t="shared" si="172"/>
        <v>0</v>
      </c>
      <c r="S512" s="163">
        <v>0</v>
      </c>
      <c r="T512" s="164">
        <f t="shared" si="173"/>
        <v>0</v>
      </c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R512" s="165" t="s">
        <v>436</v>
      </c>
      <c r="AT512" s="165" t="s">
        <v>165</v>
      </c>
      <c r="AU512" s="165" t="s">
        <v>87</v>
      </c>
      <c r="AY512" s="14" t="s">
        <v>163</v>
      </c>
      <c r="BE512" s="166">
        <f t="shared" si="174"/>
        <v>0</v>
      </c>
      <c r="BF512" s="166">
        <f t="shared" si="175"/>
        <v>0</v>
      </c>
      <c r="BG512" s="166">
        <f t="shared" si="176"/>
        <v>0</v>
      </c>
      <c r="BH512" s="166">
        <f t="shared" si="177"/>
        <v>0</v>
      </c>
      <c r="BI512" s="166">
        <f t="shared" si="178"/>
        <v>0</v>
      </c>
      <c r="BJ512" s="14" t="s">
        <v>87</v>
      </c>
      <c r="BK512" s="166">
        <f t="shared" si="179"/>
        <v>0</v>
      </c>
      <c r="BL512" s="14" t="s">
        <v>436</v>
      </c>
      <c r="BM512" s="165" t="s">
        <v>1737</v>
      </c>
    </row>
    <row r="513" spans="1:65" s="2" customFormat="1" ht="16.5" customHeight="1">
      <c r="A513" s="29"/>
      <c r="B513" s="152"/>
      <c r="C513" s="172" t="s">
        <v>1738</v>
      </c>
      <c r="D513" s="172" t="s">
        <v>613</v>
      </c>
      <c r="E513" s="173" t="s">
        <v>1739</v>
      </c>
      <c r="F513" s="174" t="s">
        <v>1740</v>
      </c>
      <c r="G513" s="175" t="s">
        <v>245</v>
      </c>
      <c r="H513" s="176">
        <v>1</v>
      </c>
      <c r="I513" s="177"/>
      <c r="J513" s="178">
        <f t="shared" si="170"/>
        <v>0</v>
      </c>
      <c r="K513" s="179"/>
      <c r="L513" s="180"/>
      <c r="M513" s="181" t="s">
        <v>1</v>
      </c>
      <c r="N513" s="182" t="s">
        <v>40</v>
      </c>
      <c r="O513" s="58"/>
      <c r="P513" s="163">
        <f t="shared" si="171"/>
        <v>0</v>
      </c>
      <c r="Q513" s="163">
        <v>1.2E-4</v>
      </c>
      <c r="R513" s="163">
        <f t="shared" si="172"/>
        <v>1.2E-4</v>
      </c>
      <c r="S513" s="163">
        <v>0</v>
      </c>
      <c r="T513" s="164">
        <f t="shared" si="173"/>
        <v>0</v>
      </c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R513" s="165" t="s">
        <v>936</v>
      </c>
      <c r="AT513" s="165" t="s">
        <v>613</v>
      </c>
      <c r="AU513" s="165" t="s">
        <v>87</v>
      </c>
      <c r="AY513" s="14" t="s">
        <v>163</v>
      </c>
      <c r="BE513" s="166">
        <f t="shared" si="174"/>
        <v>0</v>
      </c>
      <c r="BF513" s="166">
        <f t="shared" si="175"/>
        <v>0</v>
      </c>
      <c r="BG513" s="166">
        <f t="shared" si="176"/>
        <v>0</v>
      </c>
      <c r="BH513" s="166">
        <f t="shared" si="177"/>
        <v>0</v>
      </c>
      <c r="BI513" s="166">
        <f t="shared" si="178"/>
        <v>0</v>
      </c>
      <c r="BJ513" s="14" t="s">
        <v>87</v>
      </c>
      <c r="BK513" s="166">
        <f t="shared" si="179"/>
        <v>0</v>
      </c>
      <c r="BL513" s="14" t="s">
        <v>936</v>
      </c>
      <c r="BM513" s="165" t="s">
        <v>1741</v>
      </c>
    </row>
    <row r="514" spans="1:65" s="2" customFormat="1" ht="24.2" customHeight="1">
      <c r="A514" s="29"/>
      <c r="B514" s="152"/>
      <c r="C514" s="153" t="s">
        <v>1742</v>
      </c>
      <c r="D514" s="153" t="s">
        <v>165</v>
      </c>
      <c r="E514" s="154" t="s">
        <v>1743</v>
      </c>
      <c r="F514" s="155" t="s">
        <v>1744</v>
      </c>
      <c r="G514" s="156" t="s">
        <v>245</v>
      </c>
      <c r="H514" s="157">
        <v>1</v>
      </c>
      <c r="I514" s="158"/>
      <c r="J514" s="159">
        <f t="shared" si="170"/>
        <v>0</v>
      </c>
      <c r="K514" s="160"/>
      <c r="L514" s="30"/>
      <c r="M514" s="161" t="s">
        <v>1</v>
      </c>
      <c r="N514" s="162" t="s">
        <v>40</v>
      </c>
      <c r="O514" s="58"/>
      <c r="P514" s="163">
        <f t="shared" si="171"/>
        <v>0</v>
      </c>
      <c r="Q514" s="163">
        <v>0</v>
      </c>
      <c r="R514" s="163">
        <f t="shared" si="172"/>
        <v>0</v>
      </c>
      <c r="S514" s="163">
        <v>0</v>
      </c>
      <c r="T514" s="164">
        <f t="shared" si="173"/>
        <v>0</v>
      </c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R514" s="165" t="s">
        <v>436</v>
      </c>
      <c r="AT514" s="165" t="s">
        <v>165</v>
      </c>
      <c r="AU514" s="165" t="s">
        <v>87</v>
      </c>
      <c r="AY514" s="14" t="s">
        <v>163</v>
      </c>
      <c r="BE514" s="166">
        <f t="shared" si="174"/>
        <v>0</v>
      </c>
      <c r="BF514" s="166">
        <f t="shared" si="175"/>
        <v>0</v>
      </c>
      <c r="BG514" s="166">
        <f t="shared" si="176"/>
        <v>0</v>
      </c>
      <c r="BH514" s="166">
        <f t="shared" si="177"/>
        <v>0</v>
      </c>
      <c r="BI514" s="166">
        <f t="shared" si="178"/>
        <v>0</v>
      </c>
      <c r="BJ514" s="14" t="s">
        <v>87</v>
      </c>
      <c r="BK514" s="166">
        <f t="shared" si="179"/>
        <v>0</v>
      </c>
      <c r="BL514" s="14" t="s">
        <v>436</v>
      </c>
      <c r="BM514" s="165" t="s">
        <v>1745</v>
      </c>
    </row>
    <row r="515" spans="1:65" s="2" customFormat="1" ht="24.2" customHeight="1">
      <c r="A515" s="29"/>
      <c r="B515" s="152"/>
      <c r="C515" s="153" t="s">
        <v>1746</v>
      </c>
      <c r="D515" s="153" t="s">
        <v>165</v>
      </c>
      <c r="E515" s="154" t="s">
        <v>1747</v>
      </c>
      <c r="F515" s="155" t="s">
        <v>1748</v>
      </c>
      <c r="G515" s="156" t="s">
        <v>245</v>
      </c>
      <c r="H515" s="157">
        <v>1</v>
      </c>
      <c r="I515" s="158"/>
      <c r="J515" s="159">
        <f t="shared" ref="J515:J546" si="180">ROUND(I515*H515,2)</f>
        <v>0</v>
      </c>
      <c r="K515" s="160"/>
      <c r="L515" s="30"/>
      <c r="M515" s="161" t="s">
        <v>1</v>
      </c>
      <c r="N515" s="162" t="s">
        <v>40</v>
      </c>
      <c r="O515" s="58"/>
      <c r="P515" s="163">
        <f t="shared" ref="P515:P546" si="181">O515*H515</f>
        <v>0</v>
      </c>
      <c r="Q515" s="163">
        <v>0</v>
      </c>
      <c r="R515" s="163">
        <f t="shared" ref="R515:R546" si="182">Q515*H515</f>
        <v>0</v>
      </c>
      <c r="S515" s="163">
        <v>0</v>
      </c>
      <c r="T515" s="164">
        <f t="shared" ref="T515:T546" si="183">S515*H515</f>
        <v>0</v>
      </c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R515" s="165" t="s">
        <v>436</v>
      </c>
      <c r="AT515" s="165" t="s">
        <v>165</v>
      </c>
      <c r="AU515" s="165" t="s">
        <v>87</v>
      </c>
      <c r="AY515" s="14" t="s">
        <v>163</v>
      </c>
      <c r="BE515" s="166">
        <f t="shared" ref="BE515:BE546" si="184">IF(N515="základná",J515,0)</f>
        <v>0</v>
      </c>
      <c r="BF515" s="166">
        <f t="shared" ref="BF515:BF546" si="185">IF(N515="znížená",J515,0)</f>
        <v>0</v>
      </c>
      <c r="BG515" s="166">
        <f t="shared" ref="BG515:BG546" si="186">IF(N515="zákl. prenesená",J515,0)</f>
        <v>0</v>
      </c>
      <c r="BH515" s="166">
        <f t="shared" ref="BH515:BH546" si="187">IF(N515="zníž. prenesená",J515,0)</f>
        <v>0</v>
      </c>
      <c r="BI515" s="166">
        <f t="shared" ref="BI515:BI546" si="188">IF(N515="nulová",J515,0)</f>
        <v>0</v>
      </c>
      <c r="BJ515" s="14" t="s">
        <v>87</v>
      </c>
      <c r="BK515" s="166">
        <f t="shared" ref="BK515:BK546" si="189">ROUND(I515*H515,2)</f>
        <v>0</v>
      </c>
      <c r="BL515" s="14" t="s">
        <v>436</v>
      </c>
      <c r="BM515" s="165" t="s">
        <v>1749</v>
      </c>
    </row>
    <row r="516" spans="1:65" s="2" customFormat="1" ht="16.5" customHeight="1">
      <c r="A516" s="29"/>
      <c r="B516" s="152"/>
      <c r="C516" s="153" t="s">
        <v>1750</v>
      </c>
      <c r="D516" s="153" t="s">
        <v>165</v>
      </c>
      <c r="E516" s="154" t="s">
        <v>1751</v>
      </c>
      <c r="F516" s="155" t="s">
        <v>1752</v>
      </c>
      <c r="G516" s="156" t="s">
        <v>245</v>
      </c>
      <c r="H516" s="157">
        <v>4</v>
      </c>
      <c r="I516" s="158"/>
      <c r="J516" s="159">
        <f t="shared" si="180"/>
        <v>0</v>
      </c>
      <c r="K516" s="160"/>
      <c r="L516" s="30"/>
      <c r="M516" s="161" t="s">
        <v>1</v>
      </c>
      <c r="N516" s="162" t="s">
        <v>40</v>
      </c>
      <c r="O516" s="58"/>
      <c r="P516" s="163">
        <f t="shared" si="181"/>
        <v>0</v>
      </c>
      <c r="Q516" s="163">
        <v>0</v>
      </c>
      <c r="R516" s="163">
        <f t="shared" si="182"/>
        <v>0</v>
      </c>
      <c r="S516" s="163">
        <v>0</v>
      </c>
      <c r="T516" s="164">
        <f t="shared" si="183"/>
        <v>0</v>
      </c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R516" s="165" t="s">
        <v>436</v>
      </c>
      <c r="AT516" s="165" t="s">
        <v>165</v>
      </c>
      <c r="AU516" s="165" t="s">
        <v>87</v>
      </c>
      <c r="AY516" s="14" t="s">
        <v>163</v>
      </c>
      <c r="BE516" s="166">
        <f t="shared" si="184"/>
        <v>0</v>
      </c>
      <c r="BF516" s="166">
        <f t="shared" si="185"/>
        <v>0</v>
      </c>
      <c r="BG516" s="166">
        <f t="shared" si="186"/>
        <v>0</v>
      </c>
      <c r="BH516" s="166">
        <f t="shared" si="187"/>
        <v>0</v>
      </c>
      <c r="BI516" s="166">
        <f t="shared" si="188"/>
        <v>0</v>
      </c>
      <c r="BJ516" s="14" t="s">
        <v>87</v>
      </c>
      <c r="BK516" s="166">
        <f t="shared" si="189"/>
        <v>0</v>
      </c>
      <c r="BL516" s="14" t="s">
        <v>436</v>
      </c>
      <c r="BM516" s="165" t="s">
        <v>1753</v>
      </c>
    </row>
    <row r="517" spans="1:65" s="2" customFormat="1" ht="16.5" customHeight="1">
      <c r="A517" s="29"/>
      <c r="B517" s="152"/>
      <c r="C517" s="172" t="s">
        <v>1754</v>
      </c>
      <c r="D517" s="172" t="s">
        <v>613</v>
      </c>
      <c r="E517" s="173" t="s">
        <v>1755</v>
      </c>
      <c r="F517" s="174" t="s">
        <v>1756</v>
      </c>
      <c r="G517" s="175" t="s">
        <v>245</v>
      </c>
      <c r="H517" s="176">
        <v>4</v>
      </c>
      <c r="I517" s="177"/>
      <c r="J517" s="178">
        <f t="shared" si="180"/>
        <v>0</v>
      </c>
      <c r="K517" s="179"/>
      <c r="L517" s="180"/>
      <c r="M517" s="181" t="s">
        <v>1</v>
      </c>
      <c r="N517" s="182" t="s">
        <v>40</v>
      </c>
      <c r="O517" s="58"/>
      <c r="P517" s="163">
        <f t="shared" si="181"/>
        <v>0</v>
      </c>
      <c r="Q517" s="163">
        <v>6.2E-4</v>
      </c>
      <c r="R517" s="163">
        <f t="shared" si="182"/>
        <v>2.48E-3</v>
      </c>
      <c r="S517" s="163">
        <v>0</v>
      </c>
      <c r="T517" s="164">
        <f t="shared" si="183"/>
        <v>0</v>
      </c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R517" s="165" t="s">
        <v>1757</v>
      </c>
      <c r="AT517" s="165" t="s">
        <v>613</v>
      </c>
      <c r="AU517" s="165" t="s">
        <v>87</v>
      </c>
      <c r="AY517" s="14" t="s">
        <v>163</v>
      </c>
      <c r="BE517" s="166">
        <f t="shared" si="184"/>
        <v>0</v>
      </c>
      <c r="BF517" s="166">
        <f t="shared" si="185"/>
        <v>0</v>
      </c>
      <c r="BG517" s="166">
        <f t="shared" si="186"/>
        <v>0</v>
      </c>
      <c r="BH517" s="166">
        <f t="shared" si="187"/>
        <v>0</v>
      </c>
      <c r="BI517" s="166">
        <f t="shared" si="188"/>
        <v>0</v>
      </c>
      <c r="BJ517" s="14" t="s">
        <v>87</v>
      </c>
      <c r="BK517" s="166">
        <f t="shared" si="189"/>
        <v>0</v>
      </c>
      <c r="BL517" s="14" t="s">
        <v>436</v>
      </c>
      <c r="BM517" s="165" t="s">
        <v>1758</v>
      </c>
    </row>
    <row r="518" spans="1:65" s="2" customFormat="1" ht="24.2" customHeight="1">
      <c r="A518" s="29"/>
      <c r="B518" s="152"/>
      <c r="C518" s="153" t="s">
        <v>1759</v>
      </c>
      <c r="D518" s="153" t="s">
        <v>165</v>
      </c>
      <c r="E518" s="154" t="s">
        <v>1760</v>
      </c>
      <c r="F518" s="155" t="s">
        <v>1761</v>
      </c>
      <c r="G518" s="156" t="s">
        <v>245</v>
      </c>
      <c r="H518" s="157">
        <v>4</v>
      </c>
      <c r="I518" s="158"/>
      <c r="J518" s="159">
        <f t="shared" si="180"/>
        <v>0</v>
      </c>
      <c r="K518" s="160"/>
      <c r="L518" s="30"/>
      <c r="M518" s="161" t="s">
        <v>1</v>
      </c>
      <c r="N518" s="162" t="s">
        <v>40</v>
      </c>
      <c r="O518" s="58"/>
      <c r="P518" s="163">
        <f t="shared" si="181"/>
        <v>0</v>
      </c>
      <c r="Q518" s="163">
        <v>0</v>
      </c>
      <c r="R518" s="163">
        <f t="shared" si="182"/>
        <v>0</v>
      </c>
      <c r="S518" s="163">
        <v>0</v>
      </c>
      <c r="T518" s="164">
        <f t="shared" si="183"/>
        <v>0</v>
      </c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R518" s="165" t="s">
        <v>436</v>
      </c>
      <c r="AT518" s="165" t="s">
        <v>165</v>
      </c>
      <c r="AU518" s="165" t="s">
        <v>87</v>
      </c>
      <c r="AY518" s="14" t="s">
        <v>163</v>
      </c>
      <c r="BE518" s="166">
        <f t="shared" si="184"/>
        <v>0</v>
      </c>
      <c r="BF518" s="166">
        <f t="shared" si="185"/>
        <v>0</v>
      </c>
      <c r="BG518" s="166">
        <f t="shared" si="186"/>
        <v>0</v>
      </c>
      <c r="BH518" s="166">
        <f t="shared" si="187"/>
        <v>0</v>
      </c>
      <c r="BI518" s="166">
        <f t="shared" si="188"/>
        <v>0</v>
      </c>
      <c r="BJ518" s="14" t="s">
        <v>87</v>
      </c>
      <c r="BK518" s="166">
        <f t="shared" si="189"/>
        <v>0</v>
      </c>
      <c r="BL518" s="14" t="s">
        <v>436</v>
      </c>
      <c r="BM518" s="165" t="s">
        <v>1762</v>
      </c>
    </row>
    <row r="519" spans="1:65" s="2" customFormat="1" ht="16.5" customHeight="1">
      <c r="A519" s="29"/>
      <c r="B519" s="152"/>
      <c r="C519" s="172" t="s">
        <v>1763</v>
      </c>
      <c r="D519" s="172" t="s">
        <v>613</v>
      </c>
      <c r="E519" s="173" t="s">
        <v>1764</v>
      </c>
      <c r="F519" s="174" t="s">
        <v>1765</v>
      </c>
      <c r="G519" s="175" t="s">
        <v>245</v>
      </c>
      <c r="H519" s="176">
        <v>4</v>
      </c>
      <c r="I519" s="177"/>
      <c r="J519" s="178">
        <f t="shared" si="180"/>
        <v>0</v>
      </c>
      <c r="K519" s="179"/>
      <c r="L519" s="180"/>
      <c r="M519" s="181" t="s">
        <v>1</v>
      </c>
      <c r="N519" s="182" t="s">
        <v>40</v>
      </c>
      <c r="O519" s="58"/>
      <c r="P519" s="163">
        <f t="shared" si="181"/>
        <v>0</v>
      </c>
      <c r="Q519" s="163">
        <v>6.9999999999999999E-4</v>
      </c>
      <c r="R519" s="163">
        <f t="shared" si="182"/>
        <v>2.8E-3</v>
      </c>
      <c r="S519" s="163">
        <v>0</v>
      </c>
      <c r="T519" s="164">
        <f t="shared" si="183"/>
        <v>0</v>
      </c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R519" s="165" t="s">
        <v>936</v>
      </c>
      <c r="AT519" s="165" t="s">
        <v>613</v>
      </c>
      <c r="AU519" s="165" t="s">
        <v>87</v>
      </c>
      <c r="AY519" s="14" t="s">
        <v>163</v>
      </c>
      <c r="BE519" s="166">
        <f t="shared" si="184"/>
        <v>0</v>
      </c>
      <c r="BF519" s="166">
        <f t="shared" si="185"/>
        <v>0</v>
      </c>
      <c r="BG519" s="166">
        <f t="shared" si="186"/>
        <v>0</v>
      </c>
      <c r="BH519" s="166">
        <f t="shared" si="187"/>
        <v>0</v>
      </c>
      <c r="BI519" s="166">
        <f t="shared" si="188"/>
        <v>0</v>
      </c>
      <c r="BJ519" s="14" t="s">
        <v>87</v>
      </c>
      <c r="BK519" s="166">
        <f t="shared" si="189"/>
        <v>0</v>
      </c>
      <c r="BL519" s="14" t="s">
        <v>936</v>
      </c>
      <c r="BM519" s="165" t="s">
        <v>1766</v>
      </c>
    </row>
    <row r="520" spans="1:65" s="2" customFormat="1" ht="16.5" customHeight="1">
      <c r="A520" s="29"/>
      <c r="B520" s="152"/>
      <c r="C520" s="153" t="s">
        <v>1767</v>
      </c>
      <c r="D520" s="153" t="s">
        <v>165</v>
      </c>
      <c r="E520" s="154" t="s">
        <v>1768</v>
      </c>
      <c r="F520" s="155" t="s">
        <v>1769</v>
      </c>
      <c r="G520" s="156" t="s">
        <v>245</v>
      </c>
      <c r="H520" s="157">
        <v>30</v>
      </c>
      <c r="I520" s="158"/>
      <c r="J520" s="159">
        <f t="shared" si="180"/>
        <v>0</v>
      </c>
      <c r="K520" s="160"/>
      <c r="L520" s="30"/>
      <c r="M520" s="161" t="s">
        <v>1</v>
      </c>
      <c r="N520" s="162" t="s">
        <v>40</v>
      </c>
      <c r="O520" s="58"/>
      <c r="P520" s="163">
        <f t="shared" si="181"/>
        <v>0</v>
      </c>
      <c r="Q520" s="163">
        <v>0</v>
      </c>
      <c r="R520" s="163">
        <f t="shared" si="182"/>
        <v>0</v>
      </c>
      <c r="S520" s="163">
        <v>0</v>
      </c>
      <c r="T520" s="164">
        <f t="shared" si="183"/>
        <v>0</v>
      </c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R520" s="165" t="s">
        <v>436</v>
      </c>
      <c r="AT520" s="165" t="s">
        <v>165</v>
      </c>
      <c r="AU520" s="165" t="s">
        <v>87</v>
      </c>
      <c r="AY520" s="14" t="s">
        <v>163</v>
      </c>
      <c r="BE520" s="166">
        <f t="shared" si="184"/>
        <v>0</v>
      </c>
      <c r="BF520" s="166">
        <f t="shared" si="185"/>
        <v>0</v>
      </c>
      <c r="BG520" s="166">
        <f t="shared" si="186"/>
        <v>0</v>
      </c>
      <c r="BH520" s="166">
        <f t="shared" si="187"/>
        <v>0</v>
      </c>
      <c r="BI520" s="166">
        <f t="shared" si="188"/>
        <v>0</v>
      </c>
      <c r="BJ520" s="14" t="s">
        <v>87</v>
      </c>
      <c r="BK520" s="166">
        <f t="shared" si="189"/>
        <v>0</v>
      </c>
      <c r="BL520" s="14" t="s">
        <v>436</v>
      </c>
      <c r="BM520" s="165" t="s">
        <v>1770</v>
      </c>
    </row>
    <row r="521" spans="1:65" s="2" customFormat="1" ht="16.5" customHeight="1">
      <c r="A521" s="29"/>
      <c r="B521" s="152"/>
      <c r="C521" s="172" t="s">
        <v>1771</v>
      </c>
      <c r="D521" s="172" t="s">
        <v>613</v>
      </c>
      <c r="E521" s="173" t="s">
        <v>1772</v>
      </c>
      <c r="F521" s="174" t="s">
        <v>1773</v>
      </c>
      <c r="G521" s="175" t="s">
        <v>245</v>
      </c>
      <c r="H521" s="176">
        <v>3</v>
      </c>
      <c r="I521" s="177"/>
      <c r="J521" s="178">
        <f t="shared" si="180"/>
        <v>0</v>
      </c>
      <c r="K521" s="179"/>
      <c r="L521" s="180"/>
      <c r="M521" s="181" t="s">
        <v>1</v>
      </c>
      <c r="N521" s="182" t="s">
        <v>40</v>
      </c>
      <c r="O521" s="58"/>
      <c r="P521" s="163">
        <f t="shared" si="181"/>
        <v>0</v>
      </c>
      <c r="Q521" s="163">
        <v>6.4999999999999997E-3</v>
      </c>
      <c r="R521" s="163">
        <f t="shared" si="182"/>
        <v>1.95E-2</v>
      </c>
      <c r="S521" s="163">
        <v>0</v>
      </c>
      <c r="T521" s="164">
        <f t="shared" si="183"/>
        <v>0</v>
      </c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R521" s="165" t="s">
        <v>936</v>
      </c>
      <c r="AT521" s="165" t="s">
        <v>613</v>
      </c>
      <c r="AU521" s="165" t="s">
        <v>87</v>
      </c>
      <c r="AY521" s="14" t="s">
        <v>163</v>
      </c>
      <c r="BE521" s="166">
        <f t="shared" si="184"/>
        <v>0</v>
      </c>
      <c r="BF521" s="166">
        <f t="shared" si="185"/>
        <v>0</v>
      </c>
      <c r="BG521" s="166">
        <f t="shared" si="186"/>
        <v>0</v>
      </c>
      <c r="BH521" s="166">
        <f t="shared" si="187"/>
        <v>0</v>
      </c>
      <c r="BI521" s="166">
        <f t="shared" si="188"/>
        <v>0</v>
      </c>
      <c r="BJ521" s="14" t="s">
        <v>87</v>
      </c>
      <c r="BK521" s="166">
        <f t="shared" si="189"/>
        <v>0</v>
      </c>
      <c r="BL521" s="14" t="s">
        <v>936</v>
      </c>
      <c r="BM521" s="165" t="s">
        <v>1774</v>
      </c>
    </row>
    <row r="522" spans="1:65" s="2" customFormat="1" ht="16.5" customHeight="1">
      <c r="A522" s="29"/>
      <c r="B522" s="152"/>
      <c r="C522" s="172" t="s">
        <v>1775</v>
      </c>
      <c r="D522" s="172" t="s">
        <v>613</v>
      </c>
      <c r="E522" s="173" t="s">
        <v>1776</v>
      </c>
      <c r="F522" s="174" t="s">
        <v>1777</v>
      </c>
      <c r="G522" s="175" t="s">
        <v>245</v>
      </c>
      <c r="H522" s="176">
        <v>23</v>
      </c>
      <c r="I522" s="177"/>
      <c r="J522" s="178">
        <f t="shared" si="180"/>
        <v>0</v>
      </c>
      <c r="K522" s="179"/>
      <c r="L522" s="180"/>
      <c r="M522" s="181" t="s">
        <v>1</v>
      </c>
      <c r="N522" s="182" t="s">
        <v>40</v>
      </c>
      <c r="O522" s="58"/>
      <c r="P522" s="163">
        <f t="shared" si="181"/>
        <v>0</v>
      </c>
      <c r="Q522" s="163">
        <v>6.4999999999999997E-3</v>
      </c>
      <c r="R522" s="163">
        <f t="shared" si="182"/>
        <v>0.14949999999999999</v>
      </c>
      <c r="S522" s="163">
        <v>0</v>
      </c>
      <c r="T522" s="164">
        <f t="shared" si="183"/>
        <v>0</v>
      </c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R522" s="165" t="s">
        <v>936</v>
      </c>
      <c r="AT522" s="165" t="s">
        <v>613</v>
      </c>
      <c r="AU522" s="165" t="s">
        <v>87</v>
      </c>
      <c r="AY522" s="14" t="s">
        <v>163</v>
      </c>
      <c r="BE522" s="166">
        <f t="shared" si="184"/>
        <v>0</v>
      </c>
      <c r="BF522" s="166">
        <f t="shared" si="185"/>
        <v>0</v>
      </c>
      <c r="BG522" s="166">
        <f t="shared" si="186"/>
        <v>0</v>
      </c>
      <c r="BH522" s="166">
        <f t="shared" si="187"/>
        <v>0</v>
      </c>
      <c r="BI522" s="166">
        <f t="shared" si="188"/>
        <v>0</v>
      </c>
      <c r="BJ522" s="14" t="s">
        <v>87</v>
      </c>
      <c r="BK522" s="166">
        <f t="shared" si="189"/>
        <v>0</v>
      </c>
      <c r="BL522" s="14" t="s">
        <v>936</v>
      </c>
      <c r="BM522" s="165" t="s">
        <v>1778</v>
      </c>
    </row>
    <row r="523" spans="1:65" s="2" customFormat="1" ht="16.5" customHeight="1">
      <c r="A523" s="29"/>
      <c r="B523" s="152"/>
      <c r="C523" s="172" t="s">
        <v>1779</v>
      </c>
      <c r="D523" s="172" t="s">
        <v>613</v>
      </c>
      <c r="E523" s="173" t="s">
        <v>1780</v>
      </c>
      <c r="F523" s="174" t="s">
        <v>1781</v>
      </c>
      <c r="G523" s="175" t="s">
        <v>245</v>
      </c>
      <c r="H523" s="176">
        <v>4</v>
      </c>
      <c r="I523" s="177"/>
      <c r="J523" s="178">
        <f t="shared" si="180"/>
        <v>0</v>
      </c>
      <c r="K523" s="179"/>
      <c r="L523" s="180"/>
      <c r="M523" s="181" t="s">
        <v>1</v>
      </c>
      <c r="N523" s="182" t="s">
        <v>40</v>
      </c>
      <c r="O523" s="58"/>
      <c r="P523" s="163">
        <f t="shared" si="181"/>
        <v>0</v>
      </c>
      <c r="Q523" s="163">
        <v>6.4999999999999997E-3</v>
      </c>
      <c r="R523" s="163">
        <f t="shared" si="182"/>
        <v>2.5999999999999999E-2</v>
      </c>
      <c r="S523" s="163">
        <v>0</v>
      </c>
      <c r="T523" s="164">
        <f t="shared" si="183"/>
        <v>0</v>
      </c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R523" s="165" t="s">
        <v>936</v>
      </c>
      <c r="AT523" s="165" t="s">
        <v>613</v>
      </c>
      <c r="AU523" s="165" t="s">
        <v>87</v>
      </c>
      <c r="AY523" s="14" t="s">
        <v>163</v>
      </c>
      <c r="BE523" s="166">
        <f t="shared" si="184"/>
        <v>0</v>
      </c>
      <c r="BF523" s="166">
        <f t="shared" si="185"/>
        <v>0</v>
      </c>
      <c r="BG523" s="166">
        <f t="shared" si="186"/>
        <v>0</v>
      </c>
      <c r="BH523" s="166">
        <f t="shared" si="187"/>
        <v>0</v>
      </c>
      <c r="BI523" s="166">
        <f t="shared" si="188"/>
        <v>0</v>
      </c>
      <c r="BJ523" s="14" t="s">
        <v>87</v>
      </c>
      <c r="BK523" s="166">
        <f t="shared" si="189"/>
        <v>0</v>
      </c>
      <c r="BL523" s="14" t="s">
        <v>936</v>
      </c>
      <c r="BM523" s="165" t="s">
        <v>1782</v>
      </c>
    </row>
    <row r="524" spans="1:65" s="2" customFormat="1" ht="24.2" customHeight="1">
      <c r="A524" s="29"/>
      <c r="B524" s="152"/>
      <c r="C524" s="153" t="s">
        <v>1783</v>
      </c>
      <c r="D524" s="153" t="s">
        <v>165</v>
      </c>
      <c r="E524" s="154" t="s">
        <v>1784</v>
      </c>
      <c r="F524" s="155" t="s">
        <v>1785</v>
      </c>
      <c r="G524" s="156" t="s">
        <v>282</v>
      </c>
      <c r="H524" s="157">
        <v>100</v>
      </c>
      <c r="I524" s="158"/>
      <c r="J524" s="159">
        <f t="shared" si="180"/>
        <v>0</v>
      </c>
      <c r="K524" s="160"/>
      <c r="L524" s="30"/>
      <c r="M524" s="161" t="s">
        <v>1</v>
      </c>
      <c r="N524" s="162" t="s">
        <v>40</v>
      </c>
      <c r="O524" s="58"/>
      <c r="P524" s="163">
        <f t="shared" si="181"/>
        <v>0</v>
      </c>
      <c r="Q524" s="163">
        <v>0</v>
      </c>
      <c r="R524" s="163">
        <f t="shared" si="182"/>
        <v>0</v>
      </c>
      <c r="S524" s="163">
        <v>0</v>
      </c>
      <c r="T524" s="164">
        <f t="shared" si="183"/>
        <v>0</v>
      </c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R524" s="165" t="s">
        <v>436</v>
      </c>
      <c r="AT524" s="165" t="s">
        <v>165</v>
      </c>
      <c r="AU524" s="165" t="s">
        <v>87</v>
      </c>
      <c r="AY524" s="14" t="s">
        <v>163</v>
      </c>
      <c r="BE524" s="166">
        <f t="shared" si="184"/>
        <v>0</v>
      </c>
      <c r="BF524" s="166">
        <f t="shared" si="185"/>
        <v>0</v>
      </c>
      <c r="BG524" s="166">
        <f t="shared" si="186"/>
        <v>0</v>
      </c>
      <c r="BH524" s="166">
        <f t="shared" si="187"/>
        <v>0</v>
      </c>
      <c r="BI524" s="166">
        <f t="shared" si="188"/>
        <v>0</v>
      </c>
      <c r="BJ524" s="14" t="s">
        <v>87</v>
      </c>
      <c r="BK524" s="166">
        <f t="shared" si="189"/>
        <v>0</v>
      </c>
      <c r="BL524" s="14" t="s">
        <v>436</v>
      </c>
      <c r="BM524" s="165" t="s">
        <v>1786</v>
      </c>
    </row>
    <row r="525" spans="1:65" s="2" customFormat="1" ht="16.5" customHeight="1">
      <c r="A525" s="29"/>
      <c r="B525" s="152"/>
      <c r="C525" s="172" t="s">
        <v>1787</v>
      </c>
      <c r="D525" s="172" t="s">
        <v>613</v>
      </c>
      <c r="E525" s="173" t="s">
        <v>1788</v>
      </c>
      <c r="F525" s="174" t="s">
        <v>1789</v>
      </c>
      <c r="G525" s="175" t="s">
        <v>1495</v>
      </c>
      <c r="H525" s="176">
        <v>14</v>
      </c>
      <c r="I525" s="177"/>
      <c r="J525" s="178">
        <f t="shared" si="180"/>
        <v>0</v>
      </c>
      <c r="K525" s="179"/>
      <c r="L525" s="180"/>
      <c r="M525" s="181" t="s">
        <v>1</v>
      </c>
      <c r="N525" s="182" t="s">
        <v>40</v>
      </c>
      <c r="O525" s="58"/>
      <c r="P525" s="163">
        <f t="shared" si="181"/>
        <v>0</v>
      </c>
      <c r="Q525" s="163">
        <v>1E-3</v>
      </c>
      <c r="R525" s="163">
        <f t="shared" si="182"/>
        <v>1.4E-2</v>
      </c>
      <c r="S525" s="163">
        <v>0</v>
      </c>
      <c r="T525" s="164">
        <f t="shared" si="183"/>
        <v>0</v>
      </c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R525" s="165" t="s">
        <v>936</v>
      </c>
      <c r="AT525" s="165" t="s">
        <v>613</v>
      </c>
      <c r="AU525" s="165" t="s">
        <v>87</v>
      </c>
      <c r="AY525" s="14" t="s">
        <v>163</v>
      </c>
      <c r="BE525" s="166">
        <f t="shared" si="184"/>
        <v>0</v>
      </c>
      <c r="BF525" s="166">
        <f t="shared" si="185"/>
        <v>0</v>
      </c>
      <c r="BG525" s="166">
        <f t="shared" si="186"/>
        <v>0</v>
      </c>
      <c r="BH525" s="166">
        <f t="shared" si="187"/>
        <v>0</v>
      </c>
      <c r="BI525" s="166">
        <f t="shared" si="188"/>
        <v>0</v>
      </c>
      <c r="BJ525" s="14" t="s">
        <v>87</v>
      </c>
      <c r="BK525" s="166">
        <f t="shared" si="189"/>
        <v>0</v>
      </c>
      <c r="BL525" s="14" t="s">
        <v>936</v>
      </c>
      <c r="BM525" s="165" t="s">
        <v>1790</v>
      </c>
    </row>
    <row r="526" spans="1:65" s="2" customFormat="1" ht="24.2" customHeight="1">
      <c r="A526" s="29"/>
      <c r="B526" s="152"/>
      <c r="C526" s="153" t="s">
        <v>1791</v>
      </c>
      <c r="D526" s="153" t="s">
        <v>165</v>
      </c>
      <c r="E526" s="154" t="s">
        <v>1792</v>
      </c>
      <c r="F526" s="155" t="s">
        <v>1793</v>
      </c>
      <c r="G526" s="156" t="s">
        <v>282</v>
      </c>
      <c r="H526" s="157">
        <v>50</v>
      </c>
      <c r="I526" s="158"/>
      <c r="J526" s="159">
        <f t="shared" si="180"/>
        <v>0</v>
      </c>
      <c r="K526" s="160"/>
      <c r="L526" s="30"/>
      <c r="M526" s="161" t="s">
        <v>1</v>
      </c>
      <c r="N526" s="162" t="s">
        <v>40</v>
      </c>
      <c r="O526" s="58"/>
      <c r="P526" s="163">
        <f t="shared" si="181"/>
        <v>0</v>
      </c>
      <c r="Q526" s="163">
        <v>0</v>
      </c>
      <c r="R526" s="163">
        <f t="shared" si="182"/>
        <v>0</v>
      </c>
      <c r="S526" s="163">
        <v>0</v>
      </c>
      <c r="T526" s="164">
        <f t="shared" si="183"/>
        <v>0</v>
      </c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R526" s="165" t="s">
        <v>436</v>
      </c>
      <c r="AT526" s="165" t="s">
        <v>165</v>
      </c>
      <c r="AU526" s="165" t="s">
        <v>87</v>
      </c>
      <c r="AY526" s="14" t="s">
        <v>163</v>
      </c>
      <c r="BE526" s="166">
        <f t="shared" si="184"/>
        <v>0</v>
      </c>
      <c r="BF526" s="166">
        <f t="shared" si="185"/>
        <v>0</v>
      </c>
      <c r="BG526" s="166">
        <f t="shared" si="186"/>
        <v>0</v>
      </c>
      <c r="BH526" s="166">
        <f t="shared" si="187"/>
        <v>0</v>
      </c>
      <c r="BI526" s="166">
        <f t="shared" si="188"/>
        <v>0</v>
      </c>
      <c r="BJ526" s="14" t="s">
        <v>87</v>
      </c>
      <c r="BK526" s="166">
        <f t="shared" si="189"/>
        <v>0</v>
      </c>
      <c r="BL526" s="14" t="s">
        <v>436</v>
      </c>
      <c r="BM526" s="165" t="s">
        <v>1794</v>
      </c>
    </row>
    <row r="527" spans="1:65" s="2" customFormat="1" ht="16.5" customHeight="1">
      <c r="A527" s="29"/>
      <c r="B527" s="152"/>
      <c r="C527" s="172" t="s">
        <v>1795</v>
      </c>
      <c r="D527" s="172" t="s">
        <v>613</v>
      </c>
      <c r="E527" s="173" t="s">
        <v>1796</v>
      </c>
      <c r="F527" s="174" t="s">
        <v>1797</v>
      </c>
      <c r="G527" s="175" t="s">
        <v>1495</v>
      </c>
      <c r="H527" s="176">
        <v>10.417</v>
      </c>
      <c r="I527" s="177"/>
      <c r="J527" s="178">
        <f t="shared" si="180"/>
        <v>0</v>
      </c>
      <c r="K527" s="179"/>
      <c r="L527" s="180"/>
      <c r="M527" s="181" t="s">
        <v>1</v>
      </c>
      <c r="N527" s="182" t="s">
        <v>40</v>
      </c>
      <c r="O527" s="58"/>
      <c r="P527" s="163">
        <f t="shared" si="181"/>
        <v>0</v>
      </c>
      <c r="Q527" s="163">
        <v>1E-3</v>
      </c>
      <c r="R527" s="163">
        <f t="shared" si="182"/>
        <v>1.0416999999999999E-2</v>
      </c>
      <c r="S527" s="163">
        <v>0</v>
      </c>
      <c r="T527" s="164">
        <f t="shared" si="183"/>
        <v>0</v>
      </c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R527" s="165" t="s">
        <v>936</v>
      </c>
      <c r="AT527" s="165" t="s">
        <v>613</v>
      </c>
      <c r="AU527" s="165" t="s">
        <v>87</v>
      </c>
      <c r="AY527" s="14" t="s">
        <v>163</v>
      </c>
      <c r="BE527" s="166">
        <f t="shared" si="184"/>
        <v>0</v>
      </c>
      <c r="BF527" s="166">
        <f t="shared" si="185"/>
        <v>0</v>
      </c>
      <c r="BG527" s="166">
        <f t="shared" si="186"/>
        <v>0</v>
      </c>
      <c r="BH527" s="166">
        <f t="shared" si="187"/>
        <v>0</v>
      </c>
      <c r="BI527" s="166">
        <f t="shared" si="188"/>
        <v>0</v>
      </c>
      <c r="BJ527" s="14" t="s">
        <v>87</v>
      </c>
      <c r="BK527" s="166">
        <f t="shared" si="189"/>
        <v>0</v>
      </c>
      <c r="BL527" s="14" t="s">
        <v>936</v>
      </c>
      <c r="BM527" s="165" t="s">
        <v>1798</v>
      </c>
    </row>
    <row r="528" spans="1:65" s="2" customFormat="1" ht="24.2" customHeight="1">
      <c r="A528" s="29"/>
      <c r="B528" s="152"/>
      <c r="C528" s="153" t="s">
        <v>1799</v>
      </c>
      <c r="D528" s="153" t="s">
        <v>165</v>
      </c>
      <c r="E528" s="154" t="s">
        <v>1800</v>
      </c>
      <c r="F528" s="155" t="s">
        <v>1801</v>
      </c>
      <c r="G528" s="156" t="s">
        <v>245</v>
      </c>
      <c r="H528" s="157">
        <v>30</v>
      </c>
      <c r="I528" s="158"/>
      <c r="J528" s="159">
        <f t="shared" si="180"/>
        <v>0</v>
      </c>
      <c r="K528" s="160"/>
      <c r="L528" s="30"/>
      <c r="M528" s="161" t="s">
        <v>1</v>
      </c>
      <c r="N528" s="162" t="s">
        <v>40</v>
      </c>
      <c r="O528" s="58"/>
      <c r="P528" s="163">
        <f t="shared" si="181"/>
        <v>0</v>
      </c>
      <c r="Q528" s="163">
        <v>0</v>
      </c>
      <c r="R528" s="163">
        <f t="shared" si="182"/>
        <v>0</v>
      </c>
      <c r="S528" s="163">
        <v>0</v>
      </c>
      <c r="T528" s="164">
        <f t="shared" si="183"/>
        <v>0</v>
      </c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R528" s="165" t="s">
        <v>436</v>
      </c>
      <c r="AT528" s="165" t="s">
        <v>165</v>
      </c>
      <c r="AU528" s="165" t="s">
        <v>87</v>
      </c>
      <c r="AY528" s="14" t="s">
        <v>163</v>
      </c>
      <c r="BE528" s="166">
        <f t="shared" si="184"/>
        <v>0</v>
      </c>
      <c r="BF528" s="166">
        <f t="shared" si="185"/>
        <v>0</v>
      </c>
      <c r="BG528" s="166">
        <f t="shared" si="186"/>
        <v>0</v>
      </c>
      <c r="BH528" s="166">
        <f t="shared" si="187"/>
        <v>0</v>
      </c>
      <c r="BI528" s="166">
        <f t="shared" si="188"/>
        <v>0</v>
      </c>
      <c r="BJ528" s="14" t="s">
        <v>87</v>
      </c>
      <c r="BK528" s="166">
        <f t="shared" si="189"/>
        <v>0</v>
      </c>
      <c r="BL528" s="14" t="s">
        <v>436</v>
      </c>
      <c r="BM528" s="165" t="s">
        <v>1802</v>
      </c>
    </row>
    <row r="529" spans="1:65" s="2" customFormat="1" ht="24.2" customHeight="1">
      <c r="A529" s="29"/>
      <c r="B529" s="152"/>
      <c r="C529" s="172" t="s">
        <v>1803</v>
      </c>
      <c r="D529" s="172" t="s">
        <v>613</v>
      </c>
      <c r="E529" s="173" t="s">
        <v>1804</v>
      </c>
      <c r="F529" s="174" t="s">
        <v>1805</v>
      </c>
      <c r="G529" s="175" t="s">
        <v>245</v>
      </c>
      <c r="H529" s="176">
        <v>30</v>
      </c>
      <c r="I529" s="177"/>
      <c r="J529" s="178">
        <f t="shared" si="180"/>
        <v>0</v>
      </c>
      <c r="K529" s="179"/>
      <c r="L529" s="180"/>
      <c r="M529" s="181" t="s">
        <v>1</v>
      </c>
      <c r="N529" s="182" t="s">
        <v>40</v>
      </c>
      <c r="O529" s="58"/>
      <c r="P529" s="163">
        <f t="shared" si="181"/>
        <v>0</v>
      </c>
      <c r="Q529" s="163">
        <v>3.3E-4</v>
      </c>
      <c r="R529" s="163">
        <f t="shared" si="182"/>
        <v>9.8999999999999991E-3</v>
      </c>
      <c r="S529" s="163">
        <v>0</v>
      </c>
      <c r="T529" s="164">
        <f t="shared" si="183"/>
        <v>0</v>
      </c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R529" s="165" t="s">
        <v>936</v>
      </c>
      <c r="AT529" s="165" t="s">
        <v>613</v>
      </c>
      <c r="AU529" s="165" t="s">
        <v>87</v>
      </c>
      <c r="AY529" s="14" t="s">
        <v>163</v>
      </c>
      <c r="BE529" s="166">
        <f t="shared" si="184"/>
        <v>0</v>
      </c>
      <c r="BF529" s="166">
        <f t="shared" si="185"/>
        <v>0</v>
      </c>
      <c r="BG529" s="166">
        <f t="shared" si="186"/>
        <v>0</v>
      </c>
      <c r="BH529" s="166">
        <f t="shared" si="187"/>
        <v>0</v>
      </c>
      <c r="BI529" s="166">
        <f t="shared" si="188"/>
        <v>0</v>
      </c>
      <c r="BJ529" s="14" t="s">
        <v>87</v>
      </c>
      <c r="BK529" s="166">
        <f t="shared" si="189"/>
        <v>0</v>
      </c>
      <c r="BL529" s="14" t="s">
        <v>936</v>
      </c>
      <c r="BM529" s="165" t="s">
        <v>1806</v>
      </c>
    </row>
    <row r="530" spans="1:65" s="2" customFormat="1" ht="24.2" customHeight="1">
      <c r="A530" s="29"/>
      <c r="B530" s="152"/>
      <c r="C530" s="153" t="s">
        <v>1807</v>
      </c>
      <c r="D530" s="153" t="s">
        <v>165</v>
      </c>
      <c r="E530" s="154" t="s">
        <v>1808</v>
      </c>
      <c r="F530" s="155" t="s">
        <v>1809</v>
      </c>
      <c r="G530" s="156" t="s">
        <v>245</v>
      </c>
      <c r="H530" s="157">
        <v>50</v>
      </c>
      <c r="I530" s="158"/>
      <c r="J530" s="159">
        <f t="shared" si="180"/>
        <v>0</v>
      </c>
      <c r="K530" s="160"/>
      <c r="L530" s="30"/>
      <c r="M530" s="161" t="s">
        <v>1</v>
      </c>
      <c r="N530" s="162" t="s">
        <v>40</v>
      </c>
      <c r="O530" s="58"/>
      <c r="P530" s="163">
        <f t="shared" si="181"/>
        <v>0</v>
      </c>
      <c r="Q530" s="163">
        <v>0</v>
      </c>
      <c r="R530" s="163">
        <f t="shared" si="182"/>
        <v>0</v>
      </c>
      <c r="S530" s="163">
        <v>0</v>
      </c>
      <c r="T530" s="164">
        <f t="shared" si="183"/>
        <v>0</v>
      </c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R530" s="165" t="s">
        <v>436</v>
      </c>
      <c r="AT530" s="165" t="s">
        <v>165</v>
      </c>
      <c r="AU530" s="165" t="s">
        <v>87</v>
      </c>
      <c r="AY530" s="14" t="s">
        <v>163</v>
      </c>
      <c r="BE530" s="166">
        <f t="shared" si="184"/>
        <v>0</v>
      </c>
      <c r="BF530" s="166">
        <f t="shared" si="185"/>
        <v>0</v>
      </c>
      <c r="BG530" s="166">
        <f t="shared" si="186"/>
        <v>0</v>
      </c>
      <c r="BH530" s="166">
        <f t="shared" si="187"/>
        <v>0</v>
      </c>
      <c r="BI530" s="166">
        <f t="shared" si="188"/>
        <v>0</v>
      </c>
      <c r="BJ530" s="14" t="s">
        <v>87</v>
      </c>
      <c r="BK530" s="166">
        <f t="shared" si="189"/>
        <v>0</v>
      </c>
      <c r="BL530" s="14" t="s">
        <v>436</v>
      </c>
      <c r="BM530" s="165" t="s">
        <v>1810</v>
      </c>
    </row>
    <row r="531" spans="1:65" s="2" customFormat="1" ht="24.2" customHeight="1">
      <c r="A531" s="29"/>
      <c r="B531" s="152"/>
      <c r="C531" s="172" t="s">
        <v>1811</v>
      </c>
      <c r="D531" s="172" t="s">
        <v>613</v>
      </c>
      <c r="E531" s="173" t="s">
        <v>1812</v>
      </c>
      <c r="F531" s="174" t="s">
        <v>1813</v>
      </c>
      <c r="G531" s="175" t="s">
        <v>245</v>
      </c>
      <c r="H531" s="176">
        <v>50</v>
      </c>
      <c r="I531" s="177"/>
      <c r="J531" s="178">
        <f t="shared" si="180"/>
        <v>0</v>
      </c>
      <c r="K531" s="179"/>
      <c r="L531" s="180"/>
      <c r="M531" s="181" t="s">
        <v>1</v>
      </c>
      <c r="N531" s="182" t="s">
        <v>40</v>
      </c>
      <c r="O531" s="58"/>
      <c r="P531" s="163">
        <f t="shared" si="181"/>
        <v>0</v>
      </c>
      <c r="Q531" s="163">
        <v>2.9E-4</v>
      </c>
      <c r="R531" s="163">
        <f t="shared" si="182"/>
        <v>1.4500000000000001E-2</v>
      </c>
      <c r="S531" s="163">
        <v>0</v>
      </c>
      <c r="T531" s="164">
        <f t="shared" si="183"/>
        <v>0</v>
      </c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R531" s="165" t="s">
        <v>936</v>
      </c>
      <c r="AT531" s="165" t="s">
        <v>613</v>
      </c>
      <c r="AU531" s="165" t="s">
        <v>87</v>
      </c>
      <c r="AY531" s="14" t="s">
        <v>163</v>
      </c>
      <c r="BE531" s="166">
        <f t="shared" si="184"/>
        <v>0</v>
      </c>
      <c r="BF531" s="166">
        <f t="shared" si="185"/>
        <v>0</v>
      </c>
      <c r="BG531" s="166">
        <f t="shared" si="186"/>
        <v>0</v>
      </c>
      <c r="BH531" s="166">
        <f t="shared" si="187"/>
        <v>0</v>
      </c>
      <c r="BI531" s="166">
        <f t="shared" si="188"/>
        <v>0</v>
      </c>
      <c r="BJ531" s="14" t="s">
        <v>87</v>
      </c>
      <c r="BK531" s="166">
        <f t="shared" si="189"/>
        <v>0</v>
      </c>
      <c r="BL531" s="14" t="s">
        <v>936</v>
      </c>
      <c r="BM531" s="165" t="s">
        <v>1814</v>
      </c>
    </row>
    <row r="532" spans="1:65" s="2" customFormat="1" ht="24.2" customHeight="1">
      <c r="A532" s="29"/>
      <c r="B532" s="152"/>
      <c r="C532" s="153" t="s">
        <v>1815</v>
      </c>
      <c r="D532" s="153" t="s">
        <v>165</v>
      </c>
      <c r="E532" s="154" t="s">
        <v>1816</v>
      </c>
      <c r="F532" s="155" t="s">
        <v>1817</v>
      </c>
      <c r="G532" s="156" t="s">
        <v>245</v>
      </c>
      <c r="H532" s="157">
        <v>1</v>
      </c>
      <c r="I532" s="158"/>
      <c r="J532" s="159">
        <f t="shared" si="180"/>
        <v>0</v>
      </c>
      <c r="K532" s="160"/>
      <c r="L532" s="30"/>
      <c r="M532" s="161" t="s">
        <v>1</v>
      </c>
      <c r="N532" s="162" t="s">
        <v>40</v>
      </c>
      <c r="O532" s="58"/>
      <c r="P532" s="163">
        <f t="shared" si="181"/>
        <v>0</v>
      </c>
      <c r="Q532" s="163">
        <v>0</v>
      </c>
      <c r="R532" s="163">
        <f t="shared" si="182"/>
        <v>0</v>
      </c>
      <c r="S532" s="163">
        <v>0</v>
      </c>
      <c r="T532" s="164">
        <f t="shared" si="183"/>
        <v>0</v>
      </c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R532" s="165" t="s">
        <v>436</v>
      </c>
      <c r="AT532" s="165" t="s">
        <v>165</v>
      </c>
      <c r="AU532" s="165" t="s">
        <v>87</v>
      </c>
      <c r="AY532" s="14" t="s">
        <v>163</v>
      </c>
      <c r="BE532" s="166">
        <f t="shared" si="184"/>
        <v>0</v>
      </c>
      <c r="BF532" s="166">
        <f t="shared" si="185"/>
        <v>0</v>
      </c>
      <c r="BG532" s="166">
        <f t="shared" si="186"/>
        <v>0</v>
      </c>
      <c r="BH532" s="166">
        <f t="shared" si="187"/>
        <v>0</v>
      </c>
      <c r="BI532" s="166">
        <f t="shared" si="188"/>
        <v>0</v>
      </c>
      <c r="BJ532" s="14" t="s">
        <v>87</v>
      </c>
      <c r="BK532" s="166">
        <f t="shared" si="189"/>
        <v>0</v>
      </c>
      <c r="BL532" s="14" t="s">
        <v>436</v>
      </c>
      <c r="BM532" s="165" t="s">
        <v>1818</v>
      </c>
    </row>
    <row r="533" spans="1:65" s="2" customFormat="1" ht="24.2" customHeight="1">
      <c r="A533" s="29"/>
      <c r="B533" s="152"/>
      <c r="C533" s="172" t="s">
        <v>1819</v>
      </c>
      <c r="D533" s="172" t="s">
        <v>613</v>
      </c>
      <c r="E533" s="173" t="s">
        <v>1820</v>
      </c>
      <c r="F533" s="174" t="s">
        <v>1821</v>
      </c>
      <c r="G533" s="175" t="s">
        <v>245</v>
      </c>
      <c r="H533" s="176">
        <v>1</v>
      </c>
      <c r="I533" s="177"/>
      <c r="J533" s="178">
        <f t="shared" si="180"/>
        <v>0</v>
      </c>
      <c r="K533" s="179"/>
      <c r="L533" s="180"/>
      <c r="M533" s="181" t="s">
        <v>1</v>
      </c>
      <c r="N533" s="182" t="s">
        <v>40</v>
      </c>
      <c r="O533" s="58"/>
      <c r="P533" s="163">
        <f t="shared" si="181"/>
        <v>0</v>
      </c>
      <c r="Q533" s="163">
        <v>3.1199999999999999E-3</v>
      </c>
      <c r="R533" s="163">
        <f t="shared" si="182"/>
        <v>3.1199999999999999E-3</v>
      </c>
      <c r="S533" s="163">
        <v>0</v>
      </c>
      <c r="T533" s="164">
        <f t="shared" si="183"/>
        <v>0</v>
      </c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R533" s="165" t="s">
        <v>936</v>
      </c>
      <c r="AT533" s="165" t="s">
        <v>613</v>
      </c>
      <c r="AU533" s="165" t="s">
        <v>87</v>
      </c>
      <c r="AY533" s="14" t="s">
        <v>163</v>
      </c>
      <c r="BE533" s="166">
        <f t="shared" si="184"/>
        <v>0</v>
      </c>
      <c r="BF533" s="166">
        <f t="shared" si="185"/>
        <v>0</v>
      </c>
      <c r="BG533" s="166">
        <f t="shared" si="186"/>
        <v>0</v>
      </c>
      <c r="BH533" s="166">
        <f t="shared" si="187"/>
        <v>0</v>
      </c>
      <c r="BI533" s="166">
        <f t="shared" si="188"/>
        <v>0</v>
      </c>
      <c r="BJ533" s="14" t="s">
        <v>87</v>
      </c>
      <c r="BK533" s="166">
        <f t="shared" si="189"/>
        <v>0</v>
      </c>
      <c r="BL533" s="14" t="s">
        <v>936</v>
      </c>
      <c r="BM533" s="165" t="s">
        <v>1822</v>
      </c>
    </row>
    <row r="534" spans="1:65" s="2" customFormat="1" ht="16.5" customHeight="1">
      <c r="A534" s="29"/>
      <c r="B534" s="152"/>
      <c r="C534" s="153" t="s">
        <v>1823</v>
      </c>
      <c r="D534" s="153" t="s">
        <v>165</v>
      </c>
      <c r="E534" s="154" t="s">
        <v>1824</v>
      </c>
      <c r="F534" s="155" t="s">
        <v>1825</v>
      </c>
      <c r="G534" s="156" t="s">
        <v>245</v>
      </c>
      <c r="H534" s="157">
        <v>10</v>
      </c>
      <c r="I534" s="158"/>
      <c r="J534" s="159">
        <f t="shared" si="180"/>
        <v>0</v>
      </c>
      <c r="K534" s="160"/>
      <c r="L534" s="30"/>
      <c r="M534" s="161" t="s">
        <v>1</v>
      </c>
      <c r="N534" s="162" t="s">
        <v>40</v>
      </c>
      <c r="O534" s="58"/>
      <c r="P534" s="163">
        <f t="shared" si="181"/>
        <v>0</v>
      </c>
      <c r="Q534" s="163">
        <v>0</v>
      </c>
      <c r="R534" s="163">
        <f t="shared" si="182"/>
        <v>0</v>
      </c>
      <c r="S534" s="163">
        <v>0</v>
      </c>
      <c r="T534" s="164">
        <f t="shared" si="183"/>
        <v>0</v>
      </c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R534" s="165" t="s">
        <v>436</v>
      </c>
      <c r="AT534" s="165" t="s">
        <v>165</v>
      </c>
      <c r="AU534" s="165" t="s">
        <v>87</v>
      </c>
      <c r="AY534" s="14" t="s">
        <v>163</v>
      </c>
      <c r="BE534" s="166">
        <f t="shared" si="184"/>
        <v>0</v>
      </c>
      <c r="BF534" s="166">
        <f t="shared" si="185"/>
        <v>0</v>
      </c>
      <c r="BG534" s="166">
        <f t="shared" si="186"/>
        <v>0</v>
      </c>
      <c r="BH534" s="166">
        <f t="shared" si="187"/>
        <v>0</v>
      </c>
      <c r="BI534" s="166">
        <f t="shared" si="188"/>
        <v>0</v>
      </c>
      <c r="BJ534" s="14" t="s">
        <v>87</v>
      </c>
      <c r="BK534" s="166">
        <f t="shared" si="189"/>
        <v>0</v>
      </c>
      <c r="BL534" s="14" t="s">
        <v>436</v>
      </c>
      <c r="BM534" s="165" t="s">
        <v>1826</v>
      </c>
    </row>
    <row r="535" spans="1:65" s="2" customFormat="1" ht="24.2" customHeight="1">
      <c r="A535" s="29"/>
      <c r="B535" s="152"/>
      <c r="C535" s="172" t="s">
        <v>1827</v>
      </c>
      <c r="D535" s="172" t="s">
        <v>613</v>
      </c>
      <c r="E535" s="173" t="s">
        <v>1828</v>
      </c>
      <c r="F535" s="174" t="s">
        <v>1829</v>
      </c>
      <c r="G535" s="175" t="s">
        <v>245</v>
      </c>
      <c r="H535" s="176">
        <v>10</v>
      </c>
      <c r="I535" s="177"/>
      <c r="J535" s="178">
        <f t="shared" si="180"/>
        <v>0</v>
      </c>
      <c r="K535" s="179"/>
      <c r="L535" s="180"/>
      <c r="M535" s="181" t="s">
        <v>1</v>
      </c>
      <c r="N535" s="182" t="s">
        <v>40</v>
      </c>
      <c r="O535" s="58"/>
      <c r="P535" s="163">
        <f t="shared" si="181"/>
        <v>0</v>
      </c>
      <c r="Q535" s="163">
        <v>1.6000000000000001E-4</v>
      </c>
      <c r="R535" s="163">
        <f t="shared" si="182"/>
        <v>1.6000000000000001E-3</v>
      </c>
      <c r="S535" s="163">
        <v>0</v>
      </c>
      <c r="T535" s="164">
        <f t="shared" si="183"/>
        <v>0</v>
      </c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R535" s="165" t="s">
        <v>936</v>
      </c>
      <c r="AT535" s="165" t="s">
        <v>613</v>
      </c>
      <c r="AU535" s="165" t="s">
        <v>87</v>
      </c>
      <c r="AY535" s="14" t="s">
        <v>163</v>
      </c>
      <c r="BE535" s="166">
        <f t="shared" si="184"/>
        <v>0</v>
      </c>
      <c r="BF535" s="166">
        <f t="shared" si="185"/>
        <v>0</v>
      </c>
      <c r="BG535" s="166">
        <f t="shared" si="186"/>
        <v>0</v>
      </c>
      <c r="BH535" s="166">
        <f t="shared" si="187"/>
        <v>0</v>
      </c>
      <c r="BI535" s="166">
        <f t="shared" si="188"/>
        <v>0</v>
      </c>
      <c r="BJ535" s="14" t="s">
        <v>87</v>
      </c>
      <c r="BK535" s="166">
        <f t="shared" si="189"/>
        <v>0</v>
      </c>
      <c r="BL535" s="14" t="s">
        <v>936</v>
      </c>
      <c r="BM535" s="165" t="s">
        <v>1830</v>
      </c>
    </row>
    <row r="536" spans="1:65" s="2" customFormat="1" ht="24.2" customHeight="1">
      <c r="A536" s="29"/>
      <c r="B536" s="152"/>
      <c r="C536" s="153" t="s">
        <v>1831</v>
      </c>
      <c r="D536" s="153" t="s">
        <v>165</v>
      </c>
      <c r="E536" s="154" t="s">
        <v>1832</v>
      </c>
      <c r="F536" s="155" t="s">
        <v>1833</v>
      </c>
      <c r="G536" s="156" t="s">
        <v>245</v>
      </c>
      <c r="H536" s="157">
        <v>4</v>
      </c>
      <c r="I536" s="158"/>
      <c r="J536" s="159">
        <f t="shared" si="180"/>
        <v>0</v>
      </c>
      <c r="K536" s="160"/>
      <c r="L536" s="30"/>
      <c r="M536" s="161" t="s">
        <v>1</v>
      </c>
      <c r="N536" s="162" t="s">
        <v>40</v>
      </c>
      <c r="O536" s="58"/>
      <c r="P536" s="163">
        <f t="shared" si="181"/>
        <v>0</v>
      </c>
      <c r="Q536" s="163">
        <v>0</v>
      </c>
      <c r="R536" s="163">
        <f t="shared" si="182"/>
        <v>0</v>
      </c>
      <c r="S536" s="163">
        <v>0</v>
      </c>
      <c r="T536" s="164">
        <f t="shared" si="183"/>
        <v>0</v>
      </c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R536" s="165" t="s">
        <v>436</v>
      </c>
      <c r="AT536" s="165" t="s">
        <v>165</v>
      </c>
      <c r="AU536" s="165" t="s">
        <v>87</v>
      </c>
      <c r="AY536" s="14" t="s">
        <v>163</v>
      </c>
      <c r="BE536" s="166">
        <f t="shared" si="184"/>
        <v>0</v>
      </c>
      <c r="BF536" s="166">
        <f t="shared" si="185"/>
        <v>0</v>
      </c>
      <c r="BG536" s="166">
        <f t="shared" si="186"/>
        <v>0</v>
      </c>
      <c r="BH536" s="166">
        <f t="shared" si="187"/>
        <v>0</v>
      </c>
      <c r="BI536" s="166">
        <f t="shared" si="188"/>
        <v>0</v>
      </c>
      <c r="BJ536" s="14" t="s">
        <v>87</v>
      </c>
      <c r="BK536" s="166">
        <f t="shared" si="189"/>
        <v>0</v>
      </c>
      <c r="BL536" s="14" t="s">
        <v>436</v>
      </c>
      <c r="BM536" s="165" t="s">
        <v>1834</v>
      </c>
    </row>
    <row r="537" spans="1:65" s="2" customFormat="1" ht="16.5" customHeight="1">
      <c r="A537" s="29"/>
      <c r="B537" s="152"/>
      <c r="C537" s="172" t="s">
        <v>1835</v>
      </c>
      <c r="D537" s="172" t="s">
        <v>613</v>
      </c>
      <c r="E537" s="173" t="s">
        <v>1836</v>
      </c>
      <c r="F537" s="174" t="s">
        <v>1837</v>
      </c>
      <c r="G537" s="175" t="s">
        <v>245</v>
      </c>
      <c r="H537" s="176">
        <v>4</v>
      </c>
      <c r="I537" s="177"/>
      <c r="J537" s="178">
        <f t="shared" si="180"/>
        <v>0</v>
      </c>
      <c r="K537" s="179"/>
      <c r="L537" s="180"/>
      <c r="M537" s="181" t="s">
        <v>1</v>
      </c>
      <c r="N537" s="182" t="s">
        <v>40</v>
      </c>
      <c r="O537" s="58"/>
      <c r="P537" s="163">
        <f t="shared" si="181"/>
        <v>0</v>
      </c>
      <c r="Q537" s="163">
        <v>2.9E-4</v>
      </c>
      <c r="R537" s="163">
        <f t="shared" si="182"/>
        <v>1.16E-3</v>
      </c>
      <c r="S537" s="163">
        <v>0</v>
      </c>
      <c r="T537" s="164">
        <f t="shared" si="183"/>
        <v>0</v>
      </c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R537" s="165" t="s">
        <v>936</v>
      </c>
      <c r="AT537" s="165" t="s">
        <v>613</v>
      </c>
      <c r="AU537" s="165" t="s">
        <v>87</v>
      </c>
      <c r="AY537" s="14" t="s">
        <v>163</v>
      </c>
      <c r="BE537" s="166">
        <f t="shared" si="184"/>
        <v>0</v>
      </c>
      <c r="BF537" s="166">
        <f t="shared" si="185"/>
        <v>0</v>
      </c>
      <c r="BG537" s="166">
        <f t="shared" si="186"/>
        <v>0</v>
      </c>
      <c r="BH537" s="166">
        <f t="shared" si="187"/>
        <v>0</v>
      </c>
      <c r="BI537" s="166">
        <f t="shared" si="188"/>
        <v>0</v>
      </c>
      <c r="BJ537" s="14" t="s">
        <v>87</v>
      </c>
      <c r="BK537" s="166">
        <f t="shared" si="189"/>
        <v>0</v>
      </c>
      <c r="BL537" s="14" t="s">
        <v>936</v>
      </c>
      <c r="BM537" s="165" t="s">
        <v>1838</v>
      </c>
    </row>
    <row r="538" spans="1:65" s="2" customFormat="1" ht="16.5" customHeight="1">
      <c r="A538" s="29"/>
      <c r="B538" s="152"/>
      <c r="C538" s="153" t="s">
        <v>1839</v>
      </c>
      <c r="D538" s="153" t="s">
        <v>165</v>
      </c>
      <c r="E538" s="154" t="s">
        <v>1840</v>
      </c>
      <c r="F538" s="155" t="s">
        <v>1841</v>
      </c>
      <c r="G538" s="156" t="s">
        <v>245</v>
      </c>
      <c r="H538" s="157">
        <v>4</v>
      </c>
      <c r="I538" s="158"/>
      <c r="J538" s="159">
        <f t="shared" si="180"/>
        <v>0</v>
      </c>
      <c r="K538" s="160"/>
      <c r="L538" s="30"/>
      <c r="M538" s="161" t="s">
        <v>1</v>
      </c>
      <c r="N538" s="162" t="s">
        <v>40</v>
      </c>
      <c r="O538" s="58"/>
      <c r="P538" s="163">
        <f t="shared" si="181"/>
        <v>0</v>
      </c>
      <c r="Q538" s="163">
        <v>0</v>
      </c>
      <c r="R538" s="163">
        <f t="shared" si="182"/>
        <v>0</v>
      </c>
      <c r="S538" s="163">
        <v>0</v>
      </c>
      <c r="T538" s="164">
        <f t="shared" si="183"/>
        <v>0</v>
      </c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R538" s="165" t="s">
        <v>436</v>
      </c>
      <c r="AT538" s="165" t="s">
        <v>165</v>
      </c>
      <c r="AU538" s="165" t="s">
        <v>87</v>
      </c>
      <c r="AY538" s="14" t="s">
        <v>163</v>
      </c>
      <c r="BE538" s="166">
        <f t="shared" si="184"/>
        <v>0</v>
      </c>
      <c r="BF538" s="166">
        <f t="shared" si="185"/>
        <v>0</v>
      </c>
      <c r="BG538" s="166">
        <f t="shared" si="186"/>
        <v>0</v>
      </c>
      <c r="BH538" s="166">
        <f t="shared" si="187"/>
        <v>0</v>
      </c>
      <c r="BI538" s="166">
        <f t="shared" si="188"/>
        <v>0</v>
      </c>
      <c r="BJ538" s="14" t="s">
        <v>87</v>
      </c>
      <c r="BK538" s="166">
        <f t="shared" si="189"/>
        <v>0</v>
      </c>
      <c r="BL538" s="14" t="s">
        <v>436</v>
      </c>
      <c r="BM538" s="165" t="s">
        <v>1842</v>
      </c>
    </row>
    <row r="539" spans="1:65" s="2" customFormat="1" ht="16.5" customHeight="1">
      <c r="A539" s="29"/>
      <c r="B539" s="152"/>
      <c r="C539" s="172" t="s">
        <v>1843</v>
      </c>
      <c r="D539" s="172" t="s">
        <v>613</v>
      </c>
      <c r="E539" s="173" t="s">
        <v>1844</v>
      </c>
      <c r="F539" s="174" t="s">
        <v>1845</v>
      </c>
      <c r="G539" s="175" t="s">
        <v>245</v>
      </c>
      <c r="H539" s="176">
        <v>4</v>
      </c>
      <c r="I539" s="177"/>
      <c r="J539" s="178">
        <f t="shared" si="180"/>
        <v>0</v>
      </c>
      <c r="K539" s="179"/>
      <c r="L539" s="180"/>
      <c r="M539" s="181" t="s">
        <v>1</v>
      </c>
      <c r="N539" s="182" t="s">
        <v>40</v>
      </c>
      <c r="O539" s="58"/>
      <c r="P539" s="163">
        <f t="shared" si="181"/>
        <v>0</v>
      </c>
      <c r="Q539" s="163">
        <v>1.7000000000000001E-4</v>
      </c>
      <c r="R539" s="163">
        <f t="shared" si="182"/>
        <v>6.8000000000000005E-4</v>
      </c>
      <c r="S539" s="163">
        <v>0</v>
      </c>
      <c r="T539" s="164">
        <f t="shared" si="183"/>
        <v>0</v>
      </c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R539" s="165" t="s">
        <v>936</v>
      </c>
      <c r="AT539" s="165" t="s">
        <v>613</v>
      </c>
      <c r="AU539" s="165" t="s">
        <v>87</v>
      </c>
      <c r="AY539" s="14" t="s">
        <v>163</v>
      </c>
      <c r="BE539" s="166">
        <f t="shared" si="184"/>
        <v>0</v>
      </c>
      <c r="BF539" s="166">
        <f t="shared" si="185"/>
        <v>0</v>
      </c>
      <c r="BG539" s="166">
        <f t="shared" si="186"/>
        <v>0</v>
      </c>
      <c r="BH539" s="166">
        <f t="shared" si="187"/>
        <v>0</v>
      </c>
      <c r="BI539" s="166">
        <f t="shared" si="188"/>
        <v>0</v>
      </c>
      <c r="BJ539" s="14" t="s">
        <v>87</v>
      </c>
      <c r="BK539" s="166">
        <f t="shared" si="189"/>
        <v>0</v>
      </c>
      <c r="BL539" s="14" t="s">
        <v>936</v>
      </c>
      <c r="BM539" s="165" t="s">
        <v>1846</v>
      </c>
    </row>
    <row r="540" spans="1:65" s="2" customFormat="1" ht="16.5" customHeight="1">
      <c r="A540" s="29"/>
      <c r="B540" s="152"/>
      <c r="C540" s="153" t="s">
        <v>1847</v>
      </c>
      <c r="D540" s="153" t="s">
        <v>165</v>
      </c>
      <c r="E540" s="154" t="s">
        <v>1848</v>
      </c>
      <c r="F540" s="155" t="s">
        <v>1849</v>
      </c>
      <c r="G540" s="156" t="s">
        <v>282</v>
      </c>
      <c r="H540" s="157">
        <v>10</v>
      </c>
      <c r="I540" s="158"/>
      <c r="J540" s="159">
        <f t="shared" si="180"/>
        <v>0</v>
      </c>
      <c r="K540" s="160"/>
      <c r="L540" s="30"/>
      <c r="M540" s="161" t="s">
        <v>1</v>
      </c>
      <c r="N540" s="162" t="s">
        <v>40</v>
      </c>
      <c r="O540" s="58"/>
      <c r="P540" s="163">
        <f t="shared" si="181"/>
        <v>0</v>
      </c>
      <c r="Q540" s="163">
        <v>0</v>
      </c>
      <c r="R540" s="163">
        <f t="shared" si="182"/>
        <v>0</v>
      </c>
      <c r="S540" s="163">
        <v>0</v>
      </c>
      <c r="T540" s="164">
        <f t="shared" si="183"/>
        <v>0</v>
      </c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R540" s="165" t="s">
        <v>436</v>
      </c>
      <c r="AT540" s="165" t="s">
        <v>165</v>
      </c>
      <c r="AU540" s="165" t="s">
        <v>87</v>
      </c>
      <c r="AY540" s="14" t="s">
        <v>163</v>
      </c>
      <c r="BE540" s="166">
        <f t="shared" si="184"/>
        <v>0</v>
      </c>
      <c r="BF540" s="166">
        <f t="shared" si="185"/>
        <v>0</v>
      </c>
      <c r="BG540" s="166">
        <f t="shared" si="186"/>
        <v>0</v>
      </c>
      <c r="BH540" s="166">
        <f t="shared" si="187"/>
        <v>0</v>
      </c>
      <c r="BI540" s="166">
        <f t="shared" si="188"/>
        <v>0</v>
      </c>
      <c r="BJ540" s="14" t="s">
        <v>87</v>
      </c>
      <c r="BK540" s="166">
        <f t="shared" si="189"/>
        <v>0</v>
      </c>
      <c r="BL540" s="14" t="s">
        <v>436</v>
      </c>
      <c r="BM540" s="165" t="s">
        <v>1850</v>
      </c>
    </row>
    <row r="541" spans="1:65" s="2" customFormat="1" ht="16.5" customHeight="1">
      <c r="A541" s="29"/>
      <c r="B541" s="152"/>
      <c r="C541" s="172" t="s">
        <v>1851</v>
      </c>
      <c r="D541" s="172" t="s">
        <v>613</v>
      </c>
      <c r="E541" s="173" t="s">
        <v>1852</v>
      </c>
      <c r="F541" s="174" t="s">
        <v>1853</v>
      </c>
      <c r="G541" s="175" t="s">
        <v>245</v>
      </c>
      <c r="H541" s="176">
        <v>5</v>
      </c>
      <c r="I541" s="177"/>
      <c r="J541" s="178">
        <f t="shared" si="180"/>
        <v>0</v>
      </c>
      <c r="K541" s="179"/>
      <c r="L541" s="180"/>
      <c r="M541" s="181" t="s">
        <v>1</v>
      </c>
      <c r="N541" s="182" t="s">
        <v>40</v>
      </c>
      <c r="O541" s="58"/>
      <c r="P541" s="163">
        <f t="shared" si="181"/>
        <v>0</v>
      </c>
      <c r="Q541" s="163">
        <v>7.9299999999999995E-3</v>
      </c>
      <c r="R541" s="163">
        <f t="shared" si="182"/>
        <v>3.9649999999999998E-2</v>
      </c>
      <c r="S541" s="163">
        <v>0</v>
      </c>
      <c r="T541" s="164">
        <f t="shared" si="183"/>
        <v>0</v>
      </c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R541" s="165" t="s">
        <v>936</v>
      </c>
      <c r="AT541" s="165" t="s">
        <v>613</v>
      </c>
      <c r="AU541" s="165" t="s">
        <v>87</v>
      </c>
      <c r="AY541" s="14" t="s">
        <v>163</v>
      </c>
      <c r="BE541" s="166">
        <f t="shared" si="184"/>
        <v>0</v>
      </c>
      <c r="BF541" s="166">
        <f t="shared" si="185"/>
        <v>0</v>
      </c>
      <c r="BG541" s="166">
        <f t="shared" si="186"/>
        <v>0</v>
      </c>
      <c r="BH541" s="166">
        <f t="shared" si="187"/>
        <v>0</v>
      </c>
      <c r="BI541" s="166">
        <f t="shared" si="188"/>
        <v>0</v>
      </c>
      <c r="BJ541" s="14" t="s">
        <v>87</v>
      </c>
      <c r="BK541" s="166">
        <f t="shared" si="189"/>
        <v>0</v>
      </c>
      <c r="BL541" s="14" t="s">
        <v>936</v>
      </c>
      <c r="BM541" s="165" t="s">
        <v>1854</v>
      </c>
    </row>
    <row r="542" spans="1:65" s="2" customFormat="1" ht="21.75" customHeight="1">
      <c r="A542" s="29"/>
      <c r="B542" s="152"/>
      <c r="C542" s="153" t="s">
        <v>1855</v>
      </c>
      <c r="D542" s="153" t="s">
        <v>165</v>
      </c>
      <c r="E542" s="154" t="s">
        <v>1856</v>
      </c>
      <c r="F542" s="155" t="s">
        <v>1857</v>
      </c>
      <c r="G542" s="156" t="s">
        <v>282</v>
      </c>
      <c r="H542" s="157">
        <v>600</v>
      </c>
      <c r="I542" s="158"/>
      <c r="J542" s="159">
        <f t="shared" si="180"/>
        <v>0</v>
      </c>
      <c r="K542" s="160"/>
      <c r="L542" s="30"/>
      <c r="M542" s="161" t="s">
        <v>1</v>
      </c>
      <c r="N542" s="162" t="s">
        <v>40</v>
      </c>
      <c r="O542" s="58"/>
      <c r="P542" s="163">
        <f t="shared" si="181"/>
        <v>0</v>
      </c>
      <c r="Q542" s="163">
        <v>0</v>
      </c>
      <c r="R542" s="163">
        <f t="shared" si="182"/>
        <v>0</v>
      </c>
      <c r="S542" s="163">
        <v>0</v>
      </c>
      <c r="T542" s="164">
        <f t="shared" si="183"/>
        <v>0</v>
      </c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R542" s="165" t="s">
        <v>436</v>
      </c>
      <c r="AT542" s="165" t="s">
        <v>165</v>
      </c>
      <c r="AU542" s="165" t="s">
        <v>87</v>
      </c>
      <c r="AY542" s="14" t="s">
        <v>163</v>
      </c>
      <c r="BE542" s="166">
        <f t="shared" si="184"/>
        <v>0</v>
      </c>
      <c r="BF542" s="166">
        <f t="shared" si="185"/>
        <v>0</v>
      </c>
      <c r="BG542" s="166">
        <f t="shared" si="186"/>
        <v>0</v>
      </c>
      <c r="BH542" s="166">
        <f t="shared" si="187"/>
        <v>0</v>
      </c>
      <c r="BI542" s="166">
        <f t="shared" si="188"/>
        <v>0</v>
      </c>
      <c r="BJ542" s="14" t="s">
        <v>87</v>
      </c>
      <c r="BK542" s="166">
        <f t="shared" si="189"/>
        <v>0</v>
      </c>
      <c r="BL542" s="14" t="s">
        <v>436</v>
      </c>
      <c r="BM542" s="165" t="s">
        <v>1858</v>
      </c>
    </row>
    <row r="543" spans="1:65" s="2" customFormat="1" ht="16.5" customHeight="1">
      <c r="A543" s="29"/>
      <c r="B543" s="152"/>
      <c r="C543" s="172" t="s">
        <v>1859</v>
      </c>
      <c r="D543" s="172" t="s">
        <v>613</v>
      </c>
      <c r="E543" s="173" t="s">
        <v>1860</v>
      </c>
      <c r="F543" s="174" t="s">
        <v>1861</v>
      </c>
      <c r="G543" s="175" t="s">
        <v>282</v>
      </c>
      <c r="H543" s="176">
        <v>480</v>
      </c>
      <c r="I543" s="177"/>
      <c r="J543" s="178">
        <f t="shared" si="180"/>
        <v>0</v>
      </c>
      <c r="K543" s="179"/>
      <c r="L543" s="180"/>
      <c r="M543" s="181" t="s">
        <v>1</v>
      </c>
      <c r="N543" s="182" t="s">
        <v>40</v>
      </c>
      <c r="O543" s="58"/>
      <c r="P543" s="163">
        <f t="shared" si="181"/>
        <v>0</v>
      </c>
      <c r="Q543" s="163">
        <v>0</v>
      </c>
      <c r="R543" s="163">
        <f t="shared" si="182"/>
        <v>0</v>
      </c>
      <c r="S543" s="163">
        <v>0</v>
      </c>
      <c r="T543" s="164">
        <f t="shared" si="183"/>
        <v>0</v>
      </c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R543" s="165" t="s">
        <v>936</v>
      </c>
      <c r="AT543" s="165" t="s">
        <v>613</v>
      </c>
      <c r="AU543" s="165" t="s">
        <v>87</v>
      </c>
      <c r="AY543" s="14" t="s">
        <v>163</v>
      </c>
      <c r="BE543" s="166">
        <f t="shared" si="184"/>
        <v>0</v>
      </c>
      <c r="BF543" s="166">
        <f t="shared" si="185"/>
        <v>0</v>
      </c>
      <c r="BG543" s="166">
        <f t="shared" si="186"/>
        <v>0</v>
      </c>
      <c r="BH543" s="166">
        <f t="shared" si="187"/>
        <v>0</v>
      </c>
      <c r="BI543" s="166">
        <f t="shared" si="188"/>
        <v>0</v>
      </c>
      <c r="BJ543" s="14" t="s">
        <v>87</v>
      </c>
      <c r="BK543" s="166">
        <f t="shared" si="189"/>
        <v>0</v>
      </c>
      <c r="BL543" s="14" t="s">
        <v>936</v>
      </c>
      <c r="BM543" s="165" t="s">
        <v>1862</v>
      </c>
    </row>
    <row r="544" spans="1:65" s="2" customFormat="1" ht="16.5" customHeight="1">
      <c r="A544" s="29"/>
      <c r="B544" s="152"/>
      <c r="C544" s="172" t="s">
        <v>1863</v>
      </c>
      <c r="D544" s="172" t="s">
        <v>613</v>
      </c>
      <c r="E544" s="173" t="s">
        <v>1864</v>
      </c>
      <c r="F544" s="174" t="s">
        <v>1865</v>
      </c>
      <c r="G544" s="175" t="s">
        <v>282</v>
      </c>
      <c r="H544" s="176">
        <v>120</v>
      </c>
      <c r="I544" s="177"/>
      <c r="J544" s="178">
        <f t="shared" si="180"/>
        <v>0</v>
      </c>
      <c r="K544" s="179"/>
      <c r="L544" s="180"/>
      <c r="M544" s="181" t="s">
        <v>1</v>
      </c>
      <c r="N544" s="182" t="s">
        <v>40</v>
      </c>
      <c r="O544" s="58"/>
      <c r="P544" s="163">
        <f t="shared" si="181"/>
        <v>0</v>
      </c>
      <c r="Q544" s="163">
        <v>0</v>
      </c>
      <c r="R544" s="163">
        <f t="shared" si="182"/>
        <v>0</v>
      </c>
      <c r="S544" s="163">
        <v>0</v>
      </c>
      <c r="T544" s="164">
        <f t="shared" si="183"/>
        <v>0</v>
      </c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R544" s="165" t="s">
        <v>936</v>
      </c>
      <c r="AT544" s="165" t="s">
        <v>613</v>
      </c>
      <c r="AU544" s="165" t="s">
        <v>87</v>
      </c>
      <c r="AY544" s="14" t="s">
        <v>163</v>
      </c>
      <c r="BE544" s="166">
        <f t="shared" si="184"/>
        <v>0</v>
      </c>
      <c r="BF544" s="166">
        <f t="shared" si="185"/>
        <v>0</v>
      </c>
      <c r="BG544" s="166">
        <f t="shared" si="186"/>
        <v>0</v>
      </c>
      <c r="BH544" s="166">
        <f t="shared" si="187"/>
        <v>0</v>
      </c>
      <c r="BI544" s="166">
        <f t="shared" si="188"/>
        <v>0</v>
      </c>
      <c r="BJ544" s="14" t="s">
        <v>87</v>
      </c>
      <c r="BK544" s="166">
        <f t="shared" si="189"/>
        <v>0</v>
      </c>
      <c r="BL544" s="14" t="s">
        <v>936</v>
      </c>
      <c r="BM544" s="165" t="s">
        <v>1866</v>
      </c>
    </row>
    <row r="545" spans="1:65" s="2" customFormat="1" ht="21.75" customHeight="1">
      <c r="A545" s="29"/>
      <c r="B545" s="152"/>
      <c r="C545" s="153" t="s">
        <v>1867</v>
      </c>
      <c r="D545" s="153" t="s">
        <v>165</v>
      </c>
      <c r="E545" s="154" t="s">
        <v>1868</v>
      </c>
      <c r="F545" s="155" t="s">
        <v>1869</v>
      </c>
      <c r="G545" s="156" t="s">
        <v>282</v>
      </c>
      <c r="H545" s="157">
        <v>500</v>
      </c>
      <c r="I545" s="158"/>
      <c r="J545" s="159">
        <f t="shared" si="180"/>
        <v>0</v>
      </c>
      <c r="K545" s="160"/>
      <c r="L545" s="30"/>
      <c r="M545" s="161" t="s">
        <v>1</v>
      </c>
      <c r="N545" s="162" t="s">
        <v>40</v>
      </c>
      <c r="O545" s="58"/>
      <c r="P545" s="163">
        <f t="shared" si="181"/>
        <v>0</v>
      </c>
      <c r="Q545" s="163">
        <v>0</v>
      </c>
      <c r="R545" s="163">
        <f t="shared" si="182"/>
        <v>0</v>
      </c>
      <c r="S545" s="163">
        <v>0</v>
      </c>
      <c r="T545" s="164">
        <f t="shared" si="183"/>
        <v>0</v>
      </c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R545" s="165" t="s">
        <v>436</v>
      </c>
      <c r="AT545" s="165" t="s">
        <v>165</v>
      </c>
      <c r="AU545" s="165" t="s">
        <v>87</v>
      </c>
      <c r="AY545" s="14" t="s">
        <v>163</v>
      </c>
      <c r="BE545" s="166">
        <f t="shared" si="184"/>
        <v>0</v>
      </c>
      <c r="BF545" s="166">
        <f t="shared" si="185"/>
        <v>0</v>
      </c>
      <c r="BG545" s="166">
        <f t="shared" si="186"/>
        <v>0</v>
      </c>
      <c r="BH545" s="166">
        <f t="shared" si="187"/>
        <v>0</v>
      </c>
      <c r="BI545" s="166">
        <f t="shared" si="188"/>
        <v>0</v>
      </c>
      <c r="BJ545" s="14" t="s">
        <v>87</v>
      </c>
      <c r="BK545" s="166">
        <f t="shared" si="189"/>
        <v>0</v>
      </c>
      <c r="BL545" s="14" t="s">
        <v>436</v>
      </c>
      <c r="BM545" s="165" t="s">
        <v>1870</v>
      </c>
    </row>
    <row r="546" spans="1:65" s="2" customFormat="1" ht="16.5" customHeight="1">
      <c r="A546" s="29"/>
      <c r="B546" s="152"/>
      <c r="C546" s="172" t="s">
        <v>1871</v>
      </c>
      <c r="D546" s="172" t="s">
        <v>613</v>
      </c>
      <c r="E546" s="173" t="s">
        <v>1872</v>
      </c>
      <c r="F546" s="174" t="s">
        <v>1873</v>
      </c>
      <c r="G546" s="175" t="s">
        <v>282</v>
      </c>
      <c r="H546" s="176">
        <v>500</v>
      </c>
      <c r="I546" s="177"/>
      <c r="J546" s="178">
        <f t="shared" si="180"/>
        <v>0</v>
      </c>
      <c r="K546" s="179"/>
      <c r="L546" s="180"/>
      <c r="M546" s="181" t="s">
        <v>1</v>
      </c>
      <c r="N546" s="182" t="s">
        <v>40</v>
      </c>
      <c r="O546" s="58"/>
      <c r="P546" s="163">
        <f t="shared" si="181"/>
        <v>0</v>
      </c>
      <c r="Q546" s="163">
        <v>1.9000000000000001E-4</v>
      </c>
      <c r="R546" s="163">
        <f t="shared" si="182"/>
        <v>9.5000000000000001E-2</v>
      </c>
      <c r="S546" s="163">
        <v>0</v>
      </c>
      <c r="T546" s="164">
        <f t="shared" si="183"/>
        <v>0</v>
      </c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R546" s="165" t="s">
        <v>936</v>
      </c>
      <c r="AT546" s="165" t="s">
        <v>613</v>
      </c>
      <c r="AU546" s="165" t="s">
        <v>87</v>
      </c>
      <c r="AY546" s="14" t="s">
        <v>163</v>
      </c>
      <c r="BE546" s="166">
        <f t="shared" si="184"/>
        <v>0</v>
      </c>
      <c r="BF546" s="166">
        <f t="shared" si="185"/>
        <v>0</v>
      </c>
      <c r="BG546" s="166">
        <f t="shared" si="186"/>
        <v>0</v>
      </c>
      <c r="BH546" s="166">
        <f t="shared" si="187"/>
        <v>0</v>
      </c>
      <c r="BI546" s="166">
        <f t="shared" si="188"/>
        <v>0</v>
      </c>
      <c r="BJ546" s="14" t="s">
        <v>87</v>
      </c>
      <c r="BK546" s="166">
        <f t="shared" si="189"/>
        <v>0</v>
      </c>
      <c r="BL546" s="14" t="s">
        <v>936</v>
      </c>
      <c r="BM546" s="165" t="s">
        <v>1874</v>
      </c>
    </row>
    <row r="547" spans="1:65" s="2" customFormat="1" ht="16.5" customHeight="1">
      <c r="A547" s="29"/>
      <c r="B547" s="152"/>
      <c r="C547" s="153" t="s">
        <v>1875</v>
      </c>
      <c r="D547" s="153" t="s">
        <v>165</v>
      </c>
      <c r="E547" s="154" t="s">
        <v>1876</v>
      </c>
      <c r="F547" s="155" t="s">
        <v>1877</v>
      </c>
      <c r="G547" s="156" t="s">
        <v>282</v>
      </c>
      <c r="H547" s="157">
        <v>30</v>
      </c>
      <c r="I547" s="158"/>
      <c r="J547" s="159">
        <f t="shared" ref="J547:J578" si="190">ROUND(I547*H547,2)</f>
        <v>0</v>
      </c>
      <c r="K547" s="160"/>
      <c r="L547" s="30"/>
      <c r="M547" s="161" t="s">
        <v>1</v>
      </c>
      <c r="N547" s="162" t="s">
        <v>40</v>
      </c>
      <c r="O547" s="58"/>
      <c r="P547" s="163">
        <f t="shared" ref="P547:P578" si="191">O547*H547</f>
        <v>0</v>
      </c>
      <c r="Q547" s="163">
        <v>0</v>
      </c>
      <c r="R547" s="163">
        <f t="shared" ref="R547:R578" si="192">Q547*H547</f>
        <v>0</v>
      </c>
      <c r="S547" s="163">
        <v>0</v>
      </c>
      <c r="T547" s="164">
        <f t="shared" ref="T547:T578" si="193">S547*H547</f>
        <v>0</v>
      </c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R547" s="165" t="s">
        <v>436</v>
      </c>
      <c r="AT547" s="165" t="s">
        <v>165</v>
      </c>
      <c r="AU547" s="165" t="s">
        <v>87</v>
      </c>
      <c r="AY547" s="14" t="s">
        <v>163</v>
      </c>
      <c r="BE547" s="166">
        <f t="shared" ref="BE547:BE559" si="194">IF(N547="základná",J547,0)</f>
        <v>0</v>
      </c>
      <c r="BF547" s="166">
        <f t="shared" ref="BF547:BF559" si="195">IF(N547="znížená",J547,0)</f>
        <v>0</v>
      </c>
      <c r="BG547" s="166">
        <f t="shared" ref="BG547:BG559" si="196">IF(N547="zákl. prenesená",J547,0)</f>
        <v>0</v>
      </c>
      <c r="BH547" s="166">
        <f t="shared" ref="BH547:BH559" si="197">IF(N547="zníž. prenesená",J547,0)</f>
        <v>0</v>
      </c>
      <c r="BI547" s="166">
        <f t="shared" ref="BI547:BI559" si="198">IF(N547="nulová",J547,0)</f>
        <v>0</v>
      </c>
      <c r="BJ547" s="14" t="s">
        <v>87</v>
      </c>
      <c r="BK547" s="166">
        <f t="shared" ref="BK547:BK559" si="199">ROUND(I547*H547,2)</f>
        <v>0</v>
      </c>
      <c r="BL547" s="14" t="s">
        <v>436</v>
      </c>
      <c r="BM547" s="165" t="s">
        <v>1878</v>
      </c>
    </row>
    <row r="548" spans="1:65" s="2" customFormat="1" ht="16.5" customHeight="1">
      <c r="A548" s="29"/>
      <c r="B548" s="152"/>
      <c r="C548" s="172" t="s">
        <v>1879</v>
      </c>
      <c r="D548" s="172" t="s">
        <v>613</v>
      </c>
      <c r="E548" s="173" t="s">
        <v>1880</v>
      </c>
      <c r="F548" s="174" t="s">
        <v>1881</v>
      </c>
      <c r="G548" s="175" t="s">
        <v>282</v>
      </c>
      <c r="H548" s="176">
        <v>30</v>
      </c>
      <c r="I548" s="177"/>
      <c r="J548" s="178">
        <f t="shared" si="190"/>
        <v>0</v>
      </c>
      <c r="K548" s="179"/>
      <c r="L548" s="180"/>
      <c r="M548" s="181" t="s">
        <v>1</v>
      </c>
      <c r="N548" s="182" t="s">
        <v>40</v>
      </c>
      <c r="O548" s="58"/>
      <c r="P548" s="163">
        <f t="shared" si="191"/>
        <v>0</v>
      </c>
      <c r="Q548" s="163">
        <v>4.8000000000000001E-4</v>
      </c>
      <c r="R548" s="163">
        <f t="shared" si="192"/>
        <v>1.44E-2</v>
      </c>
      <c r="S548" s="163">
        <v>0</v>
      </c>
      <c r="T548" s="164">
        <f t="shared" si="193"/>
        <v>0</v>
      </c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R548" s="165" t="s">
        <v>936</v>
      </c>
      <c r="AT548" s="165" t="s">
        <v>613</v>
      </c>
      <c r="AU548" s="165" t="s">
        <v>87</v>
      </c>
      <c r="AY548" s="14" t="s">
        <v>163</v>
      </c>
      <c r="BE548" s="166">
        <f t="shared" si="194"/>
        <v>0</v>
      </c>
      <c r="BF548" s="166">
        <f t="shared" si="195"/>
        <v>0</v>
      </c>
      <c r="BG548" s="166">
        <f t="shared" si="196"/>
        <v>0</v>
      </c>
      <c r="BH548" s="166">
        <f t="shared" si="197"/>
        <v>0</v>
      </c>
      <c r="BI548" s="166">
        <f t="shared" si="198"/>
        <v>0</v>
      </c>
      <c r="BJ548" s="14" t="s">
        <v>87</v>
      </c>
      <c r="BK548" s="166">
        <f t="shared" si="199"/>
        <v>0</v>
      </c>
      <c r="BL548" s="14" t="s">
        <v>936</v>
      </c>
      <c r="BM548" s="165" t="s">
        <v>1882</v>
      </c>
    </row>
    <row r="549" spans="1:65" s="2" customFormat="1" ht="21.75" customHeight="1">
      <c r="A549" s="29"/>
      <c r="B549" s="152"/>
      <c r="C549" s="153" t="s">
        <v>1883</v>
      </c>
      <c r="D549" s="153" t="s">
        <v>165</v>
      </c>
      <c r="E549" s="154" t="s">
        <v>1884</v>
      </c>
      <c r="F549" s="155" t="s">
        <v>1885</v>
      </c>
      <c r="G549" s="156" t="s">
        <v>282</v>
      </c>
      <c r="H549" s="157">
        <v>20</v>
      </c>
      <c r="I549" s="158"/>
      <c r="J549" s="159">
        <f t="shared" si="190"/>
        <v>0</v>
      </c>
      <c r="K549" s="160"/>
      <c r="L549" s="30"/>
      <c r="M549" s="161" t="s">
        <v>1</v>
      </c>
      <c r="N549" s="162" t="s">
        <v>40</v>
      </c>
      <c r="O549" s="58"/>
      <c r="P549" s="163">
        <f t="shared" si="191"/>
        <v>0</v>
      </c>
      <c r="Q549" s="163">
        <v>0</v>
      </c>
      <c r="R549" s="163">
        <f t="shared" si="192"/>
        <v>0</v>
      </c>
      <c r="S549" s="163">
        <v>0</v>
      </c>
      <c r="T549" s="164">
        <f t="shared" si="193"/>
        <v>0</v>
      </c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R549" s="165" t="s">
        <v>436</v>
      </c>
      <c r="AT549" s="165" t="s">
        <v>165</v>
      </c>
      <c r="AU549" s="165" t="s">
        <v>87</v>
      </c>
      <c r="AY549" s="14" t="s">
        <v>163</v>
      </c>
      <c r="BE549" s="166">
        <f t="shared" si="194"/>
        <v>0</v>
      </c>
      <c r="BF549" s="166">
        <f t="shared" si="195"/>
        <v>0</v>
      </c>
      <c r="BG549" s="166">
        <f t="shared" si="196"/>
        <v>0</v>
      </c>
      <c r="BH549" s="166">
        <f t="shared" si="197"/>
        <v>0</v>
      </c>
      <c r="BI549" s="166">
        <f t="shared" si="198"/>
        <v>0</v>
      </c>
      <c r="BJ549" s="14" t="s">
        <v>87</v>
      </c>
      <c r="BK549" s="166">
        <f t="shared" si="199"/>
        <v>0</v>
      </c>
      <c r="BL549" s="14" t="s">
        <v>436</v>
      </c>
      <c r="BM549" s="165" t="s">
        <v>1886</v>
      </c>
    </row>
    <row r="550" spans="1:65" s="2" customFormat="1" ht="16.5" customHeight="1">
      <c r="A550" s="29"/>
      <c r="B550" s="152"/>
      <c r="C550" s="172" t="s">
        <v>1887</v>
      </c>
      <c r="D550" s="172" t="s">
        <v>613</v>
      </c>
      <c r="E550" s="173" t="s">
        <v>1888</v>
      </c>
      <c r="F550" s="174" t="s">
        <v>1889</v>
      </c>
      <c r="G550" s="175" t="s">
        <v>282</v>
      </c>
      <c r="H550" s="176">
        <v>20</v>
      </c>
      <c r="I550" s="177"/>
      <c r="J550" s="178">
        <f t="shared" si="190"/>
        <v>0</v>
      </c>
      <c r="K550" s="179"/>
      <c r="L550" s="180"/>
      <c r="M550" s="181" t="s">
        <v>1</v>
      </c>
      <c r="N550" s="182" t="s">
        <v>40</v>
      </c>
      <c r="O550" s="58"/>
      <c r="P550" s="163">
        <f t="shared" si="191"/>
        <v>0</v>
      </c>
      <c r="Q550" s="163">
        <v>1.0499999999999999E-3</v>
      </c>
      <c r="R550" s="163">
        <f t="shared" si="192"/>
        <v>2.0999999999999998E-2</v>
      </c>
      <c r="S550" s="163">
        <v>0</v>
      </c>
      <c r="T550" s="164">
        <f t="shared" si="193"/>
        <v>0</v>
      </c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R550" s="165" t="s">
        <v>936</v>
      </c>
      <c r="AT550" s="165" t="s">
        <v>613</v>
      </c>
      <c r="AU550" s="165" t="s">
        <v>87</v>
      </c>
      <c r="AY550" s="14" t="s">
        <v>163</v>
      </c>
      <c r="BE550" s="166">
        <f t="shared" si="194"/>
        <v>0</v>
      </c>
      <c r="BF550" s="166">
        <f t="shared" si="195"/>
        <v>0</v>
      </c>
      <c r="BG550" s="166">
        <f t="shared" si="196"/>
        <v>0</v>
      </c>
      <c r="BH550" s="166">
        <f t="shared" si="197"/>
        <v>0</v>
      </c>
      <c r="BI550" s="166">
        <f t="shared" si="198"/>
        <v>0</v>
      </c>
      <c r="BJ550" s="14" t="s">
        <v>87</v>
      </c>
      <c r="BK550" s="166">
        <f t="shared" si="199"/>
        <v>0</v>
      </c>
      <c r="BL550" s="14" t="s">
        <v>936</v>
      </c>
      <c r="BM550" s="165" t="s">
        <v>1890</v>
      </c>
    </row>
    <row r="551" spans="1:65" s="2" customFormat="1" ht="24.2" customHeight="1">
      <c r="A551" s="29"/>
      <c r="B551" s="152"/>
      <c r="C551" s="153" t="s">
        <v>1891</v>
      </c>
      <c r="D551" s="153" t="s">
        <v>165</v>
      </c>
      <c r="E551" s="154" t="s">
        <v>1892</v>
      </c>
      <c r="F551" s="155" t="s">
        <v>1893</v>
      </c>
      <c r="G551" s="156" t="s">
        <v>282</v>
      </c>
      <c r="H551" s="157">
        <v>10</v>
      </c>
      <c r="I551" s="158"/>
      <c r="J551" s="159">
        <f t="shared" si="190"/>
        <v>0</v>
      </c>
      <c r="K551" s="160"/>
      <c r="L551" s="30"/>
      <c r="M551" s="161" t="s">
        <v>1</v>
      </c>
      <c r="N551" s="162" t="s">
        <v>40</v>
      </c>
      <c r="O551" s="58"/>
      <c r="P551" s="163">
        <f t="shared" si="191"/>
        <v>0</v>
      </c>
      <c r="Q551" s="163">
        <v>0</v>
      </c>
      <c r="R551" s="163">
        <f t="shared" si="192"/>
        <v>0</v>
      </c>
      <c r="S551" s="163">
        <v>0</v>
      </c>
      <c r="T551" s="164">
        <f t="shared" si="193"/>
        <v>0</v>
      </c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R551" s="165" t="s">
        <v>436</v>
      </c>
      <c r="AT551" s="165" t="s">
        <v>165</v>
      </c>
      <c r="AU551" s="165" t="s">
        <v>87</v>
      </c>
      <c r="AY551" s="14" t="s">
        <v>163</v>
      </c>
      <c r="BE551" s="166">
        <f t="shared" si="194"/>
        <v>0</v>
      </c>
      <c r="BF551" s="166">
        <f t="shared" si="195"/>
        <v>0</v>
      </c>
      <c r="BG551" s="166">
        <f t="shared" si="196"/>
        <v>0</v>
      </c>
      <c r="BH551" s="166">
        <f t="shared" si="197"/>
        <v>0</v>
      </c>
      <c r="BI551" s="166">
        <f t="shared" si="198"/>
        <v>0</v>
      </c>
      <c r="BJ551" s="14" t="s">
        <v>87</v>
      </c>
      <c r="BK551" s="166">
        <f t="shared" si="199"/>
        <v>0</v>
      </c>
      <c r="BL551" s="14" t="s">
        <v>436</v>
      </c>
      <c r="BM551" s="165" t="s">
        <v>1894</v>
      </c>
    </row>
    <row r="552" spans="1:65" s="2" customFormat="1" ht="16.5" customHeight="1">
      <c r="A552" s="29"/>
      <c r="B552" s="152"/>
      <c r="C552" s="172" t="s">
        <v>1895</v>
      </c>
      <c r="D552" s="172" t="s">
        <v>613</v>
      </c>
      <c r="E552" s="173" t="s">
        <v>1896</v>
      </c>
      <c r="F552" s="174" t="s">
        <v>1897</v>
      </c>
      <c r="G552" s="175" t="s">
        <v>282</v>
      </c>
      <c r="H552" s="176">
        <v>10</v>
      </c>
      <c r="I552" s="177"/>
      <c r="J552" s="178">
        <f t="shared" si="190"/>
        <v>0</v>
      </c>
      <c r="K552" s="179"/>
      <c r="L552" s="180"/>
      <c r="M552" s="181" t="s">
        <v>1</v>
      </c>
      <c r="N552" s="182" t="s">
        <v>40</v>
      </c>
      <c r="O552" s="58"/>
      <c r="P552" s="163">
        <f t="shared" si="191"/>
        <v>0</v>
      </c>
      <c r="Q552" s="163">
        <v>6.9999999999999994E-5</v>
      </c>
      <c r="R552" s="163">
        <f t="shared" si="192"/>
        <v>6.9999999999999988E-4</v>
      </c>
      <c r="S552" s="163">
        <v>0</v>
      </c>
      <c r="T552" s="164">
        <f t="shared" si="193"/>
        <v>0</v>
      </c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R552" s="165" t="s">
        <v>936</v>
      </c>
      <c r="AT552" s="165" t="s">
        <v>613</v>
      </c>
      <c r="AU552" s="165" t="s">
        <v>87</v>
      </c>
      <c r="AY552" s="14" t="s">
        <v>163</v>
      </c>
      <c r="BE552" s="166">
        <f t="shared" si="194"/>
        <v>0</v>
      </c>
      <c r="BF552" s="166">
        <f t="shared" si="195"/>
        <v>0</v>
      </c>
      <c r="BG552" s="166">
        <f t="shared" si="196"/>
        <v>0</v>
      </c>
      <c r="BH552" s="166">
        <f t="shared" si="197"/>
        <v>0</v>
      </c>
      <c r="BI552" s="166">
        <f t="shared" si="198"/>
        <v>0</v>
      </c>
      <c r="BJ552" s="14" t="s">
        <v>87</v>
      </c>
      <c r="BK552" s="166">
        <f t="shared" si="199"/>
        <v>0</v>
      </c>
      <c r="BL552" s="14" t="s">
        <v>936</v>
      </c>
      <c r="BM552" s="165" t="s">
        <v>1898</v>
      </c>
    </row>
    <row r="553" spans="1:65" s="2" customFormat="1" ht="24.2" customHeight="1">
      <c r="A553" s="29"/>
      <c r="B553" s="152"/>
      <c r="C553" s="153" t="s">
        <v>1899</v>
      </c>
      <c r="D553" s="153" t="s">
        <v>165</v>
      </c>
      <c r="E553" s="154" t="s">
        <v>1900</v>
      </c>
      <c r="F553" s="155" t="s">
        <v>1901</v>
      </c>
      <c r="G553" s="156" t="s">
        <v>282</v>
      </c>
      <c r="H553" s="157">
        <v>20</v>
      </c>
      <c r="I553" s="158"/>
      <c r="J553" s="159">
        <f t="shared" si="190"/>
        <v>0</v>
      </c>
      <c r="K553" s="160"/>
      <c r="L553" s="30"/>
      <c r="M553" s="161" t="s">
        <v>1</v>
      </c>
      <c r="N553" s="162" t="s">
        <v>40</v>
      </c>
      <c r="O553" s="58"/>
      <c r="P553" s="163">
        <f t="shared" si="191"/>
        <v>0</v>
      </c>
      <c r="Q553" s="163">
        <v>0</v>
      </c>
      <c r="R553" s="163">
        <f t="shared" si="192"/>
        <v>0</v>
      </c>
      <c r="S553" s="163">
        <v>0</v>
      </c>
      <c r="T553" s="164">
        <f t="shared" si="193"/>
        <v>0</v>
      </c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R553" s="165" t="s">
        <v>436</v>
      </c>
      <c r="AT553" s="165" t="s">
        <v>165</v>
      </c>
      <c r="AU553" s="165" t="s">
        <v>87</v>
      </c>
      <c r="AY553" s="14" t="s">
        <v>163</v>
      </c>
      <c r="BE553" s="166">
        <f t="shared" si="194"/>
        <v>0</v>
      </c>
      <c r="BF553" s="166">
        <f t="shared" si="195"/>
        <v>0</v>
      </c>
      <c r="BG553" s="166">
        <f t="shared" si="196"/>
        <v>0</v>
      </c>
      <c r="BH553" s="166">
        <f t="shared" si="197"/>
        <v>0</v>
      </c>
      <c r="BI553" s="166">
        <f t="shared" si="198"/>
        <v>0</v>
      </c>
      <c r="BJ553" s="14" t="s">
        <v>87</v>
      </c>
      <c r="BK553" s="166">
        <f t="shared" si="199"/>
        <v>0</v>
      </c>
      <c r="BL553" s="14" t="s">
        <v>436</v>
      </c>
      <c r="BM553" s="165" t="s">
        <v>1902</v>
      </c>
    </row>
    <row r="554" spans="1:65" s="2" customFormat="1" ht="16.5" customHeight="1">
      <c r="A554" s="29"/>
      <c r="B554" s="152"/>
      <c r="C554" s="172" t="s">
        <v>1903</v>
      </c>
      <c r="D554" s="172" t="s">
        <v>613</v>
      </c>
      <c r="E554" s="173" t="s">
        <v>1904</v>
      </c>
      <c r="F554" s="174" t="s">
        <v>1905</v>
      </c>
      <c r="G554" s="175" t="s">
        <v>282</v>
      </c>
      <c r="H554" s="176">
        <v>20</v>
      </c>
      <c r="I554" s="177"/>
      <c r="J554" s="178">
        <f t="shared" si="190"/>
        <v>0</v>
      </c>
      <c r="K554" s="179"/>
      <c r="L554" s="180"/>
      <c r="M554" s="181" t="s">
        <v>1</v>
      </c>
      <c r="N554" s="182" t="s">
        <v>40</v>
      </c>
      <c r="O554" s="58"/>
      <c r="P554" s="163">
        <f t="shared" si="191"/>
        <v>0</v>
      </c>
      <c r="Q554" s="163">
        <v>1.2E-4</v>
      </c>
      <c r="R554" s="163">
        <f t="shared" si="192"/>
        <v>2.4000000000000002E-3</v>
      </c>
      <c r="S554" s="163">
        <v>0</v>
      </c>
      <c r="T554" s="164">
        <f t="shared" si="193"/>
        <v>0</v>
      </c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R554" s="165" t="s">
        <v>936</v>
      </c>
      <c r="AT554" s="165" t="s">
        <v>613</v>
      </c>
      <c r="AU554" s="165" t="s">
        <v>87</v>
      </c>
      <c r="AY554" s="14" t="s">
        <v>163</v>
      </c>
      <c r="BE554" s="166">
        <f t="shared" si="194"/>
        <v>0</v>
      </c>
      <c r="BF554" s="166">
        <f t="shared" si="195"/>
        <v>0</v>
      </c>
      <c r="BG554" s="166">
        <f t="shared" si="196"/>
        <v>0</v>
      </c>
      <c r="BH554" s="166">
        <f t="shared" si="197"/>
        <v>0</v>
      </c>
      <c r="BI554" s="166">
        <f t="shared" si="198"/>
        <v>0</v>
      </c>
      <c r="BJ554" s="14" t="s">
        <v>87</v>
      </c>
      <c r="BK554" s="166">
        <f t="shared" si="199"/>
        <v>0</v>
      </c>
      <c r="BL554" s="14" t="s">
        <v>936</v>
      </c>
      <c r="BM554" s="165" t="s">
        <v>1906</v>
      </c>
    </row>
    <row r="555" spans="1:65" s="2" customFormat="1" ht="24.2" customHeight="1">
      <c r="A555" s="29"/>
      <c r="B555" s="152"/>
      <c r="C555" s="153" t="s">
        <v>1907</v>
      </c>
      <c r="D555" s="153" t="s">
        <v>165</v>
      </c>
      <c r="E555" s="154" t="s">
        <v>1908</v>
      </c>
      <c r="F555" s="155" t="s">
        <v>1909</v>
      </c>
      <c r="G555" s="156" t="s">
        <v>282</v>
      </c>
      <c r="H555" s="157">
        <v>20</v>
      </c>
      <c r="I555" s="158"/>
      <c r="J555" s="159">
        <f t="shared" si="190"/>
        <v>0</v>
      </c>
      <c r="K555" s="160"/>
      <c r="L555" s="30"/>
      <c r="M555" s="161" t="s">
        <v>1</v>
      </c>
      <c r="N555" s="162" t="s">
        <v>40</v>
      </c>
      <c r="O555" s="58"/>
      <c r="P555" s="163">
        <f t="shared" si="191"/>
        <v>0</v>
      </c>
      <c r="Q555" s="163">
        <v>0</v>
      </c>
      <c r="R555" s="163">
        <f t="shared" si="192"/>
        <v>0</v>
      </c>
      <c r="S555" s="163">
        <v>0</v>
      </c>
      <c r="T555" s="164">
        <f t="shared" si="193"/>
        <v>0</v>
      </c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R555" s="165" t="s">
        <v>436</v>
      </c>
      <c r="AT555" s="165" t="s">
        <v>165</v>
      </c>
      <c r="AU555" s="165" t="s">
        <v>87</v>
      </c>
      <c r="AY555" s="14" t="s">
        <v>163</v>
      </c>
      <c r="BE555" s="166">
        <f t="shared" si="194"/>
        <v>0</v>
      </c>
      <c r="BF555" s="166">
        <f t="shared" si="195"/>
        <v>0</v>
      </c>
      <c r="BG555" s="166">
        <f t="shared" si="196"/>
        <v>0</v>
      </c>
      <c r="BH555" s="166">
        <f t="shared" si="197"/>
        <v>0</v>
      </c>
      <c r="BI555" s="166">
        <f t="shared" si="198"/>
        <v>0</v>
      </c>
      <c r="BJ555" s="14" t="s">
        <v>87</v>
      </c>
      <c r="BK555" s="166">
        <f t="shared" si="199"/>
        <v>0</v>
      </c>
      <c r="BL555" s="14" t="s">
        <v>436</v>
      </c>
      <c r="BM555" s="165" t="s">
        <v>1910</v>
      </c>
    </row>
    <row r="556" spans="1:65" s="2" customFormat="1" ht="16.5" customHeight="1">
      <c r="A556" s="29"/>
      <c r="B556" s="152"/>
      <c r="C556" s="172" t="s">
        <v>1911</v>
      </c>
      <c r="D556" s="172" t="s">
        <v>613</v>
      </c>
      <c r="E556" s="173" t="s">
        <v>1912</v>
      </c>
      <c r="F556" s="174" t="s">
        <v>1913</v>
      </c>
      <c r="G556" s="175" t="s">
        <v>282</v>
      </c>
      <c r="H556" s="176">
        <v>20</v>
      </c>
      <c r="I556" s="177"/>
      <c r="J556" s="178">
        <f t="shared" si="190"/>
        <v>0</v>
      </c>
      <c r="K556" s="179"/>
      <c r="L556" s="180"/>
      <c r="M556" s="181" t="s">
        <v>1</v>
      </c>
      <c r="N556" s="182" t="s">
        <v>40</v>
      </c>
      <c r="O556" s="58"/>
      <c r="P556" s="163">
        <f t="shared" si="191"/>
        <v>0</v>
      </c>
      <c r="Q556" s="163">
        <v>1.4999999999999999E-4</v>
      </c>
      <c r="R556" s="163">
        <f t="shared" si="192"/>
        <v>2.9999999999999996E-3</v>
      </c>
      <c r="S556" s="163">
        <v>0</v>
      </c>
      <c r="T556" s="164">
        <f t="shared" si="193"/>
        <v>0</v>
      </c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R556" s="165" t="s">
        <v>936</v>
      </c>
      <c r="AT556" s="165" t="s">
        <v>613</v>
      </c>
      <c r="AU556" s="165" t="s">
        <v>87</v>
      </c>
      <c r="AY556" s="14" t="s">
        <v>163</v>
      </c>
      <c r="BE556" s="166">
        <f t="shared" si="194"/>
        <v>0</v>
      </c>
      <c r="BF556" s="166">
        <f t="shared" si="195"/>
        <v>0</v>
      </c>
      <c r="BG556" s="166">
        <f t="shared" si="196"/>
        <v>0</v>
      </c>
      <c r="BH556" s="166">
        <f t="shared" si="197"/>
        <v>0</v>
      </c>
      <c r="BI556" s="166">
        <f t="shared" si="198"/>
        <v>0</v>
      </c>
      <c r="BJ556" s="14" t="s">
        <v>87</v>
      </c>
      <c r="BK556" s="166">
        <f t="shared" si="199"/>
        <v>0</v>
      </c>
      <c r="BL556" s="14" t="s">
        <v>936</v>
      </c>
      <c r="BM556" s="165" t="s">
        <v>1914</v>
      </c>
    </row>
    <row r="557" spans="1:65" s="2" customFormat="1" ht="24.2" customHeight="1">
      <c r="A557" s="29"/>
      <c r="B557" s="152"/>
      <c r="C557" s="153" t="s">
        <v>1915</v>
      </c>
      <c r="D557" s="153" t="s">
        <v>165</v>
      </c>
      <c r="E557" s="154" t="s">
        <v>1916</v>
      </c>
      <c r="F557" s="155" t="s">
        <v>1917</v>
      </c>
      <c r="G557" s="156" t="s">
        <v>282</v>
      </c>
      <c r="H557" s="157">
        <v>20</v>
      </c>
      <c r="I557" s="158"/>
      <c r="J557" s="159">
        <f t="shared" si="190"/>
        <v>0</v>
      </c>
      <c r="K557" s="160"/>
      <c r="L557" s="30"/>
      <c r="M557" s="161" t="s">
        <v>1</v>
      </c>
      <c r="N557" s="162" t="s">
        <v>40</v>
      </c>
      <c r="O557" s="58"/>
      <c r="P557" s="163">
        <f t="shared" si="191"/>
        <v>0</v>
      </c>
      <c r="Q557" s="163">
        <v>0</v>
      </c>
      <c r="R557" s="163">
        <f t="shared" si="192"/>
        <v>0</v>
      </c>
      <c r="S557" s="163">
        <v>0</v>
      </c>
      <c r="T557" s="164">
        <f t="shared" si="193"/>
        <v>0</v>
      </c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R557" s="165" t="s">
        <v>436</v>
      </c>
      <c r="AT557" s="165" t="s">
        <v>165</v>
      </c>
      <c r="AU557" s="165" t="s">
        <v>87</v>
      </c>
      <c r="AY557" s="14" t="s">
        <v>163</v>
      </c>
      <c r="BE557" s="166">
        <f t="shared" si="194"/>
        <v>0</v>
      </c>
      <c r="BF557" s="166">
        <f t="shared" si="195"/>
        <v>0</v>
      </c>
      <c r="BG557" s="166">
        <f t="shared" si="196"/>
        <v>0</v>
      </c>
      <c r="BH557" s="166">
        <f t="shared" si="197"/>
        <v>0</v>
      </c>
      <c r="BI557" s="166">
        <f t="shared" si="198"/>
        <v>0</v>
      </c>
      <c r="BJ557" s="14" t="s">
        <v>87</v>
      </c>
      <c r="BK557" s="166">
        <f t="shared" si="199"/>
        <v>0</v>
      </c>
      <c r="BL557" s="14" t="s">
        <v>436</v>
      </c>
      <c r="BM557" s="165" t="s">
        <v>1918</v>
      </c>
    </row>
    <row r="558" spans="1:65" s="2" customFormat="1" ht="16.5" customHeight="1">
      <c r="A558" s="29"/>
      <c r="B558" s="152"/>
      <c r="C558" s="172" t="s">
        <v>1919</v>
      </c>
      <c r="D558" s="172" t="s">
        <v>613</v>
      </c>
      <c r="E558" s="173" t="s">
        <v>1920</v>
      </c>
      <c r="F558" s="174" t="s">
        <v>1921</v>
      </c>
      <c r="G558" s="175" t="s">
        <v>282</v>
      </c>
      <c r="H558" s="176">
        <v>20</v>
      </c>
      <c r="I558" s="177"/>
      <c r="J558" s="178">
        <f t="shared" si="190"/>
        <v>0</v>
      </c>
      <c r="K558" s="179"/>
      <c r="L558" s="180"/>
      <c r="M558" s="181" t="s">
        <v>1</v>
      </c>
      <c r="N558" s="182" t="s">
        <v>40</v>
      </c>
      <c r="O558" s="58"/>
      <c r="P558" s="163">
        <f t="shared" si="191"/>
        <v>0</v>
      </c>
      <c r="Q558" s="163">
        <v>1E-3</v>
      </c>
      <c r="R558" s="163">
        <f t="shared" si="192"/>
        <v>0.02</v>
      </c>
      <c r="S558" s="163">
        <v>0</v>
      </c>
      <c r="T558" s="164">
        <f t="shared" si="193"/>
        <v>0</v>
      </c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R558" s="165" t="s">
        <v>936</v>
      </c>
      <c r="AT558" s="165" t="s">
        <v>613</v>
      </c>
      <c r="AU558" s="165" t="s">
        <v>87</v>
      </c>
      <c r="AY558" s="14" t="s">
        <v>163</v>
      </c>
      <c r="BE558" s="166">
        <f t="shared" si="194"/>
        <v>0</v>
      </c>
      <c r="BF558" s="166">
        <f t="shared" si="195"/>
        <v>0</v>
      </c>
      <c r="BG558" s="166">
        <f t="shared" si="196"/>
        <v>0</v>
      </c>
      <c r="BH558" s="166">
        <f t="shared" si="197"/>
        <v>0</v>
      </c>
      <c r="BI558" s="166">
        <f t="shared" si="198"/>
        <v>0</v>
      </c>
      <c r="BJ558" s="14" t="s">
        <v>87</v>
      </c>
      <c r="BK558" s="166">
        <f t="shared" si="199"/>
        <v>0</v>
      </c>
      <c r="BL558" s="14" t="s">
        <v>936</v>
      </c>
      <c r="BM558" s="165" t="s">
        <v>1922</v>
      </c>
    </row>
    <row r="559" spans="1:65" s="2" customFormat="1" ht="16.5" customHeight="1">
      <c r="A559" s="29"/>
      <c r="B559" s="152"/>
      <c r="C559" s="153" t="s">
        <v>1923</v>
      </c>
      <c r="D559" s="153" t="s">
        <v>165</v>
      </c>
      <c r="E559" s="154" t="s">
        <v>1924</v>
      </c>
      <c r="F559" s="155" t="s">
        <v>1925</v>
      </c>
      <c r="G559" s="156" t="s">
        <v>953</v>
      </c>
      <c r="H559" s="183"/>
      <c r="I559" s="158"/>
      <c r="J559" s="159">
        <f t="shared" si="190"/>
        <v>0</v>
      </c>
      <c r="K559" s="160"/>
      <c r="L559" s="30"/>
      <c r="M559" s="161" t="s">
        <v>1</v>
      </c>
      <c r="N559" s="162" t="s">
        <v>40</v>
      </c>
      <c r="O559" s="58"/>
      <c r="P559" s="163">
        <f t="shared" si="191"/>
        <v>0</v>
      </c>
      <c r="Q559" s="163">
        <v>0</v>
      </c>
      <c r="R559" s="163">
        <f t="shared" si="192"/>
        <v>0</v>
      </c>
      <c r="S559" s="163">
        <v>0</v>
      </c>
      <c r="T559" s="164">
        <f t="shared" si="193"/>
        <v>0</v>
      </c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R559" s="165" t="s">
        <v>436</v>
      </c>
      <c r="AT559" s="165" t="s">
        <v>165</v>
      </c>
      <c r="AU559" s="165" t="s">
        <v>87</v>
      </c>
      <c r="AY559" s="14" t="s">
        <v>163</v>
      </c>
      <c r="BE559" s="166">
        <f t="shared" si="194"/>
        <v>0</v>
      </c>
      <c r="BF559" s="166">
        <f t="shared" si="195"/>
        <v>0</v>
      </c>
      <c r="BG559" s="166">
        <f t="shared" si="196"/>
        <v>0</v>
      </c>
      <c r="BH559" s="166">
        <f t="shared" si="197"/>
        <v>0</v>
      </c>
      <c r="BI559" s="166">
        <f t="shared" si="198"/>
        <v>0</v>
      </c>
      <c r="BJ559" s="14" t="s">
        <v>87</v>
      </c>
      <c r="BK559" s="166">
        <f t="shared" si="199"/>
        <v>0</v>
      </c>
      <c r="BL559" s="14" t="s">
        <v>436</v>
      </c>
      <c r="BM559" s="165" t="s">
        <v>1926</v>
      </c>
    </row>
    <row r="560" spans="1:65" s="12" customFormat="1" ht="22.9" customHeight="1">
      <c r="B560" s="139"/>
      <c r="D560" s="140" t="s">
        <v>73</v>
      </c>
      <c r="E560" s="150" t="s">
        <v>1927</v>
      </c>
      <c r="F560" s="150" t="s">
        <v>1928</v>
      </c>
      <c r="I560" s="142"/>
      <c r="J560" s="151">
        <f>BK560</f>
        <v>0</v>
      </c>
      <c r="L560" s="139"/>
      <c r="M560" s="144"/>
      <c r="N560" s="145"/>
      <c r="O560" s="145"/>
      <c r="P560" s="146">
        <f>SUM(P561:P570)</f>
        <v>0</v>
      </c>
      <c r="Q560" s="145"/>
      <c r="R560" s="146">
        <f>SUM(R561:R570)</f>
        <v>1.0800000000000001E-2</v>
      </c>
      <c r="S560" s="145"/>
      <c r="T560" s="147">
        <f>SUM(T561:T570)</f>
        <v>0</v>
      </c>
      <c r="AR560" s="140" t="s">
        <v>174</v>
      </c>
      <c r="AT560" s="148" t="s">
        <v>73</v>
      </c>
      <c r="AU560" s="148" t="s">
        <v>81</v>
      </c>
      <c r="AY560" s="140" t="s">
        <v>163</v>
      </c>
      <c r="BK560" s="149">
        <f>SUM(BK561:BK570)</f>
        <v>0</v>
      </c>
    </row>
    <row r="561" spans="1:65" s="2" customFormat="1" ht="16.5" customHeight="1">
      <c r="A561" s="29"/>
      <c r="B561" s="152"/>
      <c r="C561" s="153" t="s">
        <v>1929</v>
      </c>
      <c r="D561" s="153" t="s">
        <v>165</v>
      </c>
      <c r="E561" s="154" t="s">
        <v>1930</v>
      </c>
      <c r="F561" s="155" t="s">
        <v>1931</v>
      </c>
      <c r="G561" s="156" t="s">
        <v>168</v>
      </c>
      <c r="H561" s="157">
        <v>20.763000000000002</v>
      </c>
      <c r="I561" s="158"/>
      <c r="J561" s="159">
        <f t="shared" ref="J561:J570" si="200">ROUND(I561*H561,2)</f>
        <v>0</v>
      </c>
      <c r="K561" s="160"/>
      <c r="L561" s="30"/>
      <c r="M561" s="161" t="s">
        <v>1</v>
      </c>
      <c r="N561" s="162" t="s">
        <v>40</v>
      </c>
      <c r="O561" s="58"/>
      <c r="P561" s="163">
        <f t="shared" ref="P561:P570" si="201">O561*H561</f>
        <v>0</v>
      </c>
      <c r="Q561" s="163">
        <v>0</v>
      </c>
      <c r="R561" s="163">
        <f t="shared" ref="R561:R570" si="202">Q561*H561</f>
        <v>0</v>
      </c>
      <c r="S561" s="163">
        <v>0</v>
      </c>
      <c r="T561" s="164">
        <f t="shared" ref="T561:T570" si="203">S561*H561</f>
        <v>0</v>
      </c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R561" s="165" t="s">
        <v>436</v>
      </c>
      <c r="AT561" s="165" t="s">
        <v>165</v>
      </c>
      <c r="AU561" s="165" t="s">
        <v>87</v>
      </c>
      <c r="AY561" s="14" t="s">
        <v>163</v>
      </c>
      <c r="BE561" s="166">
        <f t="shared" ref="BE561:BE570" si="204">IF(N561="základná",J561,0)</f>
        <v>0</v>
      </c>
      <c r="BF561" s="166">
        <f t="shared" ref="BF561:BF570" si="205">IF(N561="znížená",J561,0)</f>
        <v>0</v>
      </c>
      <c r="BG561" s="166">
        <f t="shared" ref="BG561:BG570" si="206">IF(N561="zákl. prenesená",J561,0)</f>
        <v>0</v>
      </c>
      <c r="BH561" s="166">
        <f t="shared" ref="BH561:BH570" si="207">IF(N561="zníž. prenesená",J561,0)</f>
        <v>0</v>
      </c>
      <c r="BI561" s="166">
        <f t="shared" ref="BI561:BI570" si="208">IF(N561="nulová",J561,0)</f>
        <v>0</v>
      </c>
      <c r="BJ561" s="14" t="s">
        <v>87</v>
      </c>
      <c r="BK561" s="166">
        <f t="shared" ref="BK561:BK570" si="209">ROUND(I561*H561,2)</f>
        <v>0</v>
      </c>
      <c r="BL561" s="14" t="s">
        <v>436</v>
      </c>
      <c r="BM561" s="165" t="s">
        <v>1932</v>
      </c>
    </row>
    <row r="562" spans="1:65" s="2" customFormat="1" ht="33" customHeight="1">
      <c r="A562" s="29"/>
      <c r="B562" s="152"/>
      <c r="C562" s="153" t="s">
        <v>1933</v>
      </c>
      <c r="D562" s="153" t="s">
        <v>165</v>
      </c>
      <c r="E562" s="154" t="s">
        <v>1934</v>
      </c>
      <c r="F562" s="155" t="s">
        <v>1935</v>
      </c>
      <c r="G562" s="156" t="s">
        <v>245</v>
      </c>
      <c r="H562" s="157">
        <v>1</v>
      </c>
      <c r="I562" s="158"/>
      <c r="J562" s="159">
        <f t="shared" si="200"/>
        <v>0</v>
      </c>
      <c r="K562" s="160"/>
      <c r="L562" s="30"/>
      <c r="M562" s="161" t="s">
        <v>1</v>
      </c>
      <c r="N562" s="162" t="s">
        <v>40</v>
      </c>
      <c r="O562" s="58"/>
      <c r="P562" s="163">
        <f t="shared" si="201"/>
        <v>0</v>
      </c>
      <c r="Q562" s="163">
        <v>0</v>
      </c>
      <c r="R562" s="163">
        <f t="shared" si="202"/>
        <v>0</v>
      </c>
      <c r="S562" s="163">
        <v>0</v>
      </c>
      <c r="T562" s="164">
        <f t="shared" si="203"/>
        <v>0</v>
      </c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R562" s="165" t="s">
        <v>436</v>
      </c>
      <c r="AT562" s="165" t="s">
        <v>165</v>
      </c>
      <c r="AU562" s="165" t="s">
        <v>87</v>
      </c>
      <c r="AY562" s="14" t="s">
        <v>163</v>
      </c>
      <c r="BE562" s="166">
        <f t="shared" si="204"/>
        <v>0</v>
      </c>
      <c r="BF562" s="166">
        <f t="shared" si="205"/>
        <v>0</v>
      </c>
      <c r="BG562" s="166">
        <f t="shared" si="206"/>
        <v>0</v>
      </c>
      <c r="BH562" s="166">
        <f t="shared" si="207"/>
        <v>0</v>
      </c>
      <c r="BI562" s="166">
        <f t="shared" si="208"/>
        <v>0</v>
      </c>
      <c r="BJ562" s="14" t="s">
        <v>87</v>
      </c>
      <c r="BK562" s="166">
        <f t="shared" si="209"/>
        <v>0</v>
      </c>
      <c r="BL562" s="14" t="s">
        <v>436</v>
      </c>
      <c r="BM562" s="165" t="s">
        <v>1936</v>
      </c>
    </row>
    <row r="563" spans="1:65" s="2" customFormat="1" ht="16.5" customHeight="1">
      <c r="A563" s="29"/>
      <c r="B563" s="152"/>
      <c r="C563" s="153" t="s">
        <v>1937</v>
      </c>
      <c r="D563" s="153" t="s">
        <v>165</v>
      </c>
      <c r="E563" s="154" t="s">
        <v>1938</v>
      </c>
      <c r="F563" s="155" t="s">
        <v>1939</v>
      </c>
      <c r="G563" s="156" t="s">
        <v>245</v>
      </c>
      <c r="H563" s="157">
        <v>20</v>
      </c>
      <c r="I563" s="158"/>
      <c r="J563" s="159">
        <f t="shared" si="200"/>
        <v>0</v>
      </c>
      <c r="K563" s="160"/>
      <c r="L563" s="30"/>
      <c r="M563" s="161" t="s">
        <v>1</v>
      </c>
      <c r="N563" s="162" t="s">
        <v>40</v>
      </c>
      <c r="O563" s="58"/>
      <c r="P563" s="163">
        <f t="shared" si="201"/>
        <v>0</v>
      </c>
      <c r="Q563" s="163">
        <v>0</v>
      </c>
      <c r="R563" s="163">
        <f t="shared" si="202"/>
        <v>0</v>
      </c>
      <c r="S563" s="163">
        <v>0</v>
      </c>
      <c r="T563" s="164">
        <f t="shared" si="203"/>
        <v>0</v>
      </c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R563" s="165" t="s">
        <v>436</v>
      </c>
      <c r="AT563" s="165" t="s">
        <v>165</v>
      </c>
      <c r="AU563" s="165" t="s">
        <v>87</v>
      </c>
      <c r="AY563" s="14" t="s">
        <v>163</v>
      </c>
      <c r="BE563" s="166">
        <f t="shared" si="204"/>
        <v>0</v>
      </c>
      <c r="BF563" s="166">
        <f t="shared" si="205"/>
        <v>0</v>
      </c>
      <c r="BG563" s="166">
        <f t="shared" si="206"/>
        <v>0</v>
      </c>
      <c r="BH563" s="166">
        <f t="shared" si="207"/>
        <v>0</v>
      </c>
      <c r="BI563" s="166">
        <f t="shared" si="208"/>
        <v>0</v>
      </c>
      <c r="BJ563" s="14" t="s">
        <v>87</v>
      </c>
      <c r="BK563" s="166">
        <f t="shared" si="209"/>
        <v>0</v>
      </c>
      <c r="BL563" s="14" t="s">
        <v>436</v>
      </c>
      <c r="BM563" s="165" t="s">
        <v>1940</v>
      </c>
    </row>
    <row r="564" spans="1:65" s="2" customFormat="1" ht="16.5" customHeight="1">
      <c r="A564" s="29"/>
      <c r="B564" s="152"/>
      <c r="C564" s="172" t="s">
        <v>1941</v>
      </c>
      <c r="D564" s="172" t="s">
        <v>613</v>
      </c>
      <c r="E564" s="173" t="s">
        <v>1942</v>
      </c>
      <c r="F564" s="174" t="s">
        <v>1943</v>
      </c>
      <c r="G564" s="175" t="s">
        <v>245</v>
      </c>
      <c r="H564" s="176">
        <v>20</v>
      </c>
      <c r="I564" s="177"/>
      <c r="J564" s="178">
        <f t="shared" si="200"/>
        <v>0</v>
      </c>
      <c r="K564" s="179"/>
      <c r="L564" s="180"/>
      <c r="M564" s="181" t="s">
        <v>1</v>
      </c>
      <c r="N564" s="182" t="s">
        <v>40</v>
      </c>
      <c r="O564" s="58"/>
      <c r="P564" s="163">
        <f t="shared" si="201"/>
        <v>0</v>
      </c>
      <c r="Q564" s="163">
        <v>4.0000000000000003E-5</v>
      </c>
      <c r="R564" s="163">
        <f t="shared" si="202"/>
        <v>8.0000000000000004E-4</v>
      </c>
      <c r="S564" s="163">
        <v>0</v>
      </c>
      <c r="T564" s="164">
        <f t="shared" si="203"/>
        <v>0</v>
      </c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R564" s="165" t="s">
        <v>936</v>
      </c>
      <c r="AT564" s="165" t="s">
        <v>613</v>
      </c>
      <c r="AU564" s="165" t="s">
        <v>87</v>
      </c>
      <c r="AY564" s="14" t="s">
        <v>163</v>
      </c>
      <c r="BE564" s="166">
        <f t="shared" si="204"/>
        <v>0</v>
      </c>
      <c r="BF564" s="166">
        <f t="shared" si="205"/>
        <v>0</v>
      </c>
      <c r="BG564" s="166">
        <f t="shared" si="206"/>
        <v>0</v>
      </c>
      <c r="BH564" s="166">
        <f t="shared" si="207"/>
        <v>0</v>
      </c>
      <c r="BI564" s="166">
        <f t="shared" si="208"/>
        <v>0</v>
      </c>
      <c r="BJ564" s="14" t="s">
        <v>87</v>
      </c>
      <c r="BK564" s="166">
        <f t="shared" si="209"/>
        <v>0</v>
      </c>
      <c r="BL564" s="14" t="s">
        <v>936</v>
      </c>
      <c r="BM564" s="165" t="s">
        <v>1944</v>
      </c>
    </row>
    <row r="565" spans="1:65" s="2" customFormat="1" ht="16.5" customHeight="1">
      <c r="A565" s="29"/>
      <c r="B565" s="152"/>
      <c r="C565" s="153" t="s">
        <v>1945</v>
      </c>
      <c r="D565" s="153" t="s">
        <v>165</v>
      </c>
      <c r="E565" s="154" t="s">
        <v>1946</v>
      </c>
      <c r="F565" s="155" t="s">
        <v>1947</v>
      </c>
      <c r="G565" s="156" t="s">
        <v>245</v>
      </c>
      <c r="H565" s="157">
        <v>20</v>
      </c>
      <c r="I565" s="158"/>
      <c r="J565" s="159">
        <f t="shared" si="200"/>
        <v>0</v>
      </c>
      <c r="K565" s="160"/>
      <c r="L565" s="30"/>
      <c r="M565" s="161" t="s">
        <v>1</v>
      </c>
      <c r="N565" s="162" t="s">
        <v>40</v>
      </c>
      <c r="O565" s="58"/>
      <c r="P565" s="163">
        <f t="shared" si="201"/>
        <v>0</v>
      </c>
      <c r="Q565" s="163">
        <v>0</v>
      </c>
      <c r="R565" s="163">
        <f t="shared" si="202"/>
        <v>0</v>
      </c>
      <c r="S565" s="163">
        <v>0</v>
      </c>
      <c r="T565" s="164">
        <f t="shared" si="203"/>
        <v>0</v>
      </c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R565" s="165" t="s">
        <v>436</v>
      </c>
      <c r="AT565" s="165" t="s">
        <v>165</v>
      </c>
      <c r="AU565" s="165" t="s">
        <v>87</v>
      </c>
      <c r="AY565" s="14" t="s">
        <v>163</v>
      </c>
      <c r="BE565" s="166">
        <f t="shared" si="204"/>
        <v>0</v>
      </c>
      <c r="BF565" s="166">
        <f t="shared" si="205"/>
        <v>0</v>
      </c>
      <c r="BG565" s="166">
        <f t="shared" si="206"/>
        <v>0</v>
      </c>
      <c r="BH565" s="166">
        <f t="shared" si="207"/>
        <v>0</v>
      </c>
      <c r="BI565" s="166">
        <f t="shared" si="208"/>
        <v>0</v>
      </c>
      <c r="BJ565" s="14" t="s">
        <v>87</v>
      </c>
      <c r="BK565" s="166">
        <f t="shared" si="209"/>
        <v>0</v>
      </c>
      <c r="BL565" s="14" t="s">
        <v>436</v>
      </c>
      <c r="BM565" s="165" t="s">
        <v>1948</v>
      </c>
    </row>
    <row r="566" spans="1:65" s="2" customFormat="1" ht="16.5" customHeight="1">
      <c r="A566" s="29"/>
      <c r="B566" s="152"/>
      <c r="C566" s="153" t="s">
        <v>1949</v>
      </c>
      <c r="D566" s="153" t="s">
        <v>165</v>
      </c>
      <c r="E566" s="154" t="s">
        <v>1950</v>
      </c>
      <c r="F566" s="155" t="s">
        <v>1951</v>
      </c>
      <c r="G566" s="156" t="s">
        <v>282</v>
      </c>
      <c r="H566" s="157">
        <v>230</v>
      </c>
      <c r="I566" s="158"/>
      <c r="J566" s="159">
        <f t="shared" si="200"/>
        <v>0</v>
      </c>
      <c r="K566" s="160"/>
      <c r="L566" s="30"/>
      <c r="M566" s="161" t="s">
        <v>1</v>
      </c>
      <c r="N566" s="162" t="s">
        <v>40</v>
      </c>
      <c r="O566" s="58"/>
      <c r="P566" s="163">
        <f t="shared" si="201"/>
        <v>0</v>
      </c>
      <c r="Q566" s="163">
        <v>0</v>
      </c>
      <c r="R566" s="163">
        <f t="shared" si="202"/>
        <v>0</v>
      </c>
      <c r="S566" s="163">
        <v>0</v>
      </c>
      <c r="T566" s="164">
        <f t="shared" si="203"/>
        <v>0</v>
      </c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R566" s="165" t="s">
        <v>436</v>
      </c>
      <c r="AT566" s="165" t="s">
        <v>165</v>
      </c>
      <c r="AU566" s="165" t="s">
        <v>87</v>
      </c>
      <c r="AY566" s="14" t="s">
        <v>163</v>
      </c>
      <c r="BE566" s="166">
        <f t="shared" si="204"/>
        <v>0</v>
      </c>
      <c r="BF566" s="166">
        <f t="shared" si="205"/>
        <v>0</v>
      </c>
      <c r="BG566" s="166">
        <f t="shared" si="206"/>
        <v>0</v>
      </c>
      <c r="BH566" s="166">
        <f t="shared" si="207"/>
        <v>0</v>
      </c>
      <c r="BI566" s="166">
        <f t="shared" si="208"/>
        <v>0</v>
      </c>
      <c r="BJ566" s="14" t="s">
        <v>87</v>
      </c>
      <c r="BK566" s="166">
        <f t="shared" si="209"/>
        <v>0</v>
      </c>
      <c r="BL566" s="14" t="s">
        <v>436</v>
      </c>
      <c r="BM566" s="165" t="s">
        <v>1952</v>
      </c>
    </row>
    <row r="567" spans="1:65" s="2" customFormat="1" ht="16.5" customHeight="1">
      <c r="A567" s="29"/>
      <c r="B567" s="152"/>
      <c r="C567" s="172" t="s">
        <v>1953</v>
      </c>
      <c r="D567" s="172" t="s">
        <v>613</v>
      </c>
      <c r="E567" s="173" t="s">
        <v>1954</v>
      </c>
      <c r="F567" s="174" t="s">
        <v>1955</v>
      </c>
      <c r="G567" s="175" t="s">
        <v>282</v>
      </c>
      <c r="H567" s="176">
        <v>200</v>
      </c>
      <c r="I567" s="177"/>
      <c r="J567" s="178">
        <f t="shared" si="200"/>
        <v>0</v>
      </c>
      <c r="K567" s="179"/>
      <c r="L567" s="180"/>
      <c r="M567" s="181" t="s">
        <v>1</v>
      </c>
      <c r="N567" s="182" t="s">
        <v>40</v>
      </c>
      <c r="O567" s="58"/>
      <c r="P567" s="163">
        <f t="shared" si="201"/>
        <v>0</v>
      </c>
      <c r="Q567" s="163">
        <v>5.0000000000000002E-5</v>
      </c>
      <c r="R567" s="163">
        <f t="shared" si="202"/>
        <v>0.01</v>
      </c>
      <c r="S567" s="163">
        <v>0</v>
      </c>
      <c r="T567" s="164">
        <f t="shared" si="203"/>
        <v>0</v>
      </c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R567" s="165" t="s">
        <v>936</v>
      </c>
      <c r="AT567" s="165" t="s">
        <v>613</v>
      </c>
      <c r="AU567" s="165" t="s">
        <v>87</v>
      </c>
      <c r="AY567" s="14" t="s">
        <v>163</v>
      </c>
      <c r="BE567" s="166">
        <f t="shared" si="204"/>
        <v>0</v>
      </c>
      <c r="BF567" s="166">
        <f t="shared" si="205"/>
        <v>0</v>
      </c>
      <c r="BG567" s="166">
        <f t="shared" si="206"/>
        <v>0</v>
      </c>
      <c r="BH567" s="166">
        <f t="shared" si="207"/>
        <v>0</v>
      </c>
      <c r="BI567" s="166">
        <f t="shared" si="208"/>
        <v>0</v>
      </c>
      <c r="BJ567" s="14" t="s">
        <v>87</v>
      </c>
      <c r="BK567" s="166">
        <f t="shared" si="209"/>
        <v>0</v>
      </c>
      <c r="BL567" s="14" t="s">
        <v>936</v>
      </c>
      <c r="BM567" s="165" t="s">
        <v>1956</v>
      </c>
    </row>
    <row r="568" spans="1:65" s="2" customFormat="1" ht="16.5" customHeight="1">
      <c r="A568" s="29"/>
      <c r="B568" s="152"/>
      <c r="C568" s="172" t="s">
        <v>1957</v>
      </c>
      <c r="D568" s="172" t="s">
        <v>613</v>
      </c>
      <c r="E568" s="173" t="s">
        <v>1958</v>
      </c>
      <c r="F568" s="174" t="s">
        <v>1959</v>
      </c>
      <c r="G568" s="175" t="s">
        <v>245</v>
      </c>
      <c r="H568" s="176">
        <v>10</v>
      </c>
      <c r="I568" s="177"/>
      <c r="J568" s="178">
        <f t="shared" si="200"/>
        <v>0</v>
      </c>
      <c r="K568" s="179"/>
      <c r="L568" s="180"/>
      <c r="M568" s="181" t="s">
        <v>1</v>
      </c>
      <c r="N568" s="182" t="s">
        <v>40</v>
      </c>
      <c r="O568" s="58"/>
      <c r="P568" s="163">
        <f t="shared" si="201"/>
        <v>0</v>
      </c>
      <c r="Q568" s="163">
        <v>0</v>
      </c>
      <c r="R568" s="163">
        <f t="shared" si="202"/>
        <v>0</v>
      </c>
      <c r="S568" s="163">
        <v>0</v>
      </c>
      <c r="T568" s="164">
        <f t="shared" si="203"/>
        <v>0</v>
      </c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R568" s="165" t="s">
        <v>936</v>
      </c>
      <c r="AT568" s="165" t="s">
        <v>613</v>
      </c>
      <c r="AU568" s="165" t="s">
        <v>87</v>
      </c>
      <c r="AY568" s="14" t="s">
        <v>163</v>
      </c>
      <c r="BE568" s="166">
        <f t="shared" si="204"/>
        <v>0</v>
      </c>
      <c r="BF568" s="166">
        <f t="shared" si="205"/>
        <v>0</v>
      </c>
      <c r="BG568" s="166">
        <f t="shared" si="206"/>
        <v>0</v>
      </c>
      <c r="BH568" s="166">
        <f t="shared" si="207"/>
        <v>0</v>
      </c>
      <c r="BI568" s="166">
        <f t="shared" si="208"/>
        <v>0</v>
      </c>
      <c r="BJ568" s="14" t="s">
        <v>87</v>
      </c>
      <c r="BK568" s="166">
        <f t="shared" si="209"/>
        <v>0</v>
      </c>
      <c r="BL568" s="14" t="s">
        <v>936</v>
      </c>
      <c r="BM568" s="165" t="s">
        <v>1960</v>
      </c>
    </row>
    <row r="569" spans="1:65" s="2" customFormat="1" ht="16.5" customHeight="1">
      <c r="A569" s="29"/>
      <c r="B569" s="152"/>
      <c r="C569" s="153" t="s">
        <v>1961</v>
      </c>
      <c r="D569" s="153" t="s">
        <v>165</v>
      </c>
      <c r="E569" s="154" t="s">
        <v>1962</v>
      </c>
      <c r="F569" s="155" t="s">
        <v>1963</v>
      </c>
      <c r="G569" s="156" t="s">
        <v>245</v>
      </c>
      <c r="H569" s="157">
        <v>20</v>
      </c>
      <c r="I569" s="158"/>
      <c r="J569" s="159">
        <f t="shared" si="200"/>
        <v>0</v>
      </c>
      <c r="K569" s="160"/>
      <c r="L569" s="30"/>
      <c r="M569" s="161" t="s">
        <v>1</v>
      </c>
      <c r="N569" s="162" t="s">
        <v>40</v>
      </c>
      <c r="O569" s="58"/>
      <c r="P569" s="163">
        <f t="shared" si="201"/>
        <v>0</v>
      </c>
      <c r="Q569" s="163">
        <v>0</v>
      </c>
      <c r="R569" s="163">
        <f t="shared" si="202"/>
        <v>0</v>
      </c>
      <c r="S569" s="163">
        <v>0</v>
      </c>
      <c r="T569" s="164">
        <f t="shared" si="203"/>
        <v>0</v>
      </c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R569" s="165" t="s">
        <v>436</v>
      </c>
      <c r="AT569" s="165" t="s">
        <v>165</v>
      </c>
      <c r="AU569" s="165" t="s">
        <v>87</v>
      </c>
      <c r="AY569" s="14" t="s">
        <v>163</v>
      </c>
      <c r="BE569" s="166">
        <f t="shared" si="204"/>
        <v>0</v>
      </c>
      <c r="BF569" s="166">
        <f t="shared" si="205"/>
        <v>0</v>
      </c>
      <c r="BG569" s="166">
        <f t="shared" si="206"/>
        <v>0</v>
      </c>
      <c r="BH569" s="166">
        <f t="shared" si="207"/>
        <v>0</v>
      </c>
      <c r="BI569" s="166">
        <f t="shared" si="208"/>
        <v>0</v>
      </c>
      <c r="BJ569" s="14" t="s">
        <v>87</v>
      </c>
      <c r="BK569" s="166">
        <f t="shared" si="209"/>
        <v>0</v>
      </c>
      <c r="BL569" s="14" t="s">
        <v>436</v>
      </c>
      <c r="BM569" s="165" t="s">
        <v>1964</v>
      </c>
    </row>
    <row r="570" spans="1:65" s="2" customFormat="1" ht="24.2" customHeight="1">
      <c r="A570" s="29"/>
      <c r="B570" s="152"/>
      <c r="C570" s="153" t="s">
        <v>1965</v>
      </c>
      <c r="D570" s="153" t="s">
        <v>165</v>
      </c>
      <c r="E570" s="154" t="s">
        <v>1966</v>
      </c>
      <c r="F570" s="155" t="s">
        <v>1967</v>
      </c>
      <c r="G570" s="156" t="s">
        <v>245</v>
      </c>
      <c r="H570" s="157">
        <v>1</v>
      </c>
      <c r="I570" s="158"/>
      <c r="J570" s="159">
        <f t="shared" si="200"/>
        <v>0</v>
      </c>
      <c r="K570" s="160"/>
      <c r="L570" s="30"/>
      <c r="M570" s="161" t="s">
        <v>1</v>
      </c>
      <c r="N570" s="162" t="s">
        <v>40</v>
      </c>
      <c r="O570" s="58"/>
      <c r="P570" s="163">
        <f t="shared" si="201"/>
        <v>0</v>
      </c>
      <c r="Q570" s="163">
        <v>0</v>
      </c>
      <c r="R570" s="163">
        <f t="shared" si="202"/>
        <v>0</v>
      </c>
      <c r="S570" s="163">
        <v>0</v>
      </c>
      <c r="T570" s="164">
        <f t="shared" si="203"/>
        <v>0</v>
      </c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R570" s="165" t="s">
        <v>436</v>
      </c>
      <c r="AT570" s="165" t="s">
        <v>165</v>
      </c>
      <c r="AU570" s="165" t="s">
        <v>87</v>
      </c>
      <c r="AY570" s="14" t="s">
        <v>163</v>
      </c>
      <c r="BE570" s="166">
        <f t="shared" si="204"/>
        <v>0</v>
      </c>
      <c r="BF570" s="166">
        <f t="shared" si="205"/>
        <v>0</v>
      </c>
      <c r="BG570" s="166">
        <f t="shared" si="206"/>
        <v>0</v>
      </c>
      <c r="BH570" s="166">
        <f t="shared" si="207"/>
        <v>0</v>
      </c>
      <c r="BI570" s="166">
        <f t="shared" si="208"/>
        <v>0</v>
      </c>
      <c r="BJ570" s="14" t="s">
        <v>87</v>
      </c>
      <c r="BK570" s="166">
        <f t="shared" si="209"/>
        <v>0</v>
      </c>
      <c r="BL570" s="14" t="s">
        <v>436</v>
      </c>
      <c r="BM570" s="165" t="s">
        <v>1968</v>
      </c>
    </row>
    <row r="571" spans="1:65" s="12" customFormat="1" ht="22.9" customHeight="1">
      <c r="B571" s="139"/>
      <c r="D571" s="140" t="s">
        <v>73</v>
      </c>
      <c r="E571" s="150" t="s">
        <v>1969</v>
      </c>
      <c r="F571" s="150" t="s">
        <v>1970</v>
      </c>
      <c r="I571" s="142"/>
      <c r="J571" s="151">
        <f>BK571</f>
        <v>0</v>
      </c>
      <c r="L571" s="139"/>
      <c r="M571" s="144"/>
      <c r="N571" s="145"/>
      <c r="O571" s="145"/>
      <c r="P571" s="146">
        <f>P572</f>
        <v>0</v>
      </c>
      <c r="Q571" s="145"/>
      <c r="R571" s="146">
        <f>R572</f>
        <v>0</v>
      </c>
      <c r="S571" s="145"/>
      <c r="T571" s="147">
        <f>T572</f>
        <v>0</v>
      </c>
      <c r="AR571" s="140" t="s">
        <v>174</v>
      </c>
      <c r="AT571" s="148" t="s">
        <v>73</v>
      </c>
      <c r="AU571" s="148" t="s">
        <v>81</v>
      </c>
      <c r="AY571" s="140" t="s">
        <v>163</v>
      </c>
      <c r="BK571" s="149">
        <f>BK572</f>
        <v>0</v>
      </c>
    </row>
    <row r="572" spans="1:65" s="2" customFormat="1" ht="16.5" customHeight="1">
      <c r="A572" s="29"/>
      <c r="B572" s="152"/>
      <c r="C572" s="153" t="s">
        <v>1971</v>
      </c>
      <c r="D572" s="153" t="s">
        <v>165</v>
      </c>
      <c r="E572" s="154" t="s">
        <v>1972</v>
      </c>
      <c r="F572" s="155" t="s">
        <v>1973</v>
      </c>
      <c r="G572" s="156" t="s">
        <v>245</v>
      </c>
      <c r="H572" s="157">
        <v>1</v>
      </c>
      <c r="I572" s="158"/>
      <c r="J572" s="159">
        <f>ROUND(I572*H572,2)</f>
        <v>0</v>
      </c>
      <c r="K572" s="160"/>
      <c r="L572" s="30"/>
      <c r="M572" s="161" t="s">
        <v>1</v>
      </c>
      <c r="N572" s="162" t="s">
        <v>40</v>
      </c>
      <c r="O572" s="58"/>
      <c r="P572" s="163">
        <f>O572*H572</f>
        <v>0</v>
      </c>
      <c r="Q572" s="163">
        <v>0</v>
      </c>
      <c r="R572" s="163">
        <f>Q572*H572</f>
        <v>0</v>
      </c>
      <c r="S572" s="163">
        <v>0</v>
      </c>
      <c r="T572" s="164">
        <f>S572*H572</f>
        <v>0</v>
      </c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R572" s="165" t="s">
        <v>436</v>
      </c>
      <c r="AT572" s="165" t="s">
        <v>165</v>
      </c>
      <c r="AU572" s="165" t="s">
        <v>87</v>
      </c>
      <c r="AY572" s="14" t="s">
        <v>163</v>
      </c>
      <c r="BE572" s="166">
        <f>IF(N572="základná",J572,0)</f>
        <v>0</v>
      </c>
      <c r="BF572" s="166">
        <f>IF(N572="znížená",J572,0)</f>
        <v>0</v>
      </c>
      <c r="BG572" s="166">
        <f>IF(N572="zákl. prenesená",J572,0)</f>
        <v>0</v>
      </c>
      <c r="BH572" s="166">
        <f>IF(N572="zníž. prenesená",J572,0)</f>
        <v>0</v>
      </c>
      <c r="BI572" s="166">
        <f>IF(N572="nulová",J572,0)</f>
        <v>0</v>
      </c>
      <c r="BJ572" s="14" t="s">
        <v>87</v>
      </c>
      <c r="BK572" s="166">
        <f>ROUND(I572*H572,2)</f>
        <v>0</v>
      </c>
      <c r="BL572" s="14" t="s">
        <v>436</v>
      </c>
      <c r="BM572" s="165" t="s">
        <v>1974</v>
      </c>
    </row>
    <row r="573" spans="1:65" s="12" customFormat="1" ht="25.9" customHeight="1">
      <c r="B573" s="139"/>
      <c r="D573" s="140" t="s">
        <v>73</v>
      </c>
      <c r="E573" s="141" t="s">
        <v>478</v>
      </c>
      <c r="F573" s="141" t="s">
        <v>479</v>
      </c>
      <c r="I573" s="142"/>
      <c r="J573" s="143">
        <f>BK573</f>
        <v>0</v>
      </c>
      <c r="L573" s="139"/>
      <c r="M573" s="144"/>
      <c r="N573" s="145"/>
      <c r="O573" s="145"/>
      <c r="P573" s="146">
        <f>SUM(P574:P575)</f>
        <v>0</v>
      </c>
      <c r="Q573" s="145"/>
      <c r="R573" s="146">
        <f>SUM(R574:R575)</f>
        <v>0</v>
      </c>
      <c r="S573" s="145"/>
      <c r="T573" s="147">
        <f>SUM(T574:T575)</f>
        <v>0</v>
      </c>
      <c r="AR573" s="140" t="s">
        <v>169</v>
      </c>
      <c r="AT573" s="148" t="s">
        <v>73</v>
      </c>
      <c r="AU573" s="148" t="s">
        <v>74</v>
      </c>
      <c r="AY573" s="140" t="s">
        <v>163</v>
      </c>
      <c r="BK573" s="149">
        <f>SUM(BK574:BK575)</f>
        <v>0</v>
      </c>
    </row>
    <row r="574" spans="1:65" s="2" customFormat="1" ht="16.5" customHeight="1">
      <c r="A574" s="29"/>
      <c r="B574" s="152"/>
      <c r="C574" s="153" t="s">
        <v>1975</v>
      </c>
      <c r="D574" s="153" t="s">
        <v>165</v>
      </c>
      <c r="E574" s="154" t="s">
        <v>1976</v>
      </c>
      <c r="F574" s="155" t="s">
        <v>1977</v>
      </c>
      <c r="G574" s="156" t="s">
        <v>483</v>
      </c>
      <c r="H574" s="157">
        <v>16</v>
      </c>
      <c r="I574" s="158"/>
      <c r="J574" s="159">
        <f>ROUND(I574*H574,2)</f>
        <v>0</v>
      </c>
      <c r="K574" s="160"/>
      <c r="L574" s="30"/>
      <c r="M574" s="161" t="s">
        <v>1</v>
      </c>
      <c r="N574" s="162" t="s">
        <v>40</v>
      </c>
      <c r="O574" s="58"/>
      <c r="P574" s="163">
        <f>O574*H574</f>
        <v>0</v>
      </c>
      <c r="Q574" s="163">
        <v>0</v>
      </c>
      <c r="R574" s="163">
        <f>Q574*H574</f>
        <v>0</v>
      </c>
      <c r="S574" s="163">
        <v>0</v>
      </c>
      <c r="T574" s="164">
        <f>S574*H574</f>
        <v>0</v>
      </c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R574" s="165" t="s">
        <v>484</v>
      </c>
      <c r="AT574" s="165" t="s">
        <v>165</v>
      </c>
      <c r="AU574" s="165" t="s">
        <v>81</v>
      </c>
      <c r="AY574" s="14" t="s">
        <v>163</v>
      </c>
      <c r="BE574" s="166">
        <f>IF(N574="základná",J574,0)</f>
        <v>0</v>
      </c>
      <c r="BF574" s="166">
        <f>IF(N574="znížená",J574,0)</f>
        <v>0</v>
      </c>
      <c r="BG574" s="166">
        <f>IF(N574="zákl. prenesená",J574,0)</f>
        <v>0</v>
      </c>
      <c r="BH574" s="166">
        <f>IF(N574="zníž. prenesená",J574,0)</f>
        <v>0</v>
      </c>
      <c r="BI574" s="166">
        <f>IF(N574="nulová",J574,0)</f>
        <v>0</v>
      </c>
      <c r="BJ574" s="14" t="s">
        <v>87</v>
      </c>
      <c r="BK574" s="166">
        <f>ROUND(I574*H574,2)</f>
        <v>0</v>
      </c>
      <c r="BL574" s="14" t="s">
        <v>484</v>
      </c>
      <c r="BM574" s="165" t="s">
        <v>1978</v>
      </c>
    </row>
    <row r="575" spans="1:65" s="2" customFormat="1" ht="16.5" customHeight="1">
      <c r="A575" s="29"/>
      <c r="B575" s="152"/>
      <c r="C575" s="153" t="s">
        <v>1979</v>
      </c>
      <c r="D575" s="153" t="s">
        <v>165</v>
      </c>
      <c r="E575" s="154" t="s">
        <v>1980</v>
      </c>
      <c r="F575" s="155" t="s">
        <v>1981</v>
      </c>
      <c r="G575" s="156" t="s">
        <v>483</v>
      </c>
      <c r="H575" s="157">
        <v>200</v>
      </c>
      <c r="I575" s="158"/>
      <c r="J575" s="159">
        <f>ROUND(I575*H575,2)</f>
        <v>0</v>
      </c>
      <c r="K575" s="160"/>
      <c r="L575" s="30"/>
      <c r="M575" s="167" t="s">
        <v>1</v>
      </c>
      <c r="N575" s="168" t="s">
        <v>40</v>
      </c>
      <c r="O575" s="169"/>
      <c r="P575" s="170">
        <f>O575*H575</f>
        <v>0</v>
      </c>
      <c r="Q575" s="170">
        <v>0</v>
      </c>
      <c r="R575" s="170">
        <f>Q575*H575</f>
        <v>0</v>
      </c>
      <c r="S575" s="170">
        <v>0</v>
      </c>
      <c r="T575" s="171">
        <f>S575*H575</f>
        <v>0</v>
      </c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R575" s="165" t="s">
        <v>484</v>
      </c>
      <c r="AT575" s="165" t="s">
        <v>165</v>
      </c>
      <c r="AU575" s="165" t="s">
        <v>81</v>
      </c>
      <c r="AY575" s="14" t="s">
        <v>163</v>
      </c>
      <c r="BE575" s="166">
        <f>IF(N575="základná",J575,0)</f>
        <v>0</v>
      </c>
      <c r="BF575" s="166">
        <f>IF(N575="znížená",J575,0)</f>
        <v>0</v>
      </c>
      <c r="BG575" s="166">
        <f>IF(N575="zákl. prenesená",J575,0)</f>
        <v>0</v>
      </c>
      <c r="BH575" s="166">
        <f>IF(N575="zníž. prenesená",J575,0)</f>
        <v>0</v>
      </c>
      <c r="BI575" s="166">
        <f>IF(N575="nulová",J575,0)</f>
        <v>0</v>
      </c>
      <c r="BJ575" s="14" t="s">
        <v>87</v>
      </c>
      <c r="BK575" s="166">
        <f>ROUND(I575*H575,2)</f>
        <v>0</v>
      </c>
      <c r="BL575" s="14" t="s">
        <v>484</v>
      </c>
      <c r="BM575" s="165" t="s">
        <v>1982</v>
      </c>
    </row>
    <row r="576" spans="1:65" s="2" customFormat="1" ht="6.95" customHeight="1">
      <c r="A576" s="29"/>
      <c r="B576" s="47"/>
      <c r="C576" s="48"/>
      <c r="D576" s="48"/>
      <c r="E576" s="48"/>
      <c r="F576" s="48"/>
      <c r="G576" s="48"/>
      <c r="H576" s="48"/>
      <c r="I576" s="48"/>
      <c r="J576" s="48"/>
      <c r="K576" s="48"/>
      <c r="L576" s="30"/>
      <c r="M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</row>
  </sheetData>
  <autoFilter ref="C152:K575"/>
  <mergeCells count="12">
    <mergeCell ref="E145:H145"/>
    <mergeCell ref="L2:V2"/>
    <mergeCell ref="E85:H85"/>
    <mergeCell ref="E87:H87"/>
    <mergeCell ref="E89:H89"/>
    <mergeCell ref="E141:H141"/>
    <mergeCell ref="E143:H14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2"/>
  <sheetViews>
    <sheetView showGridLines="0" workbookViewId="0">
      <selection activeCell="H46" sqref="H4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7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94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125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26.25" customHeight="1">
      <c r="B7" s="17"/>
      <c r="E7" s="233" t="str">
        <f>'Rekapitulácia stavby'!K6</f>
        <v>FEMINADSS Veľký Blh - prestava a rekonštrukcia rodinného domu pre účely zriadenia podporovaného bývania pre PSS</v>
      </c>
      <c r="F7" s="234"/>
      <c r="G7" s="234"/>
      <c r="H7" s="234"/>
      <c r="L7" s="17"/>
    </row>
    <row r="8" spans="1:46" s="1" customFormat="1" ht="12" customHeight="1">
      <c r="B8" s="17"/>
      <c r="D8" s="24" t="s">
        <v>126</v>
      </c>
      <c r="L8" s="17"/>
    </row>
    <row r="9" spans="1:46" s="2" customFormat="1" ht="16.5" customHeight="1">
      <c r="A9" s="29"/>
      <c r="B9" s="30"/>
      <c r="C9" s="29"/>
      <c r="D9" s="29"/>
      <c r="E9" s="233" t="s">
        <v>127</v>
      </c>
      <c r="F9" s="235"/>
      <c r="G9" s="235"/>
      <c r="H9" s="23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128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30" customHeight="1">
      <c r="A11" s="29"/>
      <c r="B11" s="30"/>
      <c r="C11" s="29"/>
      <c r="D11" s="29"/>
      <c r="E11" s="192" t="s">
        <v>1983</v>
      </c>
      <c r="F11" s="235"/>
      <c r="G11" s="235"/>
      <c r="H11" s="235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1.25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17</v>
      </c>
      <c r="E13" s="29"/>
      <c r="F13" s="22" t="s">
        <v>30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19</v>
      </c>
      <c r="E14" s="29"/>
      <c r="F14" s="22" t="s">
        <v>30</v>
      </c>
      <c r="G14" s="29"/>
      <c r="H14" s="29"/>
      <c r="I14" s="24" t="s">
        <v>21</v>
      </c>
      <c r="J14" s="55" t="str">
        <f>'Rekapitulácia stavby'!AN8</f>
        <v>22. 6. 2023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">
        <v>25</v>
      </c>
      <c r="F17" s="29"/>
      <c r="G17" s="29"/>
      <c r="H17" s="29"/>
      <c r="I17" s="24" t="s">
        <v>26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27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36" t="str">
        <f>'Rekapitulácia stavby'!E14</f>
        <v>Vyplň údaj</v>
      </c>
      <c r="F20" s="198"/>
      <c r="G20" s="198"/>
      <c r="H20" s="198"/>
      <c r="I20" s="24" t="s">
        <v>26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29</v>
      </c>
      <c r="E22" s="29"/>
      <c r="F22" s="29"/>
      <c r="G22" s="29"/>
      <c r="H22" s="29"/>
      <c r="I22" s="24" t="s">
        <v>24</v>
      </c>
      <c r="J22" s="22" t="s">
        <v>1</v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/>
      <c r="F23" s="29"/>
      <c r="G23" s="29"/>
      <c r="H23" s="29"/>
      <c r="I23" s="24" t="s">
        <v>26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24</v>
      </c>
      <c r="J25" s="22" t="s">
        <v>1</v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/>
      <c r="F26" s="29"/>
      <c r="G26" s="29"/>
      <c r="H26" s="29"/>
      <c r="I26" s="24" t="s">
        <v>26</v>
      </c>
      <c r="J26" s="22" t="s">
        <v>1</v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33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203" t="s">
        <v>1</v>
      </c>
      <c r="F29" s="203"/>
      <c r="G29" s="203"/>
      <c r="H29" s="20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2" t="s">
        <v>34</v>
      </c>
      <c r="E32" s="29"/>
      <c r="F32" s="29"/>
      <c r="G32" s="29"/>
      <c r="H32" s="29"/>
      <c r="I32" s="29"/>
      <c r="J32" s="71">
        <f>ROUND(J133,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3" t="s">
        <v>38</v>
      </c>
      <c r="E35" s="35" t="s">
        <v>39</v>
      </c>
      <c r="F35" s="104">
        <f>ROUND((SUM(BE133:BE261)),  2)</f>
        <v>0</v>
      </c>
      <c r="G35" s="105"/>
      <c r="H35" s="105"/>
      <c r="I35" s="106">
        <v>0.2</v>
      </c>
      <c r="J35" s="104">
        <f>ROUND(((SUM(BE133:BE261))*I35),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40</v>
      </c>
      <c r="F36" s="104">
        <f>ROUND((SUM(BF133:BF261)),  2)</f>
        <v>0</v>
      </c>
      <c r="G36" s="105"/>
      <c r="H36" s="105"/>
      <c r="I36" s="106">
        <v>0.2</v>
      </c>
      <c r="J36" s="104">
        <f>ROUND(((SUM(BF133:BF261))*I36),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7">
        <f>ROUND((SUM(BG133:BG261)),  2)</f>
        <v>0</v>
      </c>
      <c r="G37" s="29"/>
      <c r="H37" s="29"/>
      <c r="I37" s="108">
        <v>0.2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7">
        <f>ROUND((SUM(BH133:BH261)),  2)</f>
        <v>0</v>
      </c>
      <c r="G38" s="29"/>
      <c r="H38" s="29"/>
      <c r="I38" s="108">
        <v>0.2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4">
        <f>ROUND((SUM(BI133:BI261)),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9"/>
      <c r="D41" s="110" t="s">
        <v>44</v>
      </c>
      <c r="E41" s="60"/>
      <c r="F41" s="60"/>
      <c r="G41" s="111" t="s">
        <v>45</v>
      </c>
      <c r="H41" s="112" t="s">
        <v>46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130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6.25" customHeight="1">
      <c r="A85" s="29"/>
      <c r="B85" s="30"/>
      <c r="C85" s="29"/>
      <c r="D85" s="29"/>
      <c r="E85" s="233" t="str">
        <f>E7</f>
        <v>FEMINADSS Veľký Blh - prestava a rekonštrukcia rodinného domu pre účely zriadenia podporovaného bývania pre PSS</v>
      </c>
      <c r="F85" s="234"/>
      <c r="G85" s="234"/>
      <c r="H85" s="23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126</v>
      </c>
      <c r="L86" s="17"/>
    </row>
    <row r="87" spans="1:31" s="2" customFormat="1" ht="16.5" customHeight="1">
      <c r="A87" s="29"/>
      <c r="B87" s="30"/>
      <c r="C87" s="29"/>
      <c r="D87" s="29"/>
      <c r="E87" s="233" t="s">
        <v>127</v>
      </c>
      <c r="F87" s="235"/>
      <c r="G87" s="235"/>
      <c r="H87" s="23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128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30" customHeight="1">
      <c r="A89" s="29"/>
      <c r="B89" s="30"/>
      <c r="C89" s="29"/>
      <c r="D89" s="29"/>
      <c r="E89" s="192" t="str">
        <f>E11</f>
        <v>01-3 - Kanalizácia vnútorná splašková a dopojenie na vonkajšiu šachtu</v>
      </c>
      <c r="F89" s="235"/>
      <c r="G89" s="235"/>
      <c r="H89" s="235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 t="str">
        <f>IF(J14="","",J14)</f>
        <v>22. 6. 2023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40.15" customHeight="1">
      <c r="A93" s="29"/>
      <c r="B93" s="30"/>
      <c r="C93" s="24" t="s">
        <v>23</v>
      </c>
      <c r="D93" s="29"/>
      <c r="E93" s="29"/>
      <c r="F93" s="22" t="str">
        <f>E17</f>
        <v>FEMINA Domov sociálnych služieb, Veľký Blh</v>
      </c>
      <c r="G93" s="29"/>
      <c r="H93" s="29"/>
      <c r="I93" s="24" t="s">
        <v>29</v>
      </c>
      <c r="J93" s="27">
        <f>E23</f>
        <v>0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25.7" customHeight="1">
      <c r="A94" s="29"/>
      <c r="B94" s="30"/>
      <c r="C94" s="24" t="s">
        <v>27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>
        <f>E26</f>
        <v>0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17" t="s">
        <v>131</v>
      </c>
      <c r="D96" s="109"/>
      <c r="E96" s="109"/>
      <c r="F96" s="109"/>
      <c r="G96" s="109"/>
      <c r="H96" s="109"/>
      <c r="I96" s="109"/>
      <c r="J96" s="118" t="s">
        <v>132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19" t="s">
        <v>133</v>
      </c>
      <c r="D98" s="29"/>
      <c r="E98" s="29"/>
      <c r="F98" s="29"/>
      <c r="G98" s="29"/>
      <c r="H98" s="29"/>
      <c r="I98" s="29"/>
      <c r="J98" s="71">
        <f>J133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134</v>
      </c>
    </row>
    <row r="99" spans="1:47" s="9" customFormat="1" ht="24.95" customHeight="1">
      <c r="B99" s="120"/>
      <c r="D99" s="121" t="s">
        <v>1984</v>
      </c>
      <c r="E99" s="122"/>
      <c r="F99" s="122"/>
      <c r="G99" s="122"/>
      <c r="H99" s="122"/>
      <c r="I99" s="122"/>
      <c r="J99" s="123">
        <f>J134</f>
        <v>0</v>
      </c>
      <c r="L99" s="120"/>
    </row>
    <row r="100" spans="1:47" s="10" customFormat="1" ht="19.899999999999999" customHeight="1">
      <c r="B100" s="124"/>
      <c r="D100" s="125" t="s">
        <v>1985</v>
      </c>
      <c r="E100" s="126"/>
      <c r="F100" s="126"/>
      <c r="G100" s="126"/>
      <c r="H100" s="126"/>
      <c r="I100" s="126"/>
      <c r="J100" s="127">
        <f>J135</f>
        <v>0</v>
      </c>
      <c r="L100" s="124"/>
    </row>
    <row r="101" spans="1:47" s="10" customFormat="1" ht="19.899999999999999" customHeight="1">
      <c r="B101" s="124"/>
      <c r="D101" s="125" t="s">
        <v>1986</v>
      </c>
      <c r="E101" s="126"/>
      <c r="F101" s="126"/>
      <c r="G101" s="126"/>
      <c r="H101" s="126"/>
      <c r="I101" s="126"/>
      <c r="J101" s="127">
        <f>J150</f>
        <v>0</v>
      </c>
      <c r="L101" s="124"/>
    </row>
    <row r="102" spans="1:47" s="10" customFormat="1" ht="19.899999999999999" customHeight="1">
      <c r="B102" s="124"/>
      <c r="D102" s="125" t="s">
        <v>1987</v>
      </c>
      <c r="E102" s="126"/>
      <c r="F102" s="126"/>
      <c r="G102" s="126"/>
      <c r="H102" s="126"/>
      <c r="I102" s="126"/>
      <c r="J102" s="127">
        <f>J153</f>
        <v>0</v>
      </c>
      <c r="L102" s="124"/>
    </row>
    <row r="103" spans="1:47" s="10" customFormat="1" ht="19.899999999999999" customHeight="1">
      <c r="B103" s="124"/>
      <c r="D103" s="125" t="s">
        <v>1988</v>
      </c>
      <c r="E103" s="126"/>
      <c r="F103" s="126"/>
      <c r="G103" s="126"/>
      <c r="H103" s="126"/>
      <c r="I103" s="126"/>
      <c r="J103" s="127">
        <f>J193</f>
        <v>0</v>
      </c>
      <c r="L103" s="124"/>
    </row>
    <row r="104" spans="1:47" s="9" customFormat="1" ht="24.95" customHeight="1">
      <c r="B104" s="120"/>
      <c r="D104" s="121" t="s">
        <v>1989</v>
      </c>
      <c r="E104" s="122"/>
      <c r="F104" s="122"/>
      <c r="G104" s="122"/>
      <c r="H104" s="122"/>
      <c r="I104" s="122"/>
      <c r="J104" s="123">
        <f>J205</f>
        <v>0</v>
      </c>
      <c r="L104" s="120"/>
    </row>
    <row r="105" spans="1:47" s="10" customFormat="1" ht="19.899999999999999" customHeight="1">
      <c r="B105" s="124"/>
      <c r="D105" s="125" t="s">
        <v>1990</v>
      </c>
      <c r="E105" s="126"/>
      <c r="F105" s="126"/>
      <c r="G105" s="126"/>
      <c r="H105" s="126"/>
      <c r="I105" s="126"/>
      <c r="J105" s="127">
        <f>J206</f>
        <v>0</v>
      </c>
      <c r="L105" s="124"/>
    </row>
    <row r="106" spans="1:47" s="10" customFormat="1" ht="19.899999999999999" customHeight="1">
      <c r="B106" s="124"/>
      <c r="D106" s="125" t="s">
        <v>1991</v>
      </c>
      <c r="E106" s="126"/>
      <c r="F106" s="126"/>
      <c r="G106" s="126"/>
      <c r="H106" s="126"/>
      <c r="I106" s="126"/>
      <c r="J106" s="127">
        <f>J241</f>
        <v>0</v>
      </c>
      <c r="L106" s="124"/>
    </row>
    <row r="107" spans="1:47" s="10" customFormat="1" ht="19.899999999999999" customHeight="1">
      <c r="B107" s="124"/>
      <c r="D107" s="125" t="s">
        <v>142</v>
      </c>
      <c r="E107" s="126"/>
      <c r="F107" s="126"/>
      <c r="G107" s="126"/>
      <c r="H107" s="126"/>
      <c r="I107" s="126"/>
      <c r="J107" s="127">
        <f>J243</f>
        <v>0</v>
      </c>
      <c r="L107" s="124"/>
    </row>
    <row r="108" spans="1:47" s="10" customFormat="1" ht="19.899999999999999" customHeight="1">
      <c r="B108" s="124"/>
      <c r="D108" s="125" t="s">
        <v>143</v>
      </c>
      <c r="E108" s="126"/>
      <c r="F108" s="126"/>
      <c r="G108" s="126"/>
      <c r="H108" s="126"/>
      <c r="I108" s="126"/>
      <c r="J108" s="127">
        <f>J247</f>
        <v>0</v>
      </c>
      <c r="L108" s="124"/>
    </row>
    <row r="109" spans="1:47" s="10" customFormat="1" ht="19.899999999999999" customHeight="1">
      <c r="B109" s="124"/>
      <c r="D109" s="125" t="s">
        <v>1992</v>
      </c>
      <c r="E109" s="126"/>
      <c r="F109" s="126"/>
      <c r="G109" s="126"/>
      <c r="H109" s="126"/>
      <c r="I109" s="126"/>
      <c r="J109" s="127">
        <f>J252</f>
        <v>0</v>
      </c>
      <c r="L109" s="124"/>
    </row>
    <row r="110" spans="1:47" s="10" customFormat="1" ht="19.899999999999999" customHeight="1">
      <c r="B110" s="124"/>
      <c r="D110" s="125" t="s">
        <v>1993</v>
      </c>
      <c r="E110" s="126"/>
      <c r="F110" s="126"/>
      <c r="G110" s="126"/>
      <c r="H110" s="126"/>
      <c r="I110" s="126"/>
      <c r="J110" s="127">
        <f>J254</f>
        <v>0</v>
      </c>
      <c r="L110" s="124"/>
    </row>
    <row r="111" spans="1:47" s="10" customFormat="1" ht="19.899999999999999" customHeight="1">
      <c r="B111" s="124"/>
      <c r="D111" s="125" t="s">
        <v>1994</v>
      </c>
      <c r="E111" s="126"/>
      <c r="F111" s="126"/>
      <c r="G111" s="126"/>
      <c r="H111" s="126"/>
      <c r="I111" s="126"/>
      <c r="J111" s="127">
        <f>J260</f>
        <v>0</v>
      </c>
      <c r="L111" s="124"/>
    </row>
    <row r="112" spans="1:47" s="2" customFormat="1" ht="21.7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149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15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26.25" customHeight="1">
      <c r="A121" s="29"/>
      <c r="B121" s="30"/>
      <c r="C121" s="29"/>
      <c r="D121" s="29"/>
      <c r="E121" s="233" t="str">
        <f>E7</f>
        <v>FEMINADSS Veľký Blh - prestava a rekonštrukcia rodinného domu pre účely zriadenia podporovaného bývania pre PSS</v>
      </c>
      <c r="F121" s="234"/>
      <c r="G121" s="234"/>
      <c r="H121" s="234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1" customFormat="1" ht="12" customHeight="1">
      <c r="B122" s="17"/>
      <c r="C122" s="24" t="s">
        <v>126</v>
      </c>
      <c r="L122" s="17"/>
    </row>
    <row r="123" spans="1:31" s="2" customFormat="1" ht="16.5" customHeight="1">
      <c r="A123" s="29"/>
      <c r="B123" s="30"/>
      <c r="C123" s="29"/>
      <c r="D123" s="29"/>
      <c r="E123" s="233" t="s">
        <v>127</v>
      </c>
      <c r="F123" s="235"/>
      <c r="G123" s="235"/>
      <c r="H123" s="235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128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30" customHeight="1">
      <c r="A125" s="29"/>
      <c r="B125" s="30"/>
      <c r="C125" s="29"/>
      <c r="D125" s="29"/>
      <c r="E125" s="192" t="str">
        <f>E11</f>
        <v>01-3 - Kanalizácia vnútorná splašková a dopojenie na vonkajšiu šachtu</v>
      </c>
      <c r="F125" s="235"/>
      <c r="G125" s="235"/>
      <c r="H125" s="235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19</v>
      </c>
      <c r="D127" s="29"/>
      <c r="E127" s="29"/>
      <c r="F127" s="22" t="str">
        <f>F14</f>
        <v xml:space="preserve"> </v>
      </c>
      <c r="G127" s="29"/>
      <c r="H127" s="29"/>
      <c r="I127" s="24" t="s">
        <v>21</v>
      </c>
      <c r="J127" s="55" t="str">
        <f>IF(J14="","",J14)</f>
        <v>22. 6. 2023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40.15" customHeight="1">
      <c r="A129" s="29"/>
      <c r="B129" s="30"/>
      <c r="C129" s="24" t="s">
        <v>23</v>
      </c>
      <c r="D129" s="29"/>
      <c r="E129" s="29"/>
      <c r="F129" s="22" t="str">
        <f>E17</f>
        <v>FEMINA Domov sociálnych služieb, Veľký Blh</v>
      </c>
      <c r="G129" s="29"/>
      <c r="H129" s="29"/>
      <c r="I129" s="24" t="s">
        <v>29</v>
      </c>
      <c r="J129" s="27">
        <f>E23</f>
        <v>0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25.7" customHeight="1">
      <c r="A130" s="29"/>
      <c r="B130" s="30"/>
      <c r="C130" s="24" t="s">
        <v>27</v>
      </c>
      <c r="D130" s="29"/>
      <c r="E130" s="29"/>
      <c r="F130" s="22" t="str">
        <f>IF(E20="","",E20)</f>
        <v>Vyplň údaj</v>
      </c>
      <c r="G130" s="29"/>
      <c r="H130" s="29"/>
      <c r="I130" s="24" t="s">
        <v>32</v>
      </c>
      <c r="J130" s="27">
        <f>E26</f>
        <v>0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>
      <c r="A132" s="128"/>
      <c r="B132" s="129"/>
      <c r="C132" s="130" t="s">
        <v>150</v>
      </c>
      <c r="D132" s="131" t="s">
        <v>59</v>
      </c>
      <c r="E132" s="131" t="s">
        <v>55</v>
      </c>
      <c r="F132" s="131" t="s">
        <v>56</v>
      </c>
      <c r="G132" s="131" t="s">
        <v>151</v>
      </c>
      <c r="H132" s="131" t="s">
        <v>152</v>
      </c>
      <c r="I132" s="131" t="s">
        <v>153</v>
      </c>
      <c r="J132" s="132" t="s">
        <v>132</v>
      </c>
      <c r="K132" s="133" t="s">
        <v>154</v>
      </c>
      <c r="L132" s="134"/>
      <c r="M132" s="62" t="s">
        <v>1</v>
      </c>
      <c r="N132" s="63" t="s">
        <v>38</v>
      </c>
      <c r="O132" s="63" t="s">
        <v>155</v>
      </c>
      <c r="P132" s="63" t="s">
        <v>156</v>
      </c>
      <c r="Q132" s="63" t="s">
        <v>157</v>
      </c>
      <c r="R132" s="63" t="s">
        <v>158</v>
      </c>
      <c r="S132" s="63" t="s">
        <v>159</v>
      </c>
      <c r="T132" s="64" t="s">
        <v>160</v>
      </c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</row>
    <row r="133" spans="1:65" s="2" customFormat="1" ht="22.9" customHeight="1">
      <c r="A133" s="29"/>
      <c r="B133" s="30"/>
      <c r="C133" s="69" t="s">
        <v>133</v>
      </c>
      <c r="D133" s="29"/>
      <c r="E133" s="29"/>
      <c r="F133" s="29"/>
      <c r="G133" s="29"/>
      <c r="H133" s="29"/>
      <c r="I133" s="29"/>
      <c r="J133" s="135">
        <f>BK133</f>
        <v>0</v>
      </c>
      <c r="K133" s="29"/>
      <c r="L133" s="30"/>
      <c r="M133" s="65"/>
      <c r="N133" s="56"/>
      <c r="O133" s="66"/>
      <c r="P133" s="136">
        <f>P134+P205</f>
        <v>0</v>
      </c>
      <c r="Q133" s="66"/>
      <c r="R133" s="136">
        <f>R134+R205</f>
        <v>14.990736949999999</v>
      </c>
      <c r="S133" s="66"/>
      <c r="T133" s="137">
        <f>T134+T205</f>
        <v>0.69540500000000005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73</v>
      </c>
      <c r="AU133" s="14" t="s">
        <v>134</v>
      </c>
      <c r="BK133" s="138">
        <f>BK134+BK205</f>
        <v>0</v>
      </c>
    </row>
    <row r="134" spans="1:65" s="12" customFormat="1" ht="25.9" customHeight="1">
      <c r="B134" s="139"/>
      <c r="D134" s="140" t="s">
        <v>73</v>
      </c>
      <c r="E134" s="141" t="s">
        <v>1995</v>
      </c>
      <c r="F134" s="141" t="s">
        <v>1996</v>
      </c>
      <c r="I134" s="142"/>
      <c r="J134" s="143">
        <f>BK134</f>
        <v>0</v>
      </c>
      <c r="L134" s="139"/>
      <c r="M134" s="144"/>
      <c r="N134" s="145"/>
      <c r="O134" s="145"/>
      <c r="P134" s="146">
        <f>P135+P150+P153+P193</f>
        <v>0</v>
      </c>
      <c r="Q134" s="145"/>
      <c r="R134" s="146">
        <f>R135+R150+R153+R193</f>
        <v>14.817455109999999</v>
      </c>
      <c r="S134" s="145"/>
      <c r="T134" s="147">
        <f>T135+T150+T153+T193</f>
        <v>0.6915</v>
      </c>
      <c r="AR134" s="140" t="s">
        <v>81</v>
      </c>
      <c r="AT134" s="148" t="s">
        <v>73</v>
      </c>
      <c r="AU134" s="148" t="s">
        <v>74</v>
      </c>
      <c r="AY134" s="140" t="s">
        <v>163</v>
      </c>
      <c r="BK134" s="149">
        <f>BK135+BK150+BK153+BK193</f>
        <v>0</v>
      </c>
    </row>
    <row r="135" spans="1:65" s="12" customFormat="1" ht="22.9" customHeight="1">
      <c r="B135" s="139"/>
      <c r="D135" s="140" t="s">
        <v>73</v>
      </c>
      <c r="E135" s="150" t="s">
        <v>81</v>
      </c>
      <c r="F135" s="150" t="s">
        <v>1997</v>
      </c>
      <c r="I135" s="142"/>
      <c r="J135" s="151">
        <f>BK135</f>
        <v>0</v>
      </c>
      <c r="L135" s="139"/>
      <c r="M135" s="144"/>
      <c r="N135" s="145"/>
      <c r="O135" s="145"/>
      <c r="P135" s="146">
        <f>SUM(P136:P149)</f>
        <v>0</v>
      </c>
      <c r="Q135" s="145"/>
      <c r="R135" s="146">
        <f>SUM(R136:R149)</f>
        <v>12.95241321</v>
      </c>
      <c r="S135" s="145"/>
      <c r="T135" s="147">
        <f>SUM(T136:T149)</f>
        <v>0</v>
      </c>
      <c r="AR135" s="140" t="s">
        <v>81</v>
      </c>
      <c r="AT135" s="148" t="s">
        <v>73</v>
      </c>
      <c r="AU135" s="148" t="s">
        <v>81</v>
      </c>
      <c r="AY135" s="140" t="s">
        <v>163</v>
      </c>
      <c r="BK135" s="149">
        <f>SUM(BK136:BK149)</f>
        <v>0</v>
      </c>
    </row>
    <row r="136" spans="1:65" s="2" customFormat="1" ht="21.75" customHeight="1">
      <c r="A136" s="29"/>
      <c r="B136" s="152"/>
      <c r="C136" s="153" t="s">
        <v>81</v>
      </c>
      <c r="D136" s="153" t="s">
        <v>165</v>
      </c>
      <c r="E136" s="154" t="s">
        <v>1998</v>
      </c>
      <c r="F136" s="155" t="s">
        <v>1999</v>
      </c>
      <c r="G136" s="156" t="s">
        <v>177</v>
      </c>
      <c r="H136" s="157">
        <v>9.02</v>
      </c>
      <c r="I136" s="158"/>
      <c r="J136" s="159">
        <f t="shared" ref="J136:J149" si="0">ROUND(I136*H136,2)</f>
        <v>0</v>
      </c>
      <c r="K136" s="160"/>
      <c r="L136" s="30"/>
      <c r="M136" s="161" t="s">
        <v>1</v>
      </c>
      <c r="N136" s="162" t="s">
        <v>40</v>
      </c>
      <c r="O136" s="58"/>
      <c r="P136" s="163">
        <f t="shared" ref="P136:P149" si="1">O136*H136</f>
        <v>0</v>
      </c>
      <c r="Q136" s="163">
        <v>0</v>
      </c>
      <c r="R136" s="163">
        <f t="shared" ref="R136:R149" si="2">Q136*H136</f>
        <v>0</v>
      </c>
      <c r="S136" s="163">
        <v>0</v>
      </c>
      <c r="T136" s="164">
        <f t="shared" ref="T136:T149" si="3"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169</v>
      </c>
      <c r="AT136" s="165" t="s">
        <v>165</v>
      </c>
      <c r="AU136" s="165" t="s">
        <v>87</v>
      </c>
      <c r="AY136" s="14" t="s">
        <v>163</v>
      </c>
      <c r="BE136" s="166">
        <f t="shared" ref="BE136:BE149" si="4">IF(N136="základná",J136,0)</f>
        <v>0</v>
      </c>
      <c r="BF136" s="166">
        <f t="shared" ref="BF136:BF149" si="5">IF(N136="znížená",J136,0)</f>
        <v>0</v>
      </c>
      <c r="BG136" s="166">
        <f t="shared" ref="BG136:BG149" si="6">IF(N136="zákl. prenesená",J136,0)</f>
        <v>0</v>
      </c>
      <c r="BH136" s="166">
        <f t="shared" ref="BH136:BH149" si="7">IF(N136="zníž. prenesená",J136,0)</f>
        <v>0</v>
      </c>
      <c r="BI136" s="166">
        <f t="shared" ref="BI136:BI149" si="8">IF(N136="nulová",J136,0)</f>
        <v>0</v>
      </c>
      <c r="BJ136" s="14" t="s">
        <v>87</v>
      </c>
      <c r="BK136" s="166">
        <f t="shared" ref="BK136:BK149" si="9">ROUND(I136*H136,2)</f>
        <v>0</v>
      </c>
      <c r="BL136" s="14" t="s">
        <v>169</v>
      </c>
      <c r="BM136" s="165" t="s">
        <v>87</v>
      </c>
    </row>
    <row r="137" spans="1:65" s="2" customFormat="1" ht="21.75" customHeight="1">
      <c r="A137" s="29"/>
      <c r="B137" s="152"/>
      <c r="C137" s="153" t="s">
        <v>87</v>
      </c>
      <c r="D137" s="153" t="s">
        <v>165</v>
      </c>
      <c r="E137" s="154" t="s">
        <v>2000</v>
      </c>
      <c r="F137" s="155" t="s">
        <v>2001</v>
      </c>
      <c r="G137" s="156" t="s">
        <v>177</v>
      </c>
      <c r="H137" s="157">
        <v>9.02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169</v>
      </c>
      <c r="AT137" s="165" t="s">
        <v>165</v>
      </c>
      <c r="AU137" s="165" t="s">
        <v>87</v>
      </c>
      <c r="AY137" s="14" t="s">
        <v>163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87</v>
      </c>
      <c r="BK137" s="166">
        <f t="shared" si="9"/>
        <v>0</v>
      </c>
      <c r="BL137" s="14" t="s">
        <v>169</v>
      </c>
      <c r="BM137" s="165" t="s">
        <v>169</v>
      </c>
    </row>
    <row r="138" spans="1:65" s="2" customFormat="1" ht="24.2" customHeight="1">
      <c r="A138" s="29"/>
      <c r="B138" s="152"/>
      <c r="C138" s="153" t="s">
        <v>174</v>
      </c>
      <c r="D138" s="153" t="s">
        <v>165</v>
      </c>
      <c r="E138" s="154" t="s">
        <v>2002</v>
      </c>
      <c r="F138" s="155" t="s">
        <v>2003</v>
      </c>
      <c r="G138" s="156" t="s">
        <v>177</v>
      </c>
      <c r="H138" s="157">
        <v>6.7619999999999996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40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169</v>
      </c>
      <c r="AT138" s="165" t="s">
        <v>165</v>
      </c>
      <c r="AU138" s="165" t="s">
        <v>87</v>
      </c>
      <c r="AY138" s="14" t="s">
        <v>163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87</v>
      </c>
      <c r="BK138" s="166">
        <f t="shared" si="9"/>
        <v>0</v>
      </c>
      <c r="BL138" s="14" t="s">
        <v>169</v>
      </c>
      <c r="BM138" s="165" t="s">
        <v>186</v>
      </c>
    </row>
    <row r="139" spans="1:65" s="2" customFormat="1" ht="16.5" customHeight="1">
      <c r="A139" s="29"/>
      <c r="B139" s="152"/>
      <c r="C139" s="172" t="s">
        <v>169</v>
      </c>
      <c r="D139" s="172" t="s">
        <v>613</v>
      </c>
      <c r="E139" s="173" t="s">
        <v>2004</v>
      </c>
      <c r="F139" s="174" t="s">
        <v>2005</v>
      </c>
      <c r="G139" s="175" t="s">
        <v>307</v>
      </c>
      <c r="H139" s="176">
        <v>3.206</v>
      </c>
      <c r="I139" s="177"/>
      <c r="J139" s="178">
        <f t="shared" si="0"/>
        <v>0</v>
      </c>
      <c r="K139" s="179"/>
      <c r="L139" s="180"/>
      <c r="M139" s="181" t="s">
        <v>1</v>
      </c>
      <c r="N139" s="182" t="s">
        <v>40</v>
      </c>
      <c r="O139" s="58"/>
      <c r="P139" s="163">
        <f t="shared" si="1"/>
        <v>0</v>
      </c>
      <c r="Q139" s="163">
        <v>1</v>
      </c>
      <c r="R139" s="163">
        <f t="shared" si="2"/>
        <v>3.206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194</v>
      </c>
      <c r="AT139" s="165" t="s">
        <v>613</v>
      </c>
      <c r="AU139" s="165" t="s">
        <v>87</v>
      </c>
      <c r="AY139" s="14" t="s">
        <v>163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87</v>
      </c>
      <c r="BK139" s="166">
        <f t="shared" si="9"/>
        <v>0</v>
      </c>
      <c r="BL139" s="14" t="s">
        <v>169</v>
      </c>
      <c r="BM139" s="165" t="s">
        <v>194</v>
      </c>
    </row>
    <row r="140" spans="1:65" s="2" customFormat="1" ht="16.5" customHeight="1">
      <c r="A140" s="29"/>
      <c r="B140" s="152"/>
      <c r="C140" s="153" t="s">
        <v>182</v>
      </c>
      <c r="D140" s="153" t="s">
        <v>165</v>
      </c>
      <c r="E140" s="154" t="s">
        <v>2006</v>
      </c>
      <c r="F140" s="155" t="s">
        <v>196</v>
      </c>
      <c r="G140" s="156" t="s">
        <v>177</v>
      </c>
      <c r="H140" s="157">
        <v>6.7619999999999996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40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169</v>
      </c>
      <c r="AT140" s="165" t="s">
        <v>165</v>
      </c>
      <c r="AU140" s="165" t="s">
        <v>87</v>
      </c>
      <c r="AY140" s="14" t="s">
        <v>163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87</v>
      </c>
      <c r="BK140" s="166">
        <f t="shared" si="9"/>
        <v>0</v>
      </c>
      <c r="BL140" s="14" t="s">
        <v>169</v>
      </c>
      <c r="BM140" s="165" t="s">
        <v>203</v>
      </c>
    </row>
    <row r="141" spans="1:65" s="2" customFormat="1" ht="21.75" customHeight="1">
      <c r="A141" s="29"/>
      <c r="B141" s="152"/>
      <c r="C141" s="153" t="s">
        <v>186</v>
      </c>
      <c r="D141" s="153" t="s">
        <v>165</v>
      </c>
      <c r="E141" s="154" t="s">
        <v>2007</v>
      </c>
      <c r="F141" s="155" t="s">
        <v>2008</v>
      </c>
      <c r="G141" s="156" t="s">
        <v>177</v>
      </c>
      <c r="H141" s="157">
        <v>5.375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40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169</v>
      </c>
      <c r="AT141" s="165" t="s">
        <v>165</v>
      </c>
      <c r="AU141" s="165" t="s">
        <v>87</v>
      </c>
      <c r="AY141" s="14" t="s">
        <v>163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87</v>
      </c>
      <c r="BK141" s="166">
        <f t="shared" si="9"/>
        <v>0</v>
      </c>
      <c r="BL141" s="14" t="s">
        <v>169</v>
      </c>
      <c r="BM141" s="165" t="s">
        <v>211</v>
      </c>
    </row>
    <row r="142" spans="1:65" s="2" customFormat="1" ht="24.2" customHeight="1">
      <c r="A142" s="29"/>
      <c r="B142" s="152"/>
      <c r="C142" s="153" t="s">
        <v>190</v>
      </c>
      <c r="D142" s="153" t="s">
        <v>165</v>
      </c>
      <c r="E142" s="154" t="s">
        <v>2009</v>
      </c>
      <c r="F142" s="155" t="s">
        <v>2010</v>
      </c>
      <c r="G142" s="156" t="s">
        <v>168</v>
      </c>
      <c r="H142" s="157">
        <v>13.25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40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169</v>
      </c>
      <c r="AT142" s="165" t="s">
        <v>165</v>
      </c>
      <c r="AU142" s="165" t="s">
        <v>87</v>
      </c>
      <c r="AY142" s="14" t="s">
        <v>163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87</v>
      </c>
      <c r="BK142" s="166">
        <f t="shared" si="9"/>
        <v>0</v>
      </c>
      <c r="BL142" s="14" t="s">
        <v>169</v>
      </c>
      <c r="BM142" s="165" t="s">
        <v>219</v>
      </c>
    </row>
    <row r="143" spans="1:65" s="2" customFormat="1" ht="16.5" customHeight="1">
      <c r="A143" s="29"/>
      <c r="B143" s="152"/>
      <c r="C143" s="153" t="s">
        <v>194</v>
      </c>
      <c r="D143" s="153" t="s">
        <v>165</v>
      </c>
      <c r="E143" s="154" t="s">
        <v>2011</v>
      </c>
      <c r="F143" s="155" t="s">
        <v>2012</v>
      </c>
      <c r="G143" s="156" t="s">
        <v>177</v>
      </c>
      <c r="H143" s="157">
        <v>2.653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40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169</v>
      </c>
      <c r="AT143" s="165" t="s">
        <v>165</v>
      </c>
      <c r="AU143" s="165" t="s">
        <v>87</v>
      </c>
      <c r="AY143" s="14" t="s">
        <v>163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87</v>
      </c>
      <c r="BK143" s="166">
        <f t="shared" si="9"/>
        <v>0</v>
      </c>
      <c r="BL143" s="14" t="s">
        <v>169</v>
      </c>
      <c r="BM143" s="165" t="s">
        <v>227</v>
      </c>
    </row>
    <row r="144" spans="1:65" s="2" customFormat="1" ht="16.5" customHeight="1">
      <c r="A144" s="29"/>
      <c r="B144" s="152"/>
      <c r="C144" s="153" t="s">
        <v>198</v>
      </c>
      <c r="D144" s="153" t="s">
        <v>165</v>
      </c>
      <c r="E144" s="154" t="s">
        <v>2013</v>
      </c>
      <c r="F144" s="155" t="s">
        <v>2014</v>
      </c>
      <c r="G144" s="156" t="s">
        <v>177</v>
      </c>
      <c r="H144" s="157">
        <v>2.633</v>
      </c>
      <c r="I144" s="158"/>
      <c r="J144" s="159">
        <f t="shared" si="0"/>
        <v>0</v>
      </c>
      <c r="K144" s="160"/>
      <c r="L144" s="30"/>
      <c r="M144" s="161" t="s">
        <v>1</v>
      </c>
      <c r="N144" s="162" t="s">
        <v>40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0</v>
      </c>
      <c r="T144" s="16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169</v>
      </c>
      <c r="AT144" s="165" t="s">
        <v>165</v>
      </c>
      <c r="AU144" s="165" t="s">
        <v>87</v>
      </c>
      <c r="AY144" s="14" t="s">
        <v>163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87</v>
      </c>
      <c r="BK144" s="166">
        <f t="shared" si="9"/>
        <v>0</v>
      </c>
      <c r="BL144" s="14" t="s">
        <v>169</v>
      </c>
      <c r="BM144" s="165" t="s">
        <v>235</v>
      </c>
    </row>
    <row r="145" spans="1:65" s="2" customFormat="1" ht="24.2" customHeight="1">
      <c r="A145" s="29"/>
      <c r="B145" s="152"/>
      <c r="C145" s="153" t="s">
        <v>203</v>
      </c>
      <c r="D145" s="153" t="s">
        <v>165</v>
      </c>
      <c r="E145" s="154" t="s">
        <v>2015</v>
      </c>
      <c r="F145" s="155" t="s">
        <v>2016</v>
      </c>
      <c r="G145" s="156" t="s">
        <v>307</v>
      </c>
      <c r="H145" s="157">
        <v>14.817</v>
      </c>
      <c r="I145" s="158"/>
      <c r="J145" s="159">
        <f t="shared" si="0"/>
        <v>0</v>
      </c>
      <c r="K145" s="160"/>
      <c r="L145" s="30"/>
      <c r="M145" s="161" t="s">
        <v>1</v>
      </c>
      <c r="N145" s="162" t="s">
        <v>40</v>
      </c>
      <c r="O145" s="58"/>
      <c r="P145" s="163">
        <f t="shared" si="1"/>
        <v>0</v>
      </c>
      <c r="Q145" s="163">
        <v>0</v>
      </c>
      <c r="R145" s="163">
        <f t="shared" si="2"/>
        <v>0</v>
      </c>
      <c r="S145" s="163">
        <v>0</v>
      </c>
      <c r="T145" s="164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169</v>
      </c>
      <c r="AT145" s="165" t="s">
        <v>165</v>
      </c>
      <c r="AU145" s="165" t="s">
        <v>87</v>
      </c>
      <c r="AY145" s="14" t="s">
        <v>163</v>
      </c>
      <c r="BE145" s="166">
        <f t="shared" si="4"/>
        <v>0</v>
      </c>
      <c r="BF145" s="166">
        <f t="shared" si="5"/>
        <v>0</v>
      </c>
      <c r="BG145" s="166">
        <f t="shared" si="6"/>
        <v>0</v>
      </c>
      <c r="BH145" s="166">
        <f t="shared" si="7"/>
        <v>0</v>
      </c>
      <c r="BI145" s="166">
        <f t="shared" si="8"/>
        <v>0</v>
      </c>
      <c r="BJ145" s="14" t="s">
        <v>87</v>
      </c>
      <c r="BK145" s="166">
        <f t="shared" si="9"/>
        <v>0</v>
      </c>
      <c r="BL145" s="14" t="s">
        <v>169</v>
      </c>
      <c r="BM145" s="165" t="s">
        <v>7</v>
      </c>
    </row>
    <row r="146" spans="1:65" s="2" customFormat="1" ht="16.5" customHeight="1">
      <c r="A146" s="29"/>
      <c r="B146" s="152"/>
      <c r="C146" s="172" t="s">
        <v>207</v>
      </c>
      <c r="D146" s="172" t="s">
        <v>613</v>
      </c>
      <c r="E146" s="173" t="s">
        <v>2017</v>
      </c>
      <c r="F146" s="174" t="s">
        <v>2018</v>
      </c>
      <c r="G146" s="175" t="s">
        <v>307</v>
      </c>
      <c r="H146" s="176">
        <v>3.7469999999999999</v>
      </c>
      <c r="I146" s="177"/>
      <c r="J146" s="178">
        <f t="shared" si="0"/>
        <v>0</v>
      </c>
      <c r="K146" s="179"/>
      <c r="L146" s="180"/>
      <c r="M146" s="181" t="s">
        <v>1</v>
      </c>
      <c r="N146" s="182" t="s">
        <v>40</v>
      </c>
      <c r="O146" s="58"/>
      <c r="P146" s="163">
        <f t="shared" si="1"/>
        <v>0</v>
      </c>
      <c r="Q146" s="163">
        <v>1</v>
      </c>
      <c r="R146" s="163">
        <f t="shared" si="2"/>
        <v>3.7469999999999999</v>
      </c>
      <c r="S146" s="163">
        <v>0</v>
      </c>
      <c r="T146" s="164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194</v>
      </c>
      <c r="AT146" s="165" t="s">
        <v>613</v>
      </c>
      <c r="AU146" s="165" t="s">
        <v>87</v>
      </c>
      <c r="AY146" s="14" t="s">
        <v>163</v>
      </c>
      <c r="BE146" s="166">
        <f t="shared" si="4"/>
        <v>0</v>
      </c>
      <c r="BF146" s="166">
        <f t="shared" si="5"/>
        <v>0</v>
      </c>
      <c r="BG146" s="166">
        <f t="shared" si="6"/>
        <v>0</v>
      </c>
      <c r="BH146" s="166">
        <f t="shared" si="7"/>
        <v>0</v>
      </c>
      <c r="BI146" s="166">
        <f t="shared" si="8"/>
        <v>0</v>
      </c>
      <c r="BJ146" s="14" t="s">
        <v>87</v>
      </c>
      <c r="BK146" s="166">
        <f t="shared" si="9"/>
        <v>0</v>
      </c>
      <c r="BL146" s="14" t="s">
        <v>169</v>
      </c>
      <c r="BM146" s="165" t="s">
        <v>251</v>
      </c>
    </row>
    <row r="147" spans="1:65" s="2" customFormat="1" ht="21.75" customHeight="1">
      <c r="A147" s="29"/>
      <c r="B147" s="152"/>
      <c r="C147" s="153" t="s">
        <v>211</v>
      </c>
      <c r="D147" s="153" t="s">
        <v>165</v>
      </c>
      <c r="E147" s="154" t="s">
        <v>2019</v>
      </c>
      <c r="F147" s="155" t="s">
        <v>2020</v>
      </c>
      <c r="G147" s="156" t="s">
        <v>168</v>
      </c>
      <c r="H147" s="157">
        <v>12.5</v>
      </c>
      <c r="I147" s="158"/>
      <c r="J147" s="159">
        <f t="shared" si="0"/>
        <v>0</v>
      </c>
      <c r="K147" s="160"/>
      <c r="L147" s="30"/>
      <c r="M147" s="161" t="s">
        <v>1</v>
      </c>
      <c r="N147" s="162" t="s">
        <v>40</v>
      </c>
      <c r="O147" s="58"/>
      <c r="P147" s="163">
        <f t="shared" si="1"/>
        <v>0</v>
      </c>
      <c r="Q147" s="163">
        <v>0</v>
      </c>
      <c r="R147" s="163">
        <f t="shared" si="2"/>
        <v>0</v>
      </c>
      <c r="S147" s="163">
        <v>0</v>
      </c>
      <c r="T147" s="16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169</v>
      </c>
      <c r="AT147" s="165" t="s">
        <v>165</v>
      </c>
      <c r="AU147" s="165" t="s">
        <v>87</v>
      </c>
      <c r="AY147" s="14" t="s">
        <v>163</v>
      </c>
      <c r="BE147" s="166">
        <f t="shared" si="4"/>
        <v>0</v>
      </c>
      <c r="BF147" s="166">
        <f t="shared" si="5"/>
        <v>0</v>
      </c>
      <c r="BG147" s="166">
        <f t="shared" si="6"/>
        <v>0</v>
      </c>
      <c r="BH147" s="166">
        <f t="shared" si="7"/>
        <v>0</v>
      </c>
      <c r="BI147" s="166">
        <f t="shared" si="8"/>
        <v>0</v>
      </c>
      <c r="BJ147" s="14" t="s">
        <v>87</v>
      </c>
      <c r="BK147" s="166">
        <f t="shared" si="9"/>
        <v>0</v>
      </c>
      <c r="BL147" s="14" t="s">
        <v>169</v>
      </c>
      <c r="BM147" s="165" t="s">
        <v>259</v>
      </c>
    </row>
    <row r="148" spans="1:65" s="2" customFormat="1" ht="24.2" customHeight="1">
      <c r="A148" s="29"/>
      <c r="B148" s="152"/>
      <c r="C148" s="153" t="s">
        <v>215</v>
      </c>
      <c r="D148" s="153" t="s">
        <v>165</v>
      </c>
      <c r="E148" s="154" t="s">
        <v>2021</v>
      </c>
      <c r="F148" s="155" t="s">
        <v>2022</v>
      </c>
      <c r="G148" s="156" t="s">
        <v>177</v>
      </c>
      <c r="H148" s="157">
        <v>3.173</v>
      </c>
      <c r="I148" s="158"/>
      <c r="J148" s="159">
        <f t="shared" si="0"/>
        <v>0</v>
      </c>
      <c r="K148" s="160"/>
      <c r="L148" s="30"/>
      <c r="M148" s="161" t="s">
        <v>1</v>
      </c>
      <c r="N148" s="162" t="s">
        <v>40</v>
      </c>
      <c r="O148" s="58"/>
      <c r="P148" s="163">
        <f t="shared" si="1"/>
        <v>0</v>
      </c>
      <c r="Q148" s="163">
        <v>1.8907700000000001</v>
      </c>
      <c r="R148" s="163">
        <f t="shared" si="2"/>
        <v>5.9994132100000002</v>
      </c>
      <c r="S148" s="163">
        <v>0</v>
      </c>
      <c r="T148" s="16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169</v>
      </c>
      <c r="AT148" s="165" t="s">
        <v>165</v>
      </c>
      <c r="AU148" s="165" t="s">
        <v>87</v>
      </c>
      <c r="AY148" s="14" t="s">
        <v>163</v>
      </c>
      <c r="BE148" s="166">
        <f t="shared" si="4"/>
        <v>0</v>
      </c>
      <c r="BF148" s="166">
        <f t="shared" si="5"/>
        <v>0</v>
      </c>
      <c r="BG148" s="166">
        <f t="shared" si="6"/>
        <v>0</v>
      </c>
      <c r="BH148" s="166">
        <f t="shared" si="7"/>
        <v>0</v>
      </c>
      <c r="BI148" s="166">
        <f t="shared" si="8"/>
        <v>0</v>
      </c>
      <c r="BJ148" s="14" t="s">
        <v>87</v>
      </c>
      <c r="BK148" s="166">
        <f t="shared" si="9"/>
        <v>0</v>
      </c>
      <c r="BL148" s="14" t="s">
        <v>169</v>
      </c>
      <c r="BM148" s="165" t="s">
        <v>267</v>
      </c>
    </row>
    <row r="149" spans="1:65" s="2" customFormat="1" ht="33" customHeight="1">
      <c r="A149" s="29"/>
      <c r="B149" s="152"/>
      <c r="C149" s="153" t="s">
        <v>219</v>
      </c>
      <c r="D149" s="153" t="s">
        <v>165</v>
      </c>
      <c r="E149" s="154" t="s">
        <v>2023</v>
      </c>
      <c r="F149" s="155" t="s">
        <v>2024</v>
      </c>
      <c r="G149" s="156" t="s">
        <v>307</v>
      </c>
      <c r="H149" s="157">
        <v>14.817</v>
      </c>
      <c r="I149" s="158"/>
      <c r="J149" s="159">
        <f t="shared" si="0"/>
        <v>0</v>
      </c>
      <c r="K149" s="160"/>
      <c r="L149" s="30"/>
      <c r="M149" s="161" t="s">
        <v>1</v>
      </c>
      <c r="N149" s="162" t="s">
        <v>40</v>
      </c>
      <c r="O149" s="58"/>
      <c r="P149" s="163">
        <f t="shared" si="1"/>
        <v>0</v>
      </c>
      <c r="Q149" s="163">
        <v>0</v>
      </c>
      <c r="R149" s="163">
        <f t="shared" si="2"/>
        <v>0</v>
      </c>
      <c r="S149" s="163">
        <v>0</v>
      </c>
      <c r="T149" s="164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169</v>
      </c>
      <c r="AT149" s="165" t="s">
        <v>165</v>
      </c>
      <c r="AU149" s="165" t="s">
        <v>87</v>
      </c>
      <c r="AY149" s="14" t="s">
        <v>163</v>
      </c>
      <c r="BE149" s="166">
        <f t="shared" si="4"/>
        <v>0</v>
      </c>
      <c r="BF149" s="166">
        <f t="shared" si="5"/>
        <v>0</v>
      </c>
      <c r="BG149" s="166">
        <f t="shared" si="6"/>
        <v>0</v>
      </c>
      <c r="BH149" s="166">
        <f t="shared" si="7"/>
        <v>0</v>
      </c>
      <c r="BI149" s="166">
        <f t="shared" si="8"/>
        <v>0</v>
      </c>
      <c r="BJ149" s="14" t="s">
        <v>87</v>
      </c>
      <c r="BK149" s="166">
        <f t="shared" si="9"/>
        <v>0</v>
      </c>
      <c r="BL149" s="14" t="s">
        <v>169</v>
      </c>
      <c r="BM149" s="165" t="s">
        <v>275</v>
      </c>
    </row>
    <row r="150" spans="1:65" s="12" customFormat="1" ht="22.9" customHeight="1">
      <c r="B150" s="139"/>
      <c r="D150" s="140" t="s">
        <v>73</v>
      </c>
      <c r="E150" s="150" t="s">
        <v>186</v>
      </c>
      <c r="F150" s="150" t="s">
        <v>2025</v>
      </c>
      <c r="I150" s="142"/>
      <c r="J150" s="151">
        <f>BK150</f>
        <v>0</v>
      </c>
      <c r="L150" s="139"/>
      <c r="M150" s="144"/>
      <c r="N150" s="145"/>
      <c r="O150" s="145"/>
      <c r="P150" s="146">
        <f>SUM(P151:P152)</f>
        <v>0</v>
      </c>
      <c r="Q150" s="145"/>
      <c r="R150" s="146">
        <f>SUM(R151:R152)</f>
        <v>7.3883249999999998E-2</v>
      </c>
      <c r="S150" s="145"/>
      <c r="T150" s="147">
        <f>SUM(T151:T152)</f>
        <v>0</v>
      </c>
      <c r="AR150" s="140" t="s">
        <v>81</v>
      </c>
      <c r="AT150" s="148" t="s">
        <v>73</v>
      </c>
      <c r="AU150" s="148" t="s">
        <v>81</v>
      </c>
      <c r="AY150" s="140" t="s">
        <v>163</v>
      </c>
      <c r="BK150" s="149">
        <f>SUM(BK151:BK152)</f>
        <v>0</v>
      </c>
    </row>
    <row r="151" spans="1:65" s="2" customFormat="1" ht="21.75" customHeight="1">
      <c r="A151" s="29"/>
      <c r="B151" s="152"/>
      <c r="C151" s="153" t="s">
        <v>223</v>
      </c>
      <c r="D151" s="153" t="s">
        <v>165</v>
      </c>
      <c r="E151" s="154" t="s">
        <v>2026</v>
      </c>
      <c r="F151" s="155" t="s">
        <v>2027</v>
      </c>
      <c r="G151" s="156" t="s">
        <v>168</v>
      </c>
      <c r="H151" s="157">
        <v>1.575</v>
      </c>
      <c r="I151" s="158"/>
      <c r="J151" s="159">
        <f>ROUND(I151*H151,2)</f>
        <v>0</v>
      </c>
      <c r="K151" s="160"/>
      <c r="L151" s="30"/>
      <c r="M151" s="161" t="s">
        <v>1</v>
      </c>
      <c r="N151" s="162" t="s">
        <v>40</v>
      </c>
      <c r="O151" s="58"/>
      <c r="P151" s="163">
        <f>O151*H151</f>
        <v>0</v>
      </c>
      <c r="Q151" s="163">
        <v>4.691E-2</v>
      </c>
      <c r="R151" s="163">
        <f>Q151*H151</f>
        <v>7.3883249999999998E-2</v>
      </c>
      <c r="S151" s="163">
        <v>0</v>
      </c>
      <c r="T151" s="164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169</v>
      </c>
      <c r="AT151" s="165" t="s">
        <v>165</v>
      </c>
      <c r="AU151" s="165" t="s">
        <v>87</v>
      </c>
      <c r="AY151" s="14" t="s">
        <v>163</v>
      </c>
      <c r="BE151" s="166">
        <f>IF(N151="základná",J151,0)</f>
        <v>0</v>
      </c>
      <c r="BF151" s="166">
        <f>IF(N151="znížená",J151,0)</f>
        <v>0</v>
      </c>
      <c r="BG151" s="166">
        <f>IF(N151="zákl. prenesená",J151,0)</f>
        <v>0</v>
      </c>
      <c r="BH151" s="166">
        <f>IF(N151="zníž. prenesená",J151,0)</f>
        <v>0</v>
      </c>
      <c r="BI151" s="166">
        <f>IF(N151="nulová",J151,0)</f>
        <v>0</v>
      </c>
      <c r="BJ151" s="14" t="s">
        <v>87</v>
      </c>
      <c r="BK151" s="166">
        <f>ROUND(I151*H151,2)</f>
        <v>0</v>
      </c>
      <c r="BL151" s="14" t="s">
        <v>169</v>
      </c>
      <c r="BM151" s="165" t="s">
        <v>284</v>
      </c>
    </row>
    <row r="152" spans="1:65" s="2" customFormat="1" ht="21.75" customHeight="1">
      <c r="A152" s="29"/>
      <c r="B152" s="152"/>
      <c r="C152" s="153" t="s">
        <v>227</v>
      </c>
      <c r="D152" s="153" t="s">
        <v>165</v>
      </c>
      <c r="E152" s="154" t="s">
        <v>2028</v>
      </c>
      <c r="F152" s="155" t="s">
        <v>2029</v>
      </c>
      <c r="G152" s="156" t="s">
        <v>307</v>
      </c>
      <c r="H152" s="157">
        <v>14.817</v>
      </c>
      <c r="I152" s="158"/>
      <c r="J152" s="159">
        <f>ROUND(I152*H152,2)</f>
        <v>0</v>
      </c>
      <c r="K152" s="160"/>
      <c r="L152" s="30"/>
      <c r="M152" s="161" t="s">
        <v>1</v>
      </c>
      <c r="N152" s="162" t="s">
        <v>40</v>
      </c>
      <c r="O152" s="58"/>
      <c r="P152" s="163">
        <f>O152*H152</f>
        <v>0</v>
      </c>
      <c r="Q152" s="163">
        <v>0</v>
      </c>
      <c r="R152" s="163">
        <f>Q152*H152</f>
        <v>0</v>
      </c>
      <c r="S152" s="163">
        <v>0</v>
      </c>
      <c r="T152" s="164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169</v>
      </c>
      <c r="AT152" s="165" t="s">
        <v>165</v>
      </c>
      <c r="AU152" s="165" t="s">
        <v>87</v>
      </c>
      <c r="AY152" s="14" t="s">
        <v>163</v>
      </c>
      <c r="BE152" s="166">
        <f>IF(N152="základná",J152,0)</f>
        <v>0</v>
      </c>
      <c r="BF152" s="166">
        <f>IF(N152="znížená",J152,0)</f>
        <v>0</v>
      </c>
      <c r="BG152" s="166">
        <f>IF(N152="zákl. prenesená",J152,0)</f>
        <v>0</v>
      </c>
      <c r="BH152" s="166">
        <f>IF(N152="zníž. prenesená",J152,0)</f>
        <v>0</v>
      </c>
      <c r="BI152" s="166">
        <f>IF(N152="nulová",J152,0)</f>
        <v>0</v>
      </c>
      <c r="BJ152" s="14" t="s">
        <v>87</v>
      </c>
      <c r="BK152" s="166">
        <f>ROUND(I152*H152,2)</f>
        <v>0</v>
      </c>
      <c r="BL152" s="14" t="s">
        <v>169</v>
      </c>
      <c r="BM152" s="165" t="s">
        <v>292</v>
      </c>
    </row>
    <row r="153" spans="1:65" s="12" customFormat="1" ht="22.9" customHeight="1">
      <c r="B153" s="139"/>
      <c r="D153" s="140" t="s">
        <v>73</v>
      </c>
      <c r="E153" s="150" t="s">
        <v>194</v>
      </c>
      <c r="F153" s="150" t="s">
        <v>2030</v>
      </c>
      <c r="I153" s="142"/>
      <c r="J153" s="151">
        <f>BK153</f>
        <v>0</v>
      </c>
      <c r="L153" s="139"/>
      <c r="M153" s="144"/>
      <c r="N153" s="145"/>
      <c r="O153" s="145"/>
      <c r="P153" s="146">
        <f>SUM(P154:P192)</f>
        <v>0</v>
      </c>
      <c r="Q153" s="145"/>
      <c r="R153" s="146">
        <f>SUM(R154:R192)</f>
        <v>1.7536604</v>
      </c>
      <c r="S153" s="145"/>
      <c r="T153" s="147">
        <f>SUM(T154:T192)</f>
        <v>0</v>
      </c>
      <c r="AR153" s="140" t="s">
        <v>81</v>
      </c>
      <c r="AT153" s="148" t="s">
        <v>73</v>
      </c>
      <c r="AU153" s="148" t="s">
        <v>81</v>
      </c>
      <c r="AY153" s="140" t="s">
        <v>163</v>
      </c>
      <c r="BK153" s="149">
        <f>SUM(BK154:BK192)</f>
        <v>0</v>
      </c>
    </row>
    <row r="154" spans="1:65" s="2" customFormat="1" ht="21.75" customHeight="1">
      <c r="A154" s="29"/>
      <c r="B154" s="152"/>
      <c r="C154" s="153" t="s">
        <v>231</v>
      </c>
      <c r="D154" s="153" t="s">
        <v>165</v>
      </c>
      <c r="E154" s="154" t="s">
        <v>2031</v>
      </c>
      <c r="F154" s="155" t="s">
        <v>2032</v>
      </c>
      <c r="G154" s="156" t="s">
        <v>282</v>
      </c>
      <c r="H154" s="157">
        <v>12.5</v>
      </c>
      <c r="I154" s="158"/>
      <c r="J154" s="159">
        <f t="shared" ref="J154:J192" si="10">ROUND(I154*H154,2)</f>
        <v>0</v>
      </c>
      <c r="K154" s="160"/>
      <c r="L154" s="30"/>
      <c r="M154" s="161" t="s">
        <v>1</v>
      </c>
      <c r="N154" s="162" t="s">
        <v>40</v>
      </c>
      <c r="O154" s="58"/>
      <c r="P154" s="163">
        <f t="shared" ref="P154:P192" si="11">O154*H154</f>
        <v>0</v>
      </c>
      <c r="Q154" s="163">
        <v>0</v>
      </c>
      <c r="R154" s="163">
        <f t="shared" ref="R154:R192" si="12">Q154*H154</f>
        <v>0</v>
      </c>
      <c r="S154" s="163">
        <v>0</v>
      </c>
      <c r="T154" s="164">
        <f t="shared" ref="T154:T192" si="13"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169</v>
      </c>
      <c r="AT154" s="165" t="s">
        <v>165</v>
      </c>
      <c r="AU154" s="165" t="s">
        <v>87</v>
      </c>
      <c r="AY154" s="14" t="s">
        <v>163</v>
      </c>
      <c r="BE154" s="166">
        <f t="shared" ref="BE154:BE192" si="14">IF(N154="základná",J154,0)</f>
        <v>0</v>
      </c>
      <c r="BF154" s="166">
        <f t="shared" ref="BF154:BF192" si="15">IF(N154="znížená",J154,0)</f>
        <v>0</v>
      </c>
      <c r="BG154" s="166">
        <f t="shared" ref="BG154:BG192" si="16">IF(N154="zákl. prenesená",J154,0)</f>
        <v>0</v>
      </c>
      <c r="BH154" s="166">
        <f t="shared" ref="BH154:BH192" si="17">IF(N154="zníž. prenesená",J154,0)</f>
        <v>0</v>
      </c>
      <c r="BI154" s="166">
        <f t="shared" ref="BI154:BI192" si="18">IF(N154="nulová",J154,0)</f>
        <v>0</v>
      </c>
      <c r="BJ154" s="14" t="s">
        <v>87</v>
      </c>
      <c r="BK154" s="166">
        <f t="shared" ref="BK154:BK192" si="19">ROUND(I154*H154,2)</f>
        <v>0</v>
      </c>
      <c r="BL154" s="14" t="s">
        <v>169</v>
      </c>
      <c r="BM154" s="165" t="s">
        <v>300</v>
      </c>
    </row>
    <row r="155" spans="1:65" s="2" customFormat="1" ht="24.2" customHeight="1">
      <c r="A155" s="29"/>
      <c r="B155" s="152"/>
      <c r="C155" s="153" t="s">
        <v>235</v>
      </c>
      <c r="D155" s="153" t="s">
        <v>165</v>
      </c>
      <c r="E155" s="154" t="s">
        <v>2033</v>
      </c>
      <c r="F155" s="155" t="s">
        <v>2034</v>
      </c>
      <c r="G155" s="156" t="s">
        <v>282</v>
      </c>
      <c r="H155" s="157">
        <v>15</v>
      </c>
      <c r="I155" s="158"/>
      <c r="J155" s="159">
        <f t="shared" si="10"/>
        <v>0</v>
      </c>
      <c r="K155" s="160"/>
      <c r="L155" s="30"/>
      <c r="M155" s="161" t="s">
        <v>1</v>
      </c>
      <c r="N155" s="162" t="s">
        <v>40</v>
      </c>
      <c r="O155" s="58"/>
      <c r="P155" s="163">
        <f t="shared" si="11"/>
        <v>0</v>
      </c>
      <c r="Q155" s="163">
        <v>3.0000000000000001E-5</v>
      </c>
      <c r="R155" s="163">
        <f t="shared" si="12"/>
        <v>4.4999999999999999E-4</v>
      </c>
      <c r="S155" s="163">
        <v>0</v>
      </c>
      <c r="T155" s="164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169</v>
      </c>
      <c r="AT155" s="165" t="s">
        <v>165</v>
      </c>
      <c r="AU155" s="165" t="s">
        <v>87</v>
      </c>
      <c r="AY155" s="14" t="s">
        <v>163</v>
      </c>
      <c r="BE155" s="166">
        <f t="shared" si="14"/>
        <v>0</v>
      </c>
      <c r="BF155" s="166">
        <f t="shared" si="15"/>
        <v>0</v>
      </c>
      <c r="BG155" s="166">
        <f t="shared" si="16"/>
        <v>0</v>
      </c>
      <c r="BH155" s="166">
        <f t="shared" si="17"/>
        <v>0</v>
      </c>
      <c r="BI155" s="166">
        <f t="shared" si="18"/>
        <v>0</v>
      </c>
      <c r="BJ155" s="14" t="s">
        <v>87</v>
      </c>
      <c r="BK155" s="166">
        <f t="shared" si="19"/>
        <v>0</v>
      </c>
      <c r="BL155" s="14" t="s">
        <v>169</v>
      </c>
      <c r="BM155" s="165" t="s">
        <v>309</v>
      </c>
    </row>
    <row r="156" spans="1:65" s="2" customFormat="1" ht="24.2" customHeight="1">
      <c r="A156" s="29"/>
      <c r="B156" s="152"/>
      <c r="C156" s="153" t="s">
        <v>239</v>
      </c>
      <c r="D156" s="153" t="s">
        <v>165</v>
      </c>
      <c r="E156" s="154" t="s">
        <v>2035</v>
      </c>
      <c r="F156" s="155" t="s">
        <v>2036</v>
      </c>
      <c r="G156" s="156" t="s">
        <v>282</v>
      </c>
      <c r="H156" s="157">
        <v>20.5</v>
      </c>
      <c r="I156" s="158"/>
      <c r="J156" s="159">
        <f t="shared" si="10"/>
        <v>0</v>
      </c>
      <c r="K156" s="160"/>
      <c r="L156" s="30"/>
      <c r="M156" s="161" t="s">
        <v>1</v>
      </c>
      <c r="N156" s="162" t="s">
        <v>40</v>
      </c>
      <c r="O156" s="58"/>
      <c r="P156" s="163">
        <f t="shared" si="11"/>
        <v>0</v>
      </c>
      <c r="Q156" s="163">
        <v>6.0000000000000002E-5</v>
      </c>
      <c r="R156" s="163">
        <f t="shared" si="12"/>
        <v>1.23E-3</v>
      </c>
      <c r="S156" s="163">
        <v>0</v>
      </c>
      <c r="T156" s="164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169</v>
      </c>
      <c r="AT156" s="165" t="s">
        <v>165</v>
      </c>
      <c r="AU156" s="165" t="s">
        <v>87</v>
      </c>
      <c r="AY156" s="14" t="s">
        <v>163</v>
      </c>
      <c r="BE156" s="166">
        <f t="shared" si="14"/>
        <v>0</v>
      </c>
      <c r="BF156" s="166">
        <f t="shared" si="15"/>
        <v>0</v>
      </c>
      <c r="BG156" s="166">
        <f t="shared" si="16"/>
        <v>0</v>
      </c>
      <c r="BH156" s="166">
        <f t="shared" si="17"/>
        <v>0</v>
      </c>
      <c r="BI156" s="166">
        <f t="shared" si="18"/>
        <v>0</v>
      </c>
      <c r="BJ156" s="14" t="s">
        <v>87</v>
      </c>
      <c r="BK156" s="166">
        <f t="shared" si="19"/>
        <v>0</v>
      </c>
      <c r="BL156" s="14" t="s">
        <v>169</v>
      </c>
      <c r="BM156" s="165" t="s">
        <v>317</v>
      </c>
    </row>
    <row r="157" spans="1:65" s="2" customFormat="1" ht="24.2" customHeight="1">
      <c r="A157" s="29"/>
      <c r="B157" s="152"/>
      <c r="C157" s="153" t="s">
        <v>7</v>
      </c>
      <c r="D157" s="153" t="s">
        <v>165</v>
      </c>
      <c r="E157" s="154" t="s">
        <v>2037</v>
      </c>
      <c r="F157" s="155" t="s">
        <v>2038</v>
      </c>
      <c r="G157" s="156" t="s">
        <v>282</v>
      </c>
      <c r="H157" s="157">
        <v>20.5</v>
      </c>
      <c r="I157" s="158"/>
      <c r="J157" s="159">
        <f t="shared" si="10"/>
        <v>0</v>
      </c>
      <c r="K157" s="160"/>
      <c r="L157" s="30"/>
      <c r="M157" s="161" t="s">
        <v>1</v>
      </c>
      <c r="N157" s="162" t="s">
        <v>40</v>
      </c>
      <c r="O157" s="58"/>
      <c r="P157" s="163">
        <f t="shared" si="11"/>
        <v>0</v>
      </c>
      <c r="Q157" s="163">
        <v>1E-4</v>
      </c>
      <c r="R157" s="163">
        <f t="shared" si="12"/>
        <v>2.0500000000000002E-3</v>
      </c>
      <c r="S157" s="163">
        <v>0</v>
      </c>
      <c r="T157" s="164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169</v>
      </c>
      <c r="AT157" s="165" t="s">
        <v>165</v>
      </c>
      <c r="AU157" s="165" t="s">
        <v>87</v>
      </c>
      <c r="AY157" s="14" t="s">
        <v>163</v>
      </c>
      <c r="BE157" s="166">
        <f t="shared" si="14"/>
        <v>0</v>
      </c>
      <c r="BF157" s="166">
        <f t="shared" si="15"/>
        <v>0</v>
      </c>
      <c r="BG157" s="166">
        <f t="shared" si="16"/>
        <v>0</v>
      </c>
      <c r="BH157" s="166">
        <f t="shared" si="17"/>
        <v>0</v>
      </c>
      <c r="BI157" s="166">
        <f t="shared" si="18"/>
        <v>0</v>
      </c>
      <c r="BJ157" s="14" t="s">
        <v>87</v>
      </c>
      <c r="BK157" s="166">
        <f t="shared" si="19"/>
        <v>0</v>
      </c>
      <c r="BL157" s="14" t="s">
        <v>169</v>
      </c>
      <c r="BM157" s="165" t="s">
        <v>325</v>
      </c>
    </row>
    <row r="158" spans="1:65" s="2" customFormat="1" ht="33" customHeight="1">
      <c r="A158" s="29"/>
      <c r="B158" s="152"/>
      <c r="C158" s="153" t="s">
        <v>247</v>
      </c>
      <c r="D158" s="153" t="s">
        <v>165</v>
      </c>
      <c r="E158" s="154" t="s">
        <v>2039</v>
      </c>
      <c r="F158" s="155" t="s">
        <v>2040</v>
      </c>
      <c r="G158" s="156" t="s">
        <v>282</v>
      </c>
      <c r="H158" s="157">
        <v>17.5</v>
      </c>
      <c r="I158" s="158"/>
      <c r="J158" s="159">
        <f t="shared" si="10"/>
        <v>0</v>
      </c>
      <c r="K158" s="160"/>
      <c r="L158" s="30"/>
      <c r="M158" s="161" t="s">
        <v>1</v>
      </c>
      <c r="N158" s="162" t="s">
        <v>40</v>
      </c>
      <c r="O158" s="58"/>
      <c r="P158" s="163">
        <f t="shared" si="11"/>
        <v>0</v>
      </c>
      <c r="Q158" s="163">
        <v>0</v>
      </c>
      <c r="R158" s="163">
        <f t="shared" si="12"/>
        <v>0</v>
      </c>
      <c r="S158" s="163">
        <v>0</v>
      </c>
      <c r="T158" s="164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169</v>
      </c>
      <c r="AT158" s="165" t="s">
        <v>165</v>
      </c>
      <c r="AU158" s="165" t="s">
        <v>87</v>
      </c>
      <c r="AY158" s="14" t="s">
        <v>163</v>
      </c>
      <c r="BE158" s="166">
        <f t="shared" si="14"/>
        <v>0</v>
      </c>
      <c r="BF158" s="166">
        <f t="shared" si="15"/>
        <v>0</v>
      </c>
      <c r="BG158" s="166">
        <f t="shared" si="16"/>
        <v>0</v>
      </c>
      <c r="BH158" s="166">
        <f t="shared" si="17"/>
        <v>0</v>
      </c>
      <c r="BI158" s="166">
        <f t="shared" si="18"/>
        <v>0</v>
      </c>
      <c r="BJ158" s="14" t="s">
        <v>87</v>
      </c>
      <c r="BK158" s="166">
        <f t="shared" si="19"/>
        <v>0</v>
      </c>
      <c r="BL158" s="14" t="s">
        <v>169</v>
      </c>
      <c r="BM158" s="165" t="s">
        <v>339</v>
      </c>
    </row>
    <row r="159" spans="1:65" s="2" customFormat="1" ht="16.5" customHeight="1">
      <c r="A159" s="29"/>
      <c r="B159" s="152"/>
      <c r="C159" s="172" t="s">
        <v>251</v>
      </c>
      <c r="D159" s="172" t="s">
        <v>613</v>
      </c>
      <c r="E159" s="173" t="s">
        <v>2041</v>
      </c>
      <c r="F159" s="174" t="s">
        <v>2042</v>
      </c>
      <c r="G159" s="175" t="s">
        <v>2043</v>
      </c>
      <c r="H159" s="176">
        <v>4</v>
      </c>
      <c r="I159" s="177"/>
      <c r="J159" s="178">
        <f t="shared" si="10"/>
        <v>0</v>
      </c>
      <c r="K159" s="179"/>
      <c r="L159" s="180"/>
      <c r="M159" s="181" t="s">
        <v>1</v>
      </c>
      <c r="N159" s="182" t="s">
        <v>40</v>
      </c>
      <c r="O159" s="58"/>
      <c r="P159" s="163">
        <f t="shared" si="11"/>
        <v>0</v>
      </c>
      <c r="Q159" s="163">
        <v>0</v>
      </c>
      <c r="R159" s="163">
        <f t="shared" si="12"/>
        <v>0</v>
      </c>
      <c r="S159" s="163">
        <v>0</v>
      </c>
      <c r="T159" s="164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194</v>
      </c>
      <c r="AT159" s="165" t="s">
        <v>613</v>
      </c>
      <c r="AU159" s="165" t="s">
        <v>87</v>
      </c>
      <c r="AY159" s="14" t="s">
        <v>163</v>
      </c>
      <c r="BE159" s="166">
        <f t="shared" si="14"/>
        <v>0</v>
      </c>
      <c r="BF159" s="166">
        <f t="shared" si="15"/>
        <v>0</v>
      </c>
      <c r="BG159" s="166">
        <f t="shared" si="16"/>
        <v>0</v>
      </c>
      <c r="BH159" s="166">
        <f t="shared" si="17"/>
        <v>0</v>
      </c>
      <c r="BI159" s="166">
        <f t="shared" si="18"/>
        <v>0</v>
      </c>
      <c r="BJ159" s="14" t="s">
        <v>87</v>
      </c>
      <c r="BK159" s="166">
        <f t="shared" si="19"/>
        <v>0</v>
      </c>
      <c r="BL159" s="14" t="s">
        <v>169</v>
      </c>
      <c r="BM159" s="165" t="s">
        <v>349</v>
      </c>
    </row>
    <row r="160" spans="1:65" s="2" customFormat="1" ht="16.5" customHeight="1">
      <c r="A160" s="29"/>
      <c r="B160" s="152"/>
      <c r="C160" s="172" t="s">
        <v>255</v>
      </c>
      <c r="D160" s="172" t="s">
        <v>613</v>
      </c>
      <c r="E160" s="173" t="s">
        <v>2044</v>
      </c>
      <c r="F160" s="174" t="s">
        <v>2045</v>
      </c>
      <c r="G160" s="175" t="s">
        <v>2043</v>
      </c>
      <c r="H160" s="176">
        <v>4</v>
      </c>
      <c r="I160" s="177"/>
      <c r="J160" s="178">
        <f t="shared" si="10"/>
        <v>0</v>
      </c>
      <c r="K160" s="179"/>
      <c r="L160" s="180"/>
      <c r="M160" s="181" t="s">
        <v>1</v>
      </c>
      <c r="N160" s="182" t="s">
        <v>40</v>
      </c>
      <c r="O160" s="58"/>
      <c r="P160" s="163">
        <f t="shared" si="11"/>
        <v>0</v>
      </c>
      <c r="Q160" s="163">
        <v>0</v>
      </c>
      <c r="R160" s="163">
        <f t="shared" si="12"/>
        <v>0</v>
      </c>
      <c r="S160" s="163">
        <v>0</v>
      </c>
      <c r="T160" s="164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194</v>
      </c>
      <c r="AT160" s="165" t="s">
        <v>613</v>
      </c>
      <c r="AU160" s="165" t="s">
        <v>87</v>
      </c>
      <c r="AY160" s="14" t="s">
        <v>163</v>
      </c>
      <c r="BE160" s="166">
        <f t="shared" si="14"/>
        <v>0</v>
      </c>
      <c r="BF160" s="166">
        <f t="shared" si="15"/>
        <v>0</v>
      </c>
      <c r="BG160" s="166">
        <f t="shared" si="16"/>
        <v>0</v>
      </c>
      <c r="BH160" s="166">
        <f t="shared" si="17"/>
        <v>0</v>
      </c>
      <c r="BI160" s="166">
        <f t="shared" si="18"/>
        <v>0</v>
      </c>
      <c r="BJ160" s="14" t="s">
        <v>87</v>
      </c>
      <c r="BK160" s="166">
        <f t="shared" si="19"/>
        <v>0</v>
      </c>
      <c r="BL160" s="14" t="s">
        <v>169</v>
      </c>
      <c r="BM160" s="165" t="s">
        <v>358</v>
      </c>
    </row>
    <row r="161" spans="1:65" s="2" customFormat="1" ht="16.5" customHeight="1">
      <c r="A161" s="29"/>
      <c r="B161" s="152"/>
      <c r="C161" s="172" t="s">
        <v>259</v>
      </c>
      <c r="D161" s="172" t="s">
        <v>613</v>
      </c>
      <c r="E161" s="173" t="s">
        <v>2046</v>
      </c>
      <c r="F161" s="174" t="s">
        <v>2047</v>
      </c>
      <c r="G161" s="175" t="s">
        <v>2043</v>
      </c>
      <c r="H161" s="176">
        <v>3</v>
      </c>
      <c r="I161" s="177"/>
      <c r="J161" s="178">
        <f t="shared" si="10"/>
        <v>0</v>
      </c>
      <c r="K161" s="179"/>
      <c r="L161" s="180"/>
      <c r="M161" s="181" t="s">
        <v>1</v>
      </c>
      <c r="N161" s="182" t="s">
        <v>40</v>
      </c>
      <c r="O161" s="58"/>
      <c r="P161" s="163">
        <f t="shared" si="11"/>
        <v>0</v>
      </c>
      <c r="Q161" s="163">
        <v>0</v>
      </c>
      <c r="R161" s="163">
        <f t="shared" si="12"/>
        <v>0</v>
      </c>
      <c r="S161" s="163">
        <v>0</v>
      </c>
      <c r="T161" s="164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194</v>
      </c>
      <c r="AT161" s="165" t="s">
        <v>613</v>
      </c>
      <c r="AU161" s="165" t="s">
        <v>87</v>
      </c>
      <c r="AY161" s="14" t="s">
        <v>163</v>
      </c>
      <c r="BE161" s="166">
        <f t="shared" si="14"/>
        <v>0</v>
      </c>
      <c r="BF161" s="166">
        <f t="shared" si="15"/>
        <v>0</v>
      </c>
      <c r="BG161" s="166">
        <f t="shared" si="16"/>
        <v>0</v>
      </c>
      <c r="BH161" s="166">
        <f t="shared" si="17"/>
        <v>0</v>
      </c>
      <c r="BI161" s="166">
        <f t="shared" si="18"/>
        <v>0</v>
      </c>
      <c r="BJ161" s="14" t="s">
        <v>87</v>
      </c>
      <c r="BK161" s="166">
        <f t="shared" si="19"/>
        <v>0</v>
      </c>
      <c r="BL161" s="14" t="s">
        <v>169</v>
      </c>
      <c r="BM161" s="165" t="s">
        <v>366</v>
      </c>
    </row>
    <row r="162" spans="1:65" s="2" customFormat="1" ht="16.5" customHeight="1">
      <c r="A162" s="29"/>
      <c r="B162" s="152"/>
      <c r="C162" s="172" t="s">
        <v>263</v>
      </c>
      <c r="D162" s="172" t="s">
        <v>613</v>
      </c>
      <c r="E162" s="173" t="s">
        <v>2048</v>
      </c>
      <c r="F162" s="174" t="s">
        <v>2049</v>
      </c>
      <c r="G162" s="175" t="s">
        <v>2043</v>
      </c>
      <c r="H162" s="176">
        <v>2</v>
      </c>
      <c r="I162" s="177"/>
      <c r="J162" s="178">
        <f t="shared" si="10"/>
        <v>0</v>
      </c>
      <c r="K162" s="179"/>
      <c r="L162" s="180"/>
      <c r="M162" s="181" t="s">
        <v>1</v>
      </c>
      <c r="N162" s="182" t="s">
        <v>40</v>
      </c>
      <c r="O162" s="58"/>
      <c r="P162" s="163">
        <f t="shared" si="11"/>
        <v>0</v>
      </c>
      <c r="Q162" s="163">
        <v>0</v>
      </c>
      <c r="R162" s="163">
        <f t="shared" si="12"/>
        <v>0</v>
      </c>
      <c r="S162" s="163">
        <v>0</v>
      </c>
      <c r="T162" s="164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194</v>
      </c>
      <c r="AT162" s="165" t="s">
        <v>613</v>
      </c>
      <c r="AU162" s="165" t="s">
        <v>87</v>
      </c>
      <c r="AY162" s="14" t="s">
        <v>163</v>
      </c>
      <c r="BE162" s="166">
        <f t="shared" si="14"/>
        <v>0</v>
      </c>
      <c r="BF162" s="166">
        <f t="shared" si="15"/>
        <v>0</v>
      </c>
      <c r="BG162" s="166">
        <f t="shared" si="16"/>
        <v>0</v>
      </c>
      <c r="BH162" s="166">
        <f t="shared" si="17"/>
        <v>0</v>
      </c>
      <c r="BI162" s="166">
        <f t="shared" si="18"/>
        <v>0</v>
      </c>
      <c r="BJ162" s="14" t="s">
        <v>87</v>
      </c>
      <c r="BK162" s="166">
        <f t="shared" si="19"/>
        <v>0</v>
      </c>
      <c r="BL162" s="14" t="s">
        <v>169</v>
      </c>
      <c r="BM162" s="165" t="s">
        <v>374</v>
      </c>
    </row>
    <row r="163" spans="1:65" s="2" customFormat="1" ht="16.5" customHeight="1">
      <c r="A163" s="29"/>
      <c r="B163" s="152"/>
      <c r="C163" s="172" t="s">
        <v>267</v>
      </c>
      <c r="D163" s="172" t="s">
        <v>613</v>
      </c>
      <c r="E163" s="173" t="s">
        <v>2050</v>
      </c>
      <c r="F163" s="174" t="s">
        <v>2051</v>
      </c>
      <c r="G163" s="175" t="s">
        <v>2043</v>
      </c>
      <c r="H163" s="176">
        <v>2</v>
      </c>
      <c r="I163" s="177"/>
      <c r="J163" s="178">
        <f t="shared" si="10"/>
        <v>0</v>
      </c>
      <c r="K163" s="179"/>
      <c r="L163" s="180"/>
      <c r="M163" s="181" t="s">
        <v>1</v>
      </c>
      <c r="N163" s="182" t="s">
        <v>40</v>
      </c>
      <c r="O163" s="58"/>
      <c r="P163" s="163">
        <f t="shared" si="11"/>
        <v>0</v>
      </c>
      <c r="Q163" s="163">
        <v>0</v>
      </c>
      <c r="R163" s="163">
        <f t="shared" si="12"/>
        <v>0</v>
      </c>
      <c r="S163" s="163">
        <v>0</v>
      </c>
      <c r="T163" s="164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194</v>
      </c>
      <c r="AT163" s="165" t="s">
        <v>613</v>
      </c>
      <c r="AU163" s="165" t="s">
        <v>87</v>
      </c>
      <c r="AY163" s="14" t="s">
        <v>163</v>
      </c>
      <c r="BE163" s="166">
        <f t="shared" si="14"/>
        <v>0</v>
      </c>
      <c r="BF163" s="166">
        <f t="shared" si="15"/>
        <v>0</v>
      </c>
      <c r="BG163" s="166">
        <f t="shared" si="16"/>
        <v>0</v>
      </c>
      <c r="BH163" s="166">
        <f t="shared" si="17"/>
        <v>0</v>
      </c>
      <c r="BI163" s="166">
        <f t="shared" si="18"/>
        <v>0</v>
      </c>
      <c r="BJ163" s="14" t="s">
        <v>87</v>
      </c>
      <c r="BK163" s="166">
        <f t="shared" si="19"/>
        <v>0</v>
      </c>
      <c r="BL163" s="14" t="s">
        <v>169</v>
      </c>
      <c r="BM163" s="165" t="s">
        <v>382</v>
      </c>
    </row>
    <row r="164" spans="1:65" s="2" customFormat="1" ht="16.5" customHeight="1">
      <c r="A164" s="29"/>
      <c r="B164" s="152"/>
      <c r="C164" s="172" t="s">
        <v>271</v>
      </c>
      <c r="D164" s="172" t="s">
        <v>613</v>
      </c>
      <c r="E164" s="173" t="s">
        <v>2052</v>
      </c>
      <c r="F164" s="174" t="s">
        <v>2053</v>
      </c>
      <c r="G164" s="175" t="s">
        <v>2043</v>
      </c>
      <c r="H164" s="176">
        <v>2</v>
      </c>
      <c r="I164" s="177"/>
      <c r="J164" s="178">
        <f t="shared" si="10"/>
        <v>0</v>
      </c>
      <c r="K164" s="179"/>
      <c r="L164" s="180"/>
      <c r="M164" s="181" t="s">
        <v>1</v>
      </c>
      <c r="N164" s="182" t="s">
        <v>40</v>
      </c>
      <c r="O164" s="58"/>
      <c r="P164" s="163">
        <f t="shared" si="11"/>
        <v>0</v>
      </c>
      <c r="Q164" s="163">
        <v>0</v>
      </c>
      <c r="R164" s="163">
        <f t="shared" si="12"/>
        <v>0</v>
      </c>
      <c r="S164" s="163">
        <v>0</v>
      </c>
      <c r="T164" s="164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194</v>
      </c>
      <c r="AT164" s="165" t="s">
        <v>613</v>
      </c>
      <c r="AU164" s="165" t="s">
        <v>87</v>
      </c>
      <c r="AY164" s="14" t="s">
        <v>163</v>
      </c>
      <c r="BE164" s="166">
        <f t="shared" si="14"/>
        <v>0</v>
      </c>
      <c r="BF164" s="166">
        <f t="shared" si="15"/>
        <v>0</v>
      </c>
      <c r="BG164" s="166">
        <f t="shared" si="16"/>
        <v>0</v>
      </c>
      <c r="BH164" s="166">
        <f t="shared" si="17"/>
        <v>0</v>
      </c>
      <c r="BI164" s="166">
        <f t="shared" si="18"/>
        <v>0</v>
      </c>
      <c r="BJ164" s="14" t="s">
        <v>87</v>
      </c>
      <c r="BK164" s="166">
        <f t="shared" si="19"/>
        <v>0</v>
      </c>
      <c r="BL164" s="14" t="s">
        <v>169</v>
      </c>
      <c r="BM164" s="165" t="s">
        <v>392</v>
      </c>
    </row>
    <row r="165" spans="1:65" s="2" customFormat="1" ht="16.5" customHeight="1">
      <c r="A165" s="29"/>
      <c r="B165" s="152"/>
      <c r="C165" s="172" t="s">
        <v>275</v>
      </c>
      <c r="D165" s="172" t="s">
        <v>613</v>
      </c>
      <c r="E165" s="173" t="s">
        <v>2054</v>
      </c>
      <c r="F165" s="174" t="s">
        <v>2055</v>
      </c>
      <c r="G165" s="175" t="s">
        <v>2043</v>
      </c>
      <c r="H165" s="176">
        <v>2</v>
      </c>
      <c r="I165" s="177"/>
      <c r="J165" s="178">
        <f t="shared" si="10"/>
        <v>0</v>
      </c>
      <c r="K165" s="179"/>
      <c r="L165" s="180"/>
      <c r="M165" s="181" t="s">
        <v>1</v>
      </c>
      <c r="N165" s="182" t="s">
        <v>40</v>
      </c>
      <c r="O165" s="58"/>
      <c r="P165" s="163">
        <f t="shared" si="11"/>
        <v>0</v>
      </c>
      <c r="Q165" s="163">
        <v>0</v>
      </c>
      <c r="R165" s="163">
        <f t="shared" si="12"/>
        <v>0</v>
      </c>
      <c r="S165" s="163">
        <v>0</v>
      </c>
      <c r="T165" s="164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194</v>
      </c>
      <c r="AT165" s="165" t="s">
        <v>613</v>
      </c>
      <c r="AU165" s="165" t="s">
        <v>87</v>
      </c>
      <c r="AY165" s="14" t="s">
        <v>163</v>
      </c>
      <c r="BE165" s="166">
        <f t="shared" si="14"/>
        <v>0</v>
      </c>
      <c r="BF165" s="166">
        <f t="shared" si="15"/>
        <v>0</v>
      </c>
      <c r="BG165" s="166">
        <f t="shared" si="16"/>
        <v>0</v>
      </c>
      <c r="BH165" s="166">
        <f t="shared" si="17"/>
        <v>0</v>
      </c>
      <c r="BI165" s="166">
        <f t="shared" si="18"/>
        <v>0</v>
      </c>
      <c r="BJ165" s="14" t="s">
        <v>87</v>
      </c>
      <c r="BK165" s="166">
        <f t="shared" si="19"/>
        <v>0</v>
      </c>
      <c r="BL165" s="14" t="s">
        <v>169</v>
      </c>
      <c r="BM165" s="165" t="s">
        <v>402</v>
      </c>
    </row>
    <row r="166" spans="1:65" s="2" customFormat="1" ht="24.2" customHeight="1">
      <c r="A166" s="29"/>
      <c r="B166" s="152"/>
      <c r="C166" s="172" t="s">
        <v>279</v>
      </c>
      <c r="D166" s="172" t="s">
        <v>613</v>
      </c>
      <c r="E166" s="173" t="s">
        <v>2056</v>
      </c>
      <c r="F166" s="174" t="s">
        <v>2057</v>
      </c>
      <c r="G166" s="175" t="s">
        <v>2043</v>
      </c>
      <c r="H166" s="176">
        <v>1</v>
      </c>
      <c r="I166" s="177"/>
      <c r="J166" s="178">
        <f t="shared" si="10"/>
        <v>0</v>
      </c>
      <c r="K166" s="179"/>
      <c r="L166" s="180"/>
      <c r="M166" s="181" t="s">
        <v>1</v>
      </c>
      <c r="N166" s="182" t="s">
        <v>40</v>
      </c>
      <c r="O166" s="58"/>
      <c r="P166" s="163">
        <f t="shared" si="11"/>
        <v>0</v>
      </c>
      <c r="Q166" s="163">
        <v>2.8E-3</v>
      </c>
      <c r="R166" s="163">
        <f t="shared" si="12"/>
        <v>2.8E-3</v>
      </c>
      <c r="S166" s="163">
        <v>0</v>
      </c>
      <c r="T166" s="164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194</v>
      </c>
      <c r="AT166" s="165" t="s">
        <v>613</v>
      </c>
      <c r="AU166" s="165" t="s">
        <v>87</v>
      </c>
      <c r="AY166" s="14" t="s">
        <v>163</v>
      </c>
      <c r="BE166" s="166">
        <f t="shared" si="14"/>
        <v>0</v>
      </c>
      <c r="BF166" s="166">
        <f t="shared" si="15"/>
        <v>0</v>
      </c>
      <c r="BG166" s="166">
        <f t="shared" si="16"/>
        <v>0</v>
      </c>
      <c r="BH166" s="166">
        <f t="shared" si="17"/>
        <v>0</v>
      </c>
      <c r="BI166" s="166">
        <f t="shared" si="18"/>
        <v>0</v>
      </c>
      <c r="BJ166" s="14" t="s">
        <v>87</v>
      </c>
      <c r="BK166" s="166">
        <f t="shared" si="19"/>
        <v>0</v>
      </c>
      <c r="BL166" s="14" t="s">
        <v>169</v>
      </c>
      <c r="BM166" s="165" t="s">
        <v>410</v>
      </c>
    </row>
    <row r="167" spans="1:65" s="2" customFormat="1" ht="24.2" customHeight="1">
      <c r="A167" s="29"/>
      <c r="B167" s="152"/>
      <c r="C167" s="172" t="s">
        <v>284</v>
      </c>
      <c r="D167" s="172" t="s">
        <v>613</v>
      </c>
      <c r="E167" s="173" t="s">
        <v>2058</v>
      </c>
      <c r="F167" s="174" t="s">
        <v>2059</v>
      </c>
      <c r="G167" s="175" t="s">
        <v>2043</v>
      </c>
      <c r="H167" s="176">
        <v>4</v>
      </c>
      <c r="I167" s="177"/>
      <c r="J167" s="178">
        <f t="shared" si="10"/>
        <v>0</v>
      </c>
      <c r="K167" s="179"/>
      <c r="L167" s="180"/>
      <c r="M167" s="181" t="s">
        <v>1</v>
      </c>
      <c r="N167" s="182" t="s">
        <v>40</v>
      </c>
      <c r="O167" s="58"/>
      <c r="P167" s="163">
        <f t="shared" si="11"/>
        <v>0</v>
      </c>
      <c r="Q167" s="163">
        <v>4.1399999999999996E-3</v>
      </c>
      <c r="R167" s="163">
        <f t="shared" si="12"/>
        <v>1.6559999999999998E-2</v>
      </c>
      <c r="S167" s="163">
        <v>0</v>
      </c>
      <c r="T167" s="164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194</v>
      </c>
      <c r="AT167" s="165" t="s">
        <v>613</v>
      </c>
      <c r="AU167" s="165" t="s">
        <v>87</v>
      </c>
      <c r="AY167" s="14" t="s">
        <v>163</v>
      </c>
      <c r="BE167" s="166">
        <f t="shared" si="14"/>
        <v>0</v>
      </c>
      <c r="BF167" s="166">
        <f t="shared" si="15"/>
        <v>0</v>
      </c>
      <c r="BG167" s="166">
        <f t="shared" si="16"/>
        <v>0</v>
      </c>
      <c r="BH167" s="166">
        <f t="shared" si="17"/>
        <v>0</v>
      </c>
      <c r="BI167" s="166">
        <f t="shared" si="18"/>
        <v>0</v>
      </c>
      <c r="BJ167" s="14" t="s">
        <v>87</v>
      </c>
      <c r="BK167" s="166">
        <f t="shared" si="19"/>
        <v>0</v>
      </c>
      <c r="BL167" s="14" t="s">
        <v>169</v>
      </c>
      <c r="BM167" s="165" t="s">
        <v>418</v>
      </c>
    </row>
    <row r="168" spans="1:65" s="2" customFormat="1" ht="24.2" customHeight="1">
      <c r="A168" s="29"/>
      <c r="B168" s="152"/>
      <c r="C168" s="172" t="s">
        <v>288</v>
      </c>
      <c r="D168" s="172" t="s">
        <v>613</v>
      </c>
      <c r="E168" s="173" t="s">
        <v>2060</v>
      </c>
      <c r="F168" s="174" t="s">
        <v>2061</v>
      </c>
      <c r="G168" s="175" t="s">
        <v>2043</v>
      </c>
      <c r="H168" s="176">
        <v>1</v>
      </c>
      <c r="I168" s="177"/>
      <c r="J168" s="178">
        <f t="shared" si="10"/>
        <v>0</v>
      </c>
      <c r="K168" s="179"/>
      <c r="L168" s="180"/>
      <c r="M168" s="181" t="s">
        <v>1</v>
      </c>
      <c r="N168" s="182" t="s">
        <v>40</v>
      </c>
      <c r="O168" s="58"/>
      <c r="P168" s="163">
        <f t="shared" si="11"/>
        <v>0</v>
      </c>
      <c r="Q168" s="163">
        <v>6.8199999999999997E-3</v>
      </c>
      <c r="R168" s="163">
        <f t="shared" si="12"/>
        <v>6.8199999999999997E-3</v>
      </c>
      <c r="S168" s="163">
        <v>0</v>
      </c>
      <c r="T168" s="164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194</v>
      </c>
      <c r="AT168" s="165" t="s">
        <v>613</v>
      </c>
      <c r="AU168" s="165" t="s">
        <v>87</v>
      </c>
      <c r="AY168" s="14" t="s">
        <v>163</v>
      </c>
      <c r="BE168" s="166">
        <f t="shared" si="14"/>
        <v>0</v>
      </c>
      <c r="BF168" s="166">
        <f t="shared" si="15"/>
        <v>0</v>
      </c>
      <c r="BG168" s="166">
        <f t="shared" si="16"/>
        <v>0</v>
      </c>
      <c r="BH168" s="166">
        <f t="shared" si="17"/>
        <v>0</v>
      </c>
      <c r="BI168" s="166">
        <f t="shared" si="18"/>
        <v>0</v>
      </c>
      <c r="BJ168" s="14" t="s">
        <v>87</v>
      </c>
      <c r="BK168" s="166">
        <f t="shared" si="19"/>
        <v>0</v>
      </c>
      <c r="BL168" s="14" t="s">
        <v>169</v>
      </c>
      <c r="BM168" s="165" t="s">
        <v>426</v>
      </c>
    </row>
    <row r="169" spans="1:65" s="2" customFormat="1" ht="16.5" customHeight="1">
      <c r="A169" s="29"/>
      <c r="B169" s="152"/>
      <c r="C169" s="172" t="s">
        <v>292</v>
      </c>
      <c r="D169" s="172" t="s">
        <v>613</v>
      </c>
      <c r="E169" s="173" t="s">
        <v>2062</v>
      </c>
      <c r="F169" s="174" t="s">
        <v>2063</v>
      </c>
      <c r="G169" s="175" t="s">
        <v>2043</v>
      </c>
      <c r="H169" s="176">
        <v>1</v>
      </c>
      <c r="I169" s="177"/>
      <c r="J169" s="178">
        <f t="shared" si="10"/>
        <v>0</v>
      </c>
      <c r="K169" s="179"/>
      <c r="L169" s="180"/>
      <c r="M169" s="181" t="s">
        <v>1</v>
      </c>
      <c r="N169" s="182" t="s">
        <v>40</v>
      </c>
      <c r="O169" s="58"/>
      <c r="P169" s="163">
        <f t="shared" si="11"/>
        <v>0</v>
      </c>
      <c r="Q169" s="163">
        <v>2.3000000000000001E-4</v>
      </c>
      <c r="R169" s="163">
        <f t="shared" si="12"/>
        <v>2.3000000000000001E-4</v>
      </c>
      <c r="S169" s="163">
        <v>0</v>
      </c>
      <c r="T169" s="164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194</v>
      </c>
      <c r="AT169" s="165" t="s">
        <v>613</v>
      </c>
      <c r="AU169" s="165" t="s">
        <v>87</v>
      </c>
      <c r="AY169" s="14" t="s">
        <v>163</v>
      </c>
      <c r="BE169" s="166">
        <f t="shared" si="14"/>
        <v>0</v>
      </c>
      <c r="BF169" s="166">
        <f t="shared" si="15"/>
        <v>0</v>
      </c>
      <c r="BG169" s="166">
        <f t="shared" si="16"/>
        <v>0</v>
      </c>
      <c r="BH169" s="166">
        <f t="shared" si="17"/>
        <v>0</v>
      </c>
      <c r="BI169" s="166">
        <f t="shared" si="18"/>
        <v>0</v>
      </c>
      <c r="BJ169" s="14" t="s">
        <v>87</v>
      </c>
      <c r="BK169" s="166">
        <f t="shared" si="19"/>
        <v>0</v>
      </c>
      <c r="BL169" s="14" t="s">
        <v>169</v>
      </c>
      <c r="BM169" s="165" t="s">
        <v>436</v>
      </c>
    </row>
    <row r="170" spans="1:65" s="2" customFormat="1" ht="16.5" customHeight="1">
      <c r="A170" s="29"/>
      <c r="B170" s="152"/>
      <c r="C170" s="172" t="s">
        <v>296</v>
      </c>
      <c r="D170" s="172" t="s">
        <v>613</v>
      </c>
      <c r="E170" s="173" t="s">
        <v>2064</v>
      </c>
      <c r="F170" s="174" t="s">
        <v>2065</v>
      </c>
      <c r="G170" s="175" t="s">
        <v>282</v>
      </c>
      <c r="H170" s="176">
        <v>12.36</v>
      </c>
      <c r="I170" s="177"/>
      <c r="J170" s="178">
        <f t="shared" si="10"/>
        <v>0</v>
      </c>
      <c r="K170" s="179"/>
      <c r="L170" s="180"/>
      <c r="M170" s="181" t="s">
        <v>1</v>
      </c>
      <c r="N170" s="182" t="s">
        <v>40</v>
      </c>
      <c r="O170" s="58"/>
      <c r="P170" s="163">
        <f t="shared" si="11"/>
        <v>0</v>
      </c>
      <c r="Q170" s="163">
        <v>4.4000000000000002E-4</v>
      </c>
      <c r="R170" s="163">
        <f t="shared" si="12"/>
        <v>5.4384000000000004E-3</v>
      </c>
      <c r="S170" s="163">
        <v>0</v>
      </c>
      <c r="T170" s="164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194</v>
      </c>
      <c r="AT170" s="165" t="s">
        <v>613</v>
      </c>
      <c r="AU170" s="165" t="s">
        <v>87</v>
      </c>
      <c r="AY170" s="14" t="s">
        <v>163</v>
      </c>
      <c r="BE170" s="166">
        <f t="shared" si="14"/>
        <v>0</v>
      </c>
      <c r="BF170" s="166">
        <f t="shared" si="15"/>
        <v>0</v>
      </c>
      <c r="BG170" s="166">
        <f t="shared" si="16"/>
        <v>0</v>
      </c>
      <c r="BH170" s="166">
        <f t="shared" si="17"/>
        <v>0</v>
      </c>
      <c r="BI170" s="166">
        <f t="shared" si="18"/>
        <v>0</v>
      </c>
      <c r="BJ170" s="14" t="s">
        <v>87</v>
      </c>
      <c r="BK170" s="166">
        <f t="shared" si="19"/>
        <v>0</v>
      </c>
      <c r="BL170" s="14" t="s">
        <v>169</v>
      </c>
      <c r="BM170" s="165" t="s">
        <v>446</v>
      </c>
    </row>
    <row r="171" spans="1:65" s="2" customFormat="1" ht="16.5" customHeight="1">
      <c r="A171" s="29"/>
      <c r="B171" s="152"/>
      <c r="C171" s="172" t="s">
        <v>300</v>
      </c>
      <c r="D171" s="172" t="s">
        <v>613</v>
      </c>
      <c r="E171" s="173" t="s">
        <v>2066</v>
      </c>
      <c r="F171" s="174" t="s">
        <v>2067</v>
      </c>
      <c r="G171" s="175" t="s">
        <v>282</v>
      </c>
      <c r="H171" s="176">
        <v>15.45</v>
      </c>
      <c r="I171" s="177"/>
      <c r="J171" s="178">
        <f t="shared" si="10"/>
        <v>0</v>
      </c>
      <c r="K171" s="179"/>
      <c r="L171" s="180"/>
      <c r="M171" s="181" t="s">
        <v>1</v>
      </c>
      <c r="N171" s="182" t="s">
        <v>40</v>
      </c>
      <c r="O171" s="58"/>
      <c r="P171" s="163">
        <f t="shared" si="11"/>
        <v>0</v>
      </c>
      <c r="Q171" s="163">
        <v>5.5999999999999995E-4</v>
      </c>
      <c r="R171" s="163">
        <f t="shared" si="12"/>
        <v>8.6519999999999982E-3</v>
      </c>
      <c r="S171" s="163">
        <v>0</v>
      </c>
      <c r="T171" s="164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194</v>
      </c>
      <c r="AT171" s="165" t="s">
        <v>613</v>
      </c>
      <c r="AU171" s="165" t="s">
        <v>87</v>
      </c>
      <c r="AY171" s="14" t="s">
        <v>163</v>
      </c>
      <c r="BE171" s="166">
        <f t="shared" si="14"/>
        <v>0</v>
      </c>
      <c r="BF171" s="166">
        <f t="shared" si="15"/>
        <v>0</v>
      </c>
      <c r="BG171" s="166">
        <f t="shared" si="16"/>
        <v>0</v>
      </c>
      <c r="BH171" s="166">
        <f t="shared" si="17"/>
        <v>0</v>
      </c>
      <c r="BI171" s="166">
        <f t="shared" si="18"/>
        <v>0</v>
      </c>
      <c r="BJ171" s="14" t="s">
        <v>87</v>
      </c>
      <c r="BK171" s="166">
        <f t="shared" si="19"/>
        <v>0</v>
      </c>
      <c r="BL171" s="14" t="s">
        <v>169</v>
      </c>
      <c r="BM171" s="165" t="s">
        <v>454</v>
      </c>
    </row>
    <row r="172" spans="1:65" s="2" customFormat="1" ht="16.5" customHeight="1">
      <c r="A172" s="29"/>
      <c r="B172" s="152"/>
      <c r="C172" s="172" t="s">
        <v>304</v>
      </c>
      <c r="D172" s="172" t="s">
        <v>613</v>
      </c>
      <c r="E172" s="173" t="s">
        <v>2062</v>
      </c>
      <c r="F172" s="174" t="s">
        <v>2063</v>
      </c>
      <c r="G172" s="175" t="s">
        <v>2043</v>
      </c>
      <c r="H172" s="176">
        <v>1</v>
      </c>
      <c r="I172" s="177"/>
      <c r="J172" s="178">
        <f t="shared" si="10"/>
        <v>0</v>
      </c>
      <c r="K172" s="179"/>
      <c r="L172" s="180"/>
      <c r="M172" s="181" t="s">
        <v>1</v>
      </c>
      <c r="N172" s="182" t="s">
        <v>40</v>
      </c>
      <c r="O172" s="58"/>
      <c r="P172" s="163">
        <f t="shared" si="11"/>
        <v>0</v>
      </c>
      <c r="Q172" s="163">
        <v>2.3000000000000001E-4</v>
      </c>
      <c r="R172" s="163">
        <f t="shared" si="12"/>
        <v>2.3000000000000001E-4</v>
      </c>
      <c r="S172" s="163">
        <v>0</v>
      </c>
      <c r="T172" s="164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194</v>
      </c>
      <c r="AT172" s="165" t="s">
        <v>613</v>
      </c>
      <c r="AU172" s="165" t="s">
        <v>87</v>
      </c>
      <c r="AY172" s="14" t="s">
        <v>163</v>
      </c>
      <c r="BE172" s="166">
        <f t="shared" si="14"/>
        <v>0</v>
      </c>
      <c r="BF172" s="166">
        <f t="shared" si="15"/>
        <v>0</v>
      </c>
      <c r="BG172" s="166">
        <f t="shared" si="16"/>
        <v>0</v>
      </c>
      <c r="BH172" s="166">
        <f t="shared" si="17"/>
        <v>0</v>
      </c>
      <c r="BI172" s="166">
        <f t="shared" si="18"/>
        <v>0</v>
      </c>
      <c r="BJ172" s="14" t="s">
        <v>87</v>
      </c>
      <c r="BK172" s="166">
        <f t="shared" si="19"/>
        <v>0</v>
      </c>
      <c r="BL172" s="14" t="s">
        <v>169</v>
      </c>
      <c r="BM172" s="165" t="s">
        <v>464</v>
      </c>
    </row>
    <row r="173" spans="1:65" s="2" customFormat="1" ht="16.5" customHeight="1">
      <c r="A173" s="29"/>
      <c r="B173" s="152"/>
      <c r="C173" s="172" t="s">
        <v>309</v>
      </c>
      <c r="D173" s="172" t="s">
        <v>613</v>
      </c>
      <c r="E173" s="173" t="s">
        <v>2068</v>
      </c>
      <c r="F173" s="174" t="s">
        <v>2069</v>
      </c>
      <c r="G173" s="175" t="s">
        <v>2043</v>
      </c>
      <c r="H173" s="176">
        <v>8</v>
      </c>
      <c r="I173" s="177"/>
      <c r="J173" s="178">
        <f t="shared" si="10"/>
        <v>0</v>
      </c>
      <c r="K173" s="179"/>
      <c r="L173" s="180"/>
      <c r="M173" s="181" t="s">
        <v>1</v>
      </c>
      <c r="N173" s="182" t="s">
        <v>40</v>
      </c>
      <c r="O173" s="58"/>
      <c r="P173" s="163">
        <f t="shared" si="11"/>
        <v>0</v>
      </c>
      <c r="Q173" s="163">
        <v>2.4000000000000001E-4</v>
      </c>
      <c r="R173" s="163">
        <f t="shared" si="12"/>
        <v>1.92E-3</v>
      </c>
      <c r="S173" s="163">
        <v>0</v>
      </c>
      <c r="T173" s="164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194</v>
      </c>
      <c r="AT173" s="165" t="s">
        <v>613</v>
      </c>
      <c r="AU173" s="165" t="s">
        <v>87</v>
      </c>
      <c r="AY173" s="14" t="s">
        <v>163</v>
      </c>
      <c r="BE173" s="166">
        <f t="shared" si="14"/>
        <v>0</v>
      </c>
      <c r="BF173" s="166">
        <f t="shared" si="15"/>
        <v>0</v>
      </c>
      <c r="BG173" s="166">
        <f t="shared" si="16"/>
        <v>0</v>
      </c>
      <c r="BH173" s="166">
        <f t="shared" si="17"/>
        <v>0</v>
      </c>
      <c r="BI173" s="166">
        <f t="shared" si="18"/>
        <v>0</v>
      </c>
      <c r="BJ173" s="14" t="s">
        <v>87</v>
      </c>
      <c r="BK173" s="166">
        <f t="shared" si="19"/>
        <v>0</v>
      </c>
      <c r="BL173" s="14" t="s">
        <v>169</v>
      </c>
      <c r="BM173" s="165" t="s">
        <v>474</v>
      </c>
    </row>
    <row r="174" spans="1:65" s="2" customFormat="1" ht="16.5" customHeight="1">
      <c r="A174" s="29"/>
      <c r="B174" s="152"/>
      <c r="C174" s="172" t="s">
        <v>313</v>
      </c>
      <c r="D174" s="172" t="s">
        <v>613</v>
      </c>
      <c r="E174" s="173" t="s">
        <v>2070</v>
      </c>
      <c r="F174" s="174" t="s">
        <v>2071</v>
      </c>
      <c r="G174" s="175" t="s">
        <v>2043</v>
      </c>
      <c r="H174" s="176">
        <v>5</v>
      </c>
      <c r="I174" s="177"/>
      <c r="J174" s="178">
        <f t="shared" si="10"/>
        <v>0</v>
      </c>
      <c r="K174" s="179"/>
      <c r="L174" s="180"/>
      <c r="M174" s="181" t="s">
        <v>1</v>
      </c>
      <c r="N174" s="182" t="s">
        <v>40</v>
      </c>
      <c r="O174" s="58"/>
      <c r="P174" s="163">
        <f t="shared" si="11"/>
        <v>0</v>
      </c>
      <c r="Q174" s="163">
        <v>2.9E-4</v>
      </c>
      <c r="R174" s="163">
        <f t="shared" si="12"/>
        <v>1.4499999999999999E-3</v>
      </c>
      <c r="S174" s="163">
        <v>0</v>
      </c>
      <c r="T174" s="164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194</v>
      </c>
      <c r="AT174" s="165" t="s">
        <v>613</v>
      </c>
      <c r="AU174" s="165" t="s">
        <v>87</v>
      </c>
      <c r="AY174" s="14" t="s">
        <v>163</v>
      </c>
      <c r="BE174" s="166">
        <f t="shared" si="14"/>
        <v>0</v>
      </c>
      <c r="BF174" s="166">
        <f t="shared" si="15"/>
        <v>0</v>
      </c>
      <c r="BG174" s="166">
        <f t="shared" si="16"/>
        <v>0</v>
      </c>
      <c r="BH174" s="166">
        <f t="shared" si="17"/>
        <v>0</v>
      </c>
      <c r="BI174" s="166">
        <f t="shared" si="18"/>
        <v>0</v>
      </c>
      <c r="BJ174" s="14" t="s">
        <v>87</v>
      </c>
      <c r="BK174" s="166">
        <f t="shared" si="19"/>
        <v>0</v>
      </c>
      <c r="BL174" s="14" t="s">
        <v>169</v>
      </c>
      <c r="BM174" s="165" t="s">
        <v>727</v>
      </c>
    </row>
    <row r="175" spans="1:65" s="2" customFormat="1" ht="16.5" customHeight="1">
      <c r="A175" s="29"/>
      <c r="B175" s="152"/>
      <c r="C175" s="172" t="s">
        <v>317</v>
      </c>
      <c r="D175" s="172" t="s">
        <v>613</v>
      </c>
      <c r="E175" s="173" t="s">
        <v>2072</v>
      </c>
      <c r="F175" s="174" t="s">
        <v>2073</v>
      </c>
      <c r="G175" s="175" t="s">
        <v>2043</v>
      </c>
      <c r="H175" s="176">
        <v>5</v>
      </c>
      <c r="I175" s="177"/>
      <c r="J175" s="178">
        <f t="shared" si="10"/>
        <v>0</v>
      </c>
      <c r="K175" s="179"/>
      <c r="L175" s="180"/>
      <c r="M175" s="181" t="s">
        <v>1</v>
      </c>
      <c r="N175" s="182" t="s">
        <v>40</v>
      </c>
      <c r="O175" s="58"/>
      <c r="P175" s="163">
        <f t="shared" si="11"/>
        <v>0</v>
      </c>
      <c r="Q175" s="163">
        <v>3.6000000000000002E-4</v>
      </c>
      <c r="R175" s="163">
        <f t="shared" si="12"/>
        <v>1.8000000000000002E-3</v>
      </c>
      <c r="S175" s="163">
        <v>0</v>
      </c>
      <c r="T175" s="164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194</v>
      </c>
      <c r="AT175" s="165" t="s">
        <v>613</v>
      </c>
      <c r="AU175" s="165" t="s">
        <v>87</v>
      </c>
      <c r="AY175" s="14" t="s">
        <v>163</v>
      </c>
      <c r="BE175" s="166">
        <f t="shared" si="14"/>
        <v>0</v>
      </c>
      <c r="BF175" s="166">
        <f t="shared" si="15"/>
        <v>0</v>
      </c>
      <c r="BG175" s="166">
        <f t="shared" si="16"/>
        <v>0</v>
      </c>
      <c r="BH175" s="166">
        <f t="shared" si="17"/>
        <v>0</v>
      </c>
      <c r="BI175" s="166">
        <f t="shared" si="18"/>
        <v>0</v>
      </c>
      <c r="BJ175" s="14" t="s">
        <v>87</v>
      </c>
      <c r="BK175" s="166">
        <f t="shared" si="19"/>
        <v>0</v>
      </c>
      <c r="BL175" s="14" t="s">
        <v>169</v>
      </c>
      <c r="BM175" s="165" t="s">
        <v>736</v>
      </c>
    </row>
    <row r="176" spans="1:65" s="2" customFormat="1" ht="16.5" customHeight="1">
      <c r="A176" s="29"/>
      <c r="B176" s="152"/>
      <c r="C176" s="172" t="s">
        <v>321</v>
      </c>
      <c r="D176" s="172" t="s">
        <v>613</v>
      </c>
      <c r="E176" s="173" t="s">
        <v>2074</v>
      </c>
      <c r="F176" s="174" t="s">
        <v>2075</v>
      </c>
      <c r="G176" s="175" t="s">
        <v>2043</v>
      </c>
      <c r="H176" s="176">
        <v>2</v>
      </c>
      <c r="I176" s="177"/>
      <c r="J176" s="178">
        <f t="shared" si="10"/>
        <v>0</v>
      </c>
      <c r="K176" s="179"/>
      <c r="L176" s="180"/>
      <c r="M176" s="181" t="s">
        <v>1</v>
      </c>
      <c r="N176" s="182" t="s">
        <v>40</v>
      </c>
      <c r="O176" s="58"/>
      <c r="P176" s="163">
        <f t="shared" si="11"/>
        <v>0</v>
      </c>
      <c r="Q176" s="163">
        <v>3.8000000000000002E-4</v>
      </c>
      <c r="R176" s="163">
        <f t="shared" si="12"/>
        <v>7.6000000000000004E-4</v>
      </c>
      <c r="S176" s="163">
        <v>0</v>
      </c>
      <c r="T176" s="164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194</v>
      </c>
      <c r="AT176" s="165" t="s">
        <v>613</v>
      </c>
      <c r="AU176" s="165" t="s">
        <v>87</v>
      </c>
      <c r="AY176" s="14" t="s">
        <v>163</v>
      </c>
      <c r="BE176" s="166">
        <f t="shared" si="14"/>
        <v>0</v>
      </c>
      <c r="BF176" s="166">
        <f t="shared" si="15"/>
        <v>0</v>
      </c>
      <c r="BG176" s="166">
        <f t="shared" si="16"/>
        <v>0</v>
      </c>
      <c r="BH176" s="166">
        <f t="shared" si="17"/>
        <v>0</v>
      </c>
      <c r="BI176" s="166">
        <f t="shared" si="18"/>
        <v>0</v>
      </c>
      <c r="BJ176" s="14" t="s">
        <v>87</v>
      </c>
      <c r="BK176" s="166">
        <f t="shared" si="19"/>
        <v>0</v>
      </c>
      <c r="BL176" s="14" t="s">
        <v>169</v>
      </c>
      <c r="BM176" s="165" t="s">
        <v>744</v>
      </c>
    </row>
    <row r="177" spans="1:65" s="2" customFormat="1" ht="16.5" customHeight="1">
      <c r="A177" s="29"/>
      <c r="B177" s="152"/>
      <c r="C177" s="172" t="s">
        <v>325</v>
      </c>
      <c r="D177" s="172" t="s">
        <v>613</v>
      </c>
      <c r="E177" s="173" t="s">
        <v>2076</v>
      </c>
      <c r="F177" s="174" t="s">
        <v>2077</v>
      </c>
      <c r="G177" s="175" t="s">
        <v>2043</v>
      </c>
      <c r="H177" s="176">
        <v>2</v>
      </c>
      <c r="I177" s="177"/>
      <c r="J177" s="178">
        <f t="shared" si="10"/>
        <v>0</v>
      </c>
      <c r="K177" s="179"/>
      <c r="L177" s="180"/>
      <c r="M177" s="181" t="s">
        <v>1</v>
      </c>
      <c r="N177" s="182" t="s">
        <v>40</v>
      </c>
      <c r="O177" s="58"/>
      <c r="P177" s="163">
        <f t="shared" si="11"/>
        <v>0</v>
      </c>
      <c r="Q177" s="163">
        <v>0</v>
      </c>
      <c r="R177" s="163">
        <f t="shared" si="12"/>
        <v>0</v>
      </c>
      <c r="S177" s="163">
        <v>0</v>
      </c>
      <c r="T177" s="164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194</v>
      </c>
      <c r="AT177" s="165" t="s">
        <v>613</v>
      </c>
      <c r="AU177" s="165" t="s">
        <v>87</v>
      </c>
      <c r="AY177" s="14" t="s">
        <v>163</v>
      </c>
      <c r="BE177" s="166">
        <f t="shared" si="14"/>
        <v>0</v>
      </c>
      <c r="BF177" s="166">
        <f t="shared" si="15"/>
        <v>0</v>
      </c>
      <c r="BG177" s="166">
        <f t="shared" si="16"/>
        <v>0</v>
      </c>
      <c r="BH177" s="166">
        <f t="shared" si="17"/>
        <v>0</v>
      </c>
      <c r="BI177" s="166">
        <f t="shared" si="18"/>
        <v>0</v>
      </c>
      <c r="BJ177" s="14" t="s">
        <v>87</v>
      </c>
      <c r="BK177" s="166">
        <f t="shared" si="19"/>
        <v>0</v>
      </c>
      <c r="BL177" s="14" t="s">
        <v>169</v>
      </c>
      <c r="BM177" s="165" t="s">
        <v>752</v>
      </c>
    </row>
    <row r="178" spans="1:65" s="2" customFormat="1" ht="24.2" customHeight="1">
      <c r="A178" s="29"/>
      <c r="B178" s="152"/>
      <c r="C178" s="153" t="s">
        <v>333</v>
      </c>
      <c r="D178" s="153" t="s">
        <v>165</v>
      </c>
      <c r="E178" s="154" t="s">
        <v>2078</v>
      </c>
      <c r="F178" s="155" t="s">
        <v>2079</v>
      </c>
      <c r="G178" s="156" t="s">
        <v>483</v>
      </c>
      <c r="H178" s="157">
        <v>1</v>
      </c>
      <c r="I178" s="158"/>
      <c r="J178" s="159">
        <f t="shared" si="10"/>
        <v>0</v>
      </c>
      <c r="K178" s="160"/>
      <c r="L178" s="30"/>
      <c r="M178" s="161" t="s">
        <v>1</v>
      </c>
      <c r="N178" s="162" t="s">
        <v>40</v>
      </c>
      <c r="O178" s="58"/>
      <c r="P178" s="163">
        <f t="shared" si="11"/>
        <v>0</v>
      </c>
      <c r="Q178" s="163">
        <v>0</v>
      </c>
      <c r="R178" s="163">
        <f t="shared" si="12"/>
        <v>0</v>
      </c>
      <c r="S178" s="163">
        <v>0</v>
      </c>
      <c r="T178" s="164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169</v>
      </c>
      <c r="AT178" s="165" t="s">
        <v>165</v>
      </c>
      <c r="AU178" s="165" t="s">
        <v>87</v>
      </c>
      <c r="AY178" s="14" t="s">
        <v>163</v>
      </c>
      <c r="BE178" s="166">
        <f t="shared" si="14"/>
        <v>0</v>
      </c>
      <c r="BF178" s="166">
        <f t="shared" si="15"/>
        <v>0</v>
      </c>
      <c r="BG178" s="166">
        <f t="shared" si="16"/>
        <v>0</v>
      </c>
      <c r="BH178" s="166">
        <f t="shared" si="17"/>
        <v>0</v>
      </c>
      <c r="BI178" s="166">
        <f t="shared" si="18"/>
        <v>0</v>
      </c>
      <c r="BJ178" s="14" t="s">
        <v>87</v>
      </c>
      <c r="BK178" s="166">
        <f t="shared" si="19"/>
        <v>0</v>
      </c>
      <c r="BL178" s="14" t="s">
        <v>169</v>
      </c>
      <c r="BM178" s="165" t="s">
        <v>760</v>
      </c>
    </row>
    <row r="179" spans="1:65" s="2" customFormat="1" ht="21.75" customHeight="1">
      <c r="A179" s="29"/>
      <c r="B179" s="152"/>
      <c r="C179" s="172" t="s">
        <v>339</v>
      </c>
      <c r="D179" s="172" t="s">
        <v>613</v>
      </c>
      <c r="E179" s="173" t="s">
        <v>2080</v>
      </c>
      <c r="F179" s="174" t="s">
        <v>2081</v>
      </c>
      <c r="G179" s="175" t="s">
        <v>2082</v>
      </c>
      <c r="H179" s="176">
        <v>1</v>
      </c>
      <c r="I179" s="177"/>
      <c r="J179" s="178">
        <f t="shared" si="10"/>
        <v>0</v>
      </c>
      <c r="K179" s="179"/>
      <c r="L179" s="180"/>
      <c r="M179" s="181" t="s">
        <v>1</v>
      </c>
      <c r="N179" s="182" t="s">
        <v>40</v>
      </c>
      <c r="O179" s="58"/>
      <c r="P179" s="163">
        <f t="shared" si="11"/>
        <v>0</v>
      </c>
      <c r="Q179" s="163">
        <v>1.4999999999999999E-4</v>
      </c>
      <c r="R179" s="163">
        <f t="shared" si="12"/>
        <v>1.4999999999999999E-4</v>
      </c>
      <c r="S179" s="163">
        <v>0</v>
      </c>
      <c r="T179" s="164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194</v>
      </c>
      <c r="AT179" s="165" t="s">
        <v>613</v>
      </c>
      <c r="AU179" s="165" t="s">
        <v>87</v>
      </c>
      <c r="AY179" s="14" t="s">
        <v>163</v>
      </c>
      <c r="BE179" s="166">
        <f t="shared" si="14"/>
        <v>0</v>
      </c>
      <c r="BF179" s="166">
        <f t="shared" si="15"/>
        <v>0</v>
      </c>
      <c r="BG179" s="166">
        <f t="shared" si="16"/>
        <v>0</v>
      </c>
      <c r="BH179" s="166">
        <f t="shared" si="17"/>
        <v>0</v>
      </c>
      <c r="BI179" s="166">
        <f t="shared" si="18"/>
        <v>0</v>
      </c>
      <c r="BJ179" s="14" t="s">
        <v>87</v>
      </c>
      <c r="BK179" s="166">
        <f t="shared" si="19"/>
        <v>0</v>
      </c>
      <c r="BL179" s="14" t="s">
        <v>169</v>
      </c>
      <c r="BM179" s="165" t="s">
        <v>768</v>
      </c>
    </row>
    <row r="180" spans="1:65" s="2" customFormat="1" ht="24.2" customHeight="1">
      <c r="A180" s="29"/>
      <c r="B180" s="152"/>
      <c r="C180" s="153" t="s">
        <v>343</v>
      </c>
      <c r="D180" s="153" t="s">
        <v>165</v>
      </c>
      <c r="E180" s="154" t="s">
        <v>2083</v>
      </c>
      <c r="F180" s="155" t="s">
        <v>2084</v>
      </c>
      <c r="G180" s="156" t="s">
        <v>2043</v>
      </c>
      <c r="H180" s="157">
        <v>2</v>
      </c>
      <c r="I180" s="158"/>
      <c r="J180" s="159">
        <f t="shared" si="10"/>
        <v>0</v>
      </c>
      <c r="K180" s="160"/>
      <c r="L180" s="30"/>
      <c r="M180" s="161" t="s">
        <v>1</v>
      </c>
      <c r="N180" s="162" t="s">
        <v>40</v>
      </c>
      <c r="O180" s="58"/>
      <c r="P180" s="163">
        <f t="shared" si="11"/>
        <v>0</v>
      </c>
      <c r="Q180" s="163">
        <v>6.0000000000000002E-5</v>
      </c>
      <c r="R180" s="163">
        <f t="shared" si="12"/>
        <v>1.2E-4</v>
      </c>
      <c r="S180" s="163">
        <v>0</v>
      </c>
      <c r="T180" s="164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169</v>
      </c>
      <c r="AT180" s="165" t="s">
        <v>165</v>
      </c>
      <c r="AU180" s="165" t="s">
        <v>87</v>
      </c>
      <c r="AY180" s="14" t="s">
        <v>163</v>
      </c>
      <c r="BE180" s="166">
        <f t="shared" si="14"/>
        <v>0</v>
      </c>
      <c r="BF180" s="166">
        <f t="shared" si="15"/>
        <v>0</v>
      </c>
      <c r="BG180" s="166">
        <f t="shared" si="16"/>
        <v>0</v>
      </c>
      <c r="BH180" s="166">
        <f t="shared" si="17"/>
        <v>0</v>
      </c>
      <c r="BI180" s="166">
        <f t="shared" si="18"/>
        <v>0</v>
      </c>
      <c r="BJ180" s="14" t="s">
        <v>87</v>
      </c>
      <c r="BK180" s="166">
        <f t="shared" si="19"/>
        <v>0</v>
      </c>
      <c r="BL180" s="14" t="s">
        <v>169</v>
      </c>
      <c r="BM180" s="165" t="s">
        <v>776</v>
      </c>
    </row>
    <row r="181" spans="1:65" s="2" customFormat="1" ht="16.5" customHeight="1">
      <c r="A181" s="29"/>
      <c r="B181" s="152"/>
      <c r="C181" s="153" t="s">
        <v>349</v>
      </c>
      <c r="D181" s="153" t="s">
        <v>165</v>
      </c>
      <c r="E181" s="154" t="s">
        <v>2085</v>
      </c>
      <c r="F181" s="155" t="s">
        <v>2086</v>
      </c>
      <c r="G181" s="156" t="s">
        <v>483</v>
      </c>
      <c r="H181" s="157">
        <v>2</v>
      </c>
      <c r="I181" s="158"/>
      <c r="J181" s="159">
        <f t="shared" si="10"/>
        <v>0</v>
      </c>
      <c r="K181" s="160"/>
      <c r="L181" s="30"/>
      <c r="M181" s="161" t="s">
        <v>1</v>
      </c>
      <c r="N181" s="162" t="s">
        <v>40</v>
      </c>
      <c r="O181" s="58"/>
      <c r="P181" s="163">
        <f t="shared" si="11"/>
        <v>0</v>
      </c>
      <c r="Q181" s="163">
        <v>0</v>
      </c>
      <c r="R181" s="163">
        <f t="shared" si="12"/>
        <v>0</v>
      </c>
      <c r="S181" s="163">
        <v>0</v>
      </c>
      <c r="T181" s="164">
        <f t="shared" si="1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169</v>
      </c>
      <c r="AT181" s="165" t="s">
        <v>165</v>
      </c>
      <c r="AU181" s="165" t="s">
        <v>87</v>
      </c>
      <c r="AY181" s="14" t="s">
        <v>163</v>
      </c>
      <c r="BE181" s="166">
        <f t="shared" si="14"/>
        <v>0</v>
      </c>
      <c r="BF181" s="166">
        <f t="shared" si="15"/>
        <v>0</v>
      </c>
      <c r="BG181" s="166">
        <f t="shared" si="16"/>
        <v>0</v>
      </c>
      <c r="BH181" s="166">
        <f t="shared" si="17"/>
        <v>0</v>
      </c>
      <c r="BI181" s="166">
        <f t="shared" si="18"/>
        <v>0</v>
      </c>
      <c r="BJ181" s="14" t="s">
        <v>87</v>
      </c>
      <c r="BK181" s="166">
        <f t="shared" si="19"/>
        <v>0</v>
      </c>
      <c r="BL181" s="14" t="s">
        <v>169</v>
      </c>
      <c r="BM181" s="165" t="s">
        <v>784</v>
      </c>
    </row>
    <row r="182" spans="1:65" s="2" customFormat="1" ht="24.2" customHeight="1">
      <c r="A182" s="29"/>
      <c r="B182" s="152"/>
      <c r="C182" s="153" t="s">
        <v>354</v>
      </c>
      <c r="D182" s="153" t="s">
        <v>165</v>
      </c>
      <c r="E182" s="154" t="s">
        <v>2087</v>
      </c>
      <c r="F182" s="155" t="s">
        <v>2088</v>
      </c>
      <c r="G182" s="156" t="s">
        <v>2043</v>
      </c>
      <c r="H182" s="157">
        <v>2</v>
      </c>
      <c r="I182" s="158"/>
      <c r="J182" s="159">
        <f t="shared" si="10"/>
        <v>0</v>
      </c>
      <c r="K182" s="160"/>
      <c r="L182" s="30"/>
      <c r="M182" s="161" t="s">
        <v>1</v>
      </c>
      <c r="N182" s="162" t="s">
        <v>40</v>
      </c>
      <c r="O182" s="58"/>
      <c r="P182" s="163">
        <f t="shared" si="11"/>
        <v>0</v>
      </c>
      <c r="Q182" s="163">
        <v>0</v>
      </c>
      <c r="R182" s="163">
        <f t="shared" si="12"/>
        <v>0</v>
      </c>
      <c r="S182" s="163">
        <v>0</v>
      </c>
      <c r="T182" s="164">
        <f t="shared" si="1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169</v>
      </c>
      <c r="AT182" s="165" t="s">
        <v>165</v>
      </c>
      <c r="AU182" s="165" t="s">
        <v>87</v>
      </c>
      <c r="AY182" s="14" t="s">
        <v>163</v>
      </c>
      <c r="BE182" s="166">
        <f t="shared" si="14"/>
        <v>0</v>
      </c>
      <c r="BF182" s="166">
        <f t="shared" si="15"/>
        <v>0</v>
      </c>
      <c r="BG182" s="166">
        <f t="shared" si="16"/>
        <v>0</v>
      </c>
      <c r="BH182" s="166">
        <f t="shared" si="17"/>
        <v>0</v>
      </c>
      <c r="BI182" s="166">
        <f t="shared" si="18"/>
        <v>0</v>
      </c>
      <c r="BJ182" s="14" t="s">
        <v>87</v>
      </c>
      <c r="BK182" s="166">
        <f t="shared" si="19"/>
        <v>0</v>
      </c>
      <c r="BL182" s="14" t="s">
        <v>169</v>
      </c>
      <c r="BM182" s="165" t="s">
        <v>792</v>
      </c>
    </row>
    <row r="183" spans="1:65" s="2" customFormat="1" ht="16.5" customHeight="1">
      <c r="A183" s="29"/>
      <c r="B183" s="152"/>
      <c r="C183" s="172" t="s">
        <v>358</v>
      </c>
      <c r="D183" s="172" t="s">
        <v>613</v>
      </c>
      <c r="E183" s="173" t="s">
        <v>2089</v>
      </c>
      <c r="F183" s="174" t="s">
        <v>2090</v>
      </c>
      <c r="G183" s="175" t="s">
        <v>282</v>
      </c>
      <c r="H183" s="176">
        <v>1.4</v>
      </c>
      <c r="I183" s="177"/>
      <c r="J183" s="178">
        <f t="shared" si="10"/>
        <v>0</v>
      </c>
      <c r="K183" s="179"/>
      <c r="L183" s="180"/>
      <c r="M183" s="181" t="s">
        <v>1</v>
      </c>
      <c r="N183" s="182" t="s">
        <v>40</v>
      </c>
      <c r="O183" s="58"/>
      <c r="P183" s="163">
        <f t="shared" si="11"/>
        <v>0</v>
      </c>
      <c r="Q183" s="163">
        <v>0</v>
      </c>
      <c r="R183" s="163">
        <f t="shared" si="12"/>
        <v>0</v>
      </c>
      <c r="S183" s="163">
        <v>0</v>
      </c>
      <c r="T183" s="164">
        <f t="shared" si="1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194</v>
      </c>
      <c r="AT183" s="165" t="s">
        <v>613</v>
      </c>
      <c r="AU183" s="165" t="s">
        <v>87</v>
      </c>
      <c r="AY183" s="14" t="s">
        <v>163</v>
      </c>
      <c r="BE183" s="166">
        <f t="shared" si="14"/>
        <v>0</v>
      </c>
      <c r="BF183" s="166">
        <f t="shared" si="15"/>
        <v>0</v>
      </c>
      <c r="BG183" s="166">
        <f t="shared" si="16"/>
        <v>0</v>
      </c>
      <c r="BH183" s="166">
        <f t="shared" si="17"/>
        <v>0</v>
      </c>
      <c r="BI183" s="166">
        <f t="shared" si="18"/>
        <v>0</v>
      </c>
      <c r="BJ183" s="14" t="s">
        <v>87</v>
      </c>
      <c r="BK183" s="166">
        <f t="shared" si="19"/>
        <v>0</v>
      </c>
      <c r="BL183" s="14" t="s">
        <v>169</v>
      </c>
      <c r="BM183" s="165" t="s">
        <v>800</v>
      </c>
    </row>
    <row r="184" spans="1:65" s="2" customFormat="1" ht="16.5" customHeight="1">
      <c r="A184" s="29"/>
      <c r="B184" s="152"/>
      <c r="C184" s="153" t="s">
        <v>362</v>
      </c>
      <c r="D184" s="153" t="s">
        <v>165</v>
      </c>
      <c r="E184" s="154" t="s">
        <v>2091</v>
      </c>
      <c r="F184" s="155" t="s">
        <v>2092</v>
      </c>
      <c r="G184" s="156" t="s">
        <v>2043</v>
      </c>
      <c r="H184" s="157">
        <v>2</v>
      </c>
      <c r="I184" s="158"/>
      <c r="J184" s="159">
        <f t="shared" si="10"/>
        <v>0</v>
      </c>
      <c r="K184" s="160"/>
      <c r="L184" s="30"/>
      <c r="M184" s="161" t="s">
        <v>1</v>
      </c>
      <c r="N184" s="162" t="s">
        <v>40</v>
      </c>
      <c r="O184" s="58"/>
      <c r="P184" s="163">
        <f t="shared" si="11"/>
        <v>0</v>
      </c>
      <c r="Q184" s="163">
        <v>4.0000000000000001E-3</v>
      </c>
      <c r="R184" s="163">
        <f t="shared" si="12"/>
        <v>8.0000000000000002E-3</v>
      </c>
      <c r="S184" s="163">
        <v>0</v>
      </c>
      <c r="T184" s="164">
        <f t="shared" si="1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169</v>
      </c>
      <c r="AT184" s="165" t="s">
        <v>165</v>
      </c>
      <c r="AU184" s="165" t="s">
        <v>87</v>
      </c>
      <c r="AY184" s="14" t="s">
        <v>163</v>
      </c>
      <c r="BE184" s="166">
        <f t="shared" si="14"/>
        <v>0</v>
      </c>
      <c r="BF184" s="166">
        <f t="shared" si="15"/>
        <v>0</v>
      </c>
      <c r="BG184" s="166">
        <f t="shared" si="16"/>
        <v>0</v>
      </c>
      <c r="BH184" s="166">
        <f t="shared" si="17"/>
        <v>0</v>
      </c>
      <c r="BI184" s="166">
        <f t="shared" si="18"/>
        <v>0</v>
      </c>
      <c r="BJ184" s="14" t="s">
        <v>87</v>
      </c>
      <c r="BK184" s="166">
        <f t="shared" si="19"/>
        <v>0</v>
      </c>
      <c r="BL184" s="14" t="s">
        <v>169</v>
      </c>
      <c r="BM184" s="165" t="s">
        <v>808</v>
      </c>
    </row>
    <row r="185" spans="1:65" s="2" customFormat="1" ht="16.5" customHeight="1">
      <c r="A185" s="29"/>
      <c r="B185" s="152"/>
      <c r="C185" s="172" t="s">
        <v>366</v>
      </c>
      <c r="D185" s="172" t="s">
        <v>613</v>
      </c>
      <c r="E185" s="173" t="s">
        <v>2093</v>
      </c>
      <c r="F185" s="174" t="s">
        <v>2094</v>
      </c>
      <c r="G185" s="175" t="s">
        <v>2043</v>
      </c>
      <c r="H185" s="176">
        <v>2</v>
      </c>
      <c r="I185" s="177"/>
      <c r="J185" s="178">
        <f t="shared" si="10"/>
        <v>0</v>
      </c>
      <c r="K185" s="179"/>
      <c r="L185" s="180"/>
      <c r="M185" s="181" t="s">
        <v>1</v>
      </c>
      <c r="N185" s="182" t="s">
        <v>40</v>
      </c>
      <c r="O185" s="58"/>
      <c r="P185" s="163">
        <f t="shared" si="11"/>
        <v>0</v>
      </c>
      <c r="Q185" s="163">
        <v>1E-3</v>
      </c>
      <c r="R185" s="163">
        <f t="shared" si="12"/>
        <v>2E-3</v>
      </c>
      <c r="S185" s="163">
        <v>0</v>
      </c>
      <c r="T185" s="164">
        <f t="shared" si="1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194</v>
      </c>
      <c r="AT185" s="165" t="s">
        <v>613</v>
      </c>
      <c r="AU185" s="165" t="s">
        <v>87</v>
      </c>
      <c r="AY185" s="14" t="s">
        <v>163</v>
      </c>
      <c r="BE185" s="166">
        <f t="shared" si="14"/>
        <v>0</v>
      </c>
      <c r="BF185" s="166">
        <f t="shared" si="15"/>
        <v>0</v>
      </c>
      <c r="BG185" s="166">
        <f t="shared" si="16"/>
        <v>0</v>
      </c>
      <c r="BH185" s="166">
        <f t="shared" si="17"/>
        <v>0</v>
      </c>
      <c r="BI185" s="166">
        <f t="shared" si="18"/>
        <v>0</v>
      </c>
      <c r="BJ185" s="14" t="s">
        <v>87</v>
      </c>
      <c r="BK185" s="166">
        <f t="shared" si="19"/>
        <v>0</v>
      </c>
      <c r="BL185" s="14" t="s">
        <v>169</v>
      </c>
      <c r="BM185" s="165" t="s">
        <v>816</v>
      </c>
    </row>
    <row r="186" spans="1:65" s="2" customFormat="1" ht="21.75" customHeight="1">
      <c r="A186" s="29"/>
      <c r="B186" s="152"/>
      <c r="C186" s="153" t="s">
        <v>370</v>
      </c>
      <c r="D186" s="153" t="s">
        <v>165</v>
      </c>
      <c r="E186" s="154" t="s">
        <v>2095</v>
      </c>
      <c r="F186" s="155" t="s">
        <v>2096</v>
      </c>
      <c r="G186" s="156" t="s">
        <v>2043</v>
      </c>
      <c r="H186" s="157">
        <v>1</v>
      </c>
      <c r="I186" s="158"/>
      <c r="J186" s="159">
        <f t="shared" si="10"/>
        <v>0</v>
      </c>
      <c r="K186" s="160"/>
      <c r="L186" s="30"/>
      <c r="M186" s="161" t="s">
        <v>1</v>
      </c>
      <c r="N186" s="162" t="s">
        <v>40</v>
      </c>
      <c r="O186" s="58"/>
      <c r="P186" s="163">
        <f t="shared" si="11"/>
        <v>0</v>
      </c>
      <c r="Q186" s="163">
        <v>0</v>
      </c>
      <c r="R186" s="163">
        <f t="shared" si="12"/>
        <v>0</v>
      </c>
      <c r="S186" s="163">
        <v>0</v>
      </c>
      <c r="T186" s="164">
        <f t="shared" si="1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169</v>
      </c>
      <c r="AT186" s="165" t="s">
        <v>165</v>
      </c>
      <c r="AU186" s="165" t="s">
        <v>87</v>
      </c>
      <c r="AY186" s="14" t="s">
        <v>163</v>
      </c>
      <c r="BE186" s="166">
        <f t="shared" si="14"/>
        <v>0</v>
      </c>
      <c r="BF186" s="166">
        <f t="shared" si="15"/>
        <v>0</v>
      </c>
      <c r="BG186" s="166">
        <f t="shared" si="16"/>
        <v>0</v>
      </c>
      <c r="BH186" s="166">
        <f t="shared" si="17"/>
        <v>0</v>
      </c>
      <c r="BI186" s="166">
        <f t="shared" si="18"/>
        <v>0</v>
      </c>
      <c r="BJ186" s="14" t="s">
        <v>87</v>
      </c>
      <c r="BK186" s="166">
        <f t="shared" si="19"/>
        <v>0</v>
      </c>
      <c r="BL186" s="14" t="s">
        <v>169</v>
      </c>
      <c r="BM186" s="165" t="s">
        <v>824</v>
      </c>
    </row>
    <row r="187" spans="1:65" s="2" customFormat="1" ht="16.5" customHeight="1">
      <c r="A187" s="29"/>
      <c r="B187" s="152"/>
      <c r="C187" s="172" t="s">
        <v>374</v>
      </c>
      <c r="D187" s="172" t="s">
        <v>613</v>
      </c>
      <c r="E187" s="173" t="s">
        <v>2097</v>
      </c>
      <c r="F187" s="174" t="s">
        <v>2098</v>
      </c>
      <c r="G187" s="175" t="s">
        <v>2043</v>
      </c>
      <c r="H187" s="176">
        <v>1</v>
      </c>
      <c r="I187" s="177"/>
      <c r="J187" s="178">
        <f t="shared" si="10"/>
        <v>0</v>
      </c>
      <c r="K187" s="179"/>
      <c r="L187" s="180"/>
      <c r="M187" s="181" t="s">
        <v>1</v>
      </c>
      <c r="N187" s="182" t="s">
        <v>40</v>
      </c>
      <c r="O187" s="58"/>
      <c r="P187" s="163">
        <f t="shared" si="11"/>
        <v>0</v>
      </c>
      <c r="Q187" s="163">
        <v>5.7000000000000002E-3</v>
      </c>
      <c r="R187" s="163">
        <f t="shared" si="12"/>
        <v>5.7000000000000002E-3</v>
      </c>
      <c r="S187" s="163">
        <v>0</v>
      </c>
      <c r="T187" s="164">
        <f t="shared" si="1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194</v>
      </c>
      <c r="AT187" s="165" t="s">
        <v>613</v>
      </c>
      <c r="AU187" s="165" t="s">
        <v>87</v>
      </c>
      <c r="AY187" s="14" t="s">
        <v>163</v>
      </c>
      <c r="BE187" s="166">
        <f t="shared" si="14"/>
        <v>0</v>
      </c>
      <c r="BF187" s="166">
        <f t="shared" si="15"/>
        <v>0</v>
      </c>
      <c r="BG187" s="166">
        <f t="shared" si="16"/>
        <v>0</v>
      </c>
      <c r="BH187" s="166">
        <f t="shared" si="17"/>
        <v>0</v>
      </c>
      <c r="BI187" s="166">
        <f t="shared" si="18"/>
        <v>0</v>
      </c>
      <c r="BJ187" s="14" t="s">
        <v>87</v>
      </c>
      <c r="BK187" s="166">
        <f t="shared" si="19"/>
        <v>0</v>
      </c>
      <c r="BL187" s="14" t="s">
        <v>169</v>
      </c>
      <c r="BM187" s="165" t="s">
        <v>832</v>
      </c>
    </row>
    <row r="188" spans="1:65" s="2" customFormat="1" ht="24.2" customHeight="1">
      <c r="A188" s="29"/>
      <c r="B188" s="152"/>
      <c r="C188" s="153" t="s">
        <v>378</v>
      </c>
      <c r="D188" s="153" t="s">
        <v>165</v>
      </c>
      <c r="E188" s="154" t="s">
        <v>2099</v>
      </c>
      <c r="F188" s="155" t="s">
        <v>2100</v>
      </c>
      <c r="G188" s="156" t="s">
        <v>282</v>
      </c>
      <c r="H188" s="157">
        <v>125</v>
      </c>
      <c r="I188" s="158"/>
      <c r="J188" s="159">
        <f t="shared" si="10"/>
        <v>0</v>
      </c>
      <c r="K188" s="160"/>
      <c r="L188" s="30"/>
      <c r="M188" s="161" t="s">
        <v>1</v>
      </c>
      <c r="N188" s="162" t="s">
        <v>40</v>
      </c>
      <c r="O188" s="58"/>
      <c r="P188" s="163">
        <f t="shared" si="11"/>
        <v>0</v>
      </c>
      <c r="Q188" s="163">
        <v>0</v>
      </c>
      <c r="R188" s="163">
        <f t="shared" si="12"/>
        <v>0</v>
      </c>
      <c r="S188" s="163">
        <v>0</v>
      </c>
      <c r="T188" s="164">
        <f t="shared" si="1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169</v>
      </c>
      <c r="AT188" s="165" t="s">
        <v>165</v>
      </c>
      <c r="AU188" s="165" t="s">
        <v>87</v>
      </c>
      <c r="AY188" s="14" t="s">
        <v>163</v>
      </c>
      <c r="BE188" s="166">
        <f t="shared" si="14"/>
        <v>0</v>
      </c>
      <c r="BF188" s="166">
        <f t="shared" si="15"/>
        <v>0</v>
      </c>
      <c r="BG188" s="166">
        <f t="shared" si="16"/>
        <v>0</v>
      </c>
      <c r="BH188" s="166">
        <f t="shared" si="17"/>
        <v>0</v>
      </c>
      <c r="BI188" s="166">
        <f t="shared" si="18"/>
        <v>0</v>
      </c>
      <c r="BJ188" s="14" t="s">
        <v>87</v>
      </c>
      <c r="BK188" s="166">
        <f t="shared" si="19"/>
        <v>0</v>
      </c>
      <c r="BL188" s="14" t="s">
        <v>169</v>
      </c>
      <c r="BM188" s="165" t="s">
        <v>840</v>
      </c>
    </row>
    <row r="189" spans="1:65" s="2" customFormat="1" ht="24.2" customHeight="1">
      <c r="A189" s="29"/>
      <c r="B189" s="152"/>
      <c r="C189" s="153" t="s">
        <v>382</v>
      </c>
      <c r="D189" s="153" t="s">
        <v>165</v>
      </c>
      <c r="E189" s="154" t="s">
        <v>2101</v>
      </c>
      <c r="F189" s="155" t="s">
        <v>2102</v>
      </c>
      <c r="G189" s="156" t="s">
        <v>282</v>
      </c>
      <c r="H189" s="157">
        <v>80</v>
      </c>
      <c r="I189" s="158"/>
      <c r="J189" s="159">
        <f t="shared" si="10"/>
        <v>0</v>
      </c>
      <c r="K189" s="160"/>
      <c r="L189" s="30"/>
      <c r="M189" s="161" t="s">
        <v>1</v>
      </c>
      <c r="N189" s="162" t="s">
        <v>40</v>
      </c>
      <c r="O189" s="58"/>
      <c r="P189" s="163">
        <f t="shared" si="11"/>
        <v>0</v>
      </c>
      <c r="Q189" s="163">
        <v>0</v>
      </c>
      <c r="R189" s="163">
        <f t="shared" si="12"/>
        <v>0</v>
      </c>
      <c r="S189" s="163">
        <v>0</v>
      </c>
      <c r="T189" s="164">
        <f t="shared" si="1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169</v>
      </c>
      <c r="AT189" s="165" t="s">
        <v>165</v>
      </c>
      <c r="AU189" s="165" t="s">
        <v>87</v>
      </c>
      <c r="AY189" s="14" t="s">
        <v>163</v>
      </c>
      <c r="BE189" s="166">
        <f t="shared" si="14"/>
        <v>0</v>
      </c>
      <c r="BF189" s="166">
        <f t="shared" si="15"/>
        <v>0</v>
      </c>
      <c r="BG189" s="166">
        <f t="shared" si="16"/>
        <v>0</v>
      </c>
      <c r="BH189" s="166">
        <f t="shared" si="17"/>
        <v>0</v>
      </c>
      <c r="BI189" s="166">
        <f t="shared" si="18"/>
        <v>0</v>
      </c>
      <c r="BJ189" s="14" t="s">
        <v>87</v>
      </c>
      <c r="BK189" s="166">
        <f t="shared" si="19"/>
        <v>0</v>
      </c>
      <c r="BL189" s="14" t="s">
        <v>169</v>
      </c>
      <c r="BM189" s="165" t="s">
        <v>848</v>
      </c>
    </row>
    <row r="190" spans="1:65" s="2" customFormat="1" ht="33" customHeight="1">
      <c r="A190" s="29"/>
      <c r="B190" s="152"/>
      <c r="C190" s="153" t="s">
        <v>386</v>
      </c>
      <c r="D190" s="153" t="s">
        <v>165</v>
      </c>
      <c r="E190" s="154" t="s">
        <v>2103</v>
      </c>
      <c r="F190" s="155" t="s">
        <v>2104</v>
      </c>
      <c r="G190" s="156" t="s">
        <v>282</v>
      </c>
      <c r="H190" s="157">
        <v>23.5</v>
      </c>
      <c r="I190" s="158"/>
      <c r="J190" s="159">
        <f t="shared" si="10"/>
        <v>0</v>
      </c>
      <c r="K190" s="160"/>
      <c r="L190" s="30"/>
      <c r="M190" s="161" t="s">
        <v>1</v>
      </c>
      <c r="N190" s="162" t="s">
        <v>40</v>
      </c>
      <c r="O190" s="58"/>
      <c r="P190" s="163">
        <f t="shared" si="11"/>
        <v>0</v>
      </c>
      <c r="Q190" s="163">
        <v>0</v>
      </c>
      <c r="R190" s="163">
        <f t="shared" si="12"/>
        <v>0</v>
      </c>
      <c r="S190" s="163">
        <v>0</v>
      </c>
      <c r="T190" s="164">
        <f t="shared" si="1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169</v>
      </c>
      <c r="AT190" s="165" t="s">
        <v>165</v>
      </c>
      <c r="AU190" s="165" t="s">
        <v>87</v>
      </c>
      <c r="AY190" s="14" t="s">
        <v>163</v>
      </c>
      <c r="BE190" s="166">
        <f t="shared" si="14"/>
        <v>0</v>
      </c>
      <c r="BF190" s="166">
        <f t="shared" si="15"/>
        <v>0</v>
      </c>
      <c r="BG190" s="166">
        <f t="shared" si="16"/>
        <v>0</v>
      </c>
      <c r="BH190" s="166">
        <f t="shared" si="17"/>
        <v>0</v>
      </c>
      <c r="BI190" s="166">
        <f t="shared" si="18"/>
        <v>0</v>
      </c>
      <c r="BJ190" s="14" t="s">
        <v>87</v>
      </c>
      <c r="BK190" s="166">
        <f t="shared" si="19"/>
        <v>0</v>
      </c>
      <c r="BL190" s="14" t="s">
        <v>169</v>
      </c>
      <c r="BM190" s="165" t="s">
        <v>856</v>
      </c>
    </row>
    <row r="191" spans="1:65" s="2" customFormat="1" ht="21.75" customHeight="1">
      <c r="A191" s="29"/>
      <c r="B191" s="152"/>
      <c r="C191" s="172" t="s">
        <v>392</v>
      </c>
      <c r="D191" s="172" t="s">
        <v>613</v>
      </c>
      <c r="E191" s="173" t="s">
        <v>2105</v>
      </c>
      <c r="F191" s="174" t="s">
        <v>2106</v>
      </c>
      <c r="G191" s="175" t="s">
        <v>282</v>
      </c>
      <c r="H191" s="176">
        <v>24.716999999999999</v>
      </c>
      <c r="I191" s="177"/>
      <c r="J191" s="178">
        <f t="shared" si="10"/>
        <v>0</v>
      </c>
      <c r="K191" s="179"/>
      <c r="L191" s="180"/>
      <c r="M191" s="181" t="s">
        <v>1</v>
      </c>
      <c r="N191" s="182" t="s">
        <v>40</v>
      </c>
      <c r="O191" s="58"/>
      <c r="P191" s="163">
        <f t="shared" si="11"/>
        <v>0</v>
      </c>
      <c r="Q191" s="163">
        <v>0</v>
      </c>
      <c r="R191" s="163">
        <f t="shared" si="12"/>
        <v>0</v>
      </c>
      <c r="S191" s="163">
        <v>0</v>
      </c>
      <c r="T191" s="164">
        <f t="shared" si="1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194</v>
      </c>
      <c r="AT191" s="165" t="s">
        <v>613</v>
      </c>
      <c r="AU191" s="165" t="s">
        <v>87</v>
      </c>
      <c r="AY191" s="14" t="s">
        <v>163</v>
      </c>
      <c r="BE191" s="166">
        <f t="shared" si="14"/>
        <v>0</v>
      </c>
      <c r="BF191" s="166">
        <f t="shared" si="15"/>
        <v>0</v>
      </c>
      <c r="BG191" s="166">
        <f t="shared" si="16"/>
        <v>0</v>
      </c>
      <c r="BH191" s="166">
        <f t="shared" si="17"/>
        <v>0</v>
      </c>
      <c r="BI191" s="166">
        <f t="shared" si="18"/>
        <v>0</v>
      </c>
      <c r="BJ191" s="14" t="s">
        <v>87</v>
      </c>
      <c r="BK191" s="166">
        <f t="shared" si="19"/>
        <v>0</v>
      </c>
      <c r="BL191" s="14" t="s">
        <v>169</v>
      </c>
      <c r="BM191" s="165" t="s">
        <v>864</v>
      </c>
    </row>
    <row r="192" spans="1:65" s="2" customFormat="1" ht="24.2" customHeight="1">
      <c r="A192" s="29"/>
      <c r="B192" s="152"/>
      <c r="C192" s="153" t="s">
        <v>396</v>
      </c>
      <c r="D192" s="153" t="s">
        <v>165</v>
      </c>
      <c r="E192" s="154" t="s">
        <v>2107</v>
      </c>
      <c r="F192" s="155" t="s">
        <v>2108</v>
      </c>
      <c r="G192" s="156" t="s">
        <v>282</v>
      </c>
      <c r="H192" s="157">
        <v>23.5</v>
      </c>
      <c r="I192" s="158"/>
      <c r="J192" s="159">
        <f t="shared" si="10"/>
        <v>0</v>
      </c>
      <c r="K192" s="160"/>
      <c r="L192" s="30"/>
      <c r="M192" s="161" t="s">
        <v>1</v>
      </c>
      <c r="N192" s="162" t="s">
        <v>40</v>
      </c>
      <c r="O192" s="58"/>
      <c r="P192" s="163">
        <f t="shared" si="11"/>
        <v>0</v>
      </c>
      <c r="Q192" s="163">
        <v>7.1800000000000003E-2</v>
      </c>
      <c r="R192" s="163">
        <f t="shared" si="12"/>
        <v>1.6873</v>
      </c>
      <c r="S192" s="163">
        <v>0</v>
      </c>
      <c r="T192" s="164">
        <f t="shared" si="1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169</v>
      </c>
      <c r="AT192" s="165" t="s">
        <v>165</v>
      </c>
      <c r="AU192" s="165" t="s">
        <v>87</v>
      </c>
      <c r="AY192" s="14" t="s">
        <v>163</v>
      </c>
      <c r="BE192" s="166">
        <f t="shared" si="14"/>
        <v>0</v>
      </c>
      <c r="BF192" s="166">
        <f t="shared" si="15"/>
        <v>0</v>
      </c>
      <c r="BG192" s="166">
        <f t="shared" si="16"/>
        <v>0</v>
      </c>
      <c r="BH192" s="166">
        <f t="shared" si="17"/>
        <v>0</v>
      </c>
      <c r="BI192" s="166">
        <f t="shared" si="18"/>
        <v>0</v>
      </c>
      <c r="BJ192" s="14" t="s">
        <v>87</v>
      </c>
      <c r="BK192" s="166">
        <f t="shared" si="19"/>
        <v>0</v>
      </c>
      <c r="BL192" s="14" t="s">
        <v>169</v>
      </c>
      <c r="BM192" s="165" t="s">
        <v>872</v>
      </c>
    </row>
    <row r="193" spans="1:65" s="12" customFormat="1" ht="22.9" customHeight="1">
      <c r="B193" s="139"/>
      <c r="D193" s="140" t="s">
        <v>73</v>
      </c>
      <c r="E193" s="150" t="s">
        <v>198</v>
      </c>
      <c r="F193" s="150" t="s">
        <v>2109</v>
      </c>
      <c r="I193" s="142"/>
      <c r="J193" s="151">
        <f>BK193</f>
        <v>0</v>
      </c>
      <c r="L193" s="139"/>
      <c r="M193" s="144"/>
      <c r="N193" s="145"/>
      <c r="O193" s="145"/>
      <c r="P193" s="146">
        <f>SUM(P194:P204)</f>
        <v>0</v>
      </c>
      <c r="Q193" s="145"/>
      <c r="R193" s="146">
        <f>SUM(R194:R204)</f>
        <v>3.7498250000000004E-2</v>
      </c>
      <c r="S193" s="145"/>
      <c r="T193" s="147">
        <f>SUM(T194:T204)</f>
        <v>0.6915</v>
      </c>
      <c r="AR193" s="140" t="s">
        <v>81</v>
      </c>
      <c r="AT193" s="148" t="s">
        <v>73</v>
      </c>
      <c r="AU193" s="148" t="s">
        <v>81</v>
      </c>
      <c r="AY193" s="140" t="s">
        <v>163</v>
      </c>
      <c r="BK193" s="149">
        <f>SUM(BK194:BK204)</f>
        <v>0</v>
      </c>
    </row>
    <row r="194" spans="1:65" s="2" customFormat="1" ht="21.75" customHeight="1">
      <c r="A194" s="29"/>
      <c r="B194" s="152"/>
      <c r="C194" s="153" t="s">
        <v>402</v>
      </c>
      <c r="D194" s="153" t="s">
        <v>165</v>
      </c>
      <c r="E194" s="154" t="s">
        <v>2110</v>
      </c>
      <c r="F194" s="155" t="s">
        <v>2111</v>
      </c>
      <c r="G194" s="156" t="s">
        <v>168</v>
      </c>
      <c r="H194" s="157">
        <v>9.9</v>
      </c>
      <c r="I194" s="158"/>
      <c r="J194" s="159">
        <f t="shared" ref="J194:J204" si="20">ROUND(I194*H194,2)</f>
        <v>0</v>
      </c>
      <c r="K194" s="160"/>
      <c r="L194" s="30"/>
      <c r="M194" s="161" t="s">
        <v>1</v>
      </c>
      <c r="N194" s="162" t="s">
        <v>40</v>
      </c>
      <c r="O194" s="58"/>
      <c r="P194" s="163">
        <f t="shared" ref="P194:P204" si="21">O194*H194</f>
        <v>0</v>
      </c>
      <c r="Q194" s="163">
        <v>1.66E-3</v>
      </c>
      <c r="R194" s="163">
        <f t="shared" ref="R194:R204" si="22">Q194*H194</f>
        <v>1.6434000000000001E-2</v>
      </c>
      <c r="S194" s="163">
        <v>0</v>
      </c>
      <c r="T194" s="164">
        <f t="shared" ref="T194:T204" si="23"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169</v>
      </c>
      <c r="AT194" s="165" t="s">
        <v>165</v>
      </c>
      <c r="AU194" s="165" t="s">
        <v>87</v>
      </c>
      <c r="AY194" s="14" t="s">
        <v>163</v>
      </c>
      <c r="BE194" s="166">
        <f t="shared" ref="BE194:BE204" si="24">IF(N194="základná",J194,0)</f>
        <v>0</v>
      </c>
      <c r="BF194" s="166">
        <f t="shared" ref="BF194:BF204" si="25">IF(N194="znížená",J194,0)</f>
        <v>0</v>
      </c>
      <c r="BG194" s="166">
        <f t="shared" ref="BG194:BG204" si="26">IF(N194="zákl. prenesená",J194,0)</f>
        <v>0</v>
      </c>
      <c r="BH194" s="166">
        <f t="shared" ref="BH194:BH204" si="27">IF(N194="zníž. prenesená",J194,0)</f>
        <v>0</v>
      </c>
      <c r="BI194" s="166">
        <f t="shared" ref="BI194:BI204" si="28">IF(N194="nulová",J194,0)</f>
        <v>0</v>
      </c>
      <c r="BJ194" s="14" t="s">
        <v>87</v>
      </c>
      <c r="BK194" s="166">
        <f t="shared" ref="BK194:BK204" si="29">ROUND(I194*H194,2)</f>
        <v>0</v>
      </c>
      <c r="BL194" s="14" t="s">
        <v>169</v>
      </c>
      <c r="BM194" s="165" t="s">
        <v>880</v>
      </c>
    </row>
    <row r="195" spans="1:65" s="2" customFormat="1" ht="24.2" customHeight="1">
      <c r="A195" s="29"/>
      <c r="B195" s="152"/>
      <c r="C195" s="153" t="s">
        <v>406</v>
      </c>
      <c r="D195" s="153" t="s">
        <v>165</v>
      </c>
      <c r="E195" s="154" t="s">
        <v>2112</v>
      </c>
      <c r="F195" s="155" t="s">
        <v>2113</v>
      </c>
      <c r="G195" s="156" t="s">
        <v>168</v>
      </c>
      <c r="H195" s="157">
        <v>150</v>
      </c>
      <c r="I195" s="158"/>
      <c r="J195" s="159">
        <f t="shared" si="20"/>
        <v>0</v>
      </c>
      <c r="K195" s="160"/>
      <c r="L195" s="30"/>
      <c r="M195" s="161" t="s">
        <v>1</v>
      </c>
      <c r="N195" s="162" t="s">
        <v>40</v>
      </c>
      <c r="O195" s="58"/>
      <c r="P195" s="163">
        <f t="shared" si="21"/>
        <v>0</v>
      </c>
      <c r="Q195" s="163">
        <v>2.0000000000000002E-5</v>
      </c>
      <c r="R195" s="163">
        <f t="shared" si="22"/>
        <v>3.0000000000000001E-3</v>
      </c>
      <c r="S195" s="163">
        <v>0</v>
      </c>
      <c r="T195" s="164">
        <f t="shared" si="2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169</v>
      </c>
      <c r="AT195" s="165" t="s">
        <v>165</v>
      </c>
      <c r="AU195" s="165" t="s">
        <v>87</v>
      </c>
      <c r="AY195" s="14" t="s">
        <v>163</v>
      </c>
      <c r="BE195" s="166">
        <f t="shared" si="24"/>
        <v>0</v>
      </c>
      <c r="BF195" s="166">
        <f t="shared" si="25"/>
        <v>0</v>
      </c>
      <c r="BG195" s="166">
        <f t="shared" si="26"/>
        <v>0</v>
      </c>
      <c r="BH195" s="166">
        <f t="shared" si="27"/>
        <v>0</v>
      </c>
      <c r="BI195" s="166">
        <f t="shared" si="28"/>
        <v>0</v>
      </c>
      <c r="BJ195" s="14" t="s">
        <v>87</v>
      </c>
      <c r="BK195" s="166">
        <f t="shared" si="29"/>
        <v>0</v>
      </c>
      <c r="BL195" s="14" t="s">
        <v>169</v>
      </c>
      <c r="BM195" s="165" t="s">
        <v>888</v>
      </c>
    </row>
    <row r="196" spans="1:65" s="2" customFormat="1" ht="16.5" customHeight="1">
      <c r="A196" s="29"/>
      <c r="B196" s="152"/>
      <c r="C196" s="172" t="s">
        <v>410</v>
      </c>
      <c r="D196" s="172" t="s">
        <v>613</v>
      </c>
      <c r="E196" s="173" t="s">
        <v>2076</v>
      </c>
      <c r="F196" s="174" t="s">
        <v>2077</v>
      </c>
      <c r="G196" s="175" t="s">
        <v>2043</v>
      </c>
      <c r="H196" s="176">
        <v>4</v>
      </c>
      <c r="I196" s="177"/>
      <c r="J196" s="178">
        <f t="shared" si="20"/>
        <v>0</v>
      </c>
      <c r="K196" s="179"/>
      <c r="L196" s="180"/>
      <c r="M196" s="181" t="s">
        <v>1</v>
      </c>
      <c r="N196" s="182" t="s">
        <v>40</v>
      </c>
      <c r="O196" s="58"/>
      <c r="P196" s="163">
        <f t="shared" si="21"/>
        <v>0</v>
      </c>
      <c r="Q196" s="163">
        <v>0</v>
      </c>
      <c r="R196" s="163">
        <f t="shared" si="22"/>
        <v>0</v>
      </c>
      <c r="S196" s="163">
        <v>0</v>
      </c>
      <c r="T196" s="164">
        <f t="shared" si="2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194</v>
      </c>
      <c r="AT196" s="165" t="s">
        <v>613</v>
      </c>
      <c r="AU196" s="165" t="s">
        <v>87</v>
      </c>
      <c r="AY196" s="14" t="s">
        <v>163</v>
      </c>
      <c r="BE196" s="166">
        <f t="shared" si="24"/>
        <v>0</v>
      </c>
      <c r="BF196" s="166">
        <f t="shared" si="25"/>
        <v>0</v>
      </c>
      <c r="BG196" s="166">
        <f t="shared" si="26"/>
        <v>0</v>
      </c>
      <c r="BH196" s="166">
        <f t="shared" si="27"/>
        <v>0</v>
      </c>
      <c r="BI196" s="166">
        <f t="shared" si="28"/>
        <v>0</v>
      </c>
      <c r="BJ196" s="14" t="s">
        <v>87</v>
      </c>
      <c r="BK196" s="166">
        <f t="shared" si="29"/>
        <v>0</v>
      </c>
      <c r="BL196" s="14" t="s">
        <v>169</v>
      </c>
      <c r="BM196" s="165" t="s">
        <v>896</v>
      </c>
    </row>
    <row r="197" spans="1:65" s="2" customFormat="1" ht="21.75" customHeight="1">
      <c r="A197" s="29"/>
      <c r="B197" s="152"/>
      <c r="C197" s="153" t="s">
        <v>414</v>
      </c>
      <c r="D197" s="153" t="s">
        <v>165</v>
      </c>
      <c r="E197" s="154" t="s">
        <v>2114</v>
      </c>
      <c r="F197" s="155" t="s">
        <v>2115</v>
      </c>
      <c r="G197" s="156" t="s">
        <v>177</v>
      </c>
      <c r="H197" s="157">
        <v>2.3E-2</v>
      </c>
      <c r="I197" s="158"/>
      <c r="J197" s="159">
        <f t="shared" si="20"/>
        <v>0</v>
      </c>
      <c r="K197" s="160"/>
      <c r="L197" s="30"/>
      <c r="M197" s="161" t="s">
        <v>1</v>
      </c>
      <c r="N197" s="162" t="s">
        <v>40</v>
      </c>
      <c r="O197" s="58"/>
      <c r="P197" s="163">
        <f t="shared" si="21"/>
        <v>0</v>
      </c>
      <c r="Q197" s="163">
        <v>9.75E-3</v>
      </c>
      <c r="R197" s="163">
        <f t="shared" si="22"/>
        <v>2.2425E-4</v>
      </c>
      <c r="S197" s="163">
        <v>2.4</v>
      </c>
      <c r="T197" s="164">
        <f t="shared" si="23"/>
        <v>5.5199999999999999E-2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169</v>
      </c>
      <c r="AT197" s="165" t="s">
        <v>165</v>
      </c>
      <c r="AU197" s="165" t="s">
        <v>87</v>
      </c>
      <c r="AY197" s="14" t="s">
        <v>163</v>
      </c>
      <c r="BE197" s="166">
        <f t="shared" si="24"/>
        <v>0</v>
      </c>
      <c r="BF197" s="166">
        <f t="shared" si="25"/>
        <v>0</v>
      </c>
      <c r="BG197" s="166">
        <f t="shared" si="26"/>
        <v>0</v>
      </c>
      <c r="BH197" s="166">
        <f t="shared" si="27"/>
        <v>0</v>
      </c>
      <c r="BI197" s="166">
        <f t="shared" si="28"/>
        <v>0</v>
      </c>
      <c r="BJ197" s="14" t="s">
        <v>87</v>
      </c>
      <c r="BK197" s="166">
        <f t="shared" si="29"/>
        <v>0</v>
      </c>
      <c r="BL197" s="14" t="s">
        <v>169</v>
      </c>
      <c r="BM197" s="165" t="s">
        <v>900</v>
      </c>
    </row>
    <row r="198" spans="1:65" s="2" customFormat="1" ht="24.2" customHeight="1">
      <c r="A198" s="29"/>
      <c r="B198" s="152"/>
      <c r="C198" s="153" t="s">
        <v>418</v>
      </c>
      <c r="D198" s="153" t="s">
        <v>165</v>
      </c>
      <c r="E198" s="154" t="s">
        <v>2116</v>
      </c>
      <c r="F198" s="155" t="s">
        <v>2117</v>
      </c>
      <c r="G198" s="156" t="s">
        <v>2043</v>
      </c>
      <c r="H198" s="157">
        <v>4</v>
      </c>
      <c r="I198" s="158"/>
      <c r="J198" s="159">
        <f t="shared" si="20"/>
        <v>0</v>
      </c>
      <c r="K198" s="160"/>
      <c r="L198" s="30"/>
      <c r="M198" s="161" t="s">
        <v>1</v>
      </c>
      <c r="N198" s="162" t="s">
        <v>40</v>
      </c>
      <c r="O198" s="58"/>
      <c r="P198" s="163">
        <f t="shared" si="21"/>
        <v>0</v>
      </c>
      <c r="Q198" s="163">
        <v>1.3600000000000001E-3</v>
      </c>
      <c r="R198" s="163">
        <f t="shared" si="22"/>
        <v>5.4400000000000004E-3</v>
      </c>
      <c r="S198" s="163">
        <v>1.7999999999999999E-2</v>
      </c>
      <c r="T198" s="164">
        <f t="shared" si="23"/>
        <v>7.1999999999999995E-2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5" t="s">
        <v>169</v>
      </c>
      <c r="AT198" s="165" t="s">
        <v>165</v>
      </c>
      <c r="AU198" s="165" t="s">
        <v>87</v>
      </c>
      <c r="AY198" s="14" t="s">
        <v>163</v>
      </c>
      <c r="BE198" s="166">
        <f t="shared" si="24"/>
        <v>0</v>
      </c>
      <c r="BF198" s="166">
        <f t="shared" si="25"/>
        <v>0</v>
      </c>
      <c r="BG198" s="166">
        <f t="shared" si="26"/>
        <v>0</v>
      </c>
      <c r="BH198" s="166">
        <f t="shared" si="27"/>
        <v>0</v>
      </c>
      <c r="BI198" s="166">
        <f t="shared" si="28"/>
        <v>0</v>
      </c>
      <c r="BJ198" s="14" t="s">
        <v>87</v>
      </c>
      <c r="BK198" s="166">
        <f t="shared" si="29"/>
        <v>0</v>
      </c>
      <c r="BL198" s="14" t="s">
        <v>169</v>
      </c>
      <c r="BM198" s="165" t="s">
        <v>904</v>
      </c>
    </row>
    <row r="199" spans="1:65" s="2" customFormat="1" ht="16.5" customHeight="1">
      <c r="A199" s="29"/>
      <c r="B199" s="152"/>
      <c r="C199" s="153" t="s">
        <v>422</v>
      </c>
      <c r="D199" s="153" t="s">
        <v>165</v>
      </c>
      <c r="E199" s="154" t="s">
        <v>2118</v>
      </c>
      <c r="F199" s="155" t="s">
        <v>2119</v>
      </c>
      <c r="G199" s="156" t="s">
        <v>282</v>
      </c>
      <c r="H199" s="157">
        <v>18.899999999999999</v>
      </c>
      <c r="I199" s="158"/>
      <c r="J199" s="159">
        <f t="shared" si="20"/>
        <v>0</v>
      </c>
      <c r="K199" s="160"/>
      <c r="L199" s="30"/>
      <c r="M199" s="161" t="s">
        <v>1</v>
      </c>
      <c r="N199" s="162" t="s">
        <v>40</v>
      </c>
      <c r="O199" s="58"/>
      <c r="P199" s="163">
        <f t="shared" si="21"/>
        <v>0</v>
      </c>
      <c r="Q199" s="163">
        <v>5.0000000000000001E-4</v>
      </c>
      <c r="R199" s="163">
        <f t="shared" si="22"/>
        <v>9.4500000000000001E-3</v>
      </c>
      <c r="S199" s="163">
        <v>1.2999999999999999E-2</v>
      </c>
      <c r="T199" s="164">
        <f t="shared" si="23"/>
        <v>0.24569999999999997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169</v>
      </c>
      <c r="AT199" s="165" t="s">
        <v>165</v>
      </c>
      <c r="AU199" s="165" t="s">
        <v>87</v>
      </c>
      <c r="AY199" s="14" t="s">
        <v>163</v>
      </c>
      <c r="BE199" s="166">
        <f t="shared" si="24"/>
        <v>0</v>
      </c>
      <c r="BF199" s="166">
        <f t="shared" si="25"/>
        <v>0</v>
      </c>
      <c r="BG199" s="166">
        <f t="shared" si="26"/>
        <v>0</v>
      </c>
      <c r="BH199" s="166">
        <f t="shared" si="27"/>
        <v>0</v>
      </c>
      <c r="BI199" s="166">
        <f t="shared" si="28"/>
        <v>0</v>
      </c>
      <c r="BJ199" s="14" t="s">
        <v>87</v>
      </c>
      <c r="BK199" s="166">
        <f t="shared" si="29"/>
        <v>0</v>
      </c>
      <c r="BL199" s="14" t="s">
        <v>169</v>
      </c>
      <c r="BM199" s="165" t="s">
        <v>914</v>
      </c>
    </row>
    <row r="200" spans="1:65" s="2" customFormat="1" ht="24.2" customHeight="1">
      <c r="A200" s="29"/>
      <c r="B200" s="152"/>
      <c r="C200" s="153" t="s">
        <v>426</v>
      </c>
      <c r="D200" s="153" t="s">
        <v>165</v>
      </c>
      <c r="E200" s="154" t="s">
        <v>2120</v>
      </c>
      <c r="F200" s="155" t="s">
        <v>2121</v>
      </c>
      <c r="G200" s="156" t="s">
        <v>282</v>
      </c>
      <c r="H200" s="157">
        <v>5.9</v>
      </c>
      <c r="I200" s="158"/>
      <c r="J200" s="159">
        <f t="shared" si="20"/>
        <v>0</v>
      </c>
      <c r="K200" s="160"/>
      <c r="L200" s="30"/>
      <c r="M200" s="161" t="s">
        <v>1</v>
      </c>
      <c r="N200" s="162" t="s">
        <v>40</v>
      </c>
      <c r="O200" s="58"/>
      <c r="P200" s="163">
        <f t="shared" si="21"/>
        <v>0</v>
      </c>
      <c r="Q200" s="163">
        <v>5.0000000000000001E-4</v>
      </c>
      <c r="R200" s="163">
        <f t="shared" si="22"/>
        <v>2.9500000000000004E-3</v>
      </c>
      <c r="S200" s="163">
        <v>5.3999999999999999E-2</v>
      </c>
      <c r="T200" s="164">
        <f t="shared" si="23"/>
        <v>0.31859999999999999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5" t="s">
        <v>169</v>
      </c>
      <c r="AT200" s="165" t="s">
        <v>165</v>
      </c>
      <c r="AU200" s="165" t="s">
        <v>87</v>
      </c>
      <c r="AY200" s="14" t="s">
        <v>163</v>
      </c>
      <c r="BE200" s="166">
        <f t="shared" si="24"/>
        <v>0</v>
      </c>
      <c r="BF200" s="166">
        <f t="shared" si="25"/>
        <v>0</v>
      </c>
      <c r="BG200" s="166">
        <f t="shared" si="26"/>
        <v>0</v>
      </c>
      <c r="BH200" s="166">
        <f t="shared" si="27"/>
        <v>0</v>
      </c>
      <c r="BI200" s="166">
        <f t="shared" si="28"/>
        <v>0</v>
      </c>
      <c r="BJ200" s="14" t="s">
        <v>87</v>
      </c>
      <c r="BK200" s="166">
        <f t="shared" si="29"/>
        <v>0</v>
      </c>
      <c r="BL200" s="14" t="s">
        <v>169</v>
      </c>
      <c r="BM200" s="165" t="s">
        <v>922</v>
      </c>
    </row>
    <row r="201" spans="1:65" s="2" customFormat="1" ht="16.5" customHeight="1">
      <c r="A201" s="29"/>
      <c r="B201" s="152"/>
      <c r="C201" s="153" t="s">
        <v>430</v>
      </c>
      <c r="D201" s="153" t="s">
        <v>165</v>
      </c>
      <c r="E201" s="154" t="s">
        <v>2122</v>
      </c>
      <c r="F201" s="155" t="s">
        <v>2123</v>
      </c>
      <c r="G201" s="156" t="s">
        <v>307</v>
      </c>
      <c r="H201" s="157">
        <v>0.61099999999999999</v>
      </c>
      <c r="I201" s="158"/>
      <c r="J201" s="159">
        <f t="shared" si="20"/>
        <v>0</v>
      </c>
      <c r="K201" s="160"/>
      <c r="L201" s="30"/>
      <c r="M201" s="161" t="s">
        <v>1</v>
      </c>
      <c r="N201" s="162" t="s">
        <v>40</v>
      </c>
      <c r="O201" s="58"/>
      <c r="P201" s="163">
        <f t="shared" si="21"/>
        <v>0</v>
      </c>
      <c r="Q201" s="163">
        <v>0</v>
      </c>
      <c r="R201" s="163">
        <f t="shared" si="22"/>
        <v>0</v>
      </c>
      <c r="S201" s="163">
        <v>0</v>
      </c>
      <c r="T201" s="164">
        <f t="shared" si="2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5" t="s">
        <v>169</v>
      </c>
      <c r="AT201" s="165" t="s">
        <v>165</v>
      </c>
      <c r="AU201" s="165" t="s">
        <v>87</v>
      </c>
      <c r="AY201" s="14" t="s">
        <v>163</v>
      </c>
      <c r="BE201" s="166">
        <f t="shared" si="24"/>
        <v>0</v>
      </c>
      <c r="BF201" s="166">
        <f t="shared" si="25"/>
        <v>0</v>
      </c>
      <c r="BG201" s="166">
        <f t="shared" si="26"/>
        <v>0</v>
      </c>
      <c r="BH201" s="166">
        <f t="shared" si="27"/>
        <v>0</v>
      </c>
      <c r="BI201" s="166">
        <f t="shared" si="28"/>
        <v>0</v>
      </c>
      <c r="BJ201" s="14" t="s">
        <v>87</v>
      </c>
      <c r="BK201" s="166">
        <f t="shared" si="29"/>
        <v>0</v>
      </c>
      <c r="BL201" s="14" t="s">
        <v>169</v>
      </c>
      <c r="BM201" s="165" t="s">
        <v>928</v>
      </c>
    </row>
    <row r="202" spans="1:65" s="2" customFormat="1" ht="16.5" customHeight="1">
      <c r="A202" s="29"/>
      <c r="B202" s="152"/>
      <c r="C202" s="153" t="s">
        <v>436</v>
      </c>
      <c r="D202" s="153" t="s">
        <v>165</v>
      </c>
      <c r="E202" s="154" t="s">
        <v>2124</v>
      </c>
      <c r="F202" s="155" t="s">
        <v>2125</v>
      </c>
      <c r="G202" s="156" t="s">
        <v>307</v>
      </c>
      <c r="H202" s="157">
        <v>9.7759999999999998</v>
      </c>
      <c r="I202" s="158"/>
      <c r="J202" s="159">
        <f t="shared" si="20"/>
        <v>0</v>
      </c>
      <c r="K202" s="160"/>
      <c r="L202" s="30"/>
      <c r="M202" s="161" t="s">
        <v>1</v>
      </c>
      <c r="N202" s="162" t="s">
        <v>40</v>
      </c>
      <c r="O202" s="58"/>
      <c r="P202" s="163">
        <f t="shared" si="21"/>
        <v>0</v>
      </c>
      <c r="Q202" s="163">
        <v>0</v>
      </c>
      <c r="R202" s="163">
        <f t="shared" si="22"/>
        <v>0</v>
      </c>
      <c r="S202" s="163">
        <v>0</v>
      </c>
      <c r="T202" s="164">
        <f t="shared" si="2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5" t="s">
        <v>169</v>
      </c>
      <c r="AT202" s="165" t="s">
        <v>165</v>
      </c>
      <c r="AU202" s="165" t="s">
        <v>87</v>
      </c>
      <c r="AY202" s="14" t="s">
        <v>163</v>
      </c>
      <c r="BE202" s="166">
        <f t="shared" si="24"/>
        <v>0</v>
      </c>
      <c r="BF202" s="166">
        <f t="shared" si="25"/>
        <v>0</v>
      </c>
      <c r="BG202" s="166">
        <f t="shared" si="26"/>
        <v>0</v>
      </c>
      <c r="BH202" s="166">
        <f t="shared" si="27"/>
        <v>0</v>
      </c>
      <c r="BI202" s="166">
        <f t="shared" si="28"/>
        <v>0</v>
      </c>
      <c r="BJ202" s="14" t="s">
        <v>87</v>
      </c>
      <c r="BK202" s="166">
        <f t="shared" si="29"/>
        <v>0</v>
      </c>
      <c r="BL202" s="14" t="s">
        <v>169</v>
      </c>
      <c r="BM202" s="165" t="s">
        <v>936</v>
      </c>
    </row>
    <row r="203" spans="1:65" s="2" customFormat="1" ht="24.2" customHeight="1">
      <c r="A203" s="29"/>
      <c r="B203" s="152"/>
      <c r="C203" s="153" t="s">
        <v>440</v>
      </c>
      <c r="D203" s="153" t="s">
        <v>165</v>
      </c>
      <c r="E203" s="154" t="s">
        <v>2126</v>
      </c>
      <c r="F203" s="155" t="s">
        <v>2127</v>
      </c>
      <c r="G203" s="156" t="s">
        <v>307</v>
      </c>
      <c r="H203" s="157">
        <v>0.61099999999999999</v>
      </c>
      <c r="I203" s="158"/>
      <c r="J203" s="159">
        <f t="shared" si="20"/>
        <v>0</v>
      </c>
      <c r="K203" s="160"/>
      <c r="L203" s="30"/>
      <c r="M203" s="161" t="s">
        <v>1</v>
      </c>
      <c r="N203" s="162" t="s">
        <v>40</v>
      </c>
      <c r="O203" s="58"/>
      <c r="P203" s="163">
        <f t="shared" si="21"/>
        <v>0</v>
      </c>
      <c r="Q203" s="163">
        <v>0</v>
      </c>
      <c r="R203" s="163">
        <f t="shared" si="22"/>
        <v>0</v>
      </c>
      <c r="S203" s="163">
        <v>0</v>
      </c>
      <c r="T203" s="164">
        <f t="shared" si="2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5" t="s">
        <v>169</v>
      </c>
      <c r="AT203" s="165" t="s">
        <v>165</v>
      </c>
      <c r="AU203" s="165" t="s">
        <v>87</v>
      </c>
      <c r="AY203" s="14" t="s">
        <v>163</v>
      </c>
      <c r="BE203" s="166">
        <f t="shared" si="24"/>
        <v>0</v>
      </c>
      <c r="BF203" s="166">
        <f t="shared" si="25"/>
        <v>0</v>
      </c>
      <c r="BG203" s="166">
        <f t="shared" si="26"/>
        <v>0</v>
      </c>
      <c r="BH203" s="166">
        <f t="shared" si="27"/>
        <v>0</v>
      </c>
      <c r="BI203" s="166">
        <f t="shared" si="28"/>
        <v>0</v>
      </c>
      <c r="BJ203" s="14" t="s">
        <v>87</v>
      </c>
      <c r="BK203" s="166">
        <f t="shared" si="29"/>
        <v>0</v>
      </c>
      <c r="BL203" s="14" t="s">
        <v>169</v>
      </c>
      <c r="BM203" s="165" t="s">
        <v>942</v>
      </c>
    </row>
    <row r="204" spans="1:65" s="2" customFormat="1" ht="24.2" customHeight="1">
      <c r="A204" s="29"/>
      <c r="B204" s="152"/>
      <c r="C204" s="153" t="s">
        <v>446</v>
      </c>
      <c r="D204" s="153" t="s">
        <v>165</v>
      </c>
      <c r="E204" s="154" t="s">
        <v>2128</v>
      </c>
      <c r="F204" s="155" t="s">
        <v>2129</v>
      </c>
      <c r="G204" s="156" t="s">
        <v>307</v>
      </c>
      <c r="H204" s="157">
        <v>0.61099999999999999</v>
      </c>
      <c r="I204" s="158"/>
      <c r="J204" s="159">
        <f t="shared" si="20"/>
        <v>0</v>
      </c>
      <c r="K204" s="160"/>
      <c r="L204" s="30"/>
      <c r="M204" s="161" t="s">
        <v>1</v>
      </c>
      <c r="N204" s="162" t="s">
        <v>40</v>
      </c>
      <c r="O204" s="58"/>
      <c r="P204" s="163">
        <f t="shared" si="21"/>
        <v>0</v>
      </c>
      <c r="Q204" s="163">
        <v>0</v>
      </c>
      <c r="R204" s="163">
        <f t="shared" si="22"/>
        <v>0</v>
      </c>
      <c r="S204" s="163">
        <v>0</v>
      </c>
      <c r="T204" s="164">
        <f t="shared" si="2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5" t="s">
        <v>169</v>
      </c>
      <c r="AT204" s="165" t="s">
        <v>165</v>
      </c>
      <c r="AU204" s="165" t="s">
        <v>87</v>
      </c>
      <c r="AY204" s="14" t="s">
        <v>163</v>
      </c>
      <c r="BE204" s="166">
        <f t="shared" si="24"/>
        <v>0</v>
      </c>
      <c r="BF204" s="166">
        <f t="shared" si="25"/>
        <v>0</v>
      </c>
      <c r="BG204" s="166">
        <f t="shared" si="26"/>
        <v>0</v>
      </c>
      <c r="BH204" s="166">
        <f t="shared" si="27"/>
        <v>0</v>
      </c>
      <c r="BI204" s="166">
        <f t="shared" si="28"/>
        <v>0</v>
      </c>
      <c r="BJ204" s="14" t="s">
        <v>87</v>
      </c>
      <c r="BK204" s="166">
        <f t="shared" si="29"/>
        <v>0</v>
      </c>
      <c r="BL204" s="14" t="s">
        <v>169</v>
      </c>
      <c r="BM204" s="165" t="s">
        <v>950</v>
      </c>
    </row>
    <row r="205" spans="1:65" s="12" customFormat="1" ht="25.9" customHeight="1">
      <c r="B205" s="139"/>
      <c r="D205" s="140" t="s">
        <v>73</v>
      </c>
      <c r="E205" s="141" t="s">
        <v>2130</v>
      </c>
      <c r="F205" s="141" t="s">
        <v>2131</v>
      </c>
      <c r="I205" s="142"/>
      <c r="J205" s="143">
        <f>BK205</f>
        <v>0</v>
      </c>
      <c r="L205" s="139"/>
      <c r="M205" s="144"/>
      <c r="N205" s="145"/>
      <c r="O205" s="145"/>
      <c r="P205" s="146">
        <f>P206+P241+P243+P247+P252+P254+P260</f>
        <v>0</v>
      </c>
      <c r="Q205" s="145"/>
      <c r="R205" s="146">
        <f>R206+R241+R243+R247+R252+R254+R260</f>
        <v>0.17328184000000002</v>
      </c>
      <c r="S205" s="145"/>
      <c r="T205" s="147">
        <f>T206+T241+T243+T247+T252+T254+T260</f>
        <v>3.9050000000000005E-3</v>
      </c>
      <c r="AR205" s="140" t="s">
        <v>81</v>
      </c>
      <c r="AT205" s="148" t="s">
        <v>73</v>
      </c>
      <c r="AU205" s="148" t="s">
        <v>74</v>
      </c>
      <c r="AY205" s="140" t="s">
        <v>163</v>
      </c>
      <c r="BK205" s="149">
        <f>BK206+BK241+BK243+BK247+BK252+BK254+BK260</f>
        <v>0</v>
      </c>
    </row>
    <row r="206" spans="1:65" s="12" customFormat="1" ht="22.9" customHeight="1">
      <c r="B206" s="139"/>
      <c r="D206" s="140" t="s">
        <v>73</v>
      </c>
      <c r="E206" s="150" t="s">
        <v>1120</v>
      </c>
      <c r="F206" s="150" t="s">
        <v>2132</v>
      </c>
      <c r="I206" s="142"/>
      <c r="J206" s="151">
        <f>BK206</f>
        <v>0</v>
      </c>
      <c r="L206" s="139"/>
      <c r="M206" s="144"/>
      <c r="N206" s="145"/>
      <c r="O206" s="145"/>
      <c r="P206" s="146">
        <f>SUM(P207:P240)</f>
        <v>0</v>
      </c>
      <c r="Q206" s="145"/>
      <c r="R206" s="146">
        <f>SUM(R207:R240)</f>
        <v>0.14268584000000001</v>
      </c>
      <c r="S206" s="145"/>
      <c r="T206" s="147">
        <f>SUM(T207:T240)</f>
        <v>0</v>
      </c>
      <c r="AR206" s="140" t="s">
        <v>87</v>
      </c>
      <c r="AT206" s="148" t="s">
        <v>73</v>
      </c>
      <c r="AU206" s="148" t="s">
        <v>81</v>
      </c>
      <c r="AY206" s="140" t="s">
        <v>163</v>
      </c>
      <c r="BK206" s="149">
        <f>SUM(BK207:BK240)</f>
        <v>0</v>
      </c>
    </row>
    <row r="207" spans="1:65" s="2" customFormat="1" ht="16.5" customHeight="1">
      <c r="A207" s="29"/>
      <c r="B207" s="152"/>
      <c r="C207" s="153" t="s">
        <v>450</v>
      </c>
      <c r="D207" s="153" t="s">
        <v>165</v>
      </c>
      <c r="E207" s="154" t="s">
        <v>2091</v>
      </c>
      <c r="F207" s="155" t="s">
        <v>2092</v>
      </c>
      <c r="G207" s="156" t="s">
        <v>2043</v>
      </c>
      <c r="H207" s="157">
        <v>4</v>
      </c>
      <c r="I207" s="158"/>
      <c r="J207" s="159">
        <f t="shared" ref="J207:J240" si="30">ROUND(I207*H207,2)</f>
        <v>0</v>
      </c>
      <c r="K207" s="160"/>
      <c r="L207" s="30"/>
      <c r="M207" s="161" t="s">
        <v>1</v>
      </c>
      <c r="N207" s="162" t="s">
        <v>40</v>
      </c>
      <c r="O207" s="58"/>
      <c r="P207" s="163">
        <f t="shared" ref="P207:P240" si="31">O207*H207</f>
        <v>0</v>
      </c>
      <c r="Q207" s="163">
        <v>4.0000000000000001E-3</v>
      </c>
      <c r="R207" s="163">
        <f t="shared" ref="R207:R240" si="32">Q207*H207</f>
        <v>1.6E-2</v>
      </c>
      <c r="S207" s="163">
        <v>0</v>
      </c>
      <c r="T207" s="164">
        <f t="shared" ref="T207:T240" si="33"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5" t="s">
        <v>227</v>
      </c>
      <c r="AT207" s="165" t="s">
        <v>165</v>
      </c>
      <c r="AU207" s="165" t="s">
        <v>87</v>
      </c>
      <c r="AY207" s="14" t="s">
        <v>163</v>
      </c>
      <c r="BE207" s="166">
        <f t="shared" ref="BE207:BE240" si="34">IF(N207="základná",J207,0)</f>
        <v>0</v>
      </c>
      <c r="BF207" s="166">
        <f t="shared" ref="BF207:BF240" si="35">IF(N207="znížená",J207,0)</f>
        <v>0</v>
      </c>
      <c r="BG207" s="166">
        <f t="shared" ref="BG207:BG240" si="36">IF(N207="zákl. prenesená",J207,0)</f>
        <v>0</v>
      </c>
      <c r="BH207" s="166">
        <f t="shared" ref="BH207:BH240" si="37">IF(N207="zníž. prenesená",J207,0)</f>
        <v>0</v>
      </c>
      <c r="BI207" s="166">
        <f t="shared" ref="BI207:BI240" si="38">IF(N207="nulová",J207,0)</f>
        <v>0</v>
      </c>
      <c r="BJ207" s="14" t="s">
        <v>87</v>
      </c>
      <c r="BK207" s="166">
        <f t="shared" ref="BK207:BK240" si="39">ROUND(I207*H207,2)</f>
        <v>0</v>
      </c>
      <c r="BL207" s="14" t="s">
        <v>227</v>
      </c>
      <c r="BM207" s="165" t="s">
        <v>959</v>
      </c>
    </row>
    <row r="208" spans="1:65" s="2" customFormat="1" ht="24.2" customHeight="1">
      <c r="A208" s="29"/>
      <c r="B208" s="152"/>
      <c r="C208" s="153" t="s">
        <v>454</v>
      </c>
      <c r="D208" s="153" t="s">
        <v>165</v>
      </c>
      <c r="E208" s="154" t="s">
        <v>2133</v>
      </c>
      <c r="F208" s="155" t="s">
        <v>2134</v>
      </c>
      <c r="G208" s="156" t="s">
        <v>2043</v>
      </c>
      <c r="H208" s="157">
        <v>2</v>
      </c>
      <c r="I208" s="158"/>
      <c r="J208" s="159">
        <f t="shared" si="30"/>
        <v>0</v>
      </c>
      <c r="K208" s="160"/>
      <c r="L208" s="30"/>
      <c r="M208" s="161" t="s">
        <v>1</v>
      </c>
      <c r="N208" s="162" t="s">
        <v>40</v>
      </c>
      <c r="O208" s="58"/>
      <c r="P208" s="163">
        <f t="shared" si="31"/>
        <v>0</v>
      </c>
      <c r="Q208" s="163">
        <v>0</v>
      </c>
      <c r="R208" s="163">
        <f t="shared" si="32"/>
        <v>0</v>
      </c>
      <c r="S208" s="163">
        <v>0</v>
      </c>
      <c r="T208" s="164">
        <f t="shared" si="3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5" t="s">
        <v>227</v>
      </c>
      <c r="AT208" s="165" t="s">
        <v>165</v>
      </c>
      <c r="AU208" s="165" t="s">
        <v>87</v>
      </c>
      <c r="AY208" s="14" t="s">
        <v>163</v>
      </c>
      <c r="BE208" s="166">
        <f t="shared" si="34"/>
        <v>0</v>
      </c>
      <c r="BF208" s="166">
        <f t="shared" si="35"/>
        <v>0</v>
      </c>
      <c r="BG208" s="166">
        <f t="shared" si="36"/>
        <v>0</v>
      </c>
      <c r="BH208" s="166">
        <f t="shared" si="37"/>
        <v>0</v>
      </c>
      <c r="BI208" s="166">
        <f t="shared" si="38"/>
        <v>0</v>
      </c>
      <c r="BJ208" s="14" t="s">
        <v>87</v>
      </c>
      <c r="BK208" s="166">
        <f t="shared" si="39"/>
        <v>0</v>
      </c>
      <c r="BL208" s="14" t="s">
        <v>227</v>
      </c>
      <c r="BM208" s="165" t="s">
        <v>967</v>
      </c>
    </row>
    <row r="209" spans="1:65" s="2" customFormat="1" ht="24.2" customHeight="1">
      <c r="A209" s="29"/>
      <c r="B209" s="152"/>
      <c r="C209" s="153" t="s">
        <v>458</v>
      </c>
      <c r="D209" s="153" t="s">
        <v>165</v>
      </c>
      <c r="E209" s="154" t="s">
        <v>2135</v>
      </c>
      <c r="F209" s="155" t="s">
        <v>2136</v>
      </c>
      <c r="G209" s="156" t="s">
        <v>2043</v>
      </c>
      <c r="H209" s="157">
        <v>4</v>
      </c>
      <c r="I209" s="158"/>
      <c r="J209" s="159">
        <f t="shared" si="30"/>
        <v>0</v>
      </c>
      <c r="K209" s="160"/>
      <c r="L209" s="30"/>
      <c r="M209" s="161" t="s">
        <v>1</v>
      </c>
      <c r="N209" s="162" t="s">
        <v>40</v>
      </c>
      <c r="O209" s="58"/>
      <c r="P209" s="163">
        <f t="shared" si="31"/>
        <v>0</v>
      </c>
      <c r="Q209" s="163">
        <v>2.2399999999999998E-3</v>
      </c>
      <c r="R209" s="163">
        <f t="shared" si="32"/>
        <v>8.9599999999999992E-3</v>
      </c>
      <c r="S209" s="163">
        <v>0</v>
      </c>
      <c r="T209" s="164">
        <f t="shared" si="3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5" t="s">
        <v>227</v>
      </c>
      <c r="AT209" s="165" t="s">
        <v>165</v>
      </c>
      <c r="AU209" s="165" t="s">
        <v>87</v>
      </c>
      <c r="AY209" s="14" t="s">
        <v>163</v>
      </c>
      <c r="BE209" s="166">
        <f t="shared" si="34"/>
        <v>0</v>
      </c>
      <c r="BF209" s="166">
        <f t="shared" si="35"/>
        <v>0</v>
      </c>
      <c r="BG209" s="166">
        <f t="shared" si="36"/>
        <v>0</v>
      </c>
      <c r="BH209" s="166">
        <f t="shared" si="37"/>
        <v>0</v>
      </c>
      <c r="BI209" s="166">
        <f t="shared" si="38"/>
        <v>0</v>
      </c>
      <c r="BJ209" s="14" t="s">
        <v>87</v>
      </c>
      <c r="BK209" s="166">
        <f t="shared" si="39"/>
        <v>0</v>
      </c>
      <c r="BL209" s="14" t="s">
        <v>227</v>
      </c>
      <c r="BM209" s="165" t="s">
        <v>975</v>
      </c>
    </row>
    <row r="210" spans="1:65" s="2" customFormat="1" ht="24.2" customHeight="1">
      <c r="A210" s="29"/>
      <c r="B210" s="152"/>
      <c r="C210" s="153" t="s">
        <v>464</v>
      </c>
      <c r="D210" s="153" t="s">
        <v>165</v>
      </c>
      <c r="E210" s="154" t="s">
        <v>2137</v>
      </c>
      <c r="F210" s="155" t="s">
        <v>2138</v>
      </c>
      <c r="G210" s="156" t="s">
        <v>2043</v>
      </c>
      <c r="H210" s="157">
        <v>4</v>
      </c>
      <c r="I210" s="158"/>
      <c r="J210" s="159">
        <f t="shared" si="30"/>
        <v>0</v>
      </c>
      <c r="K210" s="160"/>
      <c r="L210" s="30"/>
      <c r="M210" s="161" t="s">
        <v>1</v>
      </c>
      <c r="N210" s="162" t="s">
        <v>40</v>
      </c>
      <c r="O210" s="58"/>
      <c r="P210" s="163">
        <f t="shared" si="31"/>
        <v>0</v>
      </c>
      <c r="Q210" s="163">
        <v>7.77E-3</v>
      </c>
      <c r="R210" s="163">
        <f t="shared" si="32"/>
        <v>3.108E-2</v>
      </c>
      <c r="S210" s="163">
        <v>0</v>
      </c>
      <c r="T210" s="164">
        <f t="shared" si="3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5" t="s">
        <v>227</v>
      </c>
      <c r="AT210" s="165" t="s">
        <v>165</v>
      </c>
      <c r="AU210" s="165" t="s">
        <v>87</v>
      </c>
      <c r="AY210" s="14" t="s">
        <v>163</v>
      </c>
      <c r="BE210" s="166">
        <f t="shared" si="34"/>
        <v>0</v>
      </c>
      <c r="BF210" s="166">
        <f t="shared" si="35"/>
        <v>0</v>
      </c>
      <c r="BG210" s="166">
        <f t="shared" si="36"/>
        <v>0</v>
      </c>
      <c r="BH210" s="166">
        <f t="shared" si="37"/>
        <v>0</v>
      </c>
      <c r="BI210" s="166">
        <f t="shared" si="38"/>
        <v>0</v>
      </c>
      <c r="BJ210" s="14" t="s">
        <v>87</v>
      </c>
      <c r="BK210" s="166">
        <f t="shared" si="39"/>
        <v>0</v>
      </c>
      <c r="BL210" s="14" t="s">
        <v>227</v>
      </c>
      <c r="BM210" s="165" t="s">
        <v>983</v>
      </c>
    </row>
    <row r="211" spans="1:65" s="2" customFormat="1" ht="16.5" customHeight="1">
      <c r="A211" s="29"/>
      <c r="B211" s="152"/>
      <c r="C211" s="153" t="s">
        <v>468</v>
      </c>
      <c r="D211" s="153" t="s">
        <v>165</v>
      </c>
      <c r="E211" s="154" t="s">
        <v>2139</v>
      </c>
      <c r="F211" s="155" t="s">
        <v>2140</v>
      </c>
      <c r="G211" s="156" t="s">
        <v>2043</v>
      </c>
      <c r="H211" s="157">
        <v>2</v>
      </c>
      <c r="I211" s="158"/>
      <c r="J211" s="159">
        <f t="shared" si="30"/>
        <v>0</v>
      </c>
      <c r="K211" s="160"/>
      <c r="L211" s="30"/>
      <c r="M211" s="161" t="s">
        <v>1</v>
      </c>
      <c r="N211" s="162" t="s">
        <v>40</v>
      </c>
      <c r="O211" s="58"/>
      <c r="P211" s="163">
        <f t="shared" si="31"/>
        <v>0</v>
      </c>
      <c r="Q211" s="163">
        <v>0</v>
      </c>
      <c r="R211" s="163">
        <f t="shared" si="32"/>
        <v>0</v>
      </c>
      <c r="S211" s="163">
        <v>0</v>
      </c>
      <c r="T211" s="164">
        <f t="shared" si="3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5" t="s">
        <v>227</v>
      </c>
      <c r="AT211" s="165" t="s">
        <v>165</v>
      </c>
      <c r="AU211" s="165" t="s">
        <v>87</v>
      </c>
      <c r="AY211" s="14" t="s">
        <v>163</v>
      </c>
      <c r="BE211" s="166">
        <f t="shared" si="34"/>
        <v>0</v>
      </c>
      <c r="BF211" s="166">
        <f t="shared" si="35"/>
        <v>0</v>
      </c>
      <c r="BG211" s="166">
        <f t="shared" si="36"/>
        <v>0</v>
      </c>
      <c r="BH211" s="166">
        <f t="shared" si="37"/>
        <v>0</v>
      </c>
      <c r="BI211" s="166">
        <f t="shared" si="38"/>
        <v>0</v>
      </c>
      <c r="BJ211" s="14" t="s">
        <v>87</v>
      </c>
      <c r="BK211" s="166">
        <f t="shared" si="39"/>
        <v>0</v>
      </c>
      <c r="BL211" s="14" t="s">
        <v>227</v>
      </c>
      <c r="BM211" s="165" t="s">
        <v>989</v>
      </c>
    </row>
    <row r="212" spans="1:65" s="2" customFormat="1" ht="21.75" customHeight="1">
      <c r="A212" s="29"/>
      <c r="B212" s="152"/>
      <c r="C212" s="153" t="s">
        <v>474</v>
      </c>
      <c r="D212" s="153" t="s">
        <v>165</v>
      </c>
      <c r="E212" s="154" t="s">
        <v>2141</v>
      </c>
      <c r="F212" s="155" t="s">
        <v>2142</v>
      </c>
      <c r="G212" s="156" t="s">
        <v>2043</v>
      </c>
      <c r="H212" s="157">
        <v>2</v>
      </c>
      <c r="I212" s="158"/>
      <c r="J212" s="159">
        <f t="shared" si="30"/>
        <v>0</v>
      </c>
      <c r="K212" s="160"/>
      <c r="L212" s="30"/>
      <c r="M212" s="161" t="s">
        <v>1</v>
      </c>
      <c r="N212" s="162" t="s">
        <v>40</v>
      </c>
      <c r="O212" s="58"/>
      <c r="P212" s="163">
        <f t="shared" si="31"/>
        <v>0</v>
      </c>
      <c r="Q212" s="163">
        <v>4.1700000000000001E-3</v>
      </c>
      <c r="R212" s="163">
        <f t="shared" si="32"/>
        <v>8.3400000000000002E-3</v>
      </c>
      <c r="S212" s="163">
        <v>0</v>
      </c>
      <c r="T212" s="164">
        <f t="shared" si="3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5" t="s">
        <v>227</v>
      </c>
      <c r="AT212" s="165" t="s">
        <v>165</v>
      </c>
      <c r="AU212" s="165" t="s">
        <v>87</v>
      </c>
      <c r="AY212" s="14" t="s">
        <v>163</v>
      </c>
      <c r="BE212" s="166">
        <f t="shared" si="34"/>
        <v>0</v>
      </c>
      <c r="BF212" s="166">
        <f t="shared" si="35"/>
        <v>0</v>
      </c>
      <c r="BG212" s="166">
        <f t="shared" si="36"/>
        <v>0</v>
      </c>
      <c r="BH212" s="166">
        <f t="shared" si="37"/>
        <v>0</v>
      </c>
      <c r="BI212" s="166">
        <f t="shared" si="38"/>
        <v>0</v>
      </c>
      <c r="BJ212" s="14" t="s">
        <v>87</v>
      </c>
      <c r="BK212" s="166">
        <f t="shared" si="39"/>
        <v>0</v>
      </c>
      <c r="BL212" s="14" t="s">
        <v>227</v>
      </c>
      <c r="BM212" s="165" t="s">
        <v>997</v>
      </c>
    </row>
    <row r="213" spans="1:65" s="2" customFormat="1" ht="16.5" customHeight="1">
      <c r="A213" s="29"/>
      <c r="B213" s="152"/>
      <c r="C213" s="153" t="s">
        <v>480</v>
      </c>
      <c r="D213" s="153" t="s">
        <v>165</v>
      </c>
      <c r="E213" s="154" t="s">
        <v>2143</v>
      </c>
      <c r="F213" s="155" t="s">
        <v>2144</v>
      </c>
      <c r="G213" s="156" t="s">
        <v>2043</v>
      </c>
      <c r="H213" s="157">
        <v>1</v>
      </c>
      <c r="I213" s="158"/>
      <c r="J213" s="159">
        <f t="shared" si="30"/>
        <v>0</v>
      </c>
      <c r="K213" s="160"/>
      <c r="L213" s="30"/>
      <c r="M213" s="161" t="s">
        <v>1</v>
      </c>
      <c r="N213" s="162" t="s">
        <v>40</v>
      </c>
      <c r="O213" s="58"/>
      <c r="P213" s="163">
        <f t="shared" si="31"/>
        <v>0</v>
      </c>
      <c r="Q213" s="163">
        <v>0</v>
      </c>
      <c r="R213" s="163">
        <f t="shared" si="32"/>
        <v>0</v>
      </c>
      <c r="S213" s="163">
        <v>0</v>
      </c>
      <c r="T213" s="164">
        <f t="shared" si="3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5" t="s">
        <v>227</v>
      </c>
      <c r="AT213" s="165" t="s">
        <v>165</v>
      </c>
      <c r="AU213" s="165" t="s">
        <v>87</v>
      </c>
      <c r="AY213" s="14" t="s">
        <v>163</v>
      </c>
      <c r="BE213" s="166">
        <f t="shared" si="34"/>
        <v>0</v>
      </c>
      <c r="BF213" s="166">
        <f t="shared" si="35"/>
        <v>0</v>
      </c>
      <c r="BG213" s="166">
        <f t="shared" si="36"/>
        <v>0</v>
      </c>
      <c r="BH213" s="166">
        <f t="shared" si="37"/>
        <v>0</v>
      </c>
      <c r="BI213" s="166">
        <f t="shared" si="38"/>
        <v>0</v>
      </c>
      <c r="BJ213" s="14" t="s">
        <v>87</v>
      </c>
      <c r="BK213" s="166">
        <f t="shared" si="39"/>
        <v>0</v>
      </c>
      <c r="BL213" s="14" t="s">
        <v>227</v>
      </c>
      <c r="BM213" s="165" t="s">
        <v>1005</v>
      </c>
    </row>
    <row r="214" spans="1:65" s="2" customFormat="1" ht="21.75" customHeight="1">
      <c r="A214" s="29"/>
      <c r="B214" s="152"/>
      <c r="C214" s="153" t="s">
        <v>727</v>
      </c>
      <c r="D214" s="153" t="s">
        <v>165</v>
      </c>
      <c r="E214" s="154" t="s">
        <v>2145</v>
      </c>
      <c r="F214" s="155" t="s">
        <v>2146</v>
      </c>
      <c r="G214" s="156" t="s">
        <v>282</v>
      </c>
      <c r="H214" s="157">
        <v>12.528</v>
      </c>
      <c r="I214" s="158"/>
      <c r="J214" s="159">
        <f t="shared" si="30"/>
        <v>0</v>
      </c>
      <c r="K214" s="160"/>
      <c r="L214" s="30"/>
      <c r="M214" s="161" t="s">
        <v>1</v>
      </c>
      <c r="N214" s="162" t="s">
        <v>40</v>
      </c>
      <c r="O214" s="58"/>
      <c r="P214" s="163">
        <f t="shared" si="31"/>
        <v>0</v>
      </c>
      <c r="Q214" s="163">
        <v>3.7799999999999999E-3</v>
      </c>
      <c r="R214" s="163">
        <f t="shared" si="32"/>
        <v>4.7355840000000003E-2</v>
      </c>
      <c r="S214" s="163">
        <v>0</v>
      </c>
      <c r="T214" s="164">
        <f t="shared" si="3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5" t="s">
        <v>227</v>
      </c>
      <c r="AT214" s="165" t="s">
        <v>165</v>
      </c>
      <c r="AU214" s="165" t="s">
        <v>87</v>
      </c>
      <c r="AY214" s="14" t="s">
        <v>163</v>
      </c>
      <c r="BE214" s="166">
        <f t="shared" si="34"/>
        <v>0</v>
      </c>
      <c r="BF214" s="166">
        <f t="shared" si="35"/>
        <v>0</v>
      </c>
      <c r="BG214" s="166">
        <f t="shared" si="36"/>
        <v>0</v>
      </c>
      <c r="BH214" s="166">
        <f t="shared" si="37"/>
        <v>0</v>
      </c>
      <c r="BI214" s="166">
        <f t="shared" si="38"/>
        <v>0</v>
      </c>
      <c r="BJ214" s="14" t="s">
        <v>87</v>
      </c>
      <c r="BK214" s="166">
        <f t="shared" si="39"/>
        <v>0</v>
      </c>
      <c r="BL214" s="14" t="s">
        <v>227</v>
      </c>
      <c r="BM214" s="165" t="s">
        <v>1013</v>
      </c>
    </row>
    <row r="215" spans="1:65" s="2" customFormat="1" ht="16.5" customHeight="1">
      <c r="A215" s="29"/>
      <c r="B215" s="152"/>
      <c r="C215" s="172" t="s">
        <v>732</v>
      </c>
      <c r="D215" s="172" t="s">
        <v>613</v>
      </c>
      <c r="E215" s="173" t="s">
        <v>2147</v>
      </c>
      <c r="F215" s="174" t="s">
        <v>2148</v>
      </c>
      <c r="G215" s="175" t="s">
        <v>2043</v>
      </c>
      <c r="H215" s="176">
        <v>3</v>
      </c>
      <c r="I215" s="177"/>
      <c r="J215" s="178">
        <f t="shared" si="30"/>
        <v>0</v>
      </c>
      <c r="K215" s="179"/>
      <c r="L215" s="180"/>
      <c r="M215" s="181" t="s">
        <v>1</v>
      </c>
      <c r="N215" s="182" t="s">
        <v>40</v>
      </c>
      <c r="O215" s="58"/>
      <c r="P215" s="163">
        <f t="shared" si="31"/>
        <v>0</v>
      </c>
      <c r="Q215" s="163">
        <v>2.5999999999999998E-4</v>
      </c>
      <c r="R215" s="163">
        <f t="shared" si="32"/>
        <v>7.7999999999999988E-4</v>
      </c>
      <c r="S215" s="163">
        <v>0</v>
      </c>
      <c r="T215" s="164">
        <f t="shared" si="3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5" t="s">
        <v>292</v>
      </c>
      <c r="AT215" s="165" t="s">
        <v>613</v>
      </c>
      <c r="AU215" s="165" t="s">
        <v>87</v>
      </c>
      <c r="AY215" s="14" t="s">
        <v>163</v>
      </c>
      <c r="BE215" s="166">
        <f t="shared" si="34"/>
        <v>0</v>
      </c>
      <c r="BF215" s="166">
        <f t="shared" si="35"/>
        <v>0</v>
      </c>
      <c r="BG215" s="166">
        <f t="shared" si="36"/>
        <v>0</v>
      </c>
      <c r="BH215" s="166">
        <f t="shared" si="37"/>
        <v>0</v>
      </c>
      <c r="BI215" s="166">
        <f t="shared" si="38"/>
        <v>0</v>
      </c>
      <c r="BJ215" s="14" t="s">
        <v>87</v>
      </c>
      <c r="BK215" s="166">
        <f t="shared" si="39"/>
        <v>0</v>
      </c>
      <c r="BL215" s="14" t="s">
        <v>227</v>
      </c>
      <c r="BM215" s="165" t="s">
        <v>1021</v>
      </c>
    </row>
    <row r="216" spans="1:65" s="2" customFormat="1" ht="16.5" customHeight="1">
      <c r="A216" s="29"/>
      <c r="B216" s="152"/>
      <c r="C216" s="172" t="s">
        <v>736</v>
      </c>
      <c r="D216" s="172" t="s">
        <v>613</v>
      </c>
      <c r="E216" s="173" t="s">
        <v>2149</v>
      </c>
      <c r="F216" s="174" t="s">
        <v>2150</v>
      </c>
      <c r="G216" s="175" t="s">
        <v>2043</v>
      </c>
      <c r="H216" s="176">
        <v>2</v>
      </c>
      <c r="I216" s="177"/>
      <c r="J216" s="178">
        <f t="shared" si="30"/>
        <v>0</v>
      </c>
      <c r="K216" s="179"/>
      <c r="L216" s="180"/>
      <c r="M216" s="181" t="s">
        <v>1</v>
      </c>
      <c r="N216" s="182" t="s">
        <v>40</v>
      </c>
      <c r="O216" s="58"/>
      <c r="P216" s="163">
        <f t="shared" si="31"/>
        <v>0</v>
      </c>
      <c r="Q216" s="163">
        <v>6.9300000000000004E-3</v>
      </c>
      <c r="R216" s="163">
        <f t="shared" si="32"/>
        <v>1.3860000000000001E-2</v>
      </c>
      <c r="S216" s="163">
        <v>0</v>
      </c>
      <c r="T216" s="164">
        <f t="shared" si="3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5" t="s">
        <v>292</v>
      </c>
      <c r="AT216" s="165" t="s">
        <v>613</v>
      </c>
      <c r="AU216" s="165" t="s">
        <v>87</v>
      </c>
      <c r="AY216" s="14" t="s">
        <v>163</v>
      </c>
      <c r="BE216" s="166">
        <f t="shared" si="34"/>
        <v>0</v>
      </c>
      <c r="BF216" s="166">
        <f t="shared" si="35"/>
        <v>0</v>
      </c>
      <c r="BG216" s="166">
        <f t="shared" si="36"/>
        <v>0</v>
      </c>
      <c r="BH216" s="166">
        <f t="shared" si="37"/>
        <v>0</v>
      </c>
      <c r="BI216" s="166">
        <f t="shared" si="38"/>
        <v>0</v>
      </c>
      <c r="BJ216" s="14" t="s">
        <v>87</v>
      </c>
      <c r="BK216" s="166">
        <f t="shared" si="39"/>
        <v>0</v>
      </c>
      <c r="BL216" s="14" t="s">
        <v>227</v>
      </c>
      <c r="BM216" s="165" t="s">
        <v>1027</v>
      </c>
    </row>
    <row r="217" spans="1:65" s="2" customFormat="1" ht="16.5" customHeight="1">
      <c r="A217" s="29"/>
      <c r="B217" s="152"/>
      <c r="C217" s="172" t="s">
        <v>740</v>
      </c>
      <c r="D217" s="172" t="s">
        <v>613</v>
      </c>
      <c r="E217" s="173" t="s">
        <v>2151</v>
      </c>
      <c r="F217" s="174" t="s">
        <v>2152</v>
      </c>
      <c r="G217" s="175" t="s">
        <v>2043</v>
      </c>
      <c r="H217" s="176">
        <v>6</v>
      </c>
      <c r="I217" s="177"/>
      <c r="J217" s="178">
        <f t="shared" si="30"/>
        <v>0</v>
      </c>
      <c r="K217" s="179"/>
      <c r="L217" s="180"/>
      <c r="M217" s="181" t="s">
        <v>1</v>
      </c>
      <c r="N217" s="182" t="s">
        <v>40</v>
      </c>
      <c r="O217" s="58"/>
      <c r="P217" s="163">
        <f t="shared" si="31"/>
        <v>0</v>
      </c>
      <c r="Q217" s="163">
        <v>1.2999999999999999E-4</v>
      </c>
      <c r="R217" s="163">
        <f t="shared" si="32"/>
        <v>7.7999999999999988E-4</v>
      </c>
      <c r="S217" s="163">
        <v>0</v>
      </c>
      <c r="T217" s="164">
        <f t="shared" si="3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5" t="s">
        <v>292</v>
      </c>
      <c r="AT217" s="165" t="s">
        <v>613</v>
      </c>
      <c r="AU217" s="165" t="s">
        <v>87</v>
      </c>
      <c r="AY217" s="14" t="s">
        <v>163</v>
      </c>
      <c r="BE217" s="166">
        <f t="shared" si="34"/>
        <v>0</v>
      </c>
      <c r="BF217" s="166">
        <f t="shared" si="35"/>
        <v>0</v>
      </c>
      <c r="BG217" s="166">
        <f t="shared" si="36"/>
        <v>0</v>
      </c>
      <c r="BH217" s="166">
        <f t="shared" si="37"/>
        <v>0</v>
      </c>
      <c r="BI217" s="166">
        <f t="shared" si="38"/>
        <v>0</v>
      </c>
      <c r="BJ217" s="14" t="s">
        <v>87</v>
      </c>
      <c r="BK217" s="166">
        <f t="shared" si="39"/>
        <v>0</v>
      </c>
      <c r="BL217" s="14" t="s">
        <v>227</v>
      </c>
      <c r="BM217" s="165" t="s">
        <v>1035</v>
      </c>
    </row>
    <row r="218" spans="1:65" s="2" customFormat="1" ht="16.5" customHeight="1">
      <c r="A218" s="29"/>
      <c r="B218" s="152"/>
      <c r="C218" s="172" t="s">
        <v>744</v>
      </c>
      <c r="D218" s="172" t="s">
        <v>613</v>
      </c>
      <c r="E218" s="173" t="s">
        <v>2153</v>
      </c>
      <c r="F218" s="174" t="s">
        <v>2152</v>
      </c>
      <c r="G218" s="175" t="s">
        <v>2043</v>
      </c>
      <c r="H218" s="176">
        <v>6</v>
      </c>
      <c r="I218" s="177"/>
      <c r="J218" s="178">
        <f t="shared" si="30"/>
        <v>0</v>
      </c>
      <c r="K218" s="179"/>
      <c r="L218" s="180"/>
      <c r="M218" s="181" t="s">
        <v>1</v>
      </c>
      <c r="N218" s="182" t="s">
        <v>40</v>
      </c>
      <c r="O218" s="58"/>
      <c r="P218" s="163">
        <f t="shared" si="31"/>
        <v>0</v>
      </c>
      <c r="Q218" s="163">
        <v>1.3999999999999999E-4</v>
      </c>
      <c r="R218" s="163">
        <f t="shared" si="32"/>
        <v>8.3999999999999993E-4</v>
      </c>
      <c r="S218" s="163">
        <v>0</v>
      </c>
      <c r="T218" s="164">
        <f t="shared" si="3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5" t="s">
        <v>292</v>
      </c>
      <c r="AT218" s="165" t="s">
        <v>613</v>
      </c>
      <c r="AU218" s="165" t="s">
        <v>87</v>
      </c>
      <c r="AY218" s="14" t="s">
        <v>163</v>
      </c>
      <c r="BE218" s="166">
        <f t="shared" si="34"/>
        <v>0</v>
      </c>
      <c r="BF218" s="166">
        <f t="shared" si="35"/>
        <v>0</v>
      </c>
      <c r="BG218" s="166">
        <f t="shared" si="36"/>
        <v>0</v>
      </c>
      <c r="BH218" s="166">
        <f t="shared" si="37"/>
        <v>0</v>
      </c>
      <c r="BI218" s="166">
        <f t="shared" si="38"/>
        <v>0</v>
      </c>
      <c r="BJ218" s="14" t="s">
        <v>87</v>
      </c>
      <c r="BK218" s="166">
        <f t="shared" si="39"/>
        <v>0</v>
      </c>
      <c r="BL218" s="14" t="s">
        <v>227</v>
      </c>
      <c r="BM218" s="165" t="s">
        <v>1043</v>
      </c>
    </row>
    <row r="219" spans="1:65" s="2" customFormat="1" ht="16.5" customHeight="1">
      <c r="A219" s="29"/>
      <c r="B219" s="152"/>
      <c r="C219" s="172" t="s">
        <v>748</v>
      </c>
      <c r="D219" s="172" t="s">
        <v>613</v>
      </c>
      <c r="E219" s="173" t="s">
        <v>2154</v>
      </c>
      <c r="F219" s="174" t="s">
        <v>2155</v>
      </c>
      <c r="G219" s="175" t="s">
        <v>2043</v>
      </c>
      <c r="H219" s="176">
        <v>3</v>
      </c>
      <c r="I219" s="177"/>
      <c r="J219" s="178">
        <f t="shared" si="30"/>
        <v>0</v>
      </c>
      <c r="K219" s="179"/>
      <c r="L219" s="180"/>
      <c r="M219" s="181" t="s">
        <v>1</v>
      </c>
      <c r="N219" s="182" t="s">
        <v>40</v>
      </c>
      <c r="O219" s="58"/>
      <c r="P219" s="163">
        <f t="shared" si="31"/>
        <v>0</v>
      </c>
      <c r="Q219" s="163">
        <v>3.4000000000000002E-4</v>
      </c>
      <c r="R219" s="163">
        <f t="shared" si="32"/>
        <v>1.0200000000000001E-3</v>
      </c>
      <c r="S219" s="163">
        <v>0</v>
      </c>
      <c r="T219" s="164">
        <f t="shared" si="3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5" t="s">
        <v>292</v>
      </c>
      <c r="AT219" s="165" t="s">
        <v>613</v>
      </c>
      <c r="AU219" s="165" t="s">
        <v>87</v>
      </c>
      <c r="AY219" s="14" t="s">
        <v>163</v>
      </c>
      <c r="BE219" s="166">
        <f t="shared" si="34"/>
        <v>0</v>
      </c>
      <c r="BF219" s="166">
        <f t="shared" si="35"/>
        <v>0</v>
      </c>
      <c r="BG219" s="166">
        <f t="shared" si="36"/>
        <v>0</v>
      </c>
      <c r="BH219" s="166">
        <f t="shared" si="37"/>
        <v>0</v>
      </c>
      <c r="BI219" s="166">
        <f t="shared" si="38"/>
        <v>0</v>
      </c>
      <c r="BJ219" s="14" t="s">
        <v>87</v>
      </c>
      <c r="BK219" s="166">
        <f t="shared" si="39"/>
        <v>0</v>
      </c>
      <c r="BL219" s="14" t="s">
        <v>227</v>
      </c>
      <c r="BM219" s="165" t="s">
        <v>1050</v>
      </c>
    </row>
    <row r="220" spans="1:65" s="2" customFormat="1" ht="16.5" customHeight="1">
      <c r="A220" s="29"/>
      <c r="B220" s="152"/>
      <c r="C220" s="172" t="s">
        <v>752</v>
      </c>
      <c r="D220" s="172" t="s">
        <v>613</v>
      </c>
      <c r="E220" s="173" t="s">
        <v>2156</v>
      </c>
      <c r="F220" s="174" t="s">
        <v>2157</v>
      </c>
      <c r="G220" s="175" t="s">
        <v>2043</v>
      </c>
      <c r="H220" s="176">
        <v>4</v>
      </c>
      <c r="I220" s="177"/>
      <c r="J220" s="178">
        <f t="shared" si="30"/>
        <v>0</v>
      </c>
      <c r="K220" s="179"/>
      <c r="L220" s="180"/>
      <c r="M220" s="181" t="s">
        <v>1</v>
      </c>
      <c r="N220" s="182" t="s">
        <v>40</v>
      </c>
      <c r="O220" s="58"/>
      <c r="P220" s="163">
        <f t="shared" si="31"/>
        <v>0</v>
      </c>
      <c r="Q220" s="163">
        <v>4.8000000000000001E-4</v>
      </c>
      <c r="R220" s="163">
        <f t="shared" si="32"/>
        <v>1.92E-3</v>
      </c>
      <c r="S220" s="163">
        <v>0</v>
      </c>
      <c r="T220" s="164">
        <f t="shared" si="3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5" t="s">
        <v>292</v>
      </c>
      <c r="AT220" s="165" t="s">
        <v>613</v>
      </c>
      <c r="AU220" s="165" t="s">
        <v>87</v>
      </c>
      <c r="AY220" s="14" t="s">
        <v>163</v>
      </c>
      <c r="BE220" s="166">
        <f t="shared" si="34"/>
        <v>0</v>
      </c>
      <c r="BF220" s="166">
        <f t="shared" si="35"/>
        <v>0</v>
      </c>
      <c r="BG220" s="166">
        <f t="shared" si="36"/>
        <v>0</v>
      </c>
      <c r="BH220" s="166">
        <f t="shared" si="37"/>
        <v>0</v>
      </c>
      <c r="BI220" s="166">
        <f t="shared" si="38"/>
        <v>0</v>
      </c>
      <c r="BJ220" s="14" t="s">
        <v>87</v>
      </c>
      <c r="BK220" s="166">
        <f t="shared" si="39"/>
        <v>0</v>
      </c>
      <c r="BL220" s="14" t="s">
        <v>227</v>
      </c>
      <c r="BM220" s="165" t="s">
        <v>1058</v>
      </c>
    </row>
    <row r="221" spans="1:65" s="2" customFormat="1" ht="16.5" customHeight="1">
      <c r="A221" s="29"/>
      <c r="B221" s="152"/>
      <c r="C221" s="172" t="s">
        <v>756</v>
      </c>
      <c r="D221" s="172" t="s">
        <v>613</v>
      </c>
      <c r="E221" s="173" t="s">
        <v>2158</v>
      </c>
      <c r="F221" s="174" t="s">
        <v>2159</v>
      </c>
      <c r="G221" s="175" t="s">
        <v>2043</v>
      </c>
      <c r="H221" s="176">
        <v>4</v>
      </c>
      <c r="I221" s="177"/>
      <c r="J221" s="178">
        <f t="shared" si="30"/>
        <v>0</v>
      </c>
      <c r="K221" s="179"/>
      <c r="L221" s="180"/>
      <c r="M221" s="181" t="s">
        <v>1</v>
      </c>
      <c r="N221" s="182" t="s">
        <v>40</v>
      </c>
      <c r="O221" s="58"/>
      <c r="P221" s="163">
        <f t="shared" si="31"/>
        <v>0</v>
      </c>
      <c r="Q221" s="163">
        <v>5.0000000000000001E-4</v>
      </c>
      <c r="R221" s="163">
        <f t="shared" si="32"/>
        <v>2E-3</v>
      </c>
      <c r="S221" s="163">
        <v>0</v>
      </c>
      <c r="T221" s="164">
        <f t="shared" si="3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5" t="s">
        <v>292</v>
      </c>
      <c r="AT221" s="165" t="s">
        <v>613</v>
      </c>
      <c r="AU221" s="165" t="s">
        <v>87</v>
      </c>
      <c r="AY221" s="14" t="s">
        <v>163</v>
      </c>
      <c r="BE221" s="166">
        <f t="shared" si="34"/>
        <v>0</v>
      </c>
      <c r="BF221" s="166">
        <f t="shared" si="35"/>
        <v>0</v>
      </c>
      <c r="BG221" s="166">
        <f t="shared" si="36"/>
        <v>0</v>
      </c>
      <c r="BH221" s="166">
        <f t="shared" si="37"/>
        <v>0</v>
      </c>
      <c r="BI221" s="166">
        <f t="shared" si="38"/>
        <v>0</v>
      </c>
      <c r="BJ221" s="14" t="s">
        <v>87</v>
      </c>
      <c r="BK221" s="166">
        <f t="shared" si="39"/>
        <v>0</v>
      </c>
      <c r="BL221" s="14" t="s">
        <v>227</v>
      </c>
      <c r="BM221" s="165" t="s">
        <v>1066</v>
      </c>
    </row>
    <row r="222" spans="1:65" s="2" customFormat="1" ht="16.5" customHeight="1">
      <c r="A222" s="29"/>
      <c r="B222" s="152"/>
      <c r="C222" s="172" t="s">
        <v>760</v>
      </c>
      <c r="D222" s="172" t="s">
        <v>613</v>
      </c>
      <c r="E222" s="173" t="s">
        <v>2160</v>
      </c>
      <c r="F222" s="174" t="s">
        <v>2161</v>
      </c>
      <c r="G222" s="175" t="s">
        <v>2043</v>
      </c>
      <c r="H222" s="176">
        <v>2</v>
      </c>
      <c r="I222" s="177"/>
      <c r="J222" s="178">
        <f t="shared" si="30"/>
        <v>0</v>
      </c>
      <c r="K222" s="179"/>
      <c r="L222" s="180"/>
      <c r="M222" s="181" t="s">
        <v>1</v>
      </c>
      <c r="N222" s="182" t="s">
        <v>40</v>
      </c>
      <c r="O222" s="58"/>
      <c r="P222" s="163">
        <f t="shared" si="31"/>
        <v>0</v>
      </c>
      <c r="Q222" s="163">
        <v>6.6E-4</v>
      </c>
      <c r="R222" s="163">
        <f t="shared" si="32"/>
        <v>1.32E-3</v>
      </c>
      <c r="S222" s="163">
        <v>0</v>
      </c>
      <c r="T222" s="164">
        <f t="shared" si="3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5" t="s">
        <v>292</v>
      </c>
      <c r="AT222" s="165" t="s">
        <v>613</v>
      </c>
      <c r="AU222" s="165" t="s">
        <v>87</v>
      </c>
      <c r="AY222" s="14" t="s">
        <v>163</v>
      </c>
      <c r="BE222" s="166">
        <f t="shared" si="34"/>
        <v>0</v>
      </c>
      <c r="BF222" s="166">
        <f t="shared" si="35"/>
        <v>0</v>
      </c>
      <c r="BG222" s="166">
        <f t="shared" si="36"/>
        <v>0</v>
      </c>
      <c r="BH222" s="166">
        <f t="shared" si="37"/>
        <v>0</v>
      </c>
      <c r="BI222" s="166">
        <f t="shared" si="38"/>
        <v>0</v>
      </c>
      <c r="BJ222" s="14" t="s">
        <v>87</v>
      </c>
      <c r="BK222" s="166">
        <f t="shared" si="39"/>
        <v>0</v>
      </c>
      <c r="BL222" s="14" t="s">
        <v>227</v>
      </c>
      <c r="BM222" s="165" t="s">
        <v>1074</v>
      </c>
    </row>
    <row r="223" spans="1:65" s="2" customFormat="1" ht="16.5" customHeight="1">
      <c r="A223" s="29"/>
      <c r="B223" s="152"/>
      <c r="C223" s="172" t="s">
        <v>764</v>
      </c>
      <c r="D223" s="172" t="s">
        <v>613</v>
      </c>
      <c r="E223" s="173" t="s">
        <v>2162</v>
      </c>
      <c r="F223" s="174" t="s">
        <v>2163</v>
      </c>
      <c r="G223" s="175" t="s">
        <v>2043</v>
      </c>
      <c r="H223" s="176">
        <v>2</v>
      </c>
      <c r="I223" s="177"/>
      <c r="J223" s="178">
        <f t="shared" si="30"/>
        <v>0</v>
      </c>
      <c r="K223" s="179"/>
      <c r="L223" s="180"/>
      <c r="M223" s="181" t="s">
        <v>1</v>
      </c>
      <c r="N223" s="182" t="s">
        <v>40</v>
      </c>
      <c r="O223" s="58"/>
      <c r="P223" s="163">
        <f t="shared" si="31"/>
        <v>0</v>
      </c>
      <c r="Q223" s="163">
        <v>8.0000000000000004E-4</v>
      </c>
      <c r="R223" s="163">
        <f t="shared" si="32"/>
        <v>1.6000000000000001E-3</v>
      </c>
      <c r="S223" s="163">
        <v>0</v>
      </c>
      <c r="T223" s="164">
        <f t="shared" si="3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5" t="s">
        <v>292</v>
      </c>
      <c r="AT223" s="165" t="s">
        <v>613</v>
      </c>
      <c r="AU223" s="165" t="s">
        <v>87</v>
      </c>
      <c r="AY223" s="14" t="s">
        <v>163</v>
      </c>
      <c r="BE223" s="166">
        <f t="shared" si="34"/>
        <v>0</v>
      </c>
      <c r="BF223" s="166">
        <f t="shared" si="35"/>
        <v>0</v>
      </c>
      <c r="BG223" s="166">
        <f t="shared" si="36"/>
        <v>0</v>
      </c>
      <c r="BH223" s="166">
        <f t="shared" si="37"/>
        <v>0</v>
      </c>
      <c r="BI223" s="166">
        <f t="shared" si="38"/>
        <v>0</v>
      </c>
      <c r="BJ223" s="14" t="s">
        <v>87</v>
      </c>
      <c r="BK223" s="166">
        <f t="shared" si="39"/>
        <v>0</v>
      </c>
      <c r="BL223" s="14" t="s">
        <v>227</v>
      </c>
      <c r="BM223" s="165" t="s">
        <v>1080</v>
      </c>
    </row>
    <row r="224" spans="1:65" s="2" customFormat="1" ht="16.5" customHeight="1">
      <c r="A224" s="29"/>
      <c r="B224" s="152"/>
      <c r="C224" s="172" t="s">
        <v>768</v>
      </c>
      <c r="D224" s="172" t="s">
        <v>613</v>
      </c>
      <c r="E224" s="173" t="s">
        <v>2164</v>
      </c>
      <c r="F224" s="174" t="s">
        <v>2165</v>
      </c>
      <c r="G224" s="175" t="s">
        <v>2043</v>
      </c>
      <c r="H224" s="176">
        <v>4</v>
      </c>
      <c r="I224" s="177"/>
      <c r="J224" s="178">
        <f t="shared" si="30"/>
        <v>0</v>
      </c>
      <c r="K224" s="179"/>
      <c r="L224" s="180"/>
      <c r="M224" s="181" t="s">
        <v>1</v>
      </c>
      <c r="N224" s="182" t="s">
        <v>40</v>
      </c>
      <c r="O224" s="58"/>
      <c r="P224" s="163">
        <f t="shared" si="31"/>
        <v>0</v>
      </c>
      <c r="Q224" s="163">
        <v>2.9999999999999997E-4</v>
      </c>
      <c r="R224" s="163">
        <f t="shared" si="32"/>
        <v>1.1999999999999999E-3</v>
      </c>
      <c r="S224" s="163">
        <v>0</v>
      </c>
      <c r="T224" s="164">
        <f t="shared" si="3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5" t="s">
        <v>292</v>
      </c>
      <c r="AT224" s="165" t="s">
        <v>613</v>
      </c>
      <c r="AU224" s="165" t="s">
        <v>87</v>
      </c>
      <c r="AY224" s="14" t="s">
        <v>163</v>
      </c>
      <c r="BE224" s="166">
        <f t="shared" si="34"/>
        <v>0</v>
      </c>
      <c r="BF224" s="166">
        <f t="shared" si="35"/>
        <v>0</v>
      </c>
      <c r="BG224" s="166">
        <f t="shared" si="36"/>
        <v>0</v>
      </c>
      <c r="BH224" s="166">
        <f t="shared" si="37"/>
        <v>0</v>
      </c>
      <c r="BI224" s="166">
        <f t="shared" si="38"/>
        <v>0</v>
      </c>
      <c r="BJ224" s="14" t="s">
        <v>87</v>
      </c>
      <c r="BK224" s="166">
        <f t="shared" si="39"/>
        <v>0</v>
      </c>
      <c r="BL224" s="14" t="s">
        <v>227</v>
      </c>
      <c r="BM224" s="165" t="s">
        <v>1088</v>
      </c>
    </row>
    <row r="225" spans="1:65" s="2" customFormat="1" ht="16.5" customHeight="1">
      <c r="A225" s="29"/>
      <c r="B225" s="152"/>
      <c r="C225" s="172" t="s">
        <v>772</v>
      </c>
      <c r="D225" s="172" t="s">
        <v>613</v>
      </c>
      <c r="E225" s="173" t="s">
        <v>2166</v>
      </c>
      <c r="F225" s="174" t="s">
        <v>2167</v>
      </c>
      <c r="G225" s="175" t="s">
        <v>2043</v>
      </c>
      <c r="H225" s="176">
        <v>2</v>
      </c>
      <c r="I225" s="177"/>
      <c r="J225" s="178">
        <f t="shared" si="30"/>
        <v>0</v>
      </c>
      <c r="K225" s="179"/>
      <c r="L225" s="180"/>
      <c r="M225" s="181" t="s">
        <v>1</v>
      </c>
      <c r="N225" s="182" t="s">
        <v>40</v>
      </c>
      <c r="O225" s="58"/>
      <c r="P225" s="163">
        <f t="shared" si="31"/>
        <v>0</v>
      </c>
      <c r="Q225" s="163">
        <v>4.2999999999999999E-4</v>
      </c>
      <c r="R225" s="163">
        <f t="shared" si="32"/>
        <v>8.5999999999999998E-4</v>
      </c>
      <c r="S225" s="163">
        <v>0</v>
      </c>
      <c r="T225" s="164">
        <f t="shared" si="3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5" t="s">
        <v>292</v>
      </c>
      <c r="AT225" s="165" t="s">
        <v>613</v>
      </c>
      <c r="AU225" s="165" t="s">
        <v>87</v>
      </c>
      <c r="AY225" s="14" t="s">
        <v>163</v>
      </c>
      <c r="BE225" s="166">
        <f t="shared" si="34"/>
        <v>0</v>
      </c>
      <c r="BF225" s="166">
        <f t="shared" si="35"/>
        <v>0</v>
      </c>
      <c r="BG225" s="166">
        <f t="shared" si="36"/>
        <v>0</v>
      </c>
      <c r="BH225" s="166">
        <f t="shared" si="37"/>
        <v>0</v>
      </c>
      <c r="BI225" s="166">
        <f t="shared" si="38"/>
        <v>0</v>
      </c>
      <c r="BJ225" s="14" t="s">
        <v>87</v>
      </c>
      <c r="BK225" s="166">
        <f t="shared" si="39"/>
        <v>0</v>
      </c>
      <c r="BL225" s="14" t="s">
        <v>227</v>
      </c>
      <c r="BM225" s="165" t="s">
        <v>1096</v>
      </c>
    </row>
    <row r="226" spans="1:65" s="2" customFormat="1" ht="16.5" customHeight="1">
      <c r="A226" s="29"/>
      <c r="B226" s="152"/>
      <c r="C226" s="172" t="s">
        <v>776</v>
      </c>
      <c r="D226" s="172" t="s">
        <v>613</v>
      </c>
      <c r="E226" s="173" t="s">
        <v>2168</v>
      </c>
      <c r="F226" s="174" t="s">
        <v>2169</v>
      </c>
      <c r="G226" s="175" t="s">
        <v>2043</v>
      </c>
      <c r="H226" s="176">
        <v>2</v>
      </c>
      <c r="I226" s="177"/>
      <c r="J226" s="178">
        <f t="shared" si="30"/>
        <v>0</v>
      </c>
      <c r="K226" s="179"/>
      <c r="L226" s="180"/>
      <c r="M226" s="181" t="s">
        <v>1</v>
      </c>
      <c r="N226" s="182" t="s">
        <v>40</v>
      </c>
      <c r="O226" s="58"/>
      <c r="P226" s="163">
        <f t="shared" si="31"/>
        <v>0</v>
      </c>
      <c r="Q226" s="163">
        <v>5.0000000000000001E-4</v>
      </c>
      <c r="R226" s="163">
        <f t="shared" si="32"/>
        <v>1E-3</v>
      </c>
      <c r="S226" s="163">
        <v>0</v>
      </c>
      <c r="T226" s="164">
        <f t="shared" si="3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5" t="s">
        <v>292</v>
      </c>
      <c r="AT226" s="165" t="s">
        <v>613</v>
      </c>
      <c r="AU226" s="165" t="s">
        <v>87</v>
      </c>
      <c r="AY226" s="14" t="s">
        <v>163</v>
      </c>
      <c r="BE226" s="166">
        <f t="shared" si="34"/>
        <v>0</v>
      </c>
      <c r="BF226" s="166">
        <f t="shared" si="35"/>
        <v>0</v>
      </c>
      <c r="BG226" s="166">
        <f t="shared" si="36"/>
        <v>0</v>
      </c>
      <c r="BH226" s="166">
        <f t="shared" si="37"/>
        <v>0</v>
      </c>
      <c r="BI226" s="166">
        <f t="shared" si="38"/>
        <v>0</v>
      </c>
      <c r="BJ226" s="14" t="s">
        <v>87</v>
      </c>
      <c r="BK226" s="166">
        <f t="shared" si="39"/>
        <v>0</v>
      </c>
      <c r="BL226" s="14" t="s">
        <v>227</v>
      </c>
      <c r="BM226" s="165" t="s">
        <v>1104</v>
      </c>
    </row>
    <row r="227" spans="1:65" s="2" customFormat="1" ht="16.5" customHeight="1">
      <c r="A227" s="29"/>
      <c r="B227" s="152"/>
      <c r="C227" s="172" t="s">
        <v>780</v>
      </c>
      <c r="D227" s="172" t="s">
        <v>613</v>
      </c>
      <c r="E227" s="173" t="s">
        <v>2170</v>
      </c>
      <c r="F227" s="174" t="s">
        <v>2171</v>
      </c>
      <c r="G227" s="175" t="s">
        <v>2043</v>
      </c>
      <c r="H227" s="176">
        <v>2</v>
      </c>
      <c r="I227" s="177"/>
      <c r="J227" s="178">
        <f t="shared" si="30"/>
        <v>0</v>
      </c>
      <c r="K227" s="179"/>
      <c r="L227" s="180"/>
      <c r="M227" s="181" t="s">
        <v>1</v>
      </c>
      <c r="N227" s="182" t="s">
        <v>40</v>
      </c>
      <c r="O227" s="58"/>
      <c r="P227" s="163">
        <f t="shared" si="31"/>
        <v>0</v>
      </c>
      <c r="Q227" s="163">
        <v>8.4999999999999995E-4</v>
      </c>
      <c r="R227" s="163">
        <f t="shared" si="32"/>
        <v>1.6999999999999999E-3</v>
      </c>
      <c r="S227" s="163">
        <v>0</v>
      </c>
      <c r="T227" s="164">
        <f t="shared" si="3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5" t="s">
        <v>292</v>
      </c>
      <c r="AT227" s="165" t="s">
        <v>613</v>
      </c>
      <c r="AU227" s="165" t="s">
        <v>87</v>
      </c>
      <c r="AY227" s="14" t="s">
        <v>163</v>
      </c>
      <c r="BE227" s="166">
        <f t="shared" si="34"/>
        <v>0</v>
      </c>
      <c r="BF227" s="166">
        <f t="shared" si="35"/>
        <v>0</v>
      </c>
      <c r="BG227" s="166">
        <f t="shared" si="36"/>
        <v>0</v>
      </c>
      <c r="BH227" s="166">
        <f t="shared" si="37"/>
        <v>0</v>
      </c>
      <c r="BI227" s="166">
        <f t="shared" si="38"/>
        <v>0</v>
      </c>
      <c r="BJ227" s="14" t="s">
        <v>87</v>
      </c>
      <c r="BK227" s="166">
        <f t="shared" si="39"/>
        <v>0</v>
      </c>
      <c r="BL227" s="14" t="s">
        <v>227</v>
      </c>
      <c r="BM227" s="165" t="s">
        <v>1112</v>
      </c>
    </row>
    <row r="228" spans="1:65" s="2" customFormat="1" ht="16.5" customHeight="1">
      <c r="A228" s="29"/>
      <c r="B228" s="152"/>
      <c r="C228" s="172" t="s">
        <v>784</v>
      </c>
      <c r="D228" s="172" t="s">
        <v>613</v>
      </c>
      <c r="E228" s="173" t="s">
        <v>2172</v>
      </c>
      <c r="F228" s="174" t="s">
        <v>2173</v>
      </c>
      <c r="G228" s="175" t="s">
        <v>2043</v>
      </c>
      <c r="H228" s="176">
        <v>2</v>
      </c>
      <c r="I228" s="177"/>
      <c r="J228" s="178">
        <f t="shared" si="30"/>
        <v>0</v>
      </c>
      <c r="K228" s="179"/>
      <c r="L228" s="180"/>
      <c r="M228" s="181" t="s">
        <v>1</v>
      </c>
      <c r="N228" s="182" t="s">
        <v>40</v>
      </c>
      <c r="O228" s="58"/>
      <c r="P228" s="163">
        <f t="shared" si="31"/>
        <v>0</v>
      </c>
      <c r="Q228" s="163">
        <v>3.6999999999999999E-4</v>
      </c>
      <c r="R228" s="163">
        <f t="shared" si="32"/>
        <v>7.3999999999999999E-4</v>
      </c>
      <c r="S228" s="163">
        <v>0</v>
      </c>
      <c r="T228" s="164">
        <f t="shared" si="3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5" t="s">
        <v>292</v>
      </c>
      <c r="AT228" s="165" t="s">
        <v>613</v>
      </c>
      <c r="AU228" s="165" t="s">
        <v>87</v>
      </c>
      <c r="AY228" s="14" t="s">
        <v>163</v>
      </c>
      <c r="BE228" s="166">
        <f t="shared" si="34"/>
        <v>0</v>
      </c>
      <c r="BF228" s="166">
        <f t="shared" si="35"/>
        <v>0</v>
      </c>
      <c r="BG228" s="166">
        <f t="shared" si="36"/>
        <v>0</v>
      </c>
      <c r="BH228" s="166">
        <f t="shared" si="37"/>
        <v>0</v>
      </c>
      <c r="BI228" s="166">
        <f t="shared" si="38"/>
        <v>0</v>
      </c>
      <c r="BJ228" s="14" t="s">
        <v>87</v>
      </c>
      <c r="BK228" s="166">
        <f t="shared" si="39"/>
        <v>0</v>
      </c>
      <c r="BL228" s="14" t="s">
        <v>227</v>
      </c>
      <c r="BM228" s="165" t="s">
        <v>2174</v>
      </c>
    </row>
    <row r="229" spans="1:65" s="2" customFormat="1" ht="16.5" customHeight="1">
      <c r="A229" s="29"/>
      <c r="B229" s="152"/>
      <c r="C229" s="172" t="s">
        <v>788</v>
      </c>
      <c r="D229" s="172" t="s">
        <v>613</v>
      </c>
      <c r="E229" s="173" t="s">
        <v>2175</v>
      </c>
      <c r="F229" s="174" t="s">
        <v>2176</v>
      </c>
      <c r="G229" s="175" t="s">
        <v>2043</v>
      </c>
      <c r="H229" s="176">
        <v>2</v>
      </c>
      <c r="I229" s="177"/>
      <c r="J229" s="178">
        <f t="shared" si="30"/>
        <v>0</v>
      </c>
      <c r="K229" s="179"/>
      <c r="L229" s="180"/>
      <c r="M229" s="181" t="s">
        <v>1</v>
      </c>
      <c r="N229" s="182" t="s">
        <v>40</v>
      </c>
      <c r="O229" s="58"/>
      <c r="P229" s="163">
        <f t="shared" si="31"/>
        <v>0</v>
      </c>
      <c r="Q229" s="163">
        <v>5.9000000000000003E-4</v>
      </c>
      <c r="R229" s="163">
        <f t="shared" si="32"/>
        <v>1.1800000000000001E-3</v>
      </c>
      <c r="S229" s="163">
        <v>0</v>
      </c>
      <c r="T229" s="164">
        <f t="shared" si="3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5" t="s">
        <v>292</v>
      </c>
      <c r="AT229" s="165" t="s">
        <v>613</v>
      </c>
      <c r="AU229" s="165" t="s">
        <v>87</v>
      </c>
      <c r="AY229" s="14" t="s">
        <v>163</v>
      </c>
      <c r="BE229" s="166">
        <f t="shared" si="34"/>
        <v>0</v>
      </c>
      <c r="BF229" s="166">
        <f t="shared" si="35"/>
        <v>0</v>
      </c>
      <c r="BG229" s="166">
        <f t="shared" si="36"/>
        <v>0</v>
      </c>
      <c r="BH229" s="166">
        <f t="shared" si="37"/>
        <v>0</v>
      </c>
      <c r="BI229" s="166">
        <f t="shared" si="38"/>
        <v>0</v>
      </c>
      <c r="BJ229" s="14" t="s">
        <v>87</v>
      </c>
      <c r="BK229" s="166">
        <f t="shared" si="39"/>
        <v>0</v>
      </c>
      <c r="BL229" s="14" t="s">
        <v>227</v>
      </c>
      <c r="BM229" s="165" t="s">
        <v>2177</v>
      </c>
    </row>
    <row r="230" spans="1:65" s="2" customFormat="1" ht="16.5" customHeight="1">
      <c r="A230" s="29"/>
      <c r="B230" s="152"/>
      <c r="C230" s="172" t="s">
        <v>792</v>
      </c>
      <c r="D230" s="172" t="s">
        <v>613</v>
      </c>
      <c r="E230" s="173" t="s">
        <v>2178</v>
      </c>
      <c r="F230" s="174" t="s">
        <v>2179</v>
      </c>
      <c r="G230" s="175" t="s">
        <v>2043</v>
      </c>
      <c r="H230" s="176">
        <v>4</v>
      </c>
      <c r="I230" s="177"/>
      <c r="J230" s="178">
        <f t="shared" si="30"/>
        <v>0</v>
      </c>
      <c r="K230" s="179"/>
      <c r="L230" s="180"/>
      <c r="M230" s="181" t="s">
        <v>1</v>
      </c>
      <c r="N230" s="182" t="s">
        <v>40</v>
      </c>
      <c r="O230" s="58"/>
      <c r="P230" s="163">
        <f t="shared" si="31"/>
        <v>0</v>
      </c>
      <c r="Q230" s="163">
        <v>0</v>
      </c>
      <c r="R230" s="163">
        <f t="shared" si="32"/>
        <v>0</v>
      </c>
      <c r="S230" s="163">
        <v>0</v>
      </c>
      <c r="T230" s="164">
        <f t="shared" si="3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5" t="s">
        <v>292</v>
      </c>
      <c r="AT230" s="165" t="s">
        <v>613</v>
      </c>
      <c r="AU230" s="165" t="s">
        <v>87</v>
      </c>
      <c r="AY230" s="14" t="s">
        <v>163</v>
      </c>
      <c r="BE230" s="166">
        <f t="shared" si="34"/>
        <v>0</v>
      </c>
      <c r="BF230" s="166">
        <f t="shared" si="35"/>
        <v>0</v>
      </c>
      <c r="BG230" s="166">
        <f t="shared" si="36"/>
        <v>0</v>
      </c>
      <c r="BH230" s="166">
        <f t="shared" si="37"/>
        <v>0</v>
      </c>
      <c r="BI230" s="166">
        <f t="shared" si="38"/>
        <v>0</v>
      </c>
      <c r="BJ230" s="14" t="s">
        <v>87</v>
      </c>
      <c r="BK230" s="166">
        <f t="shared" si="39"/>
        <v>0</v>
      </c>
      <c r="BL230" s="14" t="s">
        <v>227</v>
      </c>
      <c r="BM230" s="165" t="s">
        <v>2180</v>
      </c>
    </row>
    <row r="231" spans="1:65" s="2" customFormat="1" ht="16.5" customHeight="1">
      <c r="A231" s="29"/>
      <c r="B231" s="152"/>
      <c r="C231" s="172" t="s">
        <v>796</v>
      </c>
      <c r="D231" s="172" t="s">
        <v>613</v>
      </c>
      <c r="E231" s="173" t="s">
        <v>2181</v>
      </c>
      <c r="F231" s="174" t="s">
        <v>2182</v>
      </c>
      <c r="G231" s="175" t="s">
        <v>2043</v>
      </c>
      <c r="H231" s="176">
        <v>3</v>
      </c>
      <c r="I231" s="177"/>
      <c r="J231" s="178">
        <f t="shared" si="30"/>
        <v>0</v>
      </c>
      <c r="K231" s="179"/>
      <c r="L231" s="180"/>
      <c r="M231" s="181" t="s">
        <v>1</v>
      </c>
      <c r="N231" s="182" t="s">
        <v>40</v>
      </c>
      <c r="O231" s="58"/>
      <c r="P231" s="163">
        <f t="shared" si="31"/>
        <v>0</v>
      </c>
      <c r="Q231" s="163">
        <v>0</v>
      </c>
      <c r="R231" s="163">
        <f t="shared" si="32"/>
        <v>0</v>
      </c>
      <c r="S231" s="163">
        <v>0</v>
      </c>
      <c r="T231" s="164">
        <f t="shared" si="3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5" t="s">
        <v>292</v>
      </c>
      <c r="AT231" s="165" t="s">
        <v>613</v>
      </c>
      <c r="AU231" s="165" t="s">
        <v>87</v>
      </c>
      <c r="AY231" s="14" t="s">
        <v>163</v>
      </c>
      <c r="BE231" s="166">
        <f t="shared" si="34"/>
        <v>0</v>
      </c>
      <c r="BF231" s="166">
        <f t="shared" si="35"/>
        <v>0</v>
      </c>
      <c r="BG231" s="166">
        <f t="shared" si="36"/>
        <v>0</v>
      </c>
      <c r="BH231" s="166">
        <f t="shared" si="37"/>
        <v>0</v>
      </c>
      <c r="BI231" s="166">
        <f t="shared" si="38"/>
        <v>0</v>
      </c>
      <c r="BJ231" s="14" t="s">
        <v>87</v>
      </c>
      <c r="BK231" s="166">
        <f t="shared" si="39"/>
        <v>0</v>
      </c>
      <c r="BL231" s="14" t="s">
        <v>227</v>
      </c>
      <c r="BM231" s="165" t="s">
        <v>2183</v>
      </c>
    </row>
    <row r="232" spans="1:65" s="2" customFormat="1" ht="16.5" customHeight="1">
      <c r="A232" s="29"/>
      <c r="B232" s="152"/>
      <c r="C232" s="172" t="s">
        <v>800</v>
      </c>
      <c r="D232" s="172" t="s">
        <v>613</v>
      </c>
      <c r="E232" s="173" t="s">
        <v>2184</v>
      </c>
      <c r="F232" s="174" t="s">
        <v>2185</v>
      </c>
      <c r="G232" s="175" t="s">
        <v>2043</v>
      </c>
      <c r="H232" s="176">
        <v>1</v>
      </c>
      <c r="I232" s="177"/>
      <c r="J232" s="178">
        <f t="shared" si="30"/>
        <v>0</v>
      </c>
      <c r="K232" s="179"/>
      <c r="L232" s="180"/>
      <c r="M232" s="181" t="s">
        <v>1</v>
      </c>
      <c r="N232" s="182" t="s">
        <v>40</v>
      </c>
      <c r="O232" s="58"/>
      <c r="P232" s="163">
        <f t="shared" si="31"/>
        <v>0</v>
      </c>
      <c r="Q232" s="163">
        <v>0</v>
      </c>
      <c r="R232" s="163">
        <f t="shared" si="32"/>
        <v>0</v>
      </c>
      <c r="S232" s="163">
        <v>0</v>
      </c>
      <c r="T232" s="164">
        <f t="shared" si="3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5" t="s">
        <v>292</v>
      </c>
      <c r="AT232" s="165" t="s">
        <v>613</v>
      </c>
      <c r="AU232" s="165" t="s">
        <v>87</v>
      </c>
      <c r="AY232" s="14" t="s">
        <v>163</v>
      </c>
      <c r="BE232" s="166">
        <f t="shared" si="34"/>
        <v>0</v>
      </c>
      <c r="BF232" s="166">
        <f t="shared" si="35"/>
        <v>0</v>
      </c>
      <c r="BG232" s="166">
        <f t="shared" si="36"/>
        <v>0</v>
      </c>
      <c r="BH232" s="166">
        <f t="shared" si="37"/>
        <v>0</v>
      </c>
      <c r="BI232" s="166">
        <f t="shared" si="38"/>
        <v>0</v>
      </c>
      <c r="BJ232" s="14" t="s">
        <v>87</v>
      </c>
      <c r="BK232" s="166">
        <f t="shared" si="39"/>
        <v>0</v>
      </c>
      <c r="BL232" s="14" t="s">
        <v>227</v>
      </c>
      <c r="BM232" s="165" t="s">
        <v>2186</v>
      </c>
    </row>
    <row r="233" spans="1:65" s="2" customFormat="1" ht="21.75" customHeight="1">
      <c r="A233" s="29"/>
      <c r="B233" s="152"/>
      <c r="C233" s="153" t="s">
        <v>804</v>
      </c>
      <c r="D233" s="153" t="s">
        <v>165</v>
      </c>
      <c r="E233" s="154" t="s">
        <v>2187</v>
      </c>
      <c r="F233" s="155" t="s">
        <v>2188</v>
      </c>
      <c r="G233" s="156" t="s">
        <v>2043</v>
      </c>
      <c r="H233" s="157">
        <v>6</v>
      </c>
      <c r="I233" s="158"/>
      <c r="J233" s="159">
        <f t="shared" si="30"/>
        <v>0</v>
      </c>
      <c r="K233" s="160"/>
      <c r="L233" s="30"/>
      <c r="M233" s="161" t="s">
        <v>1</v>
      </c>
      <c r="N233" s="162" t="s">
        <v>40</v>
      </c>
      <c r="O233" s="58"/>
      <c r="P233" s="163">
        <f t="shared" si="31"/>
        <v>0</v>
      </c>
      <c r="Q233" s="163">
        <v>0</v>
      </c>
      <c r="R233" s="163">
        <f t="shared" si="32"/>
        <v>0</v>
      </c>
      <c r="S233" s="163">
        <v>0</v>
      </c>
      <c r="T233" s="164">
        <f t="shared" si="3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5" t="s">
        <v>227</v>
      </c>
      <c r="AT233" s="165" t="s">
        <v>165</v>
      </c>
      <c r="AU233" s="165" t="s">
        <v>87</v>
      </c>
      <c r="AY233" s="14" t="s">
        <v>163</v>
      </c>
      <c r="BE233" s="166">
        <f t="shared" si="34"/>
        <v>0</v>
      </c>
      <c r="BF233" s="166">
        <f t="shared" si="35"/>
        <v>0</v>
      </c>
      <c r="BG233" s="166">
        <f t="shared" si="36"/>
        <v>0</v>
      </c>
      <c r="BH233" s="166">
        <f t="shared" si="37"/>
        <v>0</v>
      </c>
      <c r="BI233" s="166">
        <f t="shared" si="38"/>
        <v>0</v>
      </c>
      <c r="BJ233" s="14" t="s">
        <v>87</v>
      </c>
      <c r="BK233" s="166">
        <f t="shared" si="39"/>
        <v>0</v>
      </c>
      <c r="BL233" s="14" t="s">
        <v>227</v>
      </c>
      <c r="BM233" s="165" t="s">
        <v>2189</v>
      </c>
    </row>
    <row r="234" spans="1:65" s="2" customFormat="1" ht="21.75" customHeight="1">
      <c r="A234" s="29"/>
      <c r="B234" s="152"/>
      <c r="C234" s="153" t="s">
        <v>808</v>
      </c>
      <c r="D234" s="153" t="s">
        <v>165</v>
      </c>
      <c r="E234" s="154" t="s">
        <v>2190</v>
      </c>
      <c r="F234" s="155" t="s">
        <v>2191</v>
      </c>
      <c r="G234" s="156" t="s">
        <v>2043</v>
      </c>
      <c r="H234" s="157">
        <v>3</v>
      </c>
      <c r="I234" s="158"/>
      <c r="J234" s="159">
        <f t="shared" si="30"/>
        <v>0</v>
      </c>
      <c r="K234" s="160"/>
      <c r="L234" s="30"/>
      <c r="M234" s="161" t="s">
        <v>1</v>
      </c>
      <c r="N234" s="162" t="s">
        <v>40</v>
      </c>
      <c r="O234" s="58"/>
      <c r="P234" s="163">
        <f t="shared" si="31"/>
        <v>0</v>
      </c>
      <c r="Q234" s="163">
        <v>0</v>
      </c>
      <c r="R234" s="163">
        <f t="shared" si="32"/>
        <v>0</v>
      </c>
      <c r="S234" s="163">
        <v>0</v>
      </c>
      <c r="T234" s="164">
        <f t="shared" si="33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65" t="s">
        <v>227</v>
      </c>
      <c r="AT234" s="165" t="s">
        <v>165</v>
      </c>
      <c r="AU234" s="165" t="s">
        <v>87</v>
      </c>
      <c r="AY234" s="14" t="s">
        <v>163</v>
      </c>
      <c r="BE234" s="166">
        <f t="shared" si="34"/>
        <v>0</v>
      </c>
      <c r="BF234" s="166">
        <f t="shared" si="35"/>
        <v>0</v>
      </c>
      <c r="BG234" s="166">
        <f t="shared" si="36"/>
        <v>0</v>
      </c>
      <c r="BH234" s="166">
        <f t="shared" si="37"/>
        <v>0</v>
      </c>
      <c r="BI234" s="166">
        <f t="shared" si="38"/>
        <v>0</v>
      </c>
      <c r="BJ234" s="14" t="s">
        <v>87</v>
      </c>
      <c r="BK234" s="166">
        <f t="shared" si="39"/>
        <v>0</v>
      </c>
      <c r="BL234" s="14" t="s">
        <v>227</v>
      </c>
      <c r="BM234" s="165" t="s">
        <v>2192</v>
      </c>
    </row>
    <row r="235" spans="1:65" s="2" customFormat="1" ht="21.75" customHeight="1">
      <c r="A235" s="29"/>
      <c r="B235" s="152"/>
      <c r="C235" s="153" t="s">
        <v>812</v>
      </c>
      <c r="D235" s="153" t="s">
        <v>165</v>
      </c>
      <c r="E235" s="154" t="s">
        <v>2193</v>
      </c>
      <c r="F235" s="155" t="s">
        <v>2194</v>
      </c>
      <c r="G235" s="156" t="s">
        <v>2043</v>
      </c>
      <c r="H235" s="157">
        <v>5</v>
      </c>
      <c r="I235" s="158"/>
      <c r="J235" s="159">
        <f t="shared" si="30"/>
        <v>0</v>
      </c>
      <c r="K235" s="160"/>
      <c r="L235" s="30"/>
      <c r="M235" s="161" t="s">
        <v>1</v>
      </c>
      <c r="N235" s="162" t="s">
        <v>40</v>
      </c>
      <c r="O235" s="58"/>
      <c r="P235" s="163">
        <f t="shared" si="31"/>
        <v>0</v>
      </c>
      <c r="Q235" s="163">
        <v>0</v>
      </c>
      <c r="R235" s="163">
        <f t="shared" si="32"/>
        <v>0</v>
      </c>
      <c r="S235" s="163">
        <v>0</v>
      </c>
      <c r="T235" s="164">
        <f t="shared" si="3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5" t="s">
        <v>227</v>
      </c>
      <c r="AT235" s="165" t="s">
        <v>165</v>
      </c>
      <c r="AU235" s="165" t="s">
        <v>87</v>
      </c>
      <c r="AY235" s="14" t="s">
        <v>163</v>
      </c>
      <c r="BE235" s="166">
        <f t="shared" si="34"/>
        <v>0</v>
      </c>
      <c r="BF235" s="166">
        <f t="shared" si="35"/>
        <v>0</v>
      </c>
      <c r="BG235" s="166">
        <f t="shared" si="36"/>
        <v>0</v>
      </c>
      <c r="BH235" s="166">
        <f t="shared" si="37"/>
        <v>0</v>
      </c>
      <c r="BI235" s="166">
        <f t="shared" si="38"/>
        <v>0</v>
      </c>
      <c r="BJ235" s="14" t="s">
        <v>87</v>
      </c>
      <c r="BK235" s="166">
        <f t="shared" si="39"/>
        <v>0</v>
      </c>
      <c r="BL235" s="14" t="s">
        <v>227</v>
      </c>
      <c r="BM235" s="165" t="s">
        <v>2195</v>
      </c>
    </row>
    <row r="236" spans="1:65" s="2" customFormat="1" ht="21.75" customHeight="1">
      <c r="A236" s="29"/>
      <c r="B236" s="152"/>
      <c r="C236" s="172" t="s">
        <v>816</v>
      </c>
      <c r="D236" s="172" t="s">
        <v>613</v>
      </c>
      <c r="E236" s="173" t="s">
        <v>2196</v>
      </c>
      <c r="F236" s="174" t="s">
        <v>2197</v>
      </c>
      <c r="G236" s="175" t="s">
        <v>2043</v>
      </c>
      <c r="H236" s="176">
        <v>10</v>
      </c>
      <c r="I236" s="177"/>
      <c r="J236" s="178">
        <f t="shared" si="30"/>
        <v>0</v>
      </c>
      <c r="K236" s="179"/>
      <c r="L236" s="180"/>
      <c r="M236" s="181" t="s">
        <v>1</v>
      </c>
      <c r="N236" s="182" t="s">
        <v>40</v>
      </c>
      <c r="O236" s="58"/>
      <c r="P236" s="163">
        <f t="shared" si="31"/>
        <v>0</v>
      </c>
      <c r="Q236" s="163">
        <v>0</v>
      </c>
      <c r="R236" s="163">
        <f t="shared" si="32"/>
        <v>0</v>
      </c>
      <c r="S236" s="163">
        <v>0</v>
      </c>
      <c r="T236" s="164">
        <f t="shared" si="3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65" t="s">
        <v>292</v>
      </c>
      <c r="AT236" s="165" t="s">
        <v>613</v>
      </c>
      <c r="AU236" s="165" t="s">
        <v>87</v>
      </c>
      <c r="AY236" s="14" t="s">
        <v>163</v>
      </c>
      <c r="BE236" s="166">
        <f t="shared" si="34"/>
        <v>0</v>
      </c>
      <c r="BF236" s="166">
        <f t="shared" si="35"/>
        <v>0</v>
      </c>
      <c r="BG236" s="166">
        <f t="shared" si="36"/>
        <v>0</v>
      </c>
      <c r="BH236" s="166">
        <f t="shared" si="37"/>
        <v>0</v>
      </c>
      <c r="BI236" s="166">
        <f t="shared" si="38"/>
        <v>0</v>
      </c>
      <c r="BJ236" s="14" t="s">
        <v>87</v>
      </c>
      <c r="BK236" s="166">
        <f t="shared" si="39"/>
        <v>0</v>
      </c>
      <c r="BL236" s="14" t="s">
        <v>227</v>
      </c>
      <c r="BM236" s="165" t="s">
        <v>2198</v>
      </c>
    </row>
    <row r="237" spans="1:65" s="2" customFormat="1" ht="21.75" customHeight="1">
      <c r="A237" s="29"/>
      <c r="B237" s="152"/>
      <c r="C237" s="153" t="s">
        <v>820</v>
      </c>
      <c r="D237" s="153" t="s">
        <v>165</v>
      </c>
      <c r="E237" s="154" t="s">
        <v>2199</v>
      </c>
      <c r="F237" s="155" t="s">
        <v>2200</v>
      </c>
      <c r="G237" s="156" t="s">
        <v>282</v>
      </c>
      <c r="H237" s="157">
        <v>5</v>
      </c>
      <c r="I237" s="158"/>
      <c r="J237" s="159">
        <f t="shared" si="30"/>
        <v>0</v>
      </c>
      <c r="K237" s="160"/>
      <c r="L237" s="30"/>
      <c r="M237" s="161" t="s">
        <v>1</v>
      </c>
      <c r="N237" s="162" t="s">
        <v>40</v>
      </c>
      <c r="O237" s="58"/>
      <c r="P237" s="163">
        <f t="shared" si="31"/>
        <v>0</v>
      </c>
      <c r="Q237" s="163">
        <v>3.0000000000000001E-5</v>
      </c>
      <c r="R237" s="163">
        <f t="shared" si="32"/>
        <v>1.5000000000000001E-4</v>
      </c>
      <c r="S237" s="163">
        <v>0</v>
      </c>
      <c r="T237" s="164">
        <f t="shared" si="3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65" t="s">
        <v>227</v>
      </c>
      <c r="AT237" s="165" t="s">
        <v>165</v>
      </c>
      <c r="AU237" s="165" t="s">
        <v>87</v>
      </c>
      <c r="AY237" s="14" t="s">
        <v>163</v>
      </c>
      <c r="BE237" s="166">
        <f t="shared" si="34"/>
        <v>0</v>
      </c>
      <c r="BF237" s="166">
        <f t="shared" si="35"/>
        <v>0</v>
      </c>
      <c r="BG237" s="166">
        <f t="shared" si="36"/>
        <v>0</v>
      </c>
      <c r="BH237" s="166">
        <f t="shared" si="37"/>
        <v>0</v>
      </c>
      <c r="BI237" s="166">
        <f t="shared" si="38"/>
        <v>0</v>
      </c>
      <c r="BJ237" s="14" t="s">
        <v>87</v>
      </c>
      <c r="BK237" s="166">
        <f t="shared" si="39"/>
        <v>0</v>
      </c>
      <c r="BL237" s="14" t="s">
        <v>227</v>
      </c>
      <c r="BM237" s="165" t="s">
        <v>2201</v>
      </c>
    </row>
    <row r="238" spans="1:65" s="2" customFormat="1" ht="16.5" customHeight="1">
      <c r="A238" s="29"/>
      <c r="B238" s="152"/>
      <c r="C238" s="172" t="s">
        <v>824</v>
      </c>
      <c r="D238" s="172" t="s">
        <v>613</v>
      </c>
      <c r="E238" s="173" t="s">
        <v>2202</v>
      </c>
      <c r="F238" s="174" t="s">
        <v>2203</v>
      </c>
      <c r="G238" s="175" t="s">
        <v>2043</v>
      </c>
      <c r="H238" s="176">
        <v>2</v>
      </c>
      <c r="I238" s="177"/>
      <c r="J238" s="178">
        <f t="shared" si="30"/>
        <v>0</v>
      </c>
      <c r="K238" s="179"/>
      <c r="L238" s="180"/>
      <c r="M238" s="181" t="s">
        <v>1</v>
      </c>
      <c r="N238" s="182" t="s">
        <v>40</v>
      </c>
      <c r="O238" s="58"/>
      <c r="P238" s="163">
        <f t="shared" si="31"/>
        <v>0</v>
      </c>
      <c r="Q238" s="163">
        <v>0</v>
      </c>
      <c r="R238" s="163">
        <f t="shared" si="32"/>
        <v>0</v>
      </c>
      <c r="S238" s="163">
        <v>0</v>
      </c>
      <c r="T238" s="164">
        <f t="shared" si="3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5" t="s">
        <v>292</v>
      </c>
      <c r="AT238" s="165" t="s">
        <v>613</v>
      </c>
      <c r="AU238" s="165" t="s">
        <v>87</v>
      </c>
      <c r="AY238" s="14" t="s">
        <v>163</v>
      </c>
      <c r="BE238" s="166">
        <f t="shared" si="34"/>
        <v>0</v>
      </c>
      <c r="BF238" s="166">
        <f t="shared" si="35"/>
        <v>0</v>
      </c>
      <c r="BG238" s="166">
        <f t="shared" si="36"/>
        <v>0</v>
      </c>
      <c r="BH238" s="166">
        <f t="shared" si="37"/>
        <v>0</v>
      </c>
      <c r="BI238" s="166">
        <f t="shared" si="38"/>
        <v>0</v>
      </c>
      <c r="BJ238" s="14" t="s">
        <v>87</v>
      </c>
      <c r="BK238" s="166">
        <f t="shared" si="39"/>
        <v>0</v>
      </c>
      <c r="BL238" s="14" t="s">
        <v>227</v>
      </c>
      <c r="BM238" s="165" t="s">
        <v>2204</v>
      </c>
    </row>
    <row r="239" spans="1:65" s="2" customFormat="1" ht="37.9" customHeight="1">
      <c r="A239" s="29"/>
      <c r="B239" s="152"/>
      <c r="C239" s="153" t="s">
        <v>828</v>
      </c>
      <c r="D239" s="153" t="s">
        <v>165</v>
      </c>
      <c r="E239" s="154" t="s">
        <v>2205</v>
      </c>
      <c r="F239" s="155" t="s">
        <v>2206</v>
      </c>
      <c r="G239" s="156" t="s">
        <v>483</v>
      </c>
      <c r="H239" s="157">
        <v>6</v>
      </c>
      <c r="I239" s="158"/>
      <c r="J239" s="159">
        <f t="shared" si="30"/>
        <v>0</v>
      </c>
      <c r="K239" s="160"/>
      <c r="L239" s="30"/>
      <c r="M239" s="161" t="s">
        <v>1</v>
      </c>
      <c r="N239" s="162" t="s">
        <v>40</v>
      </c>
      <c r="O239" s="58"/>
      <c r="P239" s="163">
        <f t="shared" si="31"/>
        <v>0</v>
      </c>
      <c r="Q239" s="163">
        <v>0</v>
      </c>
      <c r="R239" s="163">
        <f t="shared" si="32"/>
        <v>0</v>
      </c>
      <c r="S239" s="163">
        <v>0</v>
      </c>
      <c r="T239" s="164">
        <f t="shared" si="3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5" t="s">
        <v>227</v>
      </c>
      <c r="AT239" s="165" t="s">
        <v>165</v>
      </c>
      <c r="AU239" s="165" t="s">
        <v>87</v>
      </c>
      <c r="AY239" s="14" t="s">
        <v>163</v>
      </c>
      <c r="BE239" s="166">
        <f t="shared" si="34"/>
        <v>0</v>
      </c>
      <c r="BF239" s="166">
        <f t="shared" si="35"/>
        <v>0</v>
      </c>
      <c r="BG239" s="166">
        <f t="shared" si="36"/>
        <v>0</v>
      </c>
      <c r="BH239" s="166">
        <f t="shared" si="37"/>
        <v>0</v>
      </c>
      <c r="BI239" s="166">
        <f t="shared" si="38"/>
        <v>0</v>
      </c>
      <c r="BJ239" s="14" t="s">
        <v>87</v>
      </c>
      <c r="BK239" s="166">
        <f t="shared" si="39"/>
        <v>0</v>
      </c>
      <c r="BL239" s="14" t="s">
        <v>227</v>
      </c>
      <c r="BM239" s="165" t="s">
        <v>1133</v>
      </c>
    </row>
    <row r="240" spans="1:65" s="2" customFormat="1" ht="24.2" customHeight="1">
      <c r="A240" s="29"/>
      <c r="B240" s="152"/>
      <c r="C240" s="153" t="s">
        <v>832</v>
      </c>
      <c r="D240" s="153" t="s">
        <v>165</v>
      </c>
      <c r="E240" s="154" t="s">
        <v>2207</v>
      </c>
      <c r="F240" s="155" t="s">
        <v>2208</v>
      </c>
      <c r="G240" s="156" t="s">
        <v>307</v>
      </c>
      <c r="H240" s="157">
        <v>0.14299999999999999</v>
      </c>
      <c r="I240" s="158"/>
      <c r="J240" s="159">
        <f t="shared" si="30"/>
        <v>0</v>
      </c>
      <c r="K240" s="160"/>
      <c r="L240" s="30"/>
      <c r="M240" s="161" t="s">
        <v>1</v>
      </c>
      <c r="N240" s="162" t="s">
        <v>40</v>
      </c>
      <c r="O240" s="58"/>
      <c r="P240" s="163">
        <f t="shared" si="31"/>
        <v>0</v>
      </c>
      <c r="Q240" s="163">
        <v>0</v>
      </c>
      <c r="R240" s="163">
        <f t="shared" si="32"/>
        <v>0</v>
      </c>
      <c r="S240" s="163">
        <v>0</v>
      </c>
      <c r="T240" s="164">
        <f t="shared" si="3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5" t="s">
        <v>227</v>
      </c>
      <c r="AT240" s="165" t="s">
        <v>165</v>
      </c>
      <c r="AU240" s="165" t="s">
        <v>87</v>
      </c>
      <c r="AY240" s="14" t="s">
        <v>163</v>
      </c>
      <c r="BE240" s="166">
        <f t="shared" si="34"/>
        <v>0</v>
      </c>
      <c r="BF240" s="166">
        <f t="shared" si="35"/>
        <v>0</v>
      </c>
      <c r="BG240" s="166">
        <f t="shared" si="36"/>
        <v>0</v>
      </c>
      <c r="BH240" s="166">
        <f t="shared" si="37"/>
        <v>0</v>
      </c>
      <c r="BI240" s="166">
        <f t="shared" si="38"/>
        <v>0</v>
      </c>
      <c r="BJ240" s="14" t="s">
        <v>87</v>
      </c>
      <c r="BK240" s="166">
        <f t="shared" si="39"/>
        <v>0</v>
      </c>
      <c r="BL240" s="14" t="s">
        <v>227</v>
      </c>
      <c r="BM240" s="165" t="s">
        <v>2209</v>
      </c>
    </row>
    <row r="241" spans="1:65" s="12" customFormat="1" ht="22.9" customHeight="1">
      <c r="B241" s="139"/>
      <c r="D241" s="140" t="s">
        <v>73</v>
      </c>
      <c r="E241" s="150" t="s">
        <v>2210</v>
      </c>
      <c r="F241" s="150" t="s">
        <v>2211</v>
      </c>
      <c r="I241" s="142"/>
      <c r="J241" s="151">
        <f>BK241</f>
        <v>0</v>
      </c>
      <c r="L241" s="139"/>
      <c r="M241" s="144"/>
      <c r="N241" s="145"/>
      <c r="O241" s="145"/>
      <c r="P241" s="146">
        <f>P242</f>
        <v>0</v>
      </c>
      <c r="Q241" s="145"/>
      <c r="R241" s="146">
        <f>R242</f>
        <v>0</v>
      </c>
      <c r="S241" s="145"/>
      <c r="T241" s="147">
        <f>T242</f>
        <v>0</v>
      </c>
      <c r="AR241" s="140" t="s">
        <v>87</v>
      </c>
      <c r="AT241" s="148" t="s">
        <v>73</v>
      </c>
      <c r="AU241" s="148" t="s">
        <v>81</v>
      </c>
      <c r="AY241" s="140" t="s">
        <v>163</v>
      </c>
      <c r="BK241" s="149">
        <f>BK242</f>
        <v>0</v>
      </c>
    </row>
    <row r="242" spans="1:65" s="2" customFormat="1" ht="24.2" customHeight="1">
      <c r="A242" s="29"/>
      <c r="B242" s="152"/>
      <c r="C242" s="153" t="s">
        <v>836</v>
      </c>
      <c r="D242" s="153" t="s">
        <v>165</v>
      </c>
      <c r="E242" s="154" t="s">
        <v>2212</v>
      </c>
      <c r="F242" s="155" t="s">
        <v>2213</v>
      </c>
      <c r="G242" s="156" t="s">
        <v>483</v>
      </c>
      <c r="H242" s="157">
        <v>6</v>
      </c>
      <c r="I242" s="158"/>
      <c r="J242" s="159">
        <f>ROUND(I242*H242,2)</f>
        <v>0</v>
      </c>
      <c r="K242" s="160"/>
      <c r="L242" s="30"/>
      <c r="M242" s="161" t="s">
        <v>1</v>
      </c>
      <c r="N242" s="162" t="s">
        <v>40</v>
      </c>
      <c r="O242" s="58"/>
      <c r="P242" s="163">
        <f>O242*H242</f>
        <v>0</v>
      </c>
      <c r="Q242" s="163">
        <v>0</v>
      </c>
      <c r="R242" s="163">
        <f>Q242*H242</f>
        <v>0</v>
      </c>
      <c r="S242" s="163">
        <v>0</v>
      </c>
      <c r="T242" s="164">
        <f>S242*H242</f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5" t="s">
        <v>227</v>
      </c>
      <c r="AT242" s="165" t="s">
        <v>165</v>
      </c>
      <c r="AU242" s="165" t="s">
        <v>87</v>
      </c>
      <c r="AY242" s="14" t="s">
        <v>163</v>
      </c>
      <c r="BE242" s="166">
        <f>IF(N242="základná",J242,0)</f>
        <v>0</v>
      </c>
      <c r="BF242" s="166">
        <f>IF(N242="znížená",J242,0)</f>
        <v>0</v>
      </c>
      <c r="BG242" s="166">
        <f>IF(N242="zákl. prenesená",J242,0)</f>
        <v>0</v>
      </c>
      <c r="BH242" s="166">
        <f>IF(N242="zníž. prenesená",J242,0)</f>
        <v>0</v>
      </c>
      <c r="BI242" s="166">
        <f>IF(N242="nulová",J242,0)</f>
        <v>0</v>
      </c>
      <c r="BJ242" s="14" t="s">
        <v>87</v>
      </c>
      <c r="BK242" s="166">
        <f>ROUND(I242*H242,2)</f>
        <v>0</v>
      </c>
      <c r="BL242" s="14" t="s">
        <v>227</v>
      </c>
      <c r="BM242" s="165" t="s">
        <v>2214</v>
      </c>
    </row>
    <row r="243" spans="1:65" s="12" customFormat="1" ht="22.9" customHeight="1">
      <c r="B243" s="139"/>
      <c r="D243" s="140" t="s">
        <v>73</v>
      </c>
      <c r="E243" s="150" t="s">
        <v>390</v>
      </c>
      <c r="F243" s="150" t="s">
        <v>391</v>
      </c>
      <c r="I243" s="142"/>
      <c r="J243" s="151">
        <f>BK243</f>
        <v>0</v>
      </c>
      <c r="L243" s="139"/>
      <c r="M243" s="144"/>
      <c r="N243" s="145"/>
      <c r="O243" s="145"/>
      <c r="P243" s="146">
        <f>SUM(P244:P246)</f>
        <v>0</v>
      </c>
      <c r="Q243" s="145"/>
      <c r="R243" s="146">
        <f>SUM(R244:R246)</f>
        <v>0</v>
      </c>
      <c r="S243" s="145"/>
      <c r="T243" s="147">
        <f>SUM(T244:T246)</f>
        <v>1.2800000000000001E-3</v>
      </c>
      <c r="AR243" s="140" t="s">
        <v>87</v>
      </c>
      <c r="AT243" s="148" t="s">
        <v>73</v>
      </c>
      <c r="AU243" s="148" t="s">
        <v>81</v>
      </c>
      <c r="AY243" s="140" t="s">
        <v>163</v>
      </c>
      <c r="BK243" s="149">
        <f>SUM(BK244:BK246)</f>
        <v>0</v>
      </c>
    </row>
    <row r="244" spans="1:65" s="2" customFormat="1" ht="21.75" customHeight="1">
      <c r="A244" s="29"/>
      <c r="B244" s="152"/>
      <c r="C244" s="153" t="s">
        <v>840</v>
      </c>
      <c r="D244" s="153" t="s">
        <v>165</v>
      </c>
      <c r="E244" s="154" t="s">
        <v>2215</v>
      </c>
      <c r="F244" s="155" t="s">
        <v>2216</v>
      </c>
      <c r="G244" s="156" t="s">
        <v>168</v>
      </c>
      <c r="H244" s="157">
        <v>6.5000000000000002E-2</v>
      </c>
      <c r="I244" s="158"/>
      <c r="J244" s="159">
        <f>ROUND(I244*H244,2)</f>
        <v>0</v>
      </c>
      <c r="K244" s="160"/>
      <c r="L244" s="30"/>
      <c r="M244" s="161" t="s">
        <v>1</v>
      </c>
      <c r="N244" s="162" t="s">
        <v>40</v>
      </c>
      <c r="O244" s="58"/>
      <c r="P244" s="163">
        <f>O244*H244</f>
        <v>0</v>
      </c>
      <c r="Q244" s="163">
        <v>0</v>
      </c>
      <c r="R244" s="163">
        <f>Q244*H244</f>
        <v>0</v>
      </c>
      <c r="S244" s="163">
        <v>0</v>
      </c>
      <c r="T244" s="164">
        <f>S244*H244</f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65" t="s">
        <v>227</v>
      </c>
      <c r="AT244" s="165" t="s">
        <v>165</v>
      </c>
      <c r="AU244" s="165" t="s">
        <v>87</v>
      </c>
      <c r="AY244" s="14" t="s">
        <v>163</v>
      </c>
      <c r="BE244" s="166">
        <f>IF(N244="základná",J244,0)</f>
        <v>0</v>
      </c>
      <c r="BF244" s="166">
        <f>IF(N244="znížená",J244,0)</f>
        <v>0</v>
      </c>
      <c r="BG244" s="166">
        <f>IF(N244="zákl. prenesená",J244,0)</f>
        <v>0</v>
      </c>
      <c r="BH244" s="166">
        <f>IF(N244="zníž. prenesená",J244,0)</f>
        <v>0</v>
      </c>
      <c r="BI244" s="166">
        <f>IF(N244="nulová",J244,0)</f>
        <v>0</v>
      </c>
      <c r="BJ244" s="14" t="s">
        <v>87</v>
      </c>
      <c r="BK244" s="166">
        <f>ROUND(I244*H244,2)</f>
        <v>0</v>
      </c>
      <c r="BL244" s="14" t="s">
        <v>227</v>
      </c>
      <c r="BM244" s="165" t="s">
        <v>2217</v>
      </c>
    </row>
    <row r="245" spans="1:65" s="2" customFormat="1" ht="24.2" customHeight="1">
      <c r="A245" s="29"/>
      <c r="B245" s="152"/>
      <c r="C245" s="153" t="s">
        <v>844</v>
      </c>
      <c r="D245" s="153" t="s">
        <v>165</v>
      </c>
      <c r="E245" s="154" t="s">
        <v>2218</v>
      </c>
      <c r="F245" s="155" t="s">
        <v>2219</v>
      </c>
      <c r="G245" s="156" t="s">
        <v>168</v>
      </c>
      <c r="H245" s="157">
        <v>0.02</v>
      </c>
      <c r="I245" s="158"/>
      <c r="J245" s="159">
        <f>ROUND(I245*H245,2)</f>
        <v>0</v>
      </c>
      <c r="K245" s="160"/>
      <c r="L245" s="30"/>
      <c r="M245" s="161" t="s">
        <v>1</v>
      </c>
      <c r="N245" s="162" t="s">
        <v>40</v>
      </c>
      <c r="O245" s="58"/>
      <c r="P245" s="163">
        <f>O245*H245</f>
        <v>0</v>
      </c>
      <c r="Q245" s="163">
        <v>0</v>
      </c>
      <c r="R245" s="163">
        <f>Q245*H245</f>
        <v>0</v>
      </c>
      <c r="S245" s="163">
        <v>0</v>
      </c>
      <c r="T245" s="164">
        <f>S245*H245</f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65" t="s">
        <v>227</v>
      </c>
      <c r="AT245" s="165" t="s">
        <v>165</v>
      </c>
      <c r="AU245" s="165" t="s">
        <v>87</v>
      </c>
      <c r="AY245" s="14" t="s">
        <v>163</v>
      </c>
      <c r="BE245" s="166">
        <f>IF(N245="základná",J245,0)</f>
        <v>0</v>
      </c>
      <c r="BF245" s="166">
        <f>IF(N245="znížená",J245,0)</f>
        <v>0</v>
      </c>
      <c r="BG245" s="166">
        <f>IF(N245="zákl. prenesená",J245,0)</f>
        <v>0</v>
      </c>
      <c r="BH245" s="166">
        <f>IF(N245="zníž. prenesená",J245,0)</f>
        <v>0</v>
      </c>
      <c r="BI245" s="166">
        <f>IF(N245="nulová",J245,0)</f>
        <v>0</v>
      </c>
      <c r="BJ245" s="14" t="s">
        <v>87</v>
      </c>
      <c r="BK245" s="166">
        <f>ROUND(I245*H245,2)</f>
        <v>0</v>
      </c>
      <c r="BL245" s="14" t="s">
        <v>227</v>
      </c>
      <c r="BM245" s="165" t="s">
        <v>2220</v>
      </c>
    </row>
    <row r="246" spans="1:65" s="2" customFormat="1" ht="21.75" customHeight="1">
      <c r="A246" s="29"/>
      <c r="B246" s="152"/>
      <c r="C246" s="153" t="s">
        <v>848</v>
      </c>
      <c r="D246" s="153" t="s">
        <v>165</v>
      </c>
      <c r="E246" s="154" t="s">
        <v>2221</v>
      </c>
      <c r="F246" s="155" t="s">
        <v>2222</v>
      </c>
      <c r="G246" s="156" t="s">
        <v>168</v>
      </c>
      <c r="H246" s="157">
        <v>3.2000000000000001E-2</v>
      </c>
      <c r="I246" s="158"/>
      <c r="J246" s="159">
        <f>ROUND(I246*H246,2)</f>
        <v>0</v>
      </c>
      <c r="K246" s="160"/>
      <c r="L246" s="30"/>
      <c r="M246" s="161" t="s">
        <v>1</v>
      </c>
      <c r="N246" s="162" t="s">
        <v>40</v>
      </c>
      <c r="O246" s="58"/>
      <c r="P246" s="163">
        <f>O246*H246</f>
        <v>0</v>
      </c>
      <c r="Q246" s="163">
        <v>0</v>
      </c>
      <c r="R246" s="163">
        <f>Q246*H246</f>
        <v>0</v>
      </c>
      <c r="S246" s="163">
        <v>0.04</v>
      </c>
      <c r="T246" s="164">
        <f>S246*H246</f>
        <v>1.2800000000000001E-3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5" t="s">
        <v>227</v>
      </c>
      <c r="AT246" s="165" t="s">
        <v>165</v>
      </c>
      <c r="AU246" s="165" t="s">
        <v>87</v>
      </c>
      <c r="AY246" s="14" t="s">
        <v>163</v>
      </c>
      <c r="BE246" s="166">
        <f>IF(N246="základná",J246,0)</f>
        <v>0</v>
      </c>
      <c r="BF246" s="166">
        <f>IF(N246="znížená",J246,0)</f>
        <v>0</v>
      </c>
      <c r="BG246" s="166">
        <f>IF(N246="zákl. prenesená",J246,0)</f>
        <v>0</v>
      </c>
      <c r="BH246" s="166">
        <f>IF(N246="zníž. prenesená",J246,0)</f>
        <v>0</v>
      </c>
      <c r="BI246" s="166">
        <f>IF(N246="nulová",J246,0)</f>
        <v>0</v>
      </c>
      <c r="BJ246" s="14" t="s">
        <v>87</v>
      </c>
      <c r="BK246" s="166">
        <f>ROUND(I246*H246,2)</f>
        <v>0</v>
      </c>
      <c r="BL246" s="14" t="s">
        <v>227</v>
      </c>
      <c r="BM246" s="165" t="s">
        <v>2223</v>
      </c>
    </row>
    <row r="247" spans="1:65" s="12" customFormat="1" ht="22.9" customHeight="1">
      <c r="B247" s="139"/>
      <c r="D247" s="140" t="s">
        <v>73</v>
      </c>
      <c r="E247" s="150" t="s">
        <v>400</v>
      </c>
      <c r="F247" s="150" t="s">
        <v>401</v>
      </c>
      <c r="I247" s="142"/>
      <c r="J247" s="151">
        <f>BK247</f>
        <v>0</v>
      </c>
      <c r="L247" s="139"/>
      <c r="M247" s="144"/>
      <c r="N247" s="145"/>
      <c r="O247" s="145"/>
      <c r="P247" s="146">
        <f>SUM(P248:P251)</f>
        <v>0</v>
      </c>
      <c r="Q247" s="145"/>
      <c r="R247" s="146">
        <f>SUM(R248:R251)</f>
        <v>1.34E-3</v>
      </c>
      <c r="S247" s="145"/>
      <c r="T247" s="147">
        <f>SUM(T248:T251)</f>
        <v>0</v>
      </c>
      <c r="AR247" s="140" t="s">
        <v>87</v>
      </c>
      <c r="AT247" s="148" t="s">
        <v>73</v>
      </c>
      <c r="AU247" s="148" t="s">
        <v>81</v>
      </c>
      <c r="AY247" s="140" t="s">
        <v>163</v>
      </c>
      <c r="BK247" s="149">
        <f>SUM(BK248:BK251)</f>
        <v>0</v>
      </c>
    </row>
    <row r="248" spans="1:65" s="2" customFormat="1" ht="24.2" customHeight="1">
      <c r="A248" s="29"/>
      <c r="B248" s="152"/>
      <c r="C248" s="153" t="s">
        <v>852</v>
      </c>
      <c r="D248" s="153" t="s">
        <v>165</v>
      </c>
      <c r="E248" s="154" t="s">
        <v>2224</v>
      </c>
      <c r="F248" s="155" t="s">
        <v>2225</v>
      </c>
      <c r="G248" s="156" t="s">
        <v>2043</v>
      </c>
      <c r="H248" s="157">
        <v>2</v>
      </c>
      <c r="I248" s="158"/>
      <c r="J248" s="159">
        <f>ROUND(I248*H248,2)</f>
        <v>0</v>
      </c>
      <c r="K248" s="160"/>
      <c r="L248" s="30"/>
      <c r="M248" s="161" t="s">
        <v>1</v>
      </c>
      <c r="N248" s="162" t="s">
        <v>40</v>
      </c>
      <c r="O248" s="58"/>
      <c r="P248" s="163">
        <f>O248*H248</f>
        <v>0</v>
      </c>
      <c r="Q248" s="163">
        <v>0</v>
      </c>
      <c r="R248" s="163">
        <f>Q248*H248</f>
        <v>0</v>
      </c>
      <c r="S248" s="163">
        <v>0</v>
      </c>
      <c r="T248" s="164">
        <f>S248*H248</f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65" t="s">
        <v>227</v>
      </c>
      <c r="AT248" s="165" t="s">
        <v>165</v>
      </c>
      <c r="AU248" s="165" t="s">
        <v>87</v>
      </c>
      <c r="AY248" s="14" t="s">
        <v>163</v>
      </c>
      <c r="BE248" s="166">
        <f>IF(N248="základná",J248,0)</f>
        <v>0</v>
      </c>
      <c r="BF248" s="166">
        <f>IF(N248="znížená",J248,0)</f>
        <v>0</v>
      </c>
      <c r="BG248" s="166">
        <f>IF(N248="zákl. prenesená",J248,0)</f>
        <v>0</v>
      </c>
      <c r="BH248" s="166">
        <f>IF(N248="zníž. prenesená",J248,0)</f>
        <v>0</v>
      </c>
      <c r="BI248" s="166">
        <f>IF(N248="nulová",J248,0)</f>
        <v>0</v>
      </c>
      <c r="BJ248" s="14" t="s">
        <v>87</v>
      </c>
      <c r="BK248" s="166">
        <f>ROUND(I248*H248,2)</f>
        <v>0</v>
      </c>
      <c r="BL248" s="14" t="s">
        <v>227</v>
      </c>
      <c r="BM248" s="165" t="s">
        <v>2226</v>
      </c>
    </row>
    <row r="249" spans="1:65" s="2" customFormat="1" ht="24.2" customHeight="1">
      <c r="A249" s="29"/>
      <c r="B249" s="152"/>
      <c r="C249" s="153" t="s">
        <v>856</v>
      </c>
      <c r="D249" s="153" t="s">
        <v>165</v>
      </c>
      <c r="E249" s="154" t="s">
        <v>2227</v>
      </c>
      <c r="F249" s="155" t="s">
        <v>2228</v>
      </c>
      <c r="G249" s="156" t="s">
        <v>2043</v>
      </c>
      <c r="H249" s="157">
        <v>2</v>
      </c>
      <c r="I249" s="158"/>
      <c r="J249" s="159">
        <f>ROUND(I249*H249,2)</f>
        <v>0</v>
      </c>
      <c r="K249" s="160"/>
      <c r="L249" s="30"/>
      <c r="M249" s="161" t="s">
        <v>1</v>
      </c>
      <c r="N249" s="162" t="s">
        <v>40</v>
      </c>
      <c r="O249" s="58"/>
      <c r="P249" s="163">
        <f>O249*H249</f>
        <v>0</v>
      </c>
      <c r="Q249" s="163">
        <v>6.7000000000000002E-4</v>
      </c>
      <c r="R249" s="163">
        <f>Q249*H249</f>
        <v>1.34E-3</v>
      </c>
      <c r="S249" s="163">
        <v>0</v>
      </c>
      <c r="T249" s="164">
        <f>S249*H249</f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65" t="s">
        <v>227</v>
      </c>
      <c r="AT249" s="165" t="s">
        <v>165</v>
      </c>
      <c r="AU249" s="165" t="s">
        <v>87</v>
      </c>
      <c r="AY249" s="14" t="s">
        <v>163</v>
      </c>
      <c r="BE249" s="166">
        <f>IF(N249="základná",J249,0)</f>
        <v>0</v>
      </c>
      <c r="BF249" s="166">
        <f>IF(N249="znížená",J249,0)</f>
        <v>0</v>
      </c>
      <c r="BG249" s="166">
        <f>IF(N249="zákl. prenesená",J249,0)</f>
        <v>0</v>
      </c>
      <c r="BH249" s="166">
        <f>IF(N249="zníž. prenesená",J249,0)</f>
        <v>0</v>
      </c>
      <c r="BI249" s="166">
        <f>IF(N249="nulová",J249,0)</f>
        <v>0</v>
      </c>
      <c r="BJ249" s="14" t="s">
        <v>87</v>
      </c>
      <c r="BK249" s="166">
        <f>ROUND(I249*H249,2)</f>
        <v>0</v>
      </c>
      <c r="BL249" s="14" t="s">
        <v>227</v>
      </c>
      <c r="BM249" s="165" t="s">
        <v>2229</v>
      </c>
    </row>
    <row r="250" spans="1:65" s="2" customFormat="1" ht="24.2" customHeight="1">
      <c r="A250" s="29"/>
      <c r="B250" s="152"/>
      <c r="C250" s="153" t="s">
        <v>860</v>
      </c>
      <c r="D250" s="153" t="s">
        <v>165</v>
      </c>
      <c r="E250" s="154" t="s">
        <v>2230</v>
      </c>
      <c r="F250" s="155" t="s">
        <v>2231</v>
      </c>
      <c r="G250" s="156" t="s">
        <v>307</v>
      </c>
      <c r="H250" s="157">
        <v>1E-3</v>
      </c>
      <c r="I250" s="158"/>
      <c r="J250" s="159">
        <f>ROUND(I250*H250,2)</f>
        <v>0</v>
      </c>
      <c r="K250" s="160"/>
      <c r="L250" s="30"/>
      <c r="M250" s="161" t="s">
        <v>1</v>
      </c>
      <c r="N250" s="162" t="s">
        <v>40</v>
      </c>
      <c r="O250" s="58"/>
      <c r="P250" s="163">
        <f>O250*H250</f>
        <v>0</v>
      </c>
      <c r="Q250" s="163">
        <v>0</v>
      </c>
      <c r="R250" s="163">
        <f>Q250*H250</f>
        <v>0</v>
      </c>
      <c r="S250" s="163">
        <v>0</v>
      </c>
      <c r="T250" s="164">
        <f>S250*H250</f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65" t="s">
        <v>227</v>
      </c>
      <c r="AT250" s="165" t="s">
        <v>165</v>
      </c>
      <c r="AU250" s="165" t="s">
        <v>87</v>
      </c>
      <c r="AY250" s="14" t="s">
        <v>163</v>
      </c>
      <c r="BE250" s="166">
        <f>IF(N250="základná",J250,0)</f>
        <v>0</v>
      </c>
      <c r="BF250" s="166">
        <f>IF(N250="znížená",J250,0)</f>
        <v>0</v>
      </c>
      <c r="BG250" s="166">
        <f>IF(N250="zákl. prenesená",J250,0)</f>
        <v>0</v>
      </c>
      <c r="BH250" s="166">
        <f>IF(N250="zníž. prenesená",J250,0)</f>
        <v>0</v>
      </c>
      <c r="BI250" s="166">
        <f>IF(N250="nulová",J250,0)</f>
        <v>0</v>
      </c>
      <c r="BJ250" s="14" t="s">
        <v>87</v>
      </c>
      <c r="BK250" s="166">
        <f>ROUND(I250*H250,2)</f>
        <v>0</v>
      </c>
      <c r="BL250" s="14" t="s">
        <v>227</v>
      </c>
      <c r="BM250" s="165" t="s">
        <v>2232</v>
      </c>
    </row>
    <row r="251" spans="1:65" s="2" customFormat="1" ht="16.5" customHeight="1">
      <c r="A251" s="29"/>
      <c r="B251" s="152"/>
      <c r="C251" s="172" t="s">
        <v>864</v>
      </c>
      <c r="D251" s="172" t="s">
        <v>613</v>
      </c>
      <c r="E251" s="173" t="s">
        <v>2233</v>
      </c>
      <c r="F251" s="174" t="s">
        <v>2234</v>
      </c>
      <c r="G251" s="175" t="s">
        <v>2235</v>
      </c>
      <c r="H251" s="176">
        <v>1</v>
      </c>
      <c r="I251" s="177"/>
      <c r="J251" s="178">
        <f>ROUND(I251*H251,2)</f>
        <v>0</v>
      </c>
      <c r="K251" s="179"/>
      <c r="L251" s="180"/>
      <c r="M251" s="181" t="s">
        <v>1</v>
      </c>
      <c r="N251" s="182" t="s">
        <v>40</v>
      </c>
      <c r="O251" s="58"/>
      <c r="P251" s="163">
        <f>O251*H251</f>
        <v>0</v>
      </c>
      <c r="Q251" s="163">
        <v>0</v>
      </c>
      <c r="R251" s="163">
        <f>Q251*H251</f>
        <v>0</v>
      </c>
      <c r="S251" s="163">
        <v>0</v>
      </c>
      <c r="T251" s="164">
        <f>S251*H251</f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65" t="s">
        <v>292</v>
      </c>
      <c r="AT251" s="165" t="s">
        <v>613</v>
      </c>
      <c r="AU251" s="165" t="s">
        <v>87</v>
      </c>
      <c r="AY251" s="14" t="s">
        <v>163</v>
      </c>
      <c r="BE251" s="166">
        <f>IF(N251="základná",J251,0)</f>
        <v>0</v>
      </c>
      <c r="BF251" s="166">
        <f>IF(N251="znížená",J251,0)</f>
        <v>0</v>
      </c>
      <c r="BG251" s="166">
        <f>IF(N251="zákl. prenesená",J251,0)</f>
        <v>0</v>
      </c>
      <c r="BH251" s="166">
        <f>IF(N251="zníž. prenesená",J251,0)</f>
        <v>0</v>
      </c>
      <c r="BI251" s="166">
        <f>IF(N251="nulová",J251,0)</f>
        <v>0</v>
      </c>
      <c r="BJ251" s="14" t="s">
        <v>87</v>
      </c>
      <c r="BK251" s="166">
        <f>ROUND(I251*H251,2)</f>
        <v>0</v>
      </c>
      <c r="BL251" s="14" t="s">
        <v>227</v>
      </c>
      <c r="BM251" s="165" t="s">
        <v>2236</v>
      </c>
    </row>
    <row r="252" spans="1:65" s="12" customFormat="1" ht="22.9" customHeight="1">
      <c r="B252" s="139"/>
      <c r="D252" s="140" t="s">
        <v>73</v>
      </c>
      <c r="E252" s="150" t="s">
        <v>434</v>
      </c>
      <c r="F252" s="150" t="s">
        <v>2237</v>
      </c>
      <c r="I252" s="142"/>
      <c r="J252" s="151">
        <f>BK252</f>
        <v>0</v>
      </c>
      <c r="L252" s="139"/>
      <c r="M252" s="144"/>
      <c r="N252" s="145"/>
      <c r="O252" s="145"/>
      <c r="P252" s="146">
        <f>P253</f>
        <v>0</v>
      </c>
      <c r="Q252" s="145"/>
      <c r="R252" s="146">
        <f>R253</f>
        <v>0</v>
      </c>
      <c r="S252" s="145"/>
      <c r="T252" s="147">
        <f>T253</f>
        <v>2.6250000000000002E-3</v>
      </c>
      <c r="AR252" s="140" t="s">
        <v>87</v>
      </c>
      <c r="AT252" s="148" t="s">
        <v>73</v>
      </c>
      <c r="AU252" s="148" t="s">
        <v>81</v>
      </c>
      <c r="AY252" s="140" t="s">
        <v>163</v>
      </c>
      <c r="BK252" s="149">
        <f>BK253</f>
        <v>0</v>
      </c>
    </row>
    <row r="253" spans="1:65" s="2" customFormat="1" ht="24.2" customHeight="1">
      <c r="A253" s="29"/>
      <c r="B253" s="152"/>
      <c r="C253" s="153" t="s">
        <v>868</v>
      </c>
      <c r="D253" s="153" t="s">
        <v>165</v>
      </c>
      <c r="E253" s="154" t="s">
        <v>2238</v>
      </c>
      <c r="F253" s="155" t="s">
        <v>2239</v>
      </c>
      <c r="G253" s="156" t="s">
        <v>168</v>
      </c>
      <c r="H253" s="157">
        <v>0.125</v>
      </c>
      <c r="I253" s="158"/>
      <c r="J253" s="159">
        <f>ROUND(I253*H253,2)</f>
        <v>0</v>
      </c>
      <c r="K253" s="160"/>
      <c r="L253" s="30"/>
      <c r="M253" s="161" t="s">
        <v>1</v>
      </c>
      <c r="N253" s="162" t="s">
        <v>40</v>
      </c>
      <c r="O253" s="58"/>
      <c r="P253" s="163">
        <f>O253*H253</f>
        <v>0</v>
      </c>
      <c r="Q253" s="163">
        <v>0</v>
      </c>
      <c r="R253" s="163">
        <f>Q253*H253</f>
        <v>0</v>
      </c>
      <c r="S253" s="163">
        <v>2.1000000000000001E-2</v>
      </c>
      <c r="T253" s="164">
        <f>S253*H253</f>
        <v>2.6250000000000002E-3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65" t="s">
        <v>227</v>
      </c>
      <c r="AT253" s="165" t="s">
        <v>165</v>
      </c>
      <c r="AU253" s="165" t="s">
        <v>87</v>
      </c>
      <c r="AY253" s="14" t="s">
        <v>163</v>
      </c>
      <c r="BE253" s="166">
        <f>IF(N253="základná",J253,0)</f>
        <v>0</v>
      </c>
      <c r="BF253" s="166">
        <f>IF(N253="znížená",J253,0)</f>
        <v>0</v>
      </c>
      <c r="BG253" s="166">
        <f>IF(N253="zákl. prenesená",J253,0)</f>
        <v>0</v>
      </c>
      <c r="BH253" s="166">
        <f>IF(N253="zníž. prenesená",J253,0)</f>
        <v>0</v>
      </c>
      <c r="BI253" s="166">
        <f>IF(N253="nulová",J253,0)</f>
        <v>0</v>
      </c>
      <c r="BJ253" s="14" t="s">
        <v>87</v>
      </c>
      <c r="BK253" s="166">
        <f>ROUND(I253*H253,2)</f>
        <v>0</v>
      </c>
      <c r="BL253" s="14" t="s">
        <v>227</v>
      </c>
      <c r="BM253" s="165" t="s">
        <v>2240</v>
      </c>
    </row>
    <row r="254" spans="1:65" s="12" customFormat="1" ht="22.9" customHeight="1">
      <c r="B254" s="139"/>
      <c r="D254" s="140" t="s">
        <v>73</v>
      </c>
      <c r="E254" s="150" t="s">
        <v>1458</v>
      </c>
      <c r="F254" s="150" t="s">
        <v>2241</v>
      </c>
      <c r="I254" s="142"/>
      <c r="J254" s="151">
        <f>BK254</f>
        <v>0</v>
      </c>
      <c r="L254" s="139"/>
      <c r="M254" s="144"/>
      <c r="N254" s="145"/>
      <c r="O254" s="145"/>
      <c r="P254" s="146">
        <f>SUM(P255:P259)</f>
        <v>0</v>
      </c>
      <c r="Q254" s="145"/>
      <c r="R254" s="146">
        <f>SUM(R255:R259)</f>
        <v>2.9255999999999997E-2</v>
      </c>
      <c r="S254" s="145"/>
      <c r="T254" s="147">
        <f>SUM(T255:T259)</f>
        <v>0</v>
      </c>
      <c r="AR254" s="140" t="s">
        <v>87</v>
      </c>
      <c r="AT254" s="148" t="s">
        <v>73</v>
      </c>
      <c r="AU254" s="148" t="s">
        <v>81</v>
      </c>
      <c r="AY254" s="140" t="s">
        <v>163</v>
      </c>
      <c r="BK254" s="149">
        <f>SUM(BK255:BK259)</f>
        <v>0</v>
      </c>
    </row>
    <row r="255" spans="1:65" s="2" customFormat="1" ht="16.5" customHeight="1">
      <c r="A255" s="29"/>
      <c r="B255" s="152"/>
      <c r="C255" s="172" t="s">
        <v>872</v>
      </c>
      <c r="D255" s="172" t="s">
        <v>613</v>
      </c>
      <c r="E255" s="173" t="s">
        <v>2242</v>
      </c>
      <c r="F255" s="174" t="s">
        <v>2243</v>
      </c>
      <c r="G255" s="175" t="s">
        <v>2043</v>
      </c>
      <c r="H255" s="176">
        <v>16</v>
      </c>
      <c r="I255" s="177"/>
      <c r="J255" s="178">
        <f>ROUND(I255*H255,2)</f>
        <v>0</v>
      </c>
      <c r="K255" s="179"/>
      <c r="L255" s="180"/>
      <c r="M255" s="181" t="s">
        <v>1</v>
      </c>
      <c r="N255" s="182" t="s">
        <v>40</v>
      </c>
      <c r="O255" s="58"/>
      <c r="P255" s="163">
        <f>O255*H255</f>
        <v>0</v>
      </c>
      <c r="Q255" s="163">
        <v>4.8000000000000001E-4</v>
      </c>
      <c r="R255" s="163">
        <f>Q255*H255</f>
        <v>7.6800000000000002E-3</v>
      </c>
      <c r="S255" s="163">
        <v>0</v>
      </c>
      <c r="T255" s="164">
        <f>S255*H255</f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65" t="s">
        <v>292</v>
      </c>
      <c r="AT255" s="165" t="s">
        <v>613</v>
      </c>
      <c r="AU255" s="165" t="s">
        <v>87</v>
      </c>
      <c r="AY255" s="14" t="s">
        <v>163</v>
      </c>
      <c r="BE255" s="166">
        <f>IF(N255="základná",J255,0)</f>
        <v>0</v>
      </c>
      <c r="BF255" s="166">
        <f>IF(N255="znížená",J255,0)</f>
        <v>0</v>
      </c>
      <c r="BG255" s="166">
        <f>IF(N255="zákl. prenesená",J255,0)</f>
        <v>0</v>
      </c>
      <c r="BH255" s="166">
        <f>IF(N255="zníž. prenesená",J255,0)</f>
        <v>0</v>
      </c>
      <c r="BI255" s="166">
        <f>IF(N255="nulová",J255,0)</f>
        <v>0</v>
      </c>
      <c r="BJ255" s="14" t="s">
        <v>87</v>
      </c>
      <c r="BK255" s="166">
        <f>ROUND(I255*H255,2)</f>
        <v>0</v>
      </c>
      <c r="BL255" s="14" t="s">
        <v>227</v>
      </c>
      <c r="BM255" s="165" t="s">
        <v>2244</v>
      </c>
    </row>
    <row r="256" spans="1:65" s="2" customFormat="1" ht="16.5" customHeight="1">
      <c r="A256" s="29"/>
      <c r="B256" s="152"/>
      <c r="C256" s="172" t="s">
        <v>876</v>
      </c>
      <c r="D256" s="172" t="s">
        <v>613</v>
      </c>
      <c r="E256" s="173" t="s">
        <v>2245</v>
      </c>
      <c r="F256" s="174" t="s">
        <v>2246</v>
      </c>
      <c r="G256" s="175" t="s">
        <v>282</v>
      </c>
      <c r="H256" s="176">
        <v>5.194</v>
      </c>
      <c r="I256" s="177"/>
      <c r="J256" s="178">
        <f>ROUND(I256*H256,2)</f>
        <v>0</v>
      </c>
      <c r="K256" s="179"/>
      <c r="L256" s="180"/>
      <c r="M256" s="181" t="s">
        <v>1</v>
      </c>
      <c r="N256" s="182" t="s">
        <v>40</v>
      </c>
      <c r="O256" s="58"/>
      <c r="P256" s="163">
        <f>O256*H256</f>
        <v>0</v>
      </c>
      <c r="Q256" s="163">
        <v>4.0000000000000001E-3</v>
      </c>
      <c r="R256" s="163">
        <f>Q256*H256</f>
        <v>2.0775999999999999E-2</v>
      </c>
      <c r="S256" s="163">
        <v>0</v>
      </c>
      <c r="T256" s="164">
        <f>S256*H256</f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65" t="s">
        <v>292</v>
      </c>
      <c r="AT256" s="165" t="s">
        <v>613</v>
      </c>
      <c r="AU256" s="165" t="s">
        <v>87</v>
      </c>
      <c r="AY256" s="14" t="s">
        <v>163</v>
      </c>
      <c r="BE256" s="166">
        <f>IF(N256="základná",J256,0)</f>
        <v>0</v>
      </c>
      <c r="BF256" s="166">
        <f>IF(N256="znížená",J256,0)</f>
        <v>0</v>
      </c>
      <c r="BG256" s="166">
        <f>IF(N256="zákl. prenesená",J256,0)</f>
        <v>0</v>
      </c>
      <c r="BH256" s="166">
        <f>IF(N256="zníž. prenesená",J256,0)</f>
        <v>0</v>
      </c>
      <c r="BI256" s="166">
        <f>IF(N256="nulová",J256,0)</f>
        <v>0</v>
      </c>
      <c r="BJ256" s="14" t="s">
        <v>87</v>
      </c>
      <c r="BK256" s="166">
        <f>ROUND(I256*H256,2)</f>
        <v>0</v>
      </c>
      <c r="BL256" s="14" t="s">
        <v>227</v>
      </c>
      <c r="BM256" s="165" t="s">
        <v>2247</v>
      </c>
    </row>
    <row r="257" spans="1:65" s="2" customFormat="1" ht="16.5" customHeight="1">
      <c r="A257" s="29"/>
      <c r="B257" s="152"/>
      <c r="C257" s="172" t="s">
        <v>880</v>
      </c>
      <c r="D257" s="172" t="s">
        <v>613</v>
      </c>
      <c r="E257" s="173" t="s">
        <v>2248</v>
      </c>
      <c r="F257" s="174" t="s">
        <v>2249</v>
      </c>
      <c r="G257" s="175" t="s">
        <v>2043</v>
      </c>
      <c r="H257" s="176">
        <v>10</v>
      </c>
      <c r="I257" s="177"/>
      <c r="J257" s="178">
        <f>ROUND(I257*H257,2)</f>
        <v>0</v>
      </c>
      <c r="K257" s="179"/>
      <c r="L257" s="180"/>
      <c r="M257" s="181" t="s">
        <v>1</v>
      </c>
      <c r="N257" s="182" t="s">
        <v>40</v>
      </c>
      <c r="O257" s="58"/>
      <c r="P257" s="163">
        <f>O257*H257</f>
        <v>0</v>
      </c>
      <c r="Q257" s="163">
        <v>8.0000000000000007E-5</v>
      </c>
      <c r="R257" s="163">
        <f>Q257*H257</f>
        <v>8.0000000000000004E-4</v>
      </c>
      <c r="S257" s="163">
        <v>0</v>
      </c>
      <c r="T257" s="164">
        <f>S257*H257</f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65" t="s">
        <v>292</v>
      </c>
      <c r="AT257" s="165" t="s">
        <v>613</v>
      </c>
      <c r="AU257" s="165" t="s">
        <v>87</v>
      </c>
      <c r="AY257" s="14" t="s">
        <v>163</v>
      </c>
      <c r="BE257" s="166">
        <f>IF(N257="základná",J257,0)</f>
        <v>0</v>
      </c>
      <c r="BF257" s="166">
        <f>IF(N257="znížená",J257,0)</f>
        <v>0</v>
      </c>
      <c r="BG257" s="166">
        <f>IF(N257="zákl. prenesená",J257,0)</f>
        <v>0</v>
      </c>
      <c r="BH257" s="166">
        <f>IF(N257="zníž. prenesená",J257,0)</f>
        <v>0</v>
      </c>
      <c r="BI257" s="166">
        <f>IF(N257="nulová",J257,0)</f>
        <v>0</v>
      </c>
      <c r="BJ257" s="14" t="s">
        <v>87</v>
      </c>
      <c r="BK257" s="166">
        <f>ROUND(I257*H257,2)</f>
        <v>0</v>
      </c>
      <c r="BL257" s="14" t="s">
        <v>227</v>
      </c>
      <c r="BM257" s="165" t="s">
        <v>2250</v>
      </c>
    </row>
    <row r="258" spans="1:65" s="2" customFormat="1" ht="16.5" customHeight="1">
      <c r="A258" s="29"/>
      <c r="B258" s="152"/>
      <c r="C258" s="172" t="s">
        <v>884</v>
      </c>
      <c r="D258" s="172" t="s">
        <v>613</v>
      </c>
      <c r="E258" s="173" t="s">
        <v>2251</v>
      </c>
      <c r="F258" s="174" t="s">
        <v>2252</v>
      </c>
      <c r="G258" s="175" t="s">
        <v>2043</v>
      </c>
      <c r="H258" s="176">
        <v>16</v>
      </c>
      <c r="I258" s="177"/>
      <c r="J258" s="178">
        <f>ROUND(I258*H258,2)</f>
        <v>0</v>
      </c>
      <c r="K258" s="179"/>
      <c r="L258" s="180"/>
      <c r="M258" s="181" t="s">
        <v>1</v>
      </c>
      <c r="N258" s="182" t="s">
        <v>40</v>
      </c>
      <c r="O258" s="58"/>
      <c r="P258" s="163">
        <f>O258*H258</f>
        <v>0</v>
      </c>
      <c r="Q258" s="163">
        <v>0</v>
      </c>
      <c r="R258" s="163">
        <f>Q258*H258</f>
        <v>0</v>
      </c>
      <c r="S258" s="163">
        <v>0</v>
      </c>
      <c r="T258" s="164">
        <f>S258*H258</f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65" t="s">
        <v>292</v>
      </c>
      <c r="AT258" s="165" t="s">
        <v>613</v>
      </c>
      <c r="AU258" s="165" t="s">
        <v>87</v>
      </c>
      <c r="AY258" s="14" t="s">
        <v>163</v>
      </c>
      <c r="BE258" s="166">
        <f>IF(N258="základná",J258,0)</f>
        <v>0</v>
      </c>
      <c r="BF258" s="166">
        <f>IF(N258="znížená",J258,0)</f>
        <v>0</v>
      </c>
      <c r="BG258" s="166">
        <f>IF(N258="zákl. prenesená",J258,0)</f>
        <v>0</v>
      </c>
      <c r="BH258" s="166">
        <f>IF(N258="zníž. prenesená",J258,0)</f>
        <v>0</v>
      </c>
      <c r="BI258" s="166">
        <f>IF(N258="nulová",J258,0)</f>
        <v>0</v>
      </c>
      <c r="BJ258" s="14" t="s">
        <v>87</v>
      </c>
      <c r="BK258" s="166">
        <f>ROUND(I258*H258,2)</f>
        <v>0</v>
      </c>
      <c r="BL258" s="14" t="s">
        <v>227</v>
      </c>
      <c r="BM258" s="165" t="s">
        <v>2253</v>
      </c>
    </row>
    <row r="259" spans="1:65" s="2" customFormat="1" ht="24.2" customHeight="1">
      <c r="A259" s="29"/>
      <c r="B259" s="152"/>
      <c r="C259" s="153" t="s">
        <v>888</v>
      </c>
      <c r="D259" s="153" t="s">
        <v>165</v>
      </c>
      <c r="E259" s="154" t="s">
        <v>2254</v>
      </c>
      <c r="F259" s="155" t="s">
        <v>2255</v>
      </c>
      <c r="G259" s="156" t="s">
        <v>307</v>
      </c>
      <c r="H259" s="157">
        <v>2.9000000000000001E-2</v>
      </c>
      <c r="I259" s="158"/>
      <c r="J259" s="159">
        <f>ROUND(I259*H259,2)</f>
        <v>0</v>
      </c>
      <c r="K259" s="160"/>
      <c r="L259" s="30"/>
      <c r="M259" s="161" t="s">
        <v>1</v>
      </c>
      <c r="N259" s="162" t="s">
        <v>40</v>
      </c>
      <c r="O259" s="58"/>
      <c r="P259" s="163">
        <f>O259*H259</f>
        <v>0</v>
      </c>
      <c r="Q259" s="163">
        <v>0</v>
      </c>
      <c r="R259" s="163">
        <f>Q259*H259</f>
        <v>0</v>
      </c>
      <c r="S259" s="163">
        <v>0</v>
      </c>
      <c r="T259" s="164">
        <f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65" t="s">
        <v>227</v>
      </c>
      <c r="AT259" s="165" t="s">
        <v>165</v>
      </c>
      <c r="AU259" s="165" t="s">
        <v>87</v>
      </c>
      <c r="AY259" s="14" t="s">
        <v>163</v>
      </c>
      <c r="BE259" s="166">
        <f>IF(N259="základná",J259,0)</f>
        <v>0</v>
      </c>
      <c r="BF259" s="166">
        <f>IF(N259="znížená",J259,0)</f>
        <v>0</v>
      </c>
      <c r="BG259" s="166">
        <f>IF(N259="zákl. prenesená",J259,0)</f>
        <v>0</v>
      </c>
      <c r="BH259" s="166">
        <f>IF(N259="zníž. prenesená",J259,0)</f>
        <v>0</v>
      </c>
      <c r="BI259" s="166">
        <f>IF(N259="nulová",J259,0)</f>
        <v>0</v>
      </c>
      <c r="BJ259" s="14" t="s">
        <v>87</v>
      </c>
      <c r="BK259" s="166">
        <f>ROUND(I259*H259,2)</f>
        <v>0</v>
      </c>
      <c r="BL259" s="14" t="s">
        <v>227</v>
      </c>
      <c r="BM259" s="165" t="s">
        <v>2256</v>
      </c>
    </row>
    <row r="260" spans="1:65" s="12" customFormat="1" ht="22.9" customHeight="1">
      <c r="B260" s="139"/>
      <c r="D260" s="140" t="s">
        <v>73</v>
      </c>
      <c r="E260" s="150" t="s">
        <v>2257</v>
      </c>
      <c r="F260" s="150" t="s">
        <v>2258</v>
      </c>
      <c r="I260" s="142"/>
      <c r="J260" s="151">
        <f>BK260</f>
        <v>0</v>
      </c>
      <c r="L260" s="139"/>
      <c r="M260" s="144"/>
      <c r="N260" s="145"/>
      <c r="O260" s="145"/>
      <c r="P260" s="146">
        <f>P261</f>
        <v>0</v>
      </c>
      <c r="Q260" s="145"/>
      <c r="R260" s="146">
        <f>R261</f>
        <v>0</v>
      </c>
      <c r="S260" s="145"/>
      <c r="T260" s="147">
        <f>T261</f>
        <v>0</v>
      </c>
      <c r="AR260" s="140" t="s">
        <v>81</v>
      </c>
      <c r="AT260" s="148" t="s">
        <v>73</v>
      </c>
      <c r="AU260" s="148" t="s">
        <v>81</v>
      </c>
      <c r="AY260" s="140" t="s">
        <v>163</v>
      </c>
      <c r="BK260" s="149">
        <f>BK261</f>
        <v>0</v>
      </c>
    </row>
    <row r="261" spans="1:65" s="2" customFormat="1" ht="37.9" customHeight="1">
      <c r="A261" s="29"/>
      <c r="B261" s="152"/>
      <c r="C261" s="172" t="s">
        <v>892</v>
      </c>
      <c r="D261" s="172" t="s">
        <v>613</v>
      </c>
      <c r="E261" s="173" t="s">
        <v>2259</v>
      </c>
      <c r="F261" s="174" t="s">
        <v>2260</v>
      </c>
      <c r="G261" s="175" t="s">
        <v>245</v>
      </c>
      <c r="H261" s="176">
        <v>2</v>
      </c>
      <c r="I261" s="177"/>
      <c r="J261" s="178">
        <f>ROUND(I261*H261,2)</f>
        <v>0</v>
      </c>
      <c r="K261" s="179"/>
      <c r="L261" s="180"/>
      <c r="M261" s="184" t="s">
        <v>1</v>
      </c>
      <c r="N261" s="185" t="s">
        <v>40</v>
      </c>
      <c r="O261" s="169"/>
      <c r="P261" s="170">
        <f>O261*H261</f>
        <v>0</v>
      </c>
      <c r="Q261" s="170">
        <v>0</v>
      </c>
      <c r="R261" s="170">
        <f>Q261*H261</f>
        <v>0</v>
      </c>
      <c r="S261" s="170">
        <v>0</v>
      </c>
      <c r="T261" s="171">
        <f>S261*H261</f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65" t="s">
        <v>194</v>
      </c>
      <c r="AT261" s="165" t="s">
        <v>613</v>
      </c>
      <c r="AU261" s="165" t="s">
        <v>87</v>
      </c>
      <c r="AY261" s="14" t="s">
        <v>163</v>
      </c>
      <c r="BE261" s="166">
        <f>IF(N261="základná",J261,0)</f>
        <v>0</v>
      </c>
      <c r="BF261" s="166">
        <f>IF(N261="znížená",J261,0)</f>
        <v>0</v>
      </c>
      <c r="BG261" s="166">
        <f>IF(N261="zákl. prenesená",J261,0)</f>
        <v>0</v>
      </c>
      <c r="BH261" s="166">
        <f>IF(N261="zníž. prenesená",J261,0)</f>
        <v>0</v>
      </c>
      <c r="BI261" s="166">
        <f>IF(N261="nulová",J261,0)</f>
        <v>0</v>
      </c>
      <c r="BJ261" s="14" t="s">
        <v>87</v>
      </c>
      <c r="BK261" s="166">
        <f>ROUND(I261*H261,2)</f>
        <v>0</v>
      </c>
      <c r="BL261" s="14" t="s">
        <v>169</v>
      </c>
      <c r="BM261" s="165" t="s">
        <v>2261</v>
      </c>
    </row>
    <row r="262" spans="1:65" s="2" customFormat="1" ht="6.95" customHeight="1">
      <c r="A262" s="29"/>
      <c r="B262" s="47"/>
      <c r="C262" s="48"/>
      <c r="D262" s="48"/>
      <c r="E262" s="48"/>
      <c r="F262" s="48"/>
      <c r="G262" s="48"/>
      <c r="H262" s="48"/>
      <c r="I262" s="48"/>
      <c r="J262" s="48"/>
      <c r="K262" s="48"/>
      <c r="L262" s="30"/>
      <c r="M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</row>
  </sheetData>
  <autoFilter ref="C132:K261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77"/>
  <sheetViews>
    <sheetView showGridLines="0" workbookViewId="0">
      <selection activeCell="E26" sqref="E2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7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97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125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26.25" customHeight="1">
      <c r="B7" s="17"/>
      <c r="E7" s="233" t="str">
        <f>'Rekapitulácia stavby'!K6</f>
        <v>FEMINADSS Veľký Blh - prestava a rekonštrukcia rodinného domu pre účely zriadenia podporovaného bývania pre PSS</v>
      </c>
      <c r="F7" s="234"/>
      <c r="G7" s="234"/>
      <c r="H7" s="234"/>
      <c r="L7" s="17"/>
    </row>
    <row r="8" spans="1:46" s="1" customFormat="1" ht="12" customHeight="1">
      <c r="B8" s="17"/>
      <c r="D8" s="24" t="s">
        <v>126</v>
      </c>
      <c r="L8" s="17"/>
    </row>
    <row r="9" spans="1:46" s="2" customFormat="1" ht="16.5" customHeight="1">
      <c r="A9" s="29"/>
      <c r="B9" s="30"/>
      <c r="C9" s="29"/>
      <c r="D9" s="29"/>
      <c r="E9" s="233" t="s">
        <v>127</v>
      </c>
      <c r="F9" s="235"/>
      <c r="G9" s="235"/>
      <c r="H9" s="23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128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30" customHeight="1">
      <c r="A11" s="29"/>
      <c r="B11" s="30"/>
      <c r="C11" s="29"/>
      <c r="D11" s="29"/>
      <c r="E11" s="192" t="s">
        <v>2262</v>
      </c>
      <c r="F11" s="235"/>
      <c r="G11" s="235"/>
      <c r="H11" s="235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1.25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17</v>
      </c>
      <c r="E13" s="29"/>
      <c r="F13" s="22" t="s">
        <v>30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19</v>
      </c>
      <c r="E14" s="29"/>
      <c r="F14" s="22" t="s">
        <v>30</v>
      </c>
      <c r="G14" s="29"/>
      <c r="H14" s="29"/>
      <c r="I14" s="24" t="s">
        <v>21</v>
      </c>
      <c r="J14" s="55" t="str">
        <f>'Rekapitulácia stavby'!AN8</f>
        <v>22. 6. 2023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">
        <v>25</v>
      </c>
      <c r="F17" s="29"/>
      <c r="G17" s="29"/>
      <c r="H17" s="29"/>
      <c r="I17" s="24" t="s">
        <v>26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27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36" t="str">
        <f>'Rekapitulácia stavby'!E14</f>
        <v>Vyplň údaj</v>
      </c>
      <c r="F20" s="198"/>
      <c r="G20" s="198"/>
      <c r="H20" s="198"/>
      <c r="I20" s="24" t="s">
        <v>26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29</v>
      </c>
      <c r="E22" s="29"/>
      <c r="F22" s="29"/>
      <c r="G22" s="29"/>
      <c r="H22" s="29"/>
      <c r="I22" s="24" t="s">
        <v>24</v>
      </c>
      <c r="J22" s="22" t="s">
        <v>1</v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/>
      <c r="F23" s="29"/>
      <c r="G23" s="29"/>
      <c r="H23" s="29"/>
      <c r="I23" s="24" t="s">
        <v>26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24</v>
      </c>
      <c r="J25" s="22" t="s">
        <v>1</v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/>
      <c r="F26" s="29"/>
      <c r="G26" s="29"/>
      <c r="H26" s="29"/>
      <c r="I26" s="24" t="s">
        <v>26</v>
      </c>
      <c r="J26" s="22" t="s">
        <v>1</v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33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203" t="s">
        <v>1</v>
      </c>
      <c r="F29" s="203"/>
      <c r="G29" s="203"/>
      <c r="H29" s="20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2" t="s">
        <v>34</v>
      </c>
      <c r="E32" s="29"/>
      <c r="F32" s="29"/>
      <c r="G32" s="29"/>
      <c r="H32" s="29"/>
      <c r="I32" s="29"/>
      <c r="J32" s="71">
        <f>ROUND(J133,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3" t="s">
        <v>38</v>
      </c>
      <c r="E35" s="35" t="s">
        <v>39</v>
      </c>
      <c r="F35" s="104">
        <f>ROUND((SUM(BE133:BE276)),  2)</f>
        <v>0</v>
      </c>
      <c r="G35" s="105"/>
      <c r="H35" s="105"/>
      <c r="I35" s="106">
        <v>0.2</v>
      </c>
      <c r="J35" s="104">
        <f>ROUND(((SUM(BE133:BE276))*I35),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40</v>
      </c>
      <c r="F36" s="104">
        <f>ROUND((SUM(BF133:BF276)),  2)</f>
        <v>0</v>
      </c>
      <c r="G36" s="105"/>
      <c r="H36" s="105"/>
      <c r="I36" s="106">
        <v>0.2</v>
      </c>
      <c r="J36" s="104">
        <f>ROUND(((SUM(BF133:BF276))*I36),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7">
        <f>ROUND((SUM(BG133:BG276)),  2)</f>
        <v>0</v>
      </c>
      <c r="G37" s="29"/>
      <c r="H37" s="29"/>
      <c r="I37" s="108">
        <v>0.2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7">
        <f>ROUND((SUM(BH133:BH276)),  2)</f>
        <v>0</v>
      </c>
      <c r="G38" s="29"/>
      <c r="H38" s="29"/>
      <c r="I38" s="108">
        <v>0.2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4">
        <f>ROUND((SUM(BI133:BI276)),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9"/>
      <c r="D41" s="110" t="s">
        <v>44</v>
      </c>
      <c r="E41" s="60"/>
      <c r="F41" s="60"/>
      <c r="G41" s="111" t="s">
        <v>45</v>
      </c>
      <c r="H41" s="112" t="s">
        <v>46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130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6.25" customHeight="1">
      <c r="A85" s="29"/>
      <c r="B85" s="30"/>
      <c r="C85" s="29"/>
      <c r="D85" s="29"/>
      <c r="E85" s="233" t="str">
        <f>E7</f>
        <v>FEMINADSS Veľký Blh - prestava a rekonštrukcia rodinného domu pre účely zriadenia podporovaného bývania pre PSS</v>
      </c>
      <c r="F85" s="234"/>
      <c r="G85" s="234"/>
      <c r="H85" s="23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126</v>
      </c>
      <c r="L86" s="17"/>
    </row>
    <row r="87" spans="1:31" s="2" customFormat="1" ht="16.5" customHeight="1">
      <c r="A87" s="29"/>
      <c r="B87" s="30"/>
      <c r="C87" s="29"/>
      <c r="D87" s="29"/>
      <c r="E87" s="233" t="s">
        <v>127</v>
      </c>
      <c r="F87" s="235"/>
      <c r="G87" s="235"/>
      <c r="H87" s="23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128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30" customHeight="1">
      <c r="A89" s="29"/>
      <c r="B89" s="30"/>
      <c r="C89" s="29"/>
      <c r="D89" s="29"/>
      <c r="E89" s="192" t="str">
        <f>E11</f>
        <v>01-4 - Vnútorný rozvod vody a zdravotechnika/hadicový naviják a dopojenie/</v>
      </c>
      <c r="F89" s="235"/>
      <c r="G89" s="235"/>
      <c r="H89" s="235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 t="str">
        <f>IF(J14="","",J14)</f>
        <v>22. 6. 2023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40.15" customHeight="1">
      <c r="A93" s="29"/>
      <c r="B93" s="30"/>
      <c r="C93" s="24" t="s">
        <v>23</v>
      </c>
      <c r="D93" s="29"/>
      <c r="E93" s="29"/>
      <c r="F93" s="22" t="str">
        <f>E17</f>
        <v>FEMINA Domov sociálnych služieb, Veľký Blh</v>
      </c>
      <c r="G93" s="29"/>
      <c r="H93" s="29"/>
      <c r="I93" s="24" t="s">
        <v>29</v>
      </c>
      <c r="J93" s="27">
        <f>E23</f>
        <v>0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25.7" customHeight="1">
      <c r="A94" s="29"/>
      <c r="B94" s="30"/>
      <c r="C94" s="24" t="s">
        <v>27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>
        <f>E26</f>
        <v>0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17" t="s">
        <v>131</v>
      </c>
      <c r="D96" s="109"/>
      <c r="E96" s="109"/>
      <c r="F96" s="109"/>
      <c r="G96" s="109"/>
      <c r="H96" s="109"/>
      <c r="I96" s="109"/>
      <c r="J96" s="118" t="s">
        <v>132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19" t="s">
        <v>133</v>
      </c>
      <c r="D98" s="29"/>
      <c r="E98" s="29"/>
      <c r="F98" s="29"/>
      <c r="G98" s="29"/>
      <c r="H98" s="29"/>
      <c r="I98" s="29"/>
      <c r="J98" s="71">
        <f>J133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134</v>
      </c>
    </row>
    <row r="99" spans="1:47" s="9" customFormat="1" ht="24.95" customHeight="1">
      <c r="B99" s="120"/>
      <c r="D99" s="121" t="s">
        <v>1984</v>
      </c>
      <c r="E99" s="122"/>
      <c r="F99" s="122"/>
      <c r="G99" s="122"/>
      <c r="H99" s="122"/>
      <c r="I99" s="122"/>
      <c r="J99" s="123">
        <f>J134</f>
        <v>0</v>
      </c>
      <c r="L99" s="120"/>
    </row>
    <row r="100" spans="1:47" s="10" customFormat="1" ht="19.899999999999999" customHeight="1">
      <c r="B100" s="124"/>
      <c r="D100" s="125" t="s">
        <v>1988</v>
      </c>
      <c r="E100" s="126"/>
      <c r="F100" s="126"/>
      <c r="G100" s="126"/>
      <c r="H100" s="126"/>
      <c r="I100" s="126"/>
      <c r="J100" s="127">
        <f>J135</f>
        <v>0</v>
      </c>
      <c r="L100" s="124"/>
    </row>
    <row r="101" spans="1:47" s="9" customFormat="1" ht="24.95" customHeight="1">
      <c r="B101" s="120"/>
      <c r="D101" s="121" t="s">
        <v>1989</v>
      </c>
      <c r="E101" s="122"/>
      <c r="F101" s="122"/>
      <c r="G101" s="122"/>
      <c r="H101" s="122"/>
      <c r="I101" s="122"/>
      <c r="J101" s="123">
        <f>J145</f>
        <v>0</v>
      </c>
      <c r="L101" s="120"/>
    </row>
    <row r="102" spans="1:47" s="10" customFormat="1" ht="19.899999999999999" customHeight="1">
      <c r="B102" s="124"/>
      <c r="D102" s="125" t="s">
        <v>140</v>
      </c>
      <c r="E102" s="126"/>
      <c r="F102" s="126"/>
      <c r="G102" s="126"/>
      <c r="H102" s="126"/>
      <c r="I102" s="126"/>
      <c r="J102" s="127">
        <f>J146</f>
        <v>0</v>
      </c>
      <c r="L102" s="124"/>
    </row>
    <row r="103" spans="1:47" s="10" customFormat="1" ht="19.899999999999999" customHeight="1">
      <c r="B103" s="124"/>
      <c r="D103" s="125" t="s">
        <v>1991</v>
      </c>
      <c r="E103" s="126"/>
      <c r="F103" s="126"/>
      <c r="G103" s="126"/>
      <c r="H103" s="126"/>
      <c r="I103" s="126"/>
      <c r="J103" s="127">
        <f>J155</f>
        <v>0</v>
      </c>
      <c r="L103" s="124"/>
    </row>
    <row r="104" spans="1:47" s="10" customFormat="1" ht="19.899999999999999" customHeight="1">
      <c r="B104" s="124"/>
      <c r="D104" s="125" t="s">
        <v>2263</v>
      </c>
      <c r="E104" s="126"/>
      <c r="F104" s="126"/>
      <c r="G104" s="126"/>
      <c r="H104" s="126"/>
      <c r="I104" s="126"/>
      <c r="J104" s="127">
        <f>J197</f>
        <v>0</v>
      </c>
      <c r="L104" s="124"/>
    </row>
    <row r="105" spans="1:47" s="10" customFormat="1" ht="19.899999999999999" customHeight="1">
      <c r="B105" s="124"/>
      <c r="D105" s="125" t="s">
        <v>2264</v>
      </c>
      <c r="E105" s="126"/>
      <c r="F105" s="126"/>
      <c r="G105" s="126"/>
      <c r="H105" s="126"/>
      <c r="I105" s="126"/>
      <c r="J105" s="127">
        <f>J244</f>
        <v>0</v>
      </c>
      <c r="L105" s="124"/>
    </row>
    <row r="106" spans="1:47" s="10" customFormat="1" ht="19.899999999999999" customHeight="1">
      <c r="B106" s="124"/>
      <c r="D106" s="125" t="s">
        <v>2265</v>
      </c>
      <c r="E106" s="126"/>
      <c r="F106" s="126"/>
      <c r="G106" s="126"/>
      <c r="H106" s="126"/>
      <c r="I106" s="126"/>
      <c r="J106" s="127">
        <f>J247</f>
        <v>0</v>
      </c>
      <c r="L106" s="124"/>
    </row>
    <row r="107" spans="1:47" s="10" customFormat="1" ht="19.899999999999999" customHeight="1">
      <c r="B107" s="124"/>
      <c r="D107" s="125" t="s">
        <v>1993</v>
      </c>
      <c r="E107" s="126"/>
      <c r="F107" s="126"/>
      <c r="G107" s="126"/>
      <c r="H107" s="126"/>
      <c r="I107" s="126"/>
      <c r="J107" s="127">
        <f>J257</f>
        <v>0</v>
      </c>
      <c r="L107" s="124"/>
    </row>
    <row r="108" spans="1:47" s="9" customFormat="1" ht="24.95" customHeight="1">
      <c r="B108" s="120"/>
      <c r="D108" s="121" t="s">
        <v>2266</v>
      </c>
      <c r="E108" s="122"/>
      <c r="F108" s="122"/>
      <c r="G108" s="122"/>
      <c r="H108" s="122"/>
      <c r="I108" s="122"/>
      <c r="J108" s="123">
        <f>J263</f>
        <v>0</v>
      </c>
      <c r="L108" s="120"/>
    </row>
    <row r="109" spans="1:47" s="10" customFormat="1" ht="19.899999999999999" customHeight="1">
      <c r="B109" s="124"/>
      <c r="D109" s="125" t="s">
        <v>2267</v>
      </c>
      <c r="E109" s="126"/>
      <c r="F109" s="126"/>
      <c r="G109" s="126"/>
      <c r="H109" s="126"/>
      <c r="I109" s="126"/>
      <c r="J109" s="127">
        <f>J264</f>
        <v>0</v>
      </c>
      <c r="L109" s="124"/>
    </row>
    <row r="110" spans="1:47" s="9" customFormat="1" ht="24.95" customHeight="1">
      <c r="B110" s="120"/>
      <c r="D110" s="121" t="s">
        <v>2268</v>
      </c>
      <c r="E110" s="122"/>
      <c r="F110" s="122"/>
      <c r="G110" s="122"/>
      <c r="H110" s="122"/>
      <c r="I110" s="122"/>
      <c r="J110" s="123">
        <f>J271</f>
        <v>0</v>
      </c>
      <c r="L110" s="120"/>
    </row>
    <row r="111" spans="1:47" s="9" customFormat="1" ht="24.95" customHeight="1">
      <c r="B111" s="120"/>
      <c r="D111" s="121" t="s">
        <v>2268</v>
      </c>
      <c r="E111" s="122"/>
      <c r="F111" s="122"/>
      <c r="G111" s="122"/>
      <c r="H111" s="122"/>
      <c r="I111" s="122"/>
      <c r="J111" s="123">
        <f>J272</f>
        <v>0</v>
      </c>
      <c r="L111" s="120"/>
    </row>
    <row r="112" spans="1:47" s="2" customFormat="1" ht="21.7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149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15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26.25" customHeight="1">
      <c r="A121" s="29"/>
      <c r="B121" s="30"/>
      <c r="C121" s="29"/>
      <c r="D121" s="29"/>
      <c r="E121" s="233" t="str">
        <f>E7</f>
        <v>FEMINADSS Veľký Blh - prestava a rekonštrukcia rodinného domu pre účely zriadenia podporovaného bývania pre PSS</v>
      </c>
      <c r="F121" s="234"/>
      <c r="G121" s="234"/>
      <c r="H121" s="234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1" customFormat="1" ht="12" customHeight="1">
      <c r="B122" s="17"/>
      <c r="C122" s="24" t="s">
        <v>126</v>
      </c>
      <c r="L122" s="17"/>
    </row>
    <row r="123" spans="1:31" s="2" customFormat="1" ht="16.5" customHeight="1">
      <c r="A123" s="29"/>
      <c r="B123" s="30"/>
      <c r="C123" s="29"/>
      <c r="D123" s="29"/>
      <c r="E123" s="233" t="s">
        <v>127</v>
      </c>
      <c r="F123" s="235"/>
      <c r="G123" s="235"/>
      <c r="H123" s="235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128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30" customHeight="1">
      <c r="A125" s="29"/>
      <c r="B125" s="30"/>
      <c r="C125" s="29"/>
      <c r="D125" s="29"/>
      <c r="E125" s="192" t="str">
        <f>E11</f>
        <v>01-4 - Vnútorný rozvod vody a zdravotechnika/hadicový naviják a dopojenie/</v>
      </c>
      <c r="F125" s="235"/>
      <c r="G125" s="235"/>
      <c r="H125" s="235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19</v>
      </c>
      <c r="D127" s="29"/>
      <c r="E127" s="29"/>
      <c r="F127" s="22" t="str">
        <f>F14</f>
        <v xml:space="preserve"> </v>
      </c>
      <c r="G127" s="29"/>
      <c r="H127" s="29"/>
      <c r="I127" s="24" t="s">
        <v>21</v>
      </c>
      <c r="J127" s="55" t="str">
        <f>IF(J14="","",J14)</f>
        <v>22. 6. 2023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40.15" customHeight="1">
      <c r="A129" s="29"/>
      <c r="B129" s="30"/>
      <c r="C129" s="24" t="s">
        <v>23</v>
      </c>
      <c r="D129" s="29"/>
      <c r="E129" s="29"/>
      <c r="F129" s="22" t="str">
        <f>E17</f>
        <v>FEMINA Domov sociálnych služieb, Veľký Blh</v>
      </c>
      <c r="G129" s="29"/>
      <c r="H129" s="29"/>
      <c r="I129" s="24" t="s">
        <v>29</v>
      </c>
      <c r="J129" s="27">
        <f>E23</f>
        <v>0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25.7" customHeight="1">
      <c r="A130" s="29"/>
      <c r="B130" s="30"/>
      <c r="C130" s="24" t="s">
        <v>27</v>
      </c>
      <c r="D130" s="29"/>
      <c r="E130" s="29"/>
      <c r="F130" s="22" t="str">
        <f>IF(E20="","",E20)</f>
        <v>Vyplň údaj</v>
      </c>
      <c r="G130" s="29"/>
      <c r="H130" s="29"/>
      <c r="I130" s="24" t="s">
        <v>32</v>
      </c>
      <c r="J130" s="27">
        <f>E26</f>
        <v>0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>
      <c r="A132" s="128"/>
      <c r="B132" s="129"/>
      <c r="C132" s="130" t="s">
        <v>150</v>
      </c>
      <c r="D132" s="131" t="s">
        <v>59</v>
      </c>
      <c r="E132" s="131" t="s">
        <v>55</v>
      </c>
      <c r="F132" s="131" t="s">
        <v>56</v>
      </c>
      <c r="G132" s="131" t="s">
        <v>151</v>
      </c>
      <c r="H132" s="131" t="s">
        <v>152</v>
      </c>
      <c r="I132" s="131" t="s">
        <v>153</v>
      </c>
      <c r="J132" s="132" t="s">
        <v>132</v>
      </c>
      <c r="K132" s="133" t="s">
        <v>154</v>
      </c>
      <c r="L132" s="134"/>
      <c r="M132" s="62" t="s">
        <v>1</v>
      </c>
      <c r="N132" s="63" t="s">
        <v>38</v>
      </c>
      <c r="O132" s="63" t="s">
        <v>155</v>
      </c>
      <c r="P132" s="63" t="s">
        <v>156</v>
      </c>
      <c r="Q132" s="63" t="s">
        <v>157</v>
      </c>
      <c r="R132" s="63" t="s">
        <v>158</v>
      </c>
      <c r="S132" s="63" t="s">
        <v>159</v>
      </c>
      <c r="T132" s="64" t="s">
        <v>160</v>
      </c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</row>
    <row r="133" spans="1:65" s="2" customFormat="1" ht="22.9" customHeight="1">
      <c r="A133" s="29"/>
      <c r="B133" s="30"/>
      <c r="C133" s="69" t="s">
        <v>133</v>
      </c>
      <c r="D133" s="29"/>
      <c r="E133" s="29"/>
      <c r="F133" s="29"/>
      <c r="G133" s="29"/>
      <c r="H133" s="29"/>
      <c r="I133" s="29"/>
      <c r="J133" s="135">
        <f>BK133</f>
        <v>0</v>
      </c>
      <c r="K133" s="29"/>
      <c r="L133" s="30"/>
      <c r="M133" s="65"/>
      <c r="N133" s="56"/>
      <c r="O133" s="66"/>
      <c r="P133" s="136">
        <f>P134+P145+P263+P271+P272</f>
        <v>0</v>
      </c>
      <c r="Q133" s="66"/>
      <c r="R133" s="136">
        <f>R134+R145+R263+R271+R272</f>
        <v>1.4066027200000002</v>
      </c>
      <c r="S133" s="66"/>
      <c r="T133" s="137">
        <f>T134+T145+T263+T271+T272</f>
        <v>0.75662800000000008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73</v>
      </c>
      <c r="AU133" s="14" t="s">
        <v>134</v>
      </c>
      <c r="BK133" s="138">
        <f>BK134+BK145+BK263+BK271+BK272</f>
        <v>0</v>
      </c>
    </row>
    <row r="134" spans="1:65" s="12" customFormat="1" ht="25.9" customHeight="1">
      <c r="B134" s="139"/>
      <c r="D134" s="140" t="s">
        <v>73</v>
      </c>
      <c r="E134" s="141" t="s">
        <v>1995</v>
      </c>
      <c r="F134" s="141" t="s">
        <v>1996</v>
      </c>
      <c r="I134" s="142"/>
      <c r="J134" s="143">
        <f>BK134</f>
        <v>0</v>
      </c>
      <c r="L134" s="139"/>
      <c r="M134" s="144"/>
      <c r="N134" s="145"/>
      <c r="O134" s="145"/>
      <c r="P134" s="146">
        <f>P135</f>
        <v>0</v>
      </c>
      <c r="Q134" s="145"/>
      <c r="R134" s="146">
        <f>R135</f>
        <v>1.0929520000000002E-2</v>
      </c>
      <c r="S134" s="145"/>
      <c r="T134" s="147">
        <f>T135</f>
        <v>0.75662800000000008</v>
      </c>
      <c r="AR134" s="140" t="s">
        <v>81</v>
      </c>
      <c r="AT134" s="148" t="s">
        <v>73</v>
      </c>
      <c r="AU134" s="148" t="s">
        <v>74</v>
      </c>
      <c r="AY134" s="140" t="s">
        <v>163</v>
      </c>
      <c r="BK134" s="149">
        <f>BK135</f>
        <v>0</v>
      </c>
    </row>
    <row r="135" spans="1:65" s="12" customFormat="1" ht="22.9" customHeight="1">
      <c r="B135" s="139"/>
      <c r="D135" s="140" t="s">
        <v>73</v>
      </c>
      <c r="E135" s="150" t="s">
        <v>198</v>
      </c>
      <c r="F135" s="150" t="s">
        <v>2109</v>
      </c>
      <c r="I135" s="142"/>
      <c r="J135" s="151">
        <f>BK135</f>
        <v>0</v>
      </c>
      <c r="L135" s="139"/>
      <c r="M135" s="144"/>
      <c r="N135" s="145"/>
      <c r="O135" s="145"/>
      <c r="P135" s="146">
        <f>SUM(P136:P144)</f>
        <v>0</v>
      </c>
      <c r="Q135" s="145"/>
      <c r="R135" s="146">
        <f>SUM(R136:R144)</f>
        <v>1.0929520000000002E-2</v>
      </c>
      <c r="S135" s="145"/>
      <c r="T135" s="147">
        <f>SUM(T136:T144)</f>
        <v>0.75662800000000008</v>
      </c>
      <c r="AR135" s="140" t="s">
        <v>81</v>
      </c>
      <c r="AT135" s="148" t="s">
        <v>73</v>
      </c>
      <c r="AU135" s="148" t="s">
        <v>81</v>
      </c>
      <c r="AY135" s="140" t="s">
        <v>163</v>
      </c>
      <c r="BK135" s="149">
        <f>SUM(BK136:BK144)</f>
        <v>0</v>
      </c>
    </row>
    <row r="136" spans="1:65" s="2" customFormat="1" ht="16.5" customHeight="1">
      <c r="A136" s="29"/>
      <c r="B136" s="152"/>
      <c r="C136" s="153" t="s">
        <v>81</v>
      </c>
      <c r="D136" s="153" t="s">
        <v>165</v>
      </c>
      <c r="E136" s="154" t="s">
        <v>2269</v>
      </c>
      <c r="F136" s="155" t="s">
        <v>2270</v>
      </c>
      <c r="G136" s="156" t="s">
        <v>168</v>
      </c>
      <c r="H136" s="157">
        <v>1.4E-2</v>
      </c>
      <c r="I136" s="158"/>
      <c r="J136" s="159">
        <f t="shared" ref="J136:J144" si="0">ROUND(I136*H136,2)</f>
        <v>0</v>
      </c>
      <c r="K136" s="160"/>
      <c r="L136" s="30"/>
      <c r="M136" s="161" t="s">
        <v>1</v>
      </c>
      <c r="N136" s="162" t="s">
        <v>40</v>
      </c>
      <c r="O136" s="58"/>
      <c r="P136" s="163">
        <f t="shared" ref="P136:P144" si="1">O136*H136</f>
        <v>0</v>
      </c>
      <c r="Q136" s="163">
        <v>6.8000000000000005E-4</v>
      </c>
      <c r="R136" s="163">
        <f t="shared" ref="R136:R144" si="2">Q136*H136</f>
        <v>9.5200000000000003E-6</v>
      </c>
      <c r="S136" s="163">
        <v>0.30199999999999999</v>
      </c>
      <c r="T136" s="164">
        <f t="shared" ref="T136:T144" si="3">S136*H136</f>
        <v>4.228E-3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169</v>
      </c>
      <c r="AT136" s="165" t="s">
        <v>165</v>
      </c>
      <c r="AU136" s="165" t="s">
        <v>87</v>
      </c>
      <c r="AY136" s="14" t="s">
        <v>163</v>
      </c>
      <c r="BE136" s="166">
        <f t="shared" ref="BE136:BE144" si="4">IF(N136="základná",J136,0)</f>
        <v>0</v>
      </c>
      <c r="BF136" s="166">
        <f t="shared" ref="BF136:BF144" si="5">IF(N136="znížená",J136,0)</f>
        <v>0</v>
      </c>
      <c r="BG136" s="166">
        <f t="shared" ref="BG136:BG144" si="6">IF(N136="zákl. prenesená",J136,0)</f>
        <v>0</v>
      </c>
      <c r="BH136" s="166">
        <f t="shared" ref="BH136:BH144" si="7">IF(N136="zníž. prenesená",J136,0)</f>
        <v>0</v>
      </c>
      <c r="BI136" s="166">
        <f t="shared" ref="BI136:BI144" si="8">IF(N136="nulová",J136,0)</f>
        <v>0</v>
      </c>
      <c r="BJ136" s="14" t="s">
        <v>87</v>
      </c>
      <c r="BK136" s="166">
        <f t="shared" ref="BK136:BK144" si="9">ROUND(I136*H136,2)</f>
        <v>0</v>
      </c>
      <c r="BL136" s="14" t="s">
        <v>169</v>
      </c>
      <c r="BM136" s="165" t="s">
        <v>87</v>
      </c>
    </row>
    <row r="137" spans="1:65" s="2" customFormat="1" ht="16.5" customHeight="1">
      <c r="A137" s="29"/>
      <c r="B137" s="152"/>
      <c r="C137" s="153" t="s">
        <v>87</v>
      </c>
      <c r="D137" s="153" t="s">
        <v>165</v>
      </c>
      <c r="E137" s="154" t="s">
        <v>2122</v>
      </c>
      <c r="F137" s="155" t="s">
        <v>2271</v>
      </c>
      <c r="G137" s="156" t="s">
        <v>307</v>
      </c>
      <c r="H137" s="157">
        <v>0.74399999999999999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169</v>
      </c>
      <c r="AT137" s="165" t="s">
        <v>165</v>
      </c>
      <c r="AU137" s="165" t="s">
        <v>87</v>
      </c>
      <c r="AY137" s="14" t="s">
        <v>163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87</v>
      </c>
      <c r="BK137" s="166">
        <f t="shared" si="9"/>
        <v>0</v>
      </c>
      <c r="BL137" s="14" t="s">
        <v>169</v>
      </c>
      <c r="BM137" s="165" t="s">
        <v>169</v>
      </c>
    </row>
    <row r="138" spans="1:65" s="2" customFormat="1" ht="16.5" customHeight="1">
      <c r="A138" s="29"/>
      <c r="B138" s="152"/>
      <c r="C138" s="153" t="s">
        <v>174</v>
      </c>
      <c r="D138" s="153" t="s">
        <v>165</v>
      </c>
      <c r="E138" s="154" t="s">
        <v>2124</v>
      </c>
      <c r="F138" s="155" t="s">
        <v>2125</v>
      </c>
      <c r="G138" s="156" t="s">
        <v>307</v>
      </c>
      <c r="H138" s="157">
        <v>4.4640000000000004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40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169</v>
      </c>
      <c r="AT138" s="165" t="s">
        <v>165</v>
      </c>
      <c r="AU138" s="165" t="s">
        <v>87</v>
      </c>
      <c r="AY138" s="14" t="s">
        <v>163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87</v>
      </c>
      <c r="BK138" s="166">
        <f t="shared" si="9"/>
        <v>0</v>
      </c>
      <c r="BL138" s="14" t="s">
        <v>169</v>
      </c>
      <c r="BM138" s="165" t="s">
        <v>186</v>
      </c>
    </row>
    <row r="139" spans="1:65" s="2" customFormat="1" ht="24.2" customHeight="1">
      <c r="A139" s="29"/>
      <c r="B139" s="152"/>
      <c r="C139" s="153" t="s">
        <v>169</v>
      </c>
      <c r="D139" s="153" t="s">
        <v>165</v>
      </c>
      <c r="E139" s="154" t="s">
        <v>2272</v>
      </c>
      <c r="F139" s="155" t="s">
        <v>2273</v>
      </c>
      <c r="G139" s="156" t="s">
        <v>2043</v>
      </c>
      <c r="H139" s="157">
        <v>3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40</v>
      </c>
      <c r="O139" s="58"/>
      <c r="P139" s="163">
        <f t="shared" si="1"/>
        <v>0</v>
      </c>
      <c r="Q139" s="163">
        <v>3.4000000000000002E-4</v>
      </c>
      <c r="R139" s="163">
        <f t="shared" si="2"/>
        <v>1.0200000000000001E-3</v>
      </c>
      <c r="S139" s="163">
        <v>0.16500000000000001</v>
      </c>
      <c r="T139" s="164">
        <f t="shared" si="3"/>
        <v>0.495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169</v>
      </c>
      <c r="AT139" s="165" t="s">
        <v>165</v>
      </c>
      <c r="AU139" s="165" t="s">
        <v>87</v>
      </c>
      <c r="AY139" s="14" t="s">
        <v>163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87</v>
      </c>
      <c r="BK139" s="166">
        <f t="shared" si="9"/>
        <v>0</v>
      </c>
      <c r="BL139" s="14" t="s">
        <v>169</v>
      </c>
      <c r="BM139" s="165" t="s">
        <v>194</v>
      </c>
    </row>
    <row r="140" spans="1:65" s="2" customFormat="1" ht="21.75" customHeight="1">
      <c r="A140" s="29"/>
      <c r="B140" s="152"/>
      <c r="C140" s="153" t="s">
        <v>182</v>
      </c>
      <c r="D140" s="153" t="s">
        <v>165</v>
      </c>
      <c r="E140" s="154" t="s">
        <v>2274</v>
      </c>
      <c r="F140" s="155" t="s">
        <v>2275</v>
      </c>
      <c r="G140" s="156" t="s">
        <v>307</v>
      </c>
      <c r="H140" s="157">
        <v>0.74399999999999999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40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169</v>
      </c>
      <c r="AT140" s="165" t="s">
        <v>165</v>
      </c>
      <c r="AU140" s="165" t="s">
        <v>87</v>
      </c>
      <c r="AY140" s="14" t="s">
        <v>163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87</v>
      </c>
      <c r="BK140" s="166">
        <f t="shared" si="9"/>
        <v>0</v>
      </c>
      <c r="BL140" s="14" t="s">
        <v>169</v>
      </c>
      <c r="BM140" s="165" t="s">
        <v>203</v>
      </c>
    </row>
    <row r="141" spans="1:65" s="2" customFormat="1" ht="24.2" customHeight="1">
      <c r="A141" s="29"/>
      <c r="B141" s="152"/>
      <c r="C141" s="153" t="s">
        <v>186</v>
      </c>
      <c r="D141" s="153" t="s">
        <v>165</v>
      </c>
      <c r="E141" s="154" t="s">
        <v>2126</v>
      </c>
      <c r="F141" s="155" t="s">
        <v>2127</v>
      </c>
      <c r="G141" s="156" t="s">
        <v>307</v>
      </c>
      <c r="H141" s="157">
        <v>0.74399999999999999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40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169</v>
      </c>
      <c r="AT141" s="165" t="s">
        <v>165</v>
      </c>
      <c r="AU141" s="165" t="s">
        <v>87</v>
      </c>
      <c r="AY141" s="14" t="s">
        <v>163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87</v>
      </c>
      <c r="BK141" s="166">
        <f t="shared" si="9"/>
        <v>0</v>
      </c>
      <c r="BL141" s="14" t="s">
        <v>169</v>
      </c>
      <c r="BM141" s="165" t="s">
        <v>211</v>
      </c>
    </row>
    <row r="142" spans="1:65" s="2" customFormat="1" ht="24.2" customHeight="1">
      <c r="A142" s="29"/>
      <c r="B142" s="152"/>
      <c r="C142" s="153" t="s">
        <v>190</v>
      </c>
      <c r="D142" s="153" t="s">
        <v>165</v>
      </c>
      <c r="E142" s="154" t="s">
        <v>2276</v>
      </c>
      <c r="F142" s="155" t="s">
        <v>2277</v>
      </c>
      <c r="G142" s="156" t="s">
        <v>307</v>
      </c>
      <c r="H142" s="157">
        <v>0.74399999999999999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40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169</v>
      </c>
      <c r="AT142" s="165" t="s">
        <v>165</v>
      </c>
      <c r="AU142" s="165" t="s">
        <v>87</v>
      </c>
      <c r="AY142" s="14" t="s">
        <v>163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87</v>
      </c>
      <c r="BK142" s="166">
        <f t="shared" si="9"/>
        <v>0</v>
      </c>
      <c r="BL142" s="14" t="s">
        <v>169</v>
      </c>
      <c r="BM142" s="165" t="s">
        <v>219</v>
      </c>
    </row>
    <row r="143" spans="1:65" s="2" customFormat="1" ht="16.5" customHeight="1">
      <c r="A143" s="29"/>
      <c r="B143" s="152"/>
      <c r="C143" s="153" t="s">
        <v>194</v>
      </c>
      <c r="D143" s="153" t="s">
        <v>165</v>
      </c>
      <c r="E143" s="154" t="s">
        <v>2118</v>
      </c>
      <c r="F143" s="155" t="s">
        <v>2119</v>
      </c>
      <c r="G143" s="156" t="s">
        <v>282</v>
      </c>
      <c r="H143" s="157">
        <v>19.8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40</v>
      </c>
      <c r="O143" s="58"/>
      <c r="P143" s="163">
        <f t="shared" si="1"/>
        <v>0</v>
      </c>
      <c r="Q143" s="163">
        <v>5.0000000000000001E-4</v>
      </c>
      <c r="R143" s="163">
        <f t="shared" si="2"/>
        <v>9.9000000000000008E-3</v>
      </c>
      <c r="S143" s="163">
        <v>1.2999999999999999E-2</v>
      </c>
      <c r="T143" s="164">
        <f t="shared" si="3"/>
        <v>0.25740000000000002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169</v>
      </c>
      <c r="AT143" s="165" t="s">
        <v>165</v>
      </c>
      <c r="AU143" s="165" t="s">
        <v>87</v>
      </c>
      <c r="AY143" s="14" t="s">
        <v>163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87</v>
      </c>
      <c r="BK143" s="166">
        <f t="shared" si="9"/>
        <v>0</v>
      </c>
      <c r="BL143" s="14" t="s">
        <v>169</v>
      </c>
      <c r="BM143" s="165" t="s">
        <v>227</v>
      </c>
    </row>
    <row r="144" spans="1:65" s="2" customFormat="1" ht="24.2" customHeight="1">
      <c r="A144" s="29"/>
      <c r="B144" s="152"/>
      <c r="C144" s="153" t="s">
        <v>198</v>
      </c>
      <c r="D144" s="153" t="s">
        <v>165</v>
      </c>
      <c r="E144" s="154" t="s">
        <v>2278</v>
      </c>
      <c r="F144" s="155" t="s">
        <v>2279</v>
      </c>
      <c r="G144" s="156" t="s">
        <v>2043</v>
      </c>
      <c r="H144" s="157">
        <v>8</v>
      </c>
      <c r="I144" s="158"/>
      <c r="J144" s="159">
        <f t="shared" si="0"/>
        <v>0</v>
      </c>
      <c r="K144" s="160"/>
      <c r="L144" s="30"/>
      <c r="M144" s="161" t="s">
        <v>1</v>
      </c>
      <c r="N144" s="162" t="s">
        <v>40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0</v>
      </c>
      <c r="T144" s="16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169</v>
      </c>
      <c r="AT144" s="165" t="s">
        <v>165</v>
      </c>
      <c r="AU144" s="165" t="s">
        <v>87</v>
      </c>
      <c r="AY144" s="14" t="s">
        <v>163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87</v>
      </c>
      <c r="BK144" s="166">
        <f t="shared" si="9"/>
        <v>0</v>
      </c>
      <c r="BL144" s="14" t="s">
        <v>169</v>
      </c>
      <c r="BM144" s="165" t="s">
        <v>235</v>
      </c>
    </row>
    <row r="145" spans="1:65" s="12" customFormat="1" ht="25.9" customHeight="1">
      <c r="B145" s="139"/>
      <c r="D145" s="140" t="s">
        <v>73</v>
      </c>
      <c r="E145" s="141" t="s">
        <v>2130</v>
      </c>
      <c r="F145" s="141" t="s">
        <v>2131</v>
      </c>
      <c r="I145" s="142"/>
      <c r="J145" s="143">
        <f>BK145</f>
        <v>0</v>
      </c>
      <c r="L145" s="139"/>
      <c r="M145" s="144"/>
      <c r="N145" s="145"/>
      <c r="O145" s="145"/>
      <c r="P145" s="146">
        <f>P146+P155+P197+P244+P247+P257</f>
        <v>0</v>
      </c>
      <c r="Q145" s="145"/>
      <c r="R145" s="146">
        <f>R146+R155+R197+R244+R247+R257</f>
        <v>0.86752320000000016</v>
      </c>
      <c r="S145" s="145"/>
      <c r="T145" s="147">
        <f>T146+T155+T197+T244+T247+T257</f>
        <v>0</v>
      </c>
      <c r="AR145" s="140" t="s">
        <v>81</v>
      </c>
      <c r="AT145" s="148" t="s">
        <v>73</v>
      </c>
      <c r="AU145" s="148" t="s">
        <v>74</v>
      </c>
      <c r="AY145" s="140" t="s">
        <v>163</v>
      </c>
      <c r="BK145" s="149">
        <f>BK146+BK155+BK197+BK244+BK247+BK257</f>
        <v>0</v>
      </c>
    </row>
    <row r="146" spans="1:65" s="12" customFormat="1" ht="22.9" customHeight="1">
      <c r="B146" s="139"/>
      <c r="D146" s="140" t="s">
        <v>73</v>
      </c>
      <c r="E146" s="150" t="s">
        <v>337</v>
      </c>
      <c r="F146" s="150" t="s">
        <v>338</v>
      </c>
      <c r="I146" s="142"/>
      <c r="J146" s="151">
        <f>BK146</f>
        <v>0</v>
      </c>
      <c r="L146" s="139"/>
      <c r="M146" s="144"/>
      <c r="N146" s="145"/>
      <c r="O146" s="145"/>
      <c r="P146" s="146">
        <f>SUM(P147:P154)</f>
        <v>0</v>
      </c>
      <c r="Q146" s="145"/>
      <c r="R146" s="146">
        <f>SUM(R147:R154)</f>
        <v>2.6381999999999999E-2</v>
      </c>
      <c r="S146" s="145"/>
      <c r="T146" s="147">
        <f>SUM(T147:T154)</f>
        <v>0</v>
      </c>
      <c r="AR146" s="140" t="s">
        <v>87</v>
      </c>
      <c r="AT146" s="148" t="s">
        <v>73</v>
      </c>
      <c r="AU146" s="148" t="s">
        <v>81</v>
      </c>
      <c r="AY146" s="140" t="s">
        <v>163</v>
      </c>
      <c r="BK146" s="149">
        <f>SUM(BK147:BK154)</f>
        <v>0</v>
      </c>
    </row>
    <row r="147" spans="1:65" s="2" customFormat="1" ht="16.5" customHeight="1">
      <c r="A147" s="29"/>
      <c r="B147" s="152"/>
      <c r="C147" s="153" t="s">
        <v>203</v>
      </c>
      <c r="D147" s="153" t="s">
        <v>165</v>
      </c>
      <c r="E147" s="154" t="s">
        <v>2280</v>
      </c>
      <c r="F147" s="155" t="s">
        <v>2281</v>
      </c>
      <c r="G147" s="156" t="s">
        <v>282</v>
      </c>
      <c r="H147" s="157">
        <v>62.4</v>
      </c>
      <c r="I147" s="158"/>
      <c r="J147" s="159">
        <f t="shared" ref="J147:J154" si="10">ROUND(I147*H147,2)</f>
        <v>0</v>
      </c>
      <c r="K147" s="160"/>
      <c r="L147" s="30"/>
      <c r="M147" s="161" t="s">
        <v>1</v>
      </c>
      <c r="N147" s="162" t="s">
        <v>40</v>
      </c>
      <c r="O147" s="58"/>
      <c r="P147" s="163">
        <f t="shared" ref="P147:P154" si="11">O147*H147</f>
        <v>0</v>
      </c>
      <c r="Q147" s="163">
        <v>9.0000000000000006E-5</v>
      </c>
      <c r="R147" s="163">
        <f t="shared" ref="R147:R154" si="12">Q147*H147</f>
        <v>5.6160000000000003E-3</v>
      </c>
      <c r="S147" s="163">
        <v>0</v>
      </c>
      <c r="T147" s="164">
        <f t="shared" ref="T147:T154" si="13"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227</v>
      </c>
      <c r="AT147" s="165" t="s">
        <v>165</v>
      </c>
      <c r="AU147" s="165" t="s">
        <v>87</v>
      </c>
      <c r="AY147" s="14" t="s">
        <v>163</v>
      </c>
      <c r="BE147" s="166">
        <f t="shared" ref="BE147:BE154" si="14">IF(N147="základná",J147,0)</f>
        <v>0</v>
      </c>
      <c r="BF147" s="166">
        <f t="shared" ref="BF147:BF154" si="15">IF(N147="znížená",J147,0)</f>
        <v>0</v>
      </c>
      <c r="BG147" s="166">
        <f t="shared" ref="BG147:BG154" si="16">IF(N147="zákl. prenesená",J147,0)</f>
        <v>0</v>
      </c>
      <c r="BH147" s="166">
        <f t="shared" ref="BH147:BH154" si="17">IF(N147="zníž. prenesená",J147,0)</f>
        <v>0</v>
      </c>
      <c r="BI147" s="166">
        <f t="shared" ref="BI147:BI154" si="18">IF(N147="nulová",J147,0)</f>
        <v>0</v>
      </c>
      <c r="BJ147" s="14" t="s">
        <v>87</v>
      </c>
      <c r="BK147" s="166">
        <f t="shared" ref="BK147:BK154" si="19">ROUND(I147*H147,2)</f>
        <v>0</v>
      </c>
      <c r="BL147" s="14" t="s">
        <v>227</v>
      </c>
      <c r="BM147" s="165" t="s">
        <v>7</v>
      </c>
    </row>
    <row r="148" spans="1:65" s="2" customFormat="1" ht="16.5" customHeight="1">
      <c r="A148" s="29"/>
      <c r="B148" s="152"/>
      <c r="C148" s="153" t="s">
        <v>207</v>
      </c>
      <c r="D148" s="153" t="s">
        <v>165</v>
      </c>
      <c r="E148" s="154" t="s">
        <v>2282</v>
      </c>
      <c r="F148" s="155" t="s">
        <v>2283</v>
      </c>
      <c r="G148" s="156" t="s">
        <v>282</v>
      </c>
      <c r="H148" s="157">
        <v>62.4</v>
      </c>
      <c r="I148" s="158"/>
      <c r="J148" s="159">
        <f t="shared" si="10"/>
        <v>0</v>
      </c>
      <c r="K148" s="160"/>
      <c r="L148" s="30"/>
      <c r="M148" s="161" t="s">
        <v>1</v>
      </c>
      <c r="N148" s="162" t="s">
        <v>40</v>
      </c>
      <c r="O148" s="58"/>
      <c r="P148" s="163">
        <f t="shared" si="11"/>
        <v>0</v>
      </c>
      <c r="Q148" s="163">
        <v>6.0000000000000002E-5</v>
      </c>
      <c r="R148" s="163">
        <f t="shared" si="12"/>
        <v>3.7439999999999999E-3</v>
      </c>
      <c r="S148" s="163">
        <v>0</v>
      </c>
      <c r="T148" s="164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227</v>
      </c>
      <c r="AT148" s="165" t="s">
        <v>165</v>
      </c>
      <c r="AU148" s="165" t="s">
        <v>87</v>
      </c>
      <c r="AY148" s="14" t="s">
        <v>163</v>
      </c>
      <c r="BE148" s="166">
        <f t="shared" si="14"/>
        <v>0</v>
      </c>
      <c r="BF148" s="166">
        <f t="shared" si="15"/>
        <v>0</v>
      </c>
      <c r="BG148" s="166">
        <f t="shared" si="16"/>
        <v>0</v>
      </c>
      <c r="BH148" s="166">
        <f t="shared" si="17"/>
        <v>0</v>
      </c>
      <c r="BI148" s="166">
        <f t="shared" si="18"/>
        <v>0</v>
      </c>
      <c r="BJ148" s="14" t="s">
        <v>87</v>
      </c>
      <c r="BK148" s="166">
        <f t="shared" si="19"/>
        <v>0</v>
      </c>
      <c r="BL148" s="14" t="s">
        <v>227</v>
      </c>
      <c r="BM148" s="165" t="s">
        <v>251</v>
      </c>
    </row>
    <row r="149" spans="1:65" s="2" customFormat="1" ht="24.2" customHeight="1">
      <c r="A149" s="29"/>
      <c r="B149" s="152"/>
      <c r="C149" s="172" t="s">
        <v>211</v>
      </c>
      <c r="D149" s="172" t="s">
        <v>613</v>
      </c>
      <c r="E149" s="173" t="s">
        <v>2284</v>
      </c>
      <c r="F149" s="174" t="s">
        <v>2285</v>
      </c>
      <c r="G149" s="175" t="s">
        <v>2043</v>
      </c>
      <c r="H149" s="176">
        <v>63.6</v>
      </c>
      <c r="I149" s="177"/>
      <c r="J149" s="178">
        <f t="shared" si="10"/>
        <v>0</v>
      </c>
      <c r="K149" s="179"/>
      <c r="L149" s="180"/>
      <c r="M149" s="181" t="s">
        <v>1</v>
      </c>
      <c r="N149" s="182" t="s">
        <v>40</v>
      </c>
      <c r="O149" s="58"/>
      <c r="P149" s="163">
        <f t="shared" si="11"/>
        <v>0</v>
      </c>
      <c r="Q149" s="163">
        <v>9.0000000000000006E-5</v>
      </c>
      <c r="R149" s="163">
        <f t="shared" si="12"/>
        <v>5.7240000000000008E-3</v>
      </c>
      <c r="S149" s="163">
        <v>0</v>
      </c>
      <c r="T149" s="164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292</v>
      </c>
      <c r="AT149" s="165" t="s">
        <v>613</v>
      </c>
      <c r="AU149" s="165" t="s">
        <v>87</v>
      </c>
      <c r="AY149" s="14" t="s">
        <v>163</v>
      </c>
      <c r="BE149" s="166">
        <f t="shared" si="14"/>
        <v>0</v>
      </c>
      <c r="BF149" s="166">
        <f t="shared" si="15"/>
        <v>0</v>
      </c>
      <c r="BG149" s="166">
        <f t="shared" si="16"/>
        <v>0</v>
      </c>
      <c r="BH149" s="166">
        <f t="shared" si="17"/>
        <v>0</v>
      </c>
      <c r="BI149" s="166">
        <f t="shared" si="18"/>
        <v>0</v>
      </c>
      <c r="BJ149" s="14" t="s">
        <v>87</v>
      </c>
      <c r="BK149" s="166">
        <f t="shared" si="19"/>
        <v>0</v>
      </c>
      <c r="BL149" s="14" t="s">
        <v>227</v>
      </c>
      <c r="BM149" s="165" t="s">
        <v>259</v>
      </c>
    </row>
    <row r="150" spans="1:65" s="2" customFormat="1" ht="24.2" customHeight="1">
      <c r="A150" s="29"/>
      <c r="B150" s="152"/>
      <c r="C150" s="172" t="s">
        <v>215</v>
      </c>
      <c r="D150" s="172" t="s">
        <v>613</v>
      </c>
      <c r="E150" s="173" t="s">
        <v>2286</v>
      </c>
      <c r="F150" s="174" t="s">
        <v>2287</v>
      </c>
      <c r="G150" s="175" t="s">
        <v>2043</v>
      </c>
      <c r="H150" s="176">
        <v>63.6</v>
      </c>
      <c r="I150" s="177"/>
      <c r="J150" s="178">
        <f t="shared" si="10"/>
        <v>0</v>
      </c>
      <c r="K150" s="179"/>
      <c r="L150" s="180"/>
      <c r="M150" s="181" t="s">
        <v>1</v>
      </c>
      <c r="N150" s="182" t="s">
        <v>40</v>
      </c>
      <c r="O150" s="58"/>
      <c r="P150" s="163">
        <f t="shared" si="11"/>
        <v>0</v>
      </c>
      <c r="Q150" s="163">
        <v>1.3999999999999999E-4</v>
      </c>
      <c r="R150" s="163">
        <f t="shared" si="12"/>
        <v>8.9039999999999987E-3</v>
      </c>
      <c r="S150" s="163">
        <v>0</v>
      </c>
      <c r="T150" s="164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292</v>
      </c>
      <c r="AT150" s="165" t="s">
        <v>613</v>
      </c>
      <c r="AU150" s="165" t="s">
        <v>87</v>
      </c>
      <c r="AY150" s="14" t="s">
        <v>163</v>
      </c>
      <c r="BE150" s="166">
        <f t="shared" si="14"/>
        <v>0</v>
      </c>
      <c r="BF150" s="166">
        <f t="shared" si="15"/>
        <v>0</v>
      </c>
      <c r="BG150" s="166">
        <f t="shared" si="16"/>
        <v>0</v>
      </c>
      <c r="BH150" s="166">
        <f t="shared" si="17"/>
        <v>0</v>
      </c>
      <c r="BI150" s="166">
        <f t="shared" si="18"/>
        <v>0</v>
      </c>
      <c r="BJ150" s="14" t="s">
        <v>87</v>
      </c>
      <c r="BK150" s="166">
        <f t="shared" si="19"/>
        <v>0</v>
      </c>
      <c r="BL150" s="14" t="s">
        <v>227</v>
      </c>
      <c r="BM150" s="165" t="s">
        <v>267</v>
      </c>
    </row>
    <row r="151" spans="1:65" s="2" customFormat="1" ht="24.2" customHeight="1">
      <c r="A151" s="29"/>
      <c r="B151" s="152"/>
      <c r="C151" s="172" t="s">
        <v>219</v>
      </c>
      <c r="D151" s="172" t="s">
        <v>613</v>
      </c>
      <c r="E151" s="173" t="s">
        <v>2288</v>
      </c>
      <c r="F151" s="174" t="s">
        <v>2289</v>
      </c>
      <c r="G151" s="175" t="s">
        <v>2043</v>
      </c>
      <c r="H151" s="176">
        <v>15.96</v>
      </c>
      <c r="I151" s="177"/>
      <c r="J151" s="178">
        <f t="shared" si="10"/>
        <v>0</v>
      </c>
      <c r="K151" s="179"/>
      <c r="L151" s="180"/>
      <c r="M151" s="181" t="s">
        <v>1</v>
      </c>
      <c r="N151" s="182" t="s">
        <v>40</v>
      </c>
      <c r="O151" s="58"/>
      <c r="P151" s="163">
        <f t="shared" si="11"/>
        <v>0</v>
      </c>
      <c r="Q151" s="163">
        <v>1.4999999999999999E-4</v>
      </c>
      <c r="R151" s="163">
        <f t="shared" si="12"/>
        <v>2.3939999999999999E-3</v>
      </c>
      <c r="S151" s="163">
        <v>0</v>
      </c>
      <c r="T151" s="164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292</v>
      </c>
      <c r="AT151" s="165" t="s">
        <v>613</v>
      </c>
      <c r="AU151" s="165" t="s">
        <v>87</v>
      </c>
      <c r="AY151" s="14" t="s">
        <v>163</v>
      </c>
      <c r="BE151" s="166">
        <f t="shared" si="14"/>
        <v>0</v>
      </c>
      <c r="BF151" s="166">
        <f t="shared" si="15"/>
        <v>0</v>
      </c>
      <c r="BG151" s="166">
        <f t="shared" si="16"/>
        <v>0</v>
      </c>
      <c r="BH151" s="166">
        <f t="shared" si="17"/>
        <v>0</v>
      </c>
      <c r="BI151" s="166">
        <f t="shared" si="18"/>
        <v>0</v>
      </c>
      <c r="BJ151" s="14" t="s">
        <v>87</v>
      </c>
      <c r="BK151" s="166">
        <f t="shared" si="19"/>
        <v>0</v>
      </c>
      <c r="BL151" s="14" t="s">
        <v>227</v>
      </c>
      <c r="BM151" s="165" t="s">
        <v>275</v>
      </c>
    </row>
    <row r="152" spans="1:65" s="2" customFormat="1" ht="21.75" customHeight="1">
      <c r="A152" s="29"/>
      <c r="B152" s="152"/>
      <c r="C152" s="172" t="s">
        <v>223</v>
      </c>
      <c r="D152" s="172" t="s">
        <v>613</v>
      </c>
      <c r="E152" s="173" t="s">
        <v>2290</v>
      </c>
      <c r="F152" s="174" t="s">
        <v>2291</v>
      </c>
      <c r="G152" s="175" t="s">
        <v>2043</v>
      </c>
      <c r="H152" s="176">
        <v>18</v>
      </c>
      <c r="I152" s="177"/>
      <c r="J152" s="178">
        <f t="shared" si="10"/>
        <v>0</v>
      </c>
      <c r="K152" s="179"/>
      <c r="L152" s="180"/>
      <c r="M152" s="181" t="s">
        <v>1</v>
      </c>
      <c r="N152" s="182" t="s">
        <v>40</v>
      </c>
      <c r="O152" s="58"/>
      <c r="P152" s="163">
        <f t="shared" si="11"/>
        <v>0</v>
      </c>
      <c r="Q152" s="163">
        <v>0</v>
      </c>
      <c r="R152" s="163">
        <f t="shared" si="12"/>
        <v>0</v>
      </c>
      <c r="S152" s="163">
        <v>0</v>
      </c>
      <c r="T152" s="164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292</v>
      </c>
      <c r="AT152" s="165" t="s">
        <v>613</v>
      </c>
      <c r="AU152" s="165" t="s">
        <v>87</v>
      </c>
      <c r="AY152" s="14" t="s">
        <v>163</v>
      </c>
      <c r="BE152" s="166">
        <f t="shared" si="14"/>
        <v>0</v>
      </c>
      <c r="BF152" s="166">
        <f t="shared" si="15"/>
        <v>0</v>
      </c>
      <c r="BG152" s="166">
        <f t="shared" si="16"/>
        <v>0</v>
      </c>
      <c r="BH152" s="166">
        <f t="shared" si="17"/>
        <v>0</v>
      </c>
      <c r="BI152" s="166">
        <f t="shared" si="18"/>
        <v>0</v>
      </c>
      <c r="BJ152" s="14" t="s">
        <v>87</v>
      </c>
      <c r="BK152" s="166">
        <f t="shared" si="19"/>
        <v>0</v>
      </c>
      <c r="BL152" s="14" t="s">
        <v>227</v>
      </c>
      <c r="BM152" s="165" t="s">
        <v>284</v>
      </c>
    </row>
    <row r="153" spans="1:65" s="2" customFormat="1" ht="16.5" customHeight="1">
      <c r="A153" s="29"/>
      <c r="B153" s="152"/>
      <c r="C153" s="172" t="s">
        <v>227</v>
      </c>
      <c r="D153" s="172" t="s">
        <v>613</v>
      </c>
      <c r="E153" s="173" t="s">
        <v>2292</v>
      </c>
      <c r="F153" s="174" t="s">
        <v>2293</v>
      </c>
      <c r="G153" s="175" t="s">
        <v>282</v>
      </c>
      <c r="H153" s="176">
        <v>26.5</v>
      </c>
      <c r="I153" s="177"/>
      <c r="J153" s="178">
        <f t="shared" si="10"/>
        <v>0</v>
      </c>
      <c r="K153" s="179"/>
      <c r="L153" s="180"/>
      <c r="M153" s="181" t="s">
        <v>1</v>
      </c>
      <c r="N153" s="182" t="s">
        <v>40</v>
      </c>
      <c r="O153" s="58"/>
      <c r="P153" s="163">
        <f t="shared" si="11"/>
        <v>0</v>
      </c>
      <c r="Q153" s="163">
        <v>0</v>
      </c>
      <c r="R153" s="163">
        <f t="shared" si="12"/>
        <v>0</v>
      </c>
      <c r="S153" s="163">
        <v>0</v>
      </c>
      <c r="T153" s="164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292</v>
      </c>
      <c r="AT153" s="165" t="s">
        <v>613</v>
      </c>
      <c r="AU153" s="165" t="s">
        <v>87</v>
      </c>
      <c r="AY153" s="14" t="s">
        <v>163</v>
      </c>
      <c r="BE153" s="166">
        <f t="shared" si="14"/>
        <v>0</v>
      </c>
      <c r="BF153" s="166">
        <f t="shared" si="15"/>
        <v>0</v>
      </c>
      <c r="BG153" s="166">
        <f t="shared" si="16"/>
        <v>0</v>
      </c>
      <c r="BH153" s="166">
        <f t="shared" si="17"/>
        <v>0</v>
      </c>
      <c r="BI153" s="166">
        <f t="shared" si="18"/>
        <v>0</v>
      </c>
      <c r="BJ153" s="14" t="s">
        <v>87</v>
      </c>
      <c r="BK153" s="166">
        <f t="shared" si="19"/>
        <v>0</v>
      </c>
      <c r="BL153" s="14" t="s">
        <v>227</v>
      </c>
      <c r="BM153" s="165" t="s">
        <v>292</v>
      </c>
    </row>
    <row r="154" spans="1:65" s="2" customFormat="1" ht="24.2" customHeight="1">
      <c r="A154" s="29"/>
      <c r="B154" s="152"/>
      <c r="C154" s="153" t="s">
        <v>231</v>
      </c>
      <c r="D154" s="153" t="s">
        <v>165</v>
      </c>
      <c r="E154" s="154" t="s">
        <v>2294</v>
      </c>
      <c r="F154" s="155" t="s">
        <v>2295</v>
      </c>
      <c r="G154" s="156" t="s">
        <v>307</v>
      </c>
      <c r="H154" s="157">
        <v>2.5999999999999999E-2</v>
      </c>
      <c r="I154" s="158"/>
      <c r="J154" s="159">
        <f t="shared" si="10"/>
        <v>0</v>
      </c>
      <c r="K154" s="160"/>
      <c r="L154" s="30"/>
      <c r="M154" s="161" t="s">
        <v>1</v>
      </c>
      <c r="N154" s="162" t="s">
        <v>40</v>
      </c>
      <c r="O154" s="58"/>
      <c r="P154" s="163">
        <f t="shared" si="11"/>
        <v>0</v>
      </c>
      <c r="Q154" s="163">
        <v>0</v>
      </c>
      <c r="R154" s="163">
        <f t="shared" si="12"/>
        <v>0</v>
      </c>
      <c r="S154" s="163">
        <v>0</v>
      </c>
      <c r="T154" s="164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227</v>
      </c>
      <c r="AT154" s="165" t="s">
        <v>165</v>
      </c>
      <c r="AU154" s="165" t="s">
        <v>87</v>
      </c>
      <c r="AY154" s="14" t="s">
        <v>163</v>
      </c>
      <c r="BE154" s="166">
        <f t="shared" si="14"/>
        <v>0</v>
      </c>
      <c r="BF154" s="166">
        <f t="shared" si="15"/>
        <v>0</v>
      </c>
      <c r="BG154" s="166">
        <f t="shared" si="16"/>
        <v>0</v>
      </c>
      <c r="BH154" s="166">
        <f t="shared" si="17"/>
        <v>0</v>
      </c>
      <c r="BI154" s="166">
        <f t="shared" si="18"/>
        <v>0</v>
      </c>
      <c r="BJ154" s="14" t="s">
        <v>87</v>
      </c>
      <c r="BK154" s="166">
        <f t="shared" si="19"/>
        <v>0</v>
      </c>
      <c r="BL154" s="14" t="s">
        <v>227</v>
      </c>
      <c r="BM154" s="165" t="s">
        <v>300</v>
      </c>
    </row>
    <row r="155" spans="1:65" s="12" customFormat="1" ht="22.9" customHeight="1">
      <c r="B155" s="139"/>
      <c r="D155" s="140" t="s">
        <v>73</v>
      </c>
      <c r="E155" s="150" t="s">
        <v>2210</v>
      </c>
      <c r="F155" s="150" t="s">
        <v>2211</v>
      </c>
      <c r="I155" s="142"/>
      <c r="J155" s="151">
        <f>BK155</f>
        <v>0</v>
      </c>
      <c r="L155" s="139"/>
      <c r="M155" s="144"/>
      <c r="N155" s="145"/>
      <c r="O155" s="145"/>
      <c r="P155" s="146">
        <f>SUM(P156:P196)</f>
        <v>0</v>
      </c>
      <c r="Q155" s="145"/>
      <c r="R155" s="146">
        <f>SUM(R156:R196)</f>
        <v>0.7120470000000001</v>
      </c>
      <c r="S155" s="145"/>
      <c r="T155" s="147">
        <f>SUM(T156:T196)</f>
        <v>0</v>
      </c>
      <c r="AR155" s="140" t="s">
        <v>87</v>
      </c>
      <c r="AT155" s="148" t="s">
        <v>73</v>
      </c>
      <c r="AU155" s="148" t="s">
        <v>81</v>
      </c>
      <c r="AY155" s="140" t="s">
        <v>163</v>
      </c>
      <c r="BK155" s="149">
        <f>SUM(BK156:BK196)</f>
        <v>0</v>
      </c>
    </row>
    <row r="156" spans="1:65" s="2" customFormat="1" ht="24.2" customHeight="1">
      <c r="A156" s="29"/>
      <c r="B156" s="152"/>
      <c r="C156" s="172" t="s">
        <v>235</v>
      </c>
      <c r="D156" s="172" t="s">
        <v>613</v>
      </c>
      <c r="E156" s="173" t="s">
        <v>2296</v>
      </c>
      <c r="F156" s="174" t="s">
        <v>2297</v>
      </c>
      <c r="G156" s="175" t="s">
        <v>2043</v>
      </c>
      <c r="H156" s="176">
        <v>2</v>
      </c>
      <c r="I156" s="177"/>
      <c r="J156" s="178">
        <f t="shared" ref="J156:J196" si="20">ROUND(I156*H156,2)</f>
        <v>0</v>
      </c>
      <c r="K156" s="179"/>
      <c r="L156" s="180"/>
      <c r="M156" s="181" t="s">
        <v>1</v>
      </c>
      <c r="N156" s="182" t="s">
        <v>40</v>
      </c>
      <c r="O156" s="58"/>
      <c r="P156" s="163">
        <f t="shared" ref="P156:P196" si="21">O156*H156</f>
        <v>0</v>
      </c>
      <c r="Q156" s="163">
        <v>0</v>
      </c>
      <c r="R156" s="163">
        <f t="shared" ref="R156:R196" si="22">Q156*H156</f>
        <v>0</v>
      </c>
      <c r="S156" s="163">
        <v>0</v>
      </c>
      <c r="T156" s="164">
        <f t="shared" ref="T156:T196" si="23"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292</v>
      </c>
      <c r="AT156" s="165" t="s">
        <v>613</v>
      </c>
      <c r="AU156" s="165" t="s">
        <v>87</v>
      </c>
      <c r="AY156" s="14" t="s">
        <v>163</v>
      </c>
      <c r="BE156" s="166">
        <f t="shared" ref="BE156:BE196" si="24">IF(N156="základná",J156,0)</f>
        <v>0</v>
      </c>
      <c r="BF156" s="166">
        <f t="shared" ref="BF156:BF196" si="25">IF(N156="znížená",J156,0)</f>
        <v>0</v>
      </c>
      <c r="BG156" s="166">
        <f t="shared" ref="BG156:BG196" si="26">IF(N156="zákl. prenesená",J156,0)</f>
        <v>0</v>
      </c>
      <c r="BH156" s="166">
        <f t="shared" ref="BH156:BH196" si="27">IF(N156="zníž. prenesená",J156,0)</f>
        <v>0</v>
      </c>
      <c r="BI156" s="166">
        <f t="shared" ref="BI156:BI196" si="28">IF(N156="nulová",J156,0)</f>
        <v>0</v>
      </c>
      <c r="BJ156" s="14" t="s">
        <v>87</v>
      </c>
      <c r="BK156" s="166">
        <f t="shared" ref="BK156:BK196" si="29">ROUND(I156*H156,2)</f>
        <v>0</v>
      </c>
      <c r="BL156" s="14" t="s">
        <v>227</v>
      </c>
      <c r="BM156" s="165" t="s">
        <v>309</v>
      </c>
    </row>
    <row r="157" spans="1:65" s="2" customFormat="1" ht="24.2" customHeight="1">
      <c r="A157" s="29"/>
      <c r="B157" s="152"/>
      <c r="C157" s="172" t="s">
        <v>239</v>
      </c>
      <c r="D157" s="172" t="s">
        <v>613</v>
      </c>
      <c r="E157" s="173" t="s">
        <v>2298</v>
      </c>
      <c r="F157" s="174" t="s">
        <v>2299</v>
      </c>
      <c r="G157" s="175" t="s">
        <v>2043</v>
      </c>
      <c r="H157" s="176">
        <v>4</v>
      </c>
      <c r="I157" s="177"/>
      <c r="J157" s="178">
        <f t="shared" si="20"/>
        <v>0</v>
      </c>
      <c r="K157" s="179"/>
      <c r="L157" s="180"/>
      <c r="M157" s="181" t="s">
        <v>1</v>
      </c>
      <c r="N157" s="182" t="s">
        <v>40</v>
      </c>
      <c r="O157" s="58"/>
      <c r="P157" s="163">
        <f t="shared" si="21"/>
        <v>0</v>
      </c>
      <c r="Q157" s="163">
        <v>0</v>
      </c>
      <c r="R157" s="163">
        <f t="shared" si="22"/>
        <v>0</v>
      </c>
      <c r="S157" s="163">
        <v>0</v>
      </c>
      <c r="T157" s="164">
        <f t="shared" si="2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292</v>
      </c>
      <c r="AT157" s="165" t="s">
        <v>613</v>
      </c>
      <c r="AU157" s="165" t="s">
        <v>87</v>
      </c>
      <c r="AY157" s="14" t="s">
        <v>163</v>
      </c>
      <c r="BE157" s="166">
        <f t="shared" si="24"/>
        <v>0</v>
      </c>
      <c r="BF157" s="166">
        <f t="shared" si="25"/>
        <v>0</v>
      </c>
      <c r="BG157" s="166">
        <f t="shared" si="26"/>
        <v>0</v>
      </c>
      <c r="BH157" s="166">
        <f t="shared" si="27"/>
        <v>0</v>
      </c>
      <c r="BI157" s="166">
        <f t="shared" si="28"/>
        <v>0</v>
      </c>
      <c r="BJ157" s="14" t="s">
        <v>87</v>
      </c>
      <c r="BK157" s="166">
        <f t="shared" si="29"/>
        <v>0</v>
      </c>
      <c r="BL157" s="14" t="s">
        <v>227</v>
      </c>
      <c r="BM157" s="165" t="s">
        <v>317</v>
      </c>
    </row>
    <row r="158" spans="1:65" s="2" customFormat="1" ht="24.2" customHeight="1">
      <c r="A158" s="29"/>
      <c r="B158" s="152"/>
      <c r="C158" s="153" t="s">
        <v>7</v>
      </c>
      <c r="D158" s="153" t="s">
        <v>165</v>
      </c>
      <c r="E158" s="154" t="s">
        <v>2300</v>
      </c>
      <c r="F158" s="155" t="s">
        <v>2301</v>
      </c>
      <c r="G158" s="156" t="s">
        <v>282</v>
      </c>
      <c r="H158" s="157">
        <v>10.92</v>
      </c>
      <c r="I158" s="158"/>
      <c r="J158" s="159">
        <f t="shared" si="20"/>
        <v>0</v>
      </c>
      <c r="K158" s="160"/>
      <c r="L158" s="30"/>
      <c r="M158" s="161" t="s">
        <v>1</v>
      </c>
      <c r="N158" s="162" t="s">
        <v>40</v>
      </c>
      <c r="O158" s="58"/>
      <c r="P158" s="163">
        <f t="shared" si="21"/>
        <v>0</v>
      </c>
      <c r="Q158" s="163">
        <v>1.4E-3</v>
      </c>
      <c r="R158" s="163">
        <f t="shared" si="22"/>
        <v>1.5288E-2</v>
      </c>
      <c r="S158" s="163">
        <v>0</v>
      </c>
      <c r="T158" s="164">
        <f t="shared" si="2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227</v>
      </c>
      <c r="AT158" s="165" t="s">
        <v>165</v>
      </c>
      <c r="AU158" s="165" t="s">
        <v>87</v>
      </c>
      <c r="AY158" s="14" t="s">
        <v>163</v>
      </c>
      <c r="BE158" s="166">
        <f t="shared" si="24"/>
        <v>0</v>
      </c>
      <c r="BF158" s="166">
        <f t="shared" si="25"/>
        <v>0</v>
      </c>
      <c r="BG158" s="166">
        <f t="shared" si="26"/>
        <v>0</v>
      </c>
      <c r="BH158" s="166">
        <f t="shared" si="27"/>
        <v>0</v>
      </c>
      <c r="BI158" s="166">
        <f t="shared" si="28"/>
        <v>0</v>
      </c>
      <c r="BJ158" s="14" t="s">
        <v>87</v>
      </c>
      <c r="BK158" s="166">
        <f t="shared" si="29"/>
        <v>0</v>
      </c>
      <c r="BL158" s="14" t="s">
        <v>227</v>
      </c>
      <c r="BM158" s="165" t="s">
        <v>325</v>
      </c>
    </row>
    <row r="159" spans="1:65" s="2" customFormat="1" ht="21.75" customHeight="1">
      <c r="A159" s="29"/>
      <c r="B159" s="152"/>
      <c r="C159" s="172" t="s">
        <v>247</v>
      </c>
      <c r="D159" s="172" t="s">
        <v>613</v>
      </c>
      <c r="E159" s="173" t="s">
        <v>2302</v>
      </c>
      <c r="F159" s="174" t="s">
        <v>2303</v>
      </c>
      <c r="G159" s="175" t="s">
        <v>2043</v>
      </c>
      <c r="H159" s="176">
        <v>12</v>
      </c>
      <c r="I159" s="177"/>
      <c r="J159" s="178">
        <f t="shared" si="20"/>
        <v>0</v>
      </c>
      <c r="K159" s="179"/>
      <c r="L159" s="180"/>
      <c r="M159" s="181" t="s">
        <v>1</v>
      </c>
      <c r="N159" s="182" t="s">
        <v>40</v>
      </c>
      <c r="O159" s="58"/>
      <c r="P159" s="163">
        <f t="shared" si="21"/>
        <v>0</v>
      </c>
      <c r="Q159" s="163">
        <v>3.0000000000000001E-5</v>
      </c>
      <c r="R159" s="163">
        <f t="shared" si="22"/>
        <v>3.6000000000000002E-4</v>
      </c>
      <c r="S159" s="163">
        <v>0</v>
      </c>
      <c r="T159" s="164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292</v>
      </c>
      <c r="AT159" s="165" t="s">
        <v>613</v>
      </c>
      <c r="AU159" s="165" t="s">
        <v>87</v>
      </c>
      <c r="AY159" s="14" t="s">
        <v>163</v>
      </c>
      <c r="BE159" s="166">
        <f t="shared" si="24"/>
        <v>0</v>
      </c>
      <c r="BF159" s="166">
        <f t="shared" si="25"/>
        <v>0</v>
      </c>
      <c r="BG159" s="166">
        <f t="shared" si="26"/>
        <v>0</v>
      </c>
      <c r="BH159" s="166">
        <f t="shared" si="27"/>
        <v>0</v>
      </c>
      <c r="BI159" s="166">
        <f t="shared" si="28"/>
        <v>0</v>
      </c>
      <c r="BJ159" s="14" t="s">
        <v>87</v>
      </c>
      <c r="BK159" s="166">
        <f t="shared" si="29"/>
        <v>0</v>
      </c>
      <c r="BL159" s="14" t="s">
        <v>227</v>
      </c>
      <c r="BM159" s="165" t="s">
        <v>339</v>
      </c>
    </row>
    <row r="160" spans="1:65" s="2" customFormat="1" ht="16.5" customHeight="1">
      <c r="A160" s="29"/>
      <c r="B160" s="152"/>
      <c r="C160" s="172" t="s">
        <v>251</v>
      </c>
      <c r="D160" s="172" t="s">
        <v>613</v>
      </c>
      <c r="E160" s="173" t="s">
        <v>2304</v>
      </c>
      <c r="F160" s="174" t="s">
        <v>2305</v>
      </c>
      <c r="G160" s="175" t="s">
        <v>2043</v>
      </c>
      <c r="H160" s="176">
        <v>8</v>
      </c>
      <c r="I160" s="177"/>
      <c r="J160" s="178">
        <f t="shared" si="20"/>
        <v>0</v>
      </c>
      <c r="K160" s="179"/>
      <c r="L160" s="180"/>
      <c r="M160" s="181" t="s">
        <v>1</v>
      </c>
      <c r="N160" s="182" t="s">
        <v>40</v>
      </c>
      <c r="O160" s="58"/>
      <c r="P160" s="163">
        <f t="shared" si="21"/>
        <v>0</v>
      </c>
      <c r="Q160" s="163">
        <v>4.0000000000000003E-5</v>
      </c>
      <c r="R160" s="163">
        <f t="shared" si="22"/>
        <v>3.2000000000000003E-4</v>
      </c>
      <c r="S160" s="163">
        <v>0</v>
      </c>
      <c r="T160" s="164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292</v>
      </c>
      <c r="AT160" s="165" t="s">
        <v>613</v>
      </c>
      <c r="AU160" s="165" t="s">
        <v>87</v>
      </c>
      <c r="AY160" s="14" t="s">
        <v>163</v>
      </c>
      <c r="BE160" s="166">
        <f t="shared" si="24"/>
        <v>0</v>
      </c>
      <c r="BF160" s="166">
        <f t="shared" si="25"/>
        <v>0</v>
      </c>
      <c r="BG160" s="166">
        <f t="shared" si="26"/>
        <v>0</v>
      </c>
      <c r="BH160" s="166">
        <f t="shared" si="27"/>
        <v>0</v>
      </c>
      <c r="BI160" s="166">
        <f t="shared" si="28"/>
        <v>0</v>
      </c>
      <c r="BJ160" s="14" t="s">
        <v>87</v>
      </c>
      <c r="BK160" s="166">
        <f t="shared" si="29"/>
        <v>0</v>
      </c>
      <c r="BL160" s="14" t="s">
        <v>227</v>
      </c>
      <c r="BM160" s="165" t="s">
        <v>349</v>
      </c>
    </row>
    <row r="161" spans="1:65" s="2" customFormat="1" ht="16.5" customHeight="1">
      <c r="A161" s="29"/>
      <c r="B161" s="152"/>
      <c r="C161" s="172" t="s">
        <v>255</v>
      </c>
      <c r="D161" s="172" t="s">
        <v>613</v>
      </c>
      <c r="E161" s="173" t="s">
        <v>2306</v>
      </c>
      <c r="F161" s="174" t="s">
        <v>2307</v>
      </c>
      <c r="G161" s="175" t="s">
        <v>2043</v>
      </c>
      <c r="H161" s="176">
        <v>3</v>
      </c>
      <c r="I161" s="177"/>
      <c r="J161" s="178">
        <f t="shared" si="20"/>
        <v>0</v>
      </c>
      <c r="K161" s="179"/>
      <c r="L161" s="180"/>
      <c r="M161" s="181" t="s">
        <v>1</v>
      </c>
      <c r="N161" s="182" t="s">
        <v>40</v>
      </c>
      <c r="O161" s="58"/>
      <c r="P161" s="163">
        <f t="shared" si="21"/>
        <v>0</v>
      </c>
      <c r="Q161" s="163">
        <v>2.0000000000000002E-5</v>
      </c>
      <c r="R161" s="163">
        <f t="shared" si="22"/>
        <v>6.0000000000000008E-5</v>
      </c>
      <c r="S161" s="163">
        <v>0</v>
      </c>
      <c r="T161" s="164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292</v>
      </c>
      <c r="AT161" s="165" t="s">
        <v>613</v>
      </c>
      <c r="AU161" s="165" t="s">
        <v>87</v>
      </c>
      <c r="AY161" s="14" t="s">
        <v>163</v>
      </c>
      <c r="BE161" s="166">
        <f t="shared" si="24"/>
        <v>0</v>
      </c>
      <c r="BF161" s="166">
        <f t="shared" si="25"/>
        <v>0</v>
      </c>
      <c r="BG161" s="166">
        <f t="shared" si="26"/>
        <v>0</v>
      </c>
      <c r="BH161" s="166">
        <f t="shared" si="27"/>
        <v>0</v>
      </c>
      <c r="BI161" s="166">
        <f t="shared" si="28"/>
        <v>0</v>
      </c>
      <c r="BJ161" s="14" t="s">
        <v>87</v>
      </c>
      <c r="BK161" s="166">
        <f t="shared" si="29"/>
        <v>0</v>
      </c>
      <c r="BL161" s="14" t="s">
        <v>227</v>
      </c>
      <c r="BM161" s="165" t="s">
        <v>358</v>
      </c>
    </row>
    <row r="162" spans="1:65" s="2" customFormat="1" ht="16.5" customHeight="1">
      <c r="A162" s="29"/>
      <c r="B162" s="152"/>
      <c r="C162" s="172" t="s">
        <v>259</v>
      </c>
      <c r="D162" s="172" t="s">
        <v>613</v>
      </c>
      <c r="E162" s="173" t="s">
        <v>2308</v>
      </c>
      <c r="F162" s="174" t="s">
        <v>2309</v>
      </c>
      <c r="G162" s="175" t="s">
        <v>2043</v>
      </c>
      <c r="H162" s="176">
        <v>2</v>
      </c>
      <c r="I162" s="177"/>
      <c r="J162" s="178">
        <f t="shared" si="20"/>
        <v>0</v>
      </c>
      <c r="K162" s="179"/>
      <c r="L162" s="180"/>
      <c r="M162" s="181" t="s">
        <v>1</v>
      </c>
      <c r="N162" s="182" t="s">
        <v>40</v>
      </c>
      <c r="O162" s="58"/>
      <c r="P162" s="163">
        <f t="shared" si="21"/>
        <v>0</v>
      </c>
      <c r="Q162" s="163">
        <v>2.0000000000000002E-5</v>
      </c>
      <c r="R162" s="163">
        <f t="shared" si="22"/>
        <v>4.0000000000000003E-5</v>
      </c>
      <c r="S162" s="163">
        <v>0</v>
      </c>
      <c r="T162" s="164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292</v>
      </c>
      <c r="AT162" s="165" t="s">
        <v>613</v>
      </c>
      <c r="AU162" s="165" t="s">
        <v>87</v>
      </c>
      <c r="AY162" s="14" t="s">
        <v>163</v>
      </c>
      <c r="BE162" s="166">
        <f t="shared" si="24"/>
        <v>0</v>
      </c>
      <c r="BF162" s="166">
        <f t="shared" si="25"/>
        <v>0</v>
      </c>
      <c r="BG162" s="166">
        <f t="shared" si="26"/>
        <v>0</v>
      </c>
      <c r="BH162" s="166">
        <f t="shared" si="27"/>
        <v>0</v>
      </c>
      <c r="BI162" s="166">
        <f t="shared" si="28"/>
        <v>0</v>
      </c>
      <c r="BJ162" s="14" t="s">
        <v>87</v>
      </c>
      <c r="BK162" s="166">
        <f t="shared" si="29"/>
        <v>0</v>
      </c>
      <c r="BL162" s="14" t="s">
        <v>227</v>
      </c>
      <c r="BM162" s="165" t="s">
        <v>366</v>
      </c>
    </row>
    <row r="163" spans="1:65" s="2" customFormat="1" ht="24.2" customHeight="1">
      <c r="A163" s="29"/>
      <c r="B163" s="152"/>
      <c r="C163" s="153" t="s">
        <v>263</v>
      </c>
      <c r="D163" s="153" t="s">
        <v>165</v>
      </c>
      <c r="E163" s="154" t="s">
        <v>2310</v>
      </c>
      <c r="F163" s="155" t="s">
        <v>2311</v>
      </c>
      <c r="G163" s="156" t="s">
        <v>282</v>
      </c>
      <c r="H163" s="157">
        <v>62.4</v>
      </c>
      <c r="I163" s="158"/>
      <c r="J163" s="159">
        <f t="shared" si="20"/>
        <v>0</v>
      </c>
      <c r="K163" s="160"/>
      <c r="L163" s="30"/>
      <c r="M163" s="161" t="s">
        <v>1</v>
      </c>
      <c r="N163" s="162" t="s">
        <v>40</v>
      </c>
      <c r="O163" s="58"/>
      <c r="P163" s="163">
        <f t="shared" si="21"/>
        <v>0</v>
      </c>
      <c r="Q163" s="163">
        <v>3.48E-3</v>
      </c>
      <c r="R163" s="163">
        <f t="shared" si="22"/>
        <v>0.21715199999999998</v>
      </c>
      <c r="S163" s="163">
        <v>0</v>
      </c>
      <c r="T163" s="164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227</v>
      </c>
      <c r="AT163" s="165" t="s">
        <v>165</v>
      </c>
      <c r="AU163" s="165" t="s">
        <v>87</v>
      </c>
      <c r="AY163" s="14" t="s">
        <v>163</v>
      </c>
      <c r="BE163" s="166">
        <f t="shared" si="24"/>
        <v>0</v>
      </c>
      <c r="BF163" s="166">
        <f t="shared" si="25"/>
        <v>0</v>
      </c>
      <c r="BG163" s="166">
        <f t="shared" si="26"/>
        <v>0</v>
      </c>
      <c r="BH163" s="166">
        <f t="shared" si="27"/>
        <v>0</v>
      </c>
      <c r="BI163" s="166">
        <f t="shared" si="28"/>
        <v>0</v>
      </c>
      <c r="BJ163" s="14" t="s">
        <v>87</v>
      </c>
      <c r="BK163" s="166">
        <f t="shared" si="29"/>
        <v>0</v>
      </c>
      <c r="BL163" s="14" t="s">
        <v>227</v>
      </c>
      <c r="BM163" s="165" t="s">
        <v>374</v>
      </c>
    </row>
    <row r="164" spans="1:65" s="2" customFormat="1" ht="24.2" customHeight="1">
      <c r="A164" s="29"/>
      <c r="B164" s="152"/>
      <c r="C164" s="153" t="s">
        <v>267</v>
      </c>
      <c r="D164" s="153" t="s">
        <v>165</v>
      </c>
      <c r="E164" s="154" t="s">
        <v>2312</v>
      </c>
      <c r="F164" s="155" t="s">
        <v>2313</v>
      </c>
      <c r="G164" s="156" t="s">
        <v>282</v>
      </c>
      <c r="H164" s="157">
        <v>62.4</v>
      </c>
      <c r="I164" s="158"/>
      <c r="J164" s="159">
        <f t="shared" si="20"/>
        <v>0</v>
      </c>
      <c r="K164" s="160"/>
      <c r="L164" s="30"/>
      <c r="M164" s="161" t="s">
        <v>1</v>
      </c>
      <c r="N164" s="162" t="s">
        <v>40</v>
      </c>
      <c r="O164" s="58"/>
      <c r="P164" s="163">
        <f t="shared" si="21"/>
        <v>0</v>
      </c>
      <c r="Q164" s="163">
        <v>5.7000000000000002E-3</v>
      </c>
      <c r="R164" s="163">
        <f t="shared" si="22"/>
        <v>0.35568</v>
      </c>
      <c r="S164" s="163">
        <v>0</v>
      </c>
      <c r="T164" s="164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227</v>
      </c>
      <c r="AT164" s="165" t="s">
        <v>165</v>
      </c>
      <c r="AU164" s="165" t="s">
        <v>87</v>
      </c>
      <c r="AY164" s="14" t="s">
        <v>163</v>
      </c>
      <c r="BE164" s="166">
        <f t="shared" si="24"/>
        <v>0</v>
      </c>
      <c r="BF164" s="166">
        <f t="shared" si="25"/>
        <v>0</v>
      </c>
      <c r="BG164" s="166">
        <f t="shared" si="26"/>
        <v>0</v>
      </c>
      <c r="BH164" s="166">
        <f t="shared" si="27"/>
        <v>0</v>
      </c>
      <c r="BI164" s="166">
        <f t="shared" si="28"/>
        <v>0</v>
      </c>
      <c r="BJ164" s="14" t="s">
        <v>87</v>
      </c>
      <c r="BK164" s="166">
        <f t="shared" si="29"/>
        <v>0</v>
      </c>
      <c r="BL164" s="14" t="s">
        <v>227</v>
      </c>
      <c r="BM164" s="165" t="s">
        <v>382</v>
      </c>
    </row>
    <row r="165" spans="1:65" s="2" customFormat="1" ht="24.2" customHeight="1">
      <c r="A165" s="29"/>
      <c r="B165" s="152"/>
      <c r="C165" s="153" t="s">
        <v>271</v>
      </c>
      <c r="D165" s="153" t="s">
        <v>165</v>
      </c>
      <c r="E165" s="154" t="s">
        <v>2314</v>
      </c>
      <c r="F165" s="155" t="s">
        <v>2315</v>
      </c>
      <c r="G165" s="156" t="s">
        <v>282</v>
      </c>
      <c r="H165" s="157">
        <v>15.6</v>
      </c>
      <c r="I165" s="158"/>
      <c r="J165" s="159">
        <f t="shared" si="20"/>
        <v>0</v>
      </c>
      <c r="K165" s="160"/>
      <c r="L165" s="30"/>
      <c r="M165" s="161" t="s">
        <v>1</v>
      </c>
      <c r="N165" s="162" t="s">
        <v>40</v>
      </c>
      <c r="O165" s="58"/>
      <c r="P165" s="163">
        <f t="shared" si="21"/>
        <v>0</v>
      </c>
      <c r="Q165" s="163">
        <v>3.6700000000000001E-3</v>
      </c>
      <c r="R165" s="163">
        <f t="shared" si="22"/>
        <v>5.7251999999999997E-2</v>
      </c>
      <c r="S165" s="163">
        <v>0</v>
      </c>
      <c r="T165" s="164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227</v>
      </c>
      <c r="AT165" s="165" t="s">
        <v>165</v>
      </c>
      <c r="AU165" s="165" t="s">
        <v>87</v>
      </c>
      <c r="AY165" s="14" t="s">
        <v>163</v>
      </c>
      <c r="BE165" s="166">
        <f t="shared" si="24"/>
        <v>0</v>
      </c>
      <c r="BF165" s="166">
        <f t="shared" si="25"/>
        <v>0</v>
      </c>
      <c r="BG165" s="166">
        <f t="shared" si="26"/>
        <v>0</v>
      </c>
      <c r="BH165" s="166">
        <f t="shared" si="27"/>
        <v>0</v>
      </c>
      <c r="BI165" s="166">
        <f t="shared" si="28"/>
        <v>0</v>
      </c>
      <c r="BJ165" s="14" t="s">
        <v>87</v>
      </c>
      <c r="BK165" s="166">
        <f t="shared" si="29"/>
        <v>0</v>
      </c>
      <c r="BL165" s="14" t="s">
        <v>227</v>
      </c>
      <c r="BM165" s="165" t="s">
        <v>392</v>
      </c>
    </row>
    <row r="166" spans="1:65" s="2" customFormat="1" ht="16.5" customHeight="1">
      <c r="A166" s="29"/>
      <c r="B166" s="152"/>
      <c r="C166" s="153" t="s">
        <v>275</v>
      </c>
      <c r="D166" s="153" t="s">
        <v>165</v>
      </c>
      <c r="E166" s="154" t="s">
        <v>2316</v>
      </c>
      <c r="F166" s="155" t="s">
        <v>2317</v>
      </c>
      <c r="G166" s="156" t="s">
        <v>282</v>
      </c>
      <c r="H166" s="157">
        <v>15.5</v>
      </c>
      <c r="I166" s="158"/>
      <c r="J166" s="159">
        <f t="shared" si="20"/>
        <v>0</v>
      </c>
      <c r="K166" s="160"/>
      <c r="L166" s="30"/>
      <c r="M166" s="161" t="s">
        <v>1</v>
      </c>
      <c r="N166" s="162" t="s">
        <v>40</v>
      </c>
      <c r="O166" s="58"/>
      <c r="P166" s="163">
        <f t="shared" si="21"/>
        <v>0</v>
      </c>
      <c r="Q166" s="163">
        <v>6.9999999999999994E-5</v>
      </c>
      <c r="R166" s="163">
        <f t="shared" si="22"/>
        <v>1.0849999999999998E-3</v>
      </c>
      <c r="S166" s="163">
        <v>0</v>
      </c>
      <c r="T166" s="164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227</v>
      </c>
      <c r="AT166" s="165" t="s">
        <v>165</v>
      </c>
      <c r="AU166" s="165" t="s">
        <v>87</v>
      </c>
      <c r="AY166" s="14" t="s">
        <v>163</v>
      </c>
      <c r="BE166" s="166">
        <f t="shared" si="24"/>
        <v>0</v>
      </c>
      <c r="BF166" s="166">
        <f t="shared" si="25"/>
        <v>0</v>
      </c>
      <c r="BG166" s="166">
        <f t="shared" si="26"/>
        <v>0</v>
      </c>
      <c r="BH166" s="166">
        <f t="shared" si="27"/>
        <v>0</v>
      </c>
      <c r="BI166" s="166">
        <f t="shared" si="28"/>
        <v>0</v>
      </c>
      <c r="BJ166" s="14" t="s">
        <v>87</v>
      </c>
      <c r="BK166" s="166">
        <f t="shared" si="29"/>
        <v>0</v>
      </c>
      <c r="BL166" s="14" t="s">
        <v>227</v>
      </c>
      <c r="BM166" s="165" t="s">
        <v>402</v>
      </c>
    </row>
    <row r="167" spans="1:65" s="2" customFormat="1" ht="16.5" customHeight="1">
      <c r="A167" s="29"/>
      <c r="B167" s="152"/>
      <c r="C167" s="172" t="s">
        <v>279</v>
      </c>
      <c r="D167" s="172" t="s">
        <v>613</v>
      </c>
      <c r="E167" s="173" t="s">
        <v>2318</v>
      </c>
      <c r="F167" s="174" t="s">
        <v>2319</v>
      </c>
      <c r="G167" s="175" t="s">
        <v>2043</v>
      </c>
      <c r="H167" s="176">
        <v>64</v>
      </c>
      <c r="I167" s="177"/>
      <c r="J167" s="178">
        <f t="shared" si="20"/>
        <v>0</v>
      </c>
      <c r="K167" s="179"/>
      <c r="L167" s="180"/>
      <c r="M167" s="181" t="s">
        <v>1</v>
      </c>
      <c r="N167" s="182" t="s">
        <v>40</v>
      </c>
      <c r="O167" s="58"/>
      <c r="P167" s="163">
        <f t="shared" si="21"/>
        <v>0</v>
      </c>
      <c r="Q167" s="163">
        <v>0</v>
      </c>
      <c r="R167" s="163">
        <f t="shared" si="22"/>
        <v>0</v>
      </c>
      <c r="S167" s="163">
        <v>0</v>
      </c>
      <c r="T167" s="164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292</v>
      </c>
      <c r="AT167" s="165" t="s">
        <v>613</v>
      </c>
      <c r="AU167" s="165" t="s">
        <v>87</v>
      </c>
      <c r="AY167" s="14" t="s">
        <v>163</v>
      </c>
      <c r="BE167" s="166">
        <f t="shared" si="24"/>
        <v>0</v>
      </c>
      <c r="BF167" s="166">
        <f t="shared" si="25"/>
        <v>0</v>
      </c>
      <c r="BG167" s="166">
        <f t="shared" si="26"/>
        <v>0</v>
      </c>
      <c r="BH167" s="166">
        <f t="shared" si="27"/>
        <v>0</v>
      </c>
      <c r="BI167" s="166">
        <f t="shared" si="28"/>
        <v>0</v>
      </c>
      <c r="BJ167" s="14" t="s">
        <v>87</v>
      </c>
      <c r="BK167" s="166">
        <f t="shared" si="29"/>
        <v>0</v>
      </c>
      <c r="BL167" s="14" t="s">
        <v>227</v>
      </c>
      <c r="BM167" s="165" t="s">
        <v>410</v>
      </c>
    </row>
    <row r="168" spans="1:65" s="2" customFormat="1" ht="16.5" customHeight="1">
      <c r="A168" s="29"/>
      <c r="B168" s="152"/>
      <c r="C168" s="172" t="s">
        <v>284</v>
      </c>
      <c r="D168" s="172" t="s">
        <v>613</v>
      </c>
      <c r="E168" s="173" t="s">
        <v>2320</v>
      </c>
      <c r="F168" s="174" t="s">
        <v>2321</v>
      </c>
      <c r="G168" s="175" t="s">
        <v>2043</v>
      </c>
      <c r="H168" s="176">
        <v>160</v>
      </c>
      <c r="I168" s="177"/>
      <c r="J168" s="178">
        <f t="shared" si="20"/>
        <v>0</v>
      </c>
      <c r="K168" s="179"/>
      <c r="L168" s="180"/>
      <c r="M168" s="181" t="s">
        <v>1</v>
      </c>
      <c r="N168" s="182" t="s">
        <v>40</v>
      </c>
      <c r="O168" s="58"/>
      <c r="P168" s="163">
        <f t="shared" si="21"/>
        <v>0</v>
      </c>
      <c r="Q168" s="163">
        <v>0</v>
      </c>
      <c r="R168" s="163">
        <f t="shared" si="22"/>
        <v>0</v>
      </c>
      <c r="S168" s="163">
        <v>0</v>
      </c>
      <c r="T168" s="164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292</v>
      </c>
      <c r="AT168" s="165" t="s">
        <v>613</v>
      </c>
      <c r="AU168" s="165" t="s">
        <v>87</v>
      </c>
      <c r="AY168" s="14" t="s">
        <v>163</v>
      </c>
      <c r="BE168" s="166">
        <f t="shared" si="24"/>
        <v>0</v>
      </c>
      <c r="BF168" s="166">
        <f t="shared" si="25"/>
        <v>0</v>
      </c>
      <c r="BG168" s="166">
        <f t="shared" si="26"/>
        <v>0</v>
      </c>
      <c r="BH168" s="166">
        <f t="shared" si="27"/>
        <v>0</v>
      </c>
      <c r="BI168" s="166">
        <f t="shared" si="28"/>
        <v>0</v>
      </c>
      <c r="BJ168" s="14" t="s">
        <v>87</v>
      </c>
      <c r="BK168" s="166">
        <f t="shared" si="29"/>
        <v>0</v>
      </c>
      <c r="BL168" s="14" t="s">
        <v>227</v>
      </c>
      <c r="BM168" s="165" t="s">
        <v>418</v>
      </c>
    </row>
    <row r="169" spans="1:65" s="2" customFormat="1" ht="16.5" customHeight="1">
      <c r="A169" s="29"/>
      <c r="B169" s="152"/>
      <c r="C169" s="172" t="s">
        <v>288</v>
      </c>
      <c r="D169" s="172" t="s">
        <v>613</v>
      </c>
      <c r="E169" s="173" t="s">
        <v>2322</v>
      </c>
      <c r="F169" s="174" t="s">
        <v>2323</v>
      </c>
      <c r="G169" s="175" t="s">
        <v>2043</v>
      </c>
      <c r="H169" s="176">
        <v>14</v>
      </c>
      <c r="I169" s="177"/>
      <c r="J169" s="178">
        <f t="shared" si="20"/>
        <v>0</v>
      </c>
      <c r="K169" s="179"/>
      <c r="L169" s="180"/>
      <c r="M169" s="181" t="s">
        <v>1</v>
      </c>
      <c r="N169" s="182" t="s">
        <v>40</v>
      </c>
      <c r="O169" s="58"/>
      <c r="P169" s="163">
        <f t="shared" si="21"/>
        <v>0</v>
      </c>
      <c r="Q169" s="163">
        <v>0</v>
      </c>
      <c r="R169" s="163">
        <f t="shared" si="22"/>
        <v>0</v>
      </c>
      <c r="S169" s="163">
        <v>0</v>
      </c>
      <c r="T169" s="164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292</v>
      </c>
      <c r="AT169" s="165" t="s">
        <v>613</v>
      </c>
      <c r="AU169" s="165" t="s">
        <v>87</v>
      </c>
      <c r="AY169" s="14" t="s">
        <v>163</v>
      </c>
      <c r="BE169" s="166">
        <f t="shared" si="24"/>
        <v>0</v>
      </c>
      <c r="BF169" s="166">
        <f t="shared" si="25"/>
        <v>0</v>
      </c>
      <c r="BG169" s="166">
        <f t="shared" si="26"/>
        <v>0</v>
      </c>
      <c r="BH169" s="166">
        <f t="shared" si="27"/>
        <v>0</v>
      </c>
      <c r="BI169" s="166">
        <f t="shared" si="28"/>
        <v>0</v>
      </c>
      <c r="BJ169" s="14" t="s">
        <v>87</v>
      </c>
      <c r="BK169" s="166">
        <f t="shared" si="29"/>
        <v>0</v>
      </c>
      <c r="BL169" s="14" t="s">
        <v>227</v>
      </c>
      <c r="BM169" s="165" t="s">
        <v>426</v>
      </c>
    </row>
    <row r="170" spans="1:65" s="2" customFormat="1" ht="21.75" customHeight="1">
      <c r="A170" s="29"/>
      <c r="B170" s="152"/>
      <c r="C170" s="153" t="s">
        <v>292</v>
      </c>
      <c r="D170" s="153" t="s">
        <v>165</v>
      </c>
      <c r="E170" s="154" t="s">
        <v>2324</v>
      </c>
      <c r="F170" s="155" t="s">
        <v>2325</v>
      </c>
      <c r="G170" s="156" t="s">
        <v>2043</v>
      </c>
      <c r="H170" s="157">
        <v>14</v>
      </c>
      <c r="I170" s="158"/>
      <c r="J170" s="159">
        <f t="shared" si="20"/>
        <v>0</v>
      </c>
      <c r="K170" s="160"/>
      <c r="L170" s="30"/>
      <c r="M170" s="161" t="s">
        <v>1</v>
      </c>
      <c r="N170" s="162" t="s">
        <v>40</v>
      </c>
      <c r="O170" s="58"/>
      <c r="P170" s="163">
        <f t="shared" si="21"/>
        <v>0</v>
      </c>
      <c r="Q170" s="163">
        <v>1.7000000000000001E-4</v>
      </c>
      <c r="R170" s="163">
        <f t="shared" si="22"/>
        <v>2.3800000000000002E-3</v>
      </c>
      <c r="S170" s="163">
        <v>0</v>
      </c>
      <c r="T170" s="164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227</v>
      </c>
      <c r="AT170" s="165" t="s">
        <v>165</v>
      </c>
      <c r="AU170" s="165" t="s">
        <v>87</v>
      </c>
      <c r="AY170" s="14" t="s">
        <v>163</v>
      </c>
      <c r="BE170" s="166">
        <f t="shared" si="24"/>
        <v>0</v>
      </c>
      <c r="BF170" s="166">
        <f t="shared" si="25"/>
        <v>0</v>
      </c>
      <c r="BG170" s="166">
        <f t="shared" si="26"/>
        <v>0</v>
      </c>
      <c r="BH170" s="166">
        <f t="shared" si="27"/>
        <v>0</v>
      </c>
      <c r="BI170" s="166">
        <f t="shared" si="28"/>
        <v>0</v>
      </c>
      <c r="BJ170" s="14" t="s">
        <v>87</v>
      </c>
      <c r="BK170" s="166">
        <f t="shared" si="29"/>
        <v>0</v>
      </c>
      <c r="BL170" s="14" t="s">
        <v>227</v>
      </c>
      <c r="BM170" s="165" t="s">
        <v>436</v>
      </c>
    </row>
    <row r="171" spans="1:65" s="2" customFormat="1" ht="24.2" customHeight="1">
      <c r="A171" s="29"/>
      <c r="B171" s="152"/>
      <c r="C171" s="153" t="s">
        <v>296</v>
      </c>
      <c r="D171" s="153" t="s">
        <v>165</v>
      </c>
      <c r="E171" s="154" t="s">
        <v>2326</v>
      </c>
      <c r="F171" s="155" t="s">
        <v>2327</v>
      </c>
      <c r="G171" s="156" t="s">
        <v>2043</v>
      </c>
      <c r="H171" s="157">
        <v>8</v>
      </c>
      <c r="I171" s="158"/>
      <c r="J171" s="159">
        <f t="shared" si="20"/>
        <v>0</v>
      </c>
      <c r="K171" s="160"/>
      <c r="L171" s="30"/>
      <c r="M171" s="161" t="s">
        <v>1</v>
      </c>
      <c r="N171" s="162" t="s">
        <v>40</v>
      </c>
      <c r="O171" s="58"/>
      <c r="P171" s="163">
        <f t="shared" si="21"/>
        <v>0</v>
      </c>
      <c r="Q171" s="163">
        <v>6.0000000000000002E-5</v>
      </c>
      <c r="R171" s="163">
        <f t="shared" si="22"/>
        <v>4.8000000000000001E-4</v>
      </c>
      <c r="S171" s="163">
        <v>0</v>
      </c>
      <c r="T171" s="164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227</v>
      </c>
      <c r="AT171" s="165" t="s">
        <v>165</v>
      </c>
      <c r="AU171" s="165" t="s">
        <v>87</v>
      </c>
      <c r="AY171" s="14" t="s">
        <v>163</v>
      </c>
      <c r="BE171" s="166">
        <f t="shared" si="24"/>
        <v>0</v>
      </c>
      <c r="BF171" s="166">
        <f t="shared" si="25"/>
        <v>0</v>
      </c>
      <c r="BG171" s="166">
        <f t="shared" si="26"/>
        <v>0</v>
      </c>
      <c r="BH171" s="166">
        <f t="shared" si="27"/>
        <v>0</v>
      </c>
      <c r="BI171" s="166">
        <f t="shared" si="28"/>
        <v>0</v>
      </c>
      <c r="BJ171" s="14" t="s">
        <v>87</v>
      </c>
      <c r="BK171" s="166">
        <f t="shared" si="29"/>
        <v>0</v>
      </c>
      <c r="BL171" s="14" t="s">
        <v>227</v>
      </c>
      <c r="BM171" s="165" t="s">
        <v>446</v>
      </c>
    </row>
    <row r="172" spans="1:65" s="2" customFormat="1" ht="24.2" customHeight="1">
      <c r="A172" s="29"/>
      <c r="B172" s="152"/>
      <c r="C172" s="153" t="s">
        <v>300</v>
      </c>
      <c r="D172" s="153" t="s">
        <v>165</v>
      </c>
      <c r="E172" s="154" t="s">
        <v>2328</v>
      </c>
      <c r="F172" s="155" t="s">
        <v>2329</v>
      </c>
      <c r="G172" s="156" t="s">
        <v>2043</v>
      </c>
      <c r="H172" s="157">
        <v>2</v>
      </c>
      <c r="I172" s="158"/>
      <c r="J172" s="159">
        <f t="shared" si="20"/>
        <v>0</v>
      </c>
      <c r="K172" s="160"/>
      <c r="L172" s="30"/>
      <c r="M172" s="161" t="s">
        <v>1</v>
      </c>
      <c r="N172" s="162" t="s">
        <v>40</v>
      </c>
      <c r="O172" s="58"/>
      <c r="P172" s="163">
        <f t="shared" si="21"/>
        <v>0</v>
      </c>
      <c r="Q172" s="163">
        <v>1E-4</v>
      </c>
      <c r="R172" s="163">
        <f t="shared" si="22"/>
        <v>2.0000000000000001E-4</v>
      </c>
      <c r="S172" s="163">
        <v>0</v>
      </c>
      <c r="T172" s="164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227</v>
      </c>
      <c r="AT172" s="165" t="s">
        <v>165</v>
      </c>
      <c r="AU172" s="165" t="s">
        <v>87</v>
      </c>
      <c r="AY172" s="14" t="s">
        <v>163</v>
      </c>
      <c r="BE172" s="166">
        <f t="shared" si="24"/>
        <v>0</v>
      </c>
      <c r="BF172" s="166">
        <f t="shared" si="25"/>
        <v>0</v>
      </c>
      <c r="BG172" s="166">
        <f t="shared" si="26"/>
        <v>0</v>
      </c>
      <c r="BH172" s="166">
        <f t="shared" si="27"/>
        <v>0</v>
      </c>
      <c r="BI172" s="166">
        <f t="shared" si="28"/>
        <v>0</v>
      </c>
      <c r="BJ172" s="14" t="s">
        <v>87</v>
      </c>
      <c r="BK172" s="166">
        <f t="shared" si="29"/>
        <v>0</v>
      </c>
      <c r="BL172" s="14" t="s">
        <v>227</v>
      </c>
      <c r="BM172" s="165" t="s">
        <v>454</v>
      </c>
    </row>
    <row r="173" spans="1:65" s="2" customFormat="1" ht="24.2" customHeight="1">
      <c r="A173" s="29"/>
      <c r="B173" s="152"/>
      <c r="C173" s="172" t="s">
        <v>304</v>
      </c>
      <c r="D173" s="172" t="s">
        <v>613</v>
      </c>
      <c r="E173" s="173" t="s">
        <v>2330</v>
      </c>
      <c r="F173" s="174" t="s">
        <v>2331</v>
      </c>
      <c r="G173" s="175" t="s">
        <v>2043</v>
      </c>
      <c r="H173" s="176">
        <v>10</v>
      </c>
      <c r="I173" s="177"/>
      <c r="J173" s="178">
        <f t="shared" si="20"/>
        <v>0</v>
      </c>
      <c r="K173" s="179"/>
      <c r="L173" s="180"/>
      <c r="M173" s="181" t="s">
        <v>1</v>
      </c>
      <c r="N173" s="182" t="s">
        <v>40</v>
      </c>
      <c r="O173" s="58"/>
      <c r="P173" s="163">
        <f t="shared" si="21"/>
        <v>0</v>
      </c>
      <c r="Q173" s="163">
        <v>0</v>
      </c>
      <c r="R173" s="163">
        <f t="shared" si="22"/>
        <v>0</v>
      </c>
      <c r="S173" s="163">
        <v>0</v>
      </c>
      <c r="T173" s="164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292</v>
      </c>
      <c r="AT173" s="165" t="s">
        <v>613</v>
      </c>
      <c r="AU173" s="165" t="s">
        <v>87</v>
      </c>
      <c r="AY173" s="14" t="s">
        <v>163</v>
      </c>
      <c r="BE173" s="166">
        <f t="shared" si="24"/>
        <v>0</v>
      </c>
      <c r="BF173" s="166">
        <f t="shared" si="25"/>
        <v>0</v>
      </c>
      <c r="BG173" s="166">
        <f t="shared" si="26"/>
        <v>0</v>
      </c>
      <c r="BH173" s="166">
        <f t="shared" si="27"/>
        <v>0</v>
      </c>
      <c r="BI173" s="166">
        <f t="shared" si="28"/>
        <v>0</v>
      </c>
      <c r="BJ173" s="14" t="s">
        <v>87</v>
      </c>
      <c r="BK173" s="166">
        <f t="shared" si="29"/>
        <v>0</v>
      </c>
      <c r="BL173" s="14" t="s">
        <v>227</v>
      </c>
      <c r="BM173" s="165" t="s">
        <v>464</v>
      </c>
    </row>
    <row r="174" spans="1:65" s="2" customFormat="1" ht="24.2" customHeight="1">
      <c r="A174" s="29"/>
      <c r="B174" s="152"/>
      <c r="C174" s="172" t="s">
        <v>309</v>
      </c>
      <c r="D174" s="172" t="s">
        <v>613</v>
      </c>
      <c r="E174" s="173" t="s">
        <v>2332</v>
      </c>
      <c r="F174" s="174" t="s">
        <v>2333</v>
      </c>
      <c r="G174" s="175" t="s">
        <v>2043</v>
      </c>
      <c r="H174" s="176">
        <v>12</v>
      </c>
      <c r="I174" s="177"/>
      <c r="J174" s="178">
        <f t="shared" si="20"/>
        <v>0</v>
      </c>
      <c r="K174" s="179"/>
      <c r="L174" s="180"/>
      <c r="M174" s="181" t="s">
        <v>1</v>
      </c>
      <c r="N174" s="182" t="s">
        <v>40</v>
      </c>
      <c r="O174" s="58"/>
      <c r="P174" s="163">
        <f t="shared" si="21"/>
        <v>0</v>
      </c>
      <c r="Q174" s="163">
        <v>0</v>
      </c>
      <c r="R174" s="163">
        <f t="shared" si="22"/>
        <v>0</v>
      </c>
      <c r="S174" s="163">
        <v>0</v>
      </c>
      <c r="T174" s="164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292</v>
      </c>
      <c r="AT174" s="165" t="s">
        <v>613</v>
      </c>
      <c r="AU174" s="165" t="s">
        <v>87</v>
      </c>
      <c r="AY174" s="14" t="s">
        <v>163</v>
      </c>
      <c r="BE174" s="166">
        <f t="shared" si="24"/>
        <v>0</v>
      </c>
      <c r="BF174" s="166">
        <f t="shared" si="25"/>
        <v>0</v>
      </c>
      <c r="BG174" s="166">
        <f t="shared" si="26"/>
        <v>0</v>
      </c>
      <c r="BH174" s="166">
        <f t="shared" si="27"/>
        <v>0</v>
      </c>
      <c r="BI174" s="166">
        <f t="shared" si="28"/>
        <v>0</v>
      </c>
      <c r="BJ174" s="14" t="s">
        <v>87</v>
      </c>
      <c r="BK174" s="166">
        <f t="shared" si="29"/>
        <v>0</v>
      </c>
      <c r="BL174" s="14" t="s">
        <v>227</v>
      </c>
      <c r="BM174" s="165" t="s">
        <v>474</v>
      </c>
    </row>
    <row r="175" spans="1:65" s="2" customFormat="1" ht="24.2" customHeight="1">
      <c r="A175" s="29"/>
      <c r="B175" s="152"/>
      <c r="C175" s="172" t="s">
        <v>313</v>
      </c>
      <c r="D175" s="172" t="s">
        <v>613</v>
      </c>
      <c r="E175" s="173" t="s">
        <v>2334</v>
      </c>
      <c r="F175" s="174" t="s">
        <v>2335</v>
      </c>
      <c r="G175" s="175" t="s">
        <v>2043</v>
      </c>
      <c r="H175" s="176">
        <v>20</v>
      </c>
      <c r="I175" s="177"/>
      <c r="J175" s="178">
        <f t="shared" si="20"/>
        <v>0</v>
      </c>
      <c r="K175" s="179"/>
      <c r="L175" s="180"/>
      <c r="M175" s="181" t="s">
        <v>1</v>
      </c>
      <c r="N175" s="182" t="s">
        <v>40</v>
      </c>
      <c r="O175" s="58"/>
      <c r="P175" s="163">
        <f t="shared" si="21"/>
        <v>0</v>
      </c>
      <c r="Q175" s="163">
        <v>0</v>
      </c>
      <c r="R175" s="163">
        <f t="shared" si="22"/>
        <v>0</v>
      </c>
      <c r="S175" s="163">
        <v>0</v>
      </c>
      <c r="T175" s="164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292</v>
      </c>
      <c r="AT175" s="165" t="s">
        <v>613</v>
      </c>
      <c r="AU175" s="165" t="s">
        <v>87</v>
      </c>
      <c r="AY175" s="14" t="s">
        <v>163</v>
      </c>
      <c r="BE175" s="166">
        <f t="shared" si="24"/>
        <v>0</v>
      </c>
      <c r="BF175" s="166">
        <f t="shared" si="25"/>
        <v>0</v>
      </c>
      <c r="BG175" s="166">
        <f t="shared" si="26"/>
        <v>0</v>
      </c>
      <c r="BH175" s="166">
        <f t="shared" si="27"/>
        <v>0</v>
      </c>
      <c r="BI175" s="166">
        <f t="shared" si="28"/>
        <v>0</v>
      </c>
      <c r="BJ175" s="14" t="s">
        <v>87</v>
      </c>
      <c r="BK175" s="166">
        <f t="shared" si="29"/>
        <v>0</v>
      </c>
      <c r="BL175" s="14" t="s">
        <v>227</v>
      </c>
      <c r="BM175" s="165" t="s">
        <v>727</v>
      </c>
    </row>
    <row r="176" spans="1:65" s="2" customFormat="1" ht="24.2" customHeight="1">
      <c r="A176" s="29"/>
      <c r="B176" s="152"/>
      <c r="C176" s="172" t="s">
        <v>317</v>
      </c>
      <c r="D176" s="172" t="s">
        <v>613</v>
      </c>
      <c r="E176" s="173" t="s">
        <v>2336</v>
      </c>
      <c r="F176" s="174" t="s">
        <v>2337</v>
      </c>
      <c r="G176" s="175" t="s">
        <v>2043</v>
      </c>
      <c r="H176" s="176">
        <v>18</v>
      </c>
      <c r="I176" s="177"/>
      <c r="J176" s="178">
        <f t="shared" si="20"/>
        <v>0</v>
      </c>
      <c r="K176" s="179"/>
      <c r="L176" s="180"/>
      <c r="M176" s="181" t="s">
        <v>1</v>
      </c>
      <c r="N176" s="182" t="s">
        <v>40</v>
      </c>
      <c r="O176" s="58"/>
      <c r="P176" s="163">
        <f t="shared" si="21"/>
        <v>0</v>
      </c>
      <c r="Q176" s="163">
        <v>0</v>
      </c>
      <c r="R176" s="163">
        <f t="shared" si="22"/>
        <v>0</v>
      </c>
      <c r="S176" s="163">
        <v>0</v>
      </c>
      <c r="T176" s="164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292</v>
      </c>
      <c r="AT176" s="165" t="s">
        <v>613</v>
      </c>
      <c r="AU176" s="165" t="s">
        <v>87</v>
      </c>
      <c r="AY176" s="14" t="s">
        <v>163</v>
      </c>
      <c r="BE176" s="166">
        <f t="shared" si="24"/>
        <v>0</v>
      </c>
      <c r="BF176" s="166">
        <f t="shared" si="25"/>
        <v>0</v>
      </c>
      <c r="BG176" s="166">
        <f t="shared" si="26"/>
        <v>0</v>
      </c>
      <c r="BH176" s="166">
        <f t="shared" si="27"/>
        <v>0</v>
      </c>
      <c r="BI176" s="166">
        <f t="shared" si="28"/>
        <v>0</v>
      </c>
      <c r="BJ176" s="14" t="s">
        <v>87</v>
      </c>
      <c r="BK176" s="166">
        <f t="shared" si="29"/>
        <v>0</v>
      </c>
      <c r="BL176" s="14" t="s">
        <v>227</v>
      </c>
      <c r="BM176" s="165" t="s">
        <v>736</v>
      </c>
    </row>
    <row r="177" spans="1:65" s="2" customFormat="1" ht="16.5" customHeight="1">
      <c r="A177" s="29"/>
      <c r="B177" s="152"/>
      <c r="C177" s="172" t="s">
        <v>321</v>
      </c>
      <c r="D177" s="172" t="s">
        <v>613</v>
      </c>
      <c r="E177" s="173" t="s">
        <v>2338</v>
      </c>
      <c r="F177" s="174" t="s">
        <v>2339</v>
      </c>
      <c r="G177" s="175" t="s">
        <v>2043</v>
      </c>
      <c r="H177" s="176">
        <v>35</v>
      </c>
      <c r="I177" s="177"/>
      <c r="J177" s="178">
        <f t="shared" si="20"/>
        <v>0</v>
      </c>
      <c r="K177" s="179"/>
      <c r="L177" s="180"/>
      <c r="M177" s="181" t="s">
        <v>1</v>
      </c>
      <c r="N177" s="182" t="s">
        <v>40</v>
      </c>
      <c r="O177" s="58"/>
      <c r="P177" s="163">
        <f t="shared" si="21"/>
        <v>0</v>
      </c>
      <c r="Q177" s="163">
        <v>0</v>
      </c>
      <c r="R177" s="163">
        <f t="shared" si="22"/>
        <v>0</v>
      </c>
      <c r="S177" s="163">
        <v>0</v>
      </c>
      <c r="T177" s="164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292</v>
      </c>
      <c r="AT177" s="165" t="s">
        <v>613</v>
      </c>
      <c r="AU177" s="165" t="s">
        <v>87</v>
      </c>
      <c r="AY177" s="14" t="s">
        <v>163</v>
      </c>
      <c r="BE177" s="166">
        <f t="shared" si="24"/>
        <v>0</v>
      </c>
      <c r="BF177" s="166">
        <f t="shared" si="25"/>
        <v>0</v>
      </c>
      <c r="BG177" s="166">
        <f t="shared" si="26"/>
        <v>0</v>
      </c>
      <c r="BH177" s="166">
        <f t="shared" si="27"/>
        <v>0</v>
      </c>
      <c r="BI177" s="166">
        <f t="shared" si="28"/>
        <v>0</v>
      </c>
      <c r="BJ177" s="14" t="s">
        <v>87</v>
      </c>
      <c r="BK177" s="166">
        <f t="shared" si="29"/>
        <v>0</v>
      </c>
      <c r="BL177" s="14" t="s">
        <v>227</v>
      </c>
      <c r="BM177" s="165" t="s">
        <v>744</v>
      </c>
    </row>
    <row r="178" spans="1:65" s="2" customFormat="1" ht="16.5" customHeight="1">
      <c r="A178" s="29"/>
      <c r="B178" s="152"/>
      <c r="C178" s="172" t="s">
        <v>325</v>
      </c>
      <c r="D178" s="172" t="s">
        <v>613</v>
      </c>
      <c r="E178" s="173" t="s">
        <v>2340</v>
      </c>
      <c r="F178" s="174" t="s">
        <v>2341</v>
      </c>
      <c r="G178" s="175" t="s">
        <v>2043</v>
      </c>
      <c r="H178" s="176">
        <v>14</v>
      </c>
      <c r="I178" s="177"/>
      <c r="J178" s="178">
        <f t="shared" si="20"/>
        <v>0</v>
      </c>
      <c r="K178" s="179"/>
      <c r="L178" s="180"/>
      <c r="M178" s="181" t="s">
        <v>1</v>
      </c>
      <c r="N178" s="182" t="s">
        <v>40</v>
      </c>
      <c r="O178" s="58"/>
      <c r="P178" s="163">
        <f t="shared" si="21"/>
        <v>0</v>
      </c>
      <c r="Q178" s="163">
        <v>0</v>
      </c>
      <c r="R178" s="163">
        <f t="shared" si="22"/>
        <v>0</v>
      </c>
      <c r="S178" s="163">
        <v>0</v>
      </c>
      <c r="T178" s="164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292</v>
      </c>
      <c r="AT178" s="165" t="s">
        <v>613</v>
      </c>
      <c r="AU178" s="165" t="s">
        <v>87</v>
      </c>
      <c r="AY178" s="14" t="s">
        <v>163</v>
      </c>
      <c r="BE178" s="166">
        <f t="shared" si="24"/>
        <v>0</v>
      </c>
      <c r="BF178" s="166">
        <f t="shared" si="25"/>
        <v>0</v>
      </c>
      <c r="BG178" s="166">
        <f t="shared" si="26"/>
        <v>0</v>
      </c>
      <c r="BH178" s="166">
        <f t="shared" si="27"/>
        <v>0</v>
      </c>
      <c r="BI178" s="166">
        <f t="shared" si="28"/>
        <v>0</v>
      </c>
      <c r="BJ178" s="14" t="s">
        <v>87</v>
      </c>
      <c r="BK178" s="166">
        <f t="shared" si="29"/>
        <v>0</v>
      </c>
      <c r="BL178" s="14" t="s">
        <v>227</v>
      </c>
      <c r="BM178" s="165" t="s">
        <v>752</v>
      </c>
    </row>
    <row r="179" spans="1:65" s="2" customFormat="1" ht="16.5" customHeight="1">
      <c r="A179" s="29"/>
      <c r="B179" s="152"/>
      <c r="C179" s="172" t="s">
        <v>333</v>
      </c>
      <c r="D179" s="172" t="s">
        <v>613</v>
      </c>
      <c r="E179" s="173" t="s">
        <v>2342</v>
      </c>
      <c r="F179" s="174" t="s">
        <v>2343</v>
      </c>
      <c r="G179" s="175" t="s">
        <v>2043</v>
      </c>
      <c r="H179" s="176">
        <v>4</v>
      </c>
      <c r="I179" s="177"/>
      <c r="J179" s="178">
        <f t="shared" si="20"/>
        <v>0</v>
      </c>
      <c r="K179" s="179"/>
      <c r="L179" s="180"/>
      <c r="M179" s="181" t="s">
        <v>1</v>
      </c>
      <c r="N179" s="182" t="s">
        <v>40</v>
      </c>
      <c r="O179" s="58"/>
      <c r="P179" s="163">
        <f t="shared" si="21"/>
        <v>0</v>
      </c>
      <c r="Q179" s="163">
        <v>0</v>
      </c>
      <c r="R179" s="163">
        <f t="shared" si="22"/>
        <v>0</v>
      </c>
      <c r="S179" s="163">
        <v>0</v>
      </c>
      <c r="T179" s="164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292</v>
      </c>
      <c r="AT179" s="165" t="s">
        <v>613</v>
      </c>
      <c r="AU179" s="165" t="s">
        <v>87</v>
      </c>
      <c r="AY179" s="14" t="s">
        <v>163</v>
      </c>
      <c r="BE179" s="166">
        <f t="shared" si="24"/>
        <v>0</v>
      </c>
      <c r="BF179" s="166">
        <f t="shared" si="25"/>
        <v>0</v>
      </c>
      <c r="BG179" s="166">
        <f t="shared" si="26"/>
        <v>0</v>
      </c>
      <c r="BH179" s="166">
        <f t="shared" si="27"/>
        <v>0</v>
      </c>
      <c r="BI179" s="166">
        <f t="shared" si="28"/>
        <v>0</v>
      </c>
      <c r="BJ179" s="14" t="s">
        <v>87</v>
      </c>
      <c r="BK179" s="166">
        <f t="shared" si="29"/>
        <v>0</v>
      </c>
      <c r="BL179" s="14" t="s">
        <v>227</v>
      </c>
      <c r="BM179" s="165" t="s">
        <v>760</v>
      </c>
    </row>
    <row r="180" spans="1:65" s="2" customFormat="1" ht="21.75" customHeight="1">
      <c r="A180" s="29"/>
      <c r="B180" s="152"/>
      <c r="C180" s="172" t="s">
        <v>339</v>
      </c>
      <c r="D180" s="172" t="s">
        <v>613</v>
      </c>
      <c r="E180" s="173" t="s">
        <v>2344</v>
      </c>
      <c r="F180" s="174" t="s">
        <v>2345</v>
      </c>
      <c r="G180" s="175" t="s">
        <v>2043</v>
      </c>
      <c r="H180" s="176">
        <v>5</v>
      </c>
      <c r="I180" s="177"/>
      <c r="J180" s="178">
        <f t="shared" si="20"/>
        <v>0</v>
      </c>
      <c r="K180" s="179"/>
      <c r="L180" s="180"/>
      <c r="M180" s="181" t="s">
        <v>1</v>
      </c>
      <c r="N180" s="182" t="s">
        <v>40</v>
      </c>
      <c r="O180" s="58"/>
      <c r="P180" s="163">
        <f t="shared" si="21"/>
        <v>0</v>
      </c>
      <c r="Q180" s="163">
        <v>0</v>
      </c>
      <c r="R180" s="163">
        <f t="shared" si="22"/>
        <v>0</v>
      </c>
      <c r="S180" s="163">
        <v>0</v>
      </c>
      <c r="T180" s="164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292</v>
      </c>
      <c r="AT180" s="165" t="s">
        <v>613</v>
      </c>
      <c r="AU180" s="165" t="s">
        <v>87</v>
      </c>
      <c r="AY180" s="14" t="s">
        <v>163</v>
      </c>
      <c r="BE180" s="166">
        <f t="shared" si="24"/>
        <v>0</v>
      </c>
      <c r="BF180" s="166">
        <f t="shared" si="25"/>
        <v>0</v>
      </c>
      <c r="BG180" s="166">
        <f t="shared" si="26"/>
        <v>0</v>
      </c>
      <c r="BH180" s="166">
        <f t="shared" si="27"/>
        <v>0</v>
      </c>
      <c r="BI180" s="166">
        <f t="shared" si="28"/>
        <v>0</v>
      </c>
      <c r="BJ180" s="14" t="s">
        <v>87</v>
      </c>
      <c r="BK180" s="166">
        <f t="shared" si="29"/>
        <v>0</v>
      </c>
      <c r="BL180" s="14" t="s">
        <v>227</v>
      </c>
      <c r="BM180" s="165" t="s">
        <v>768</v>
      </c>
    </row>
    <row r="181" spans="1:65" s="2" customFormat="1" ht="21.75" customHeight="1">
      <c r="A181" s="29"/>
      <c r="B181" s="152"/>
      <c r="C181" s="172" t="s">
        <v>343</v>
      </c>
      <c r="D181" s="172" t="s">
        <v>613</v>
      </c>
      <c r="E181" s="173" t="s">
        <v>2346</v>
      </c>
      <c r="F181" s="174" t="s">
        <v>2347</v>
      </c>
      <c r="G181" s="175" t="s">
        <v>2043</v>
      </c>
      <c r="H181" s="176">
        <v>6</v>
      </c>
      <c r="I181" s="177"/>
      <c r="J181" s="178">
        <f t="shared" si="20"/>
        <v>0</v>
      </c>
      <c r="K181" s="179"/>
      <c r="L181" s="180"/>
      <c r="M181" s="181" t="s">
        <v>1</v>
      </c>
      <c r="N181" s="182" t="s">
        <v>40</v>
      </c>
      <c r="O181" s="58"/>
      <c r="P181" s="163">
        <f t="shared" si="21"/>
        <v>0</v>
      </c>
      <c r="Q181" s="163">
        <v>0</v>
      </c>
      <c r="R181" s="163">
        <f t="shared" si="22"/>
        <v>0</v>
      </c>
      <c r="S181" s="163">
        <v>0</v>
      </c>
      <c r="T181" s="164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292</v>
      </c>
      <c r="AT181" s="165" t="s">
        <v>613</v>
      </c>
      <c r="AU181" s="165" t="s">
        <v>87</v>
      </c>
      <c r="AY181" s="14" t="s">
        <v>163</v>
      </c>
      <c r="BE181" s="166">
        <f t="shared" si="24"/>
        <v>0</v>
      </c>
      <c r="BF181" s="166">
        <f t="shared" si="25"/>
        <v>0</v>
      </c>
      <c r="BG181" s="166">
        <f t="shared" si="26"/>
        <v>0</v>
      </c>
      <c r="BH181" s="166">
        <f t="shared" si="27"/>
        <v>0</v>
      </c>
      <c r="BI181" s="166">
        <f t="shared" si="28"/>
        <v>0</v>
      </c>
      <c r="BJ181" s="14" t="s">
        <v>87</v>
      </c>
      <c r="BK181" s="166">
        <f t="shared" si="29"/>
        <v>0</v>
      </c>
      <c r="BL181" s="14" t="s">
        <v>227</v>
      </c>
      <c r="BM181" s="165" t="s">
        <v>776</v>
      </c>
    </row>
    <row r="182" spans="1:65" s="2" customFormat="1" ht="21.75" customHeight="1">
      <c r="A182" s="29"/>
      <c r="B182" s="152"/>
      <c r="C182" s="172" t="s">
        <v>349</v>
      </c>
      <c r="D182" s="172" t="s">
        <v>613</v>
      </c>
      <c r="E182" s="173" t="s">
        <v>2348</v>
      </c>
      <c r="F182" s="174" t="s">
        <v>2349</v>
      </c>
      <c r="G182" s="175" t="s">
        <v>2043</v>
      </c>
      <c r="H182" s="176">
        <v>2</v>
      </c>
      <c r="I182" s="177"/>
      <c r="J182" s="178">
        <f t="shared" si="20"/>
        <v>0</v>
      </c>
      <c r="K182" s="179"/>
      <c r="L182" s="180"/>
      <c r="M182" s="181" t="s">
        <v>1</v>
      </c>
      <c r="N182" s="182" t="s">
        <v>40</v>
      </c>
      <c r="O182" s="58"/>
      <c r="P182" s="163">
        <f t="shared" si="21"/>
        <v>0</v>
      </c>
      <c r="Q182" s="163">
        <v>0</v>
      </c>
      <c r="R182" s="163">
        <f t="shared" si="22"/>
        <v>0</v>
      </c>
      <c r="S182" s="163">
        <v>0</v>
      </c>
      <c r="T182" s="164">
        <f t="shared" si="2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292</v>
      </c>
      <c r="AT182" s="165" t="s">
        <v>613</v>
      </c>
      <c r="AU182" s="165" t="s">
        <v>87</v>
      </c>
      <c r="AY182" s="14" t="s">
        <v>163</v>
      </c>
      <c r="BE182" s="166">
        <f t="shared" si="24"/>
        <v>0</v>
      </c>
      <c r="BF182" s="166">
        <f t="shared" si="25"/>
        <v>0</v>
      </c>
      <c r="BG182" s="166">
        <f t="shared" si="26"/>
        <v>0</v>
      </c>
      <c r="BH182" s="166">
        <f t="shared" si="27"/>
        <v>0</v>
      </c>
      <c r="BI182" s="166">
        <f t="shared" si="28"/>
        <v>0</v>
      </c>
      <c r="BJ182" s="14" t="s">
        <v>87</v>
      </c>
      <c r="BK182" s="166">
        <f t="shared" si="29"/>
        <v>0</v>
      </c>
      <c r="BL182" s="14" t="s">
        <v>227</v>
      </c>
      <c r="BM182" s="165" t="s">
        <v>784</v>
      </c>
    </row>
    <row r="183" spans="1:65" s="2" customFormat="1" ht="24.2" customHeight="1">
      <c r="A183" s="29"/>
      <c r="B183" s="152"/>
      <c r="C183" s="172" t="s">
        <v>354</v>
      </c>
      <c r="D183" s="172" t="s">
        <v>613</v>
      </c>
      <c r="E183" s="173" t="s">
        <v>2350</v>
      </c>
      <c r="F183" s="174" t="s">
        <v>2351</v>
      </c>
      <c r="G183" s="175" t="s">
        <v>2043</v>
      </c>
      <c r="H183" s="176">
        <v>4</v>
      </c>
      <c r="I183" s="177"/>
      <c r="J183" s="178">
        <f t="shared" si="20"/>
        <v>0</v>
      </c>
      <c r="K183" s="179"/>
      <c r="L183" s="180"/>
      <c r="M183" s="181" t="s">
        <v>1</v>
      </c>
      <c r="N183" s="182" t="s">
        <v>40</v>
      </c>
      <c r="O183" s="58"/>
      <c r="P183" s="163">
        <f t="shared" si="21"/>
        <v>0</v>
      </c>
      <c r="Q183" s="163">
        <v>0</v>
      </c>
      <c r="R183" s="163">
        <f t="shared" si="22"/>
        <v>0</v>
      </c>
      <c r="S183" s="163">
        <v>0</v>
      </c>
      <c r="T183" s="164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292</v>
      </c>
      <c r="AT183" s="165" t="s">
        <v>613</v>
      </c>
      <c r="AU183" s="165" t="s">
        <v>87</v>
      </c>
      <c r="AY183" s="14" t="s">
        <v>163</v>
      </c>
      <c r="BE183" s="166">
        <f t="shared" si="24"/>
        <v>0</v>
      </c>
      <c r="BF183" s="166">
        <f t="shared" si="25"/>
        <v>0</v>
      </c>
      <c r="BG183" s="166">
        <f t="shared" si="26"/>
        <v>0</v>
      </c>
      <c r="BH183" s="166">
        <f t="shared" si="27"/>
        <v>0</v>
      </c>
      <c r="BI183" s="166">
        <f t="shared" si="28"/>
        <v>0</v>
      </c>
      <c r="BJ183" s="14" t="s">
        <v>87</v>
      </c>
      <c r="BK183" s="166">
        <f t="shared" si="29"/>
        <v>0</v>
      </c>
      <c r="BL183" s="14" t="s">
        <v>227</v>
      </c>
      <c r="BM183" s="165" t="s">
        <v>792</v>
      </c>
    </row>
    <row r="184" spans="1:65" s="2" customFormat="1" ht="16.5" customHeight="1">
      <c r="A184" s="29"/>
      <c r="B184" s="152"/>
      <c r="C184" s="172" t="s">
        <v>358</v>
      </c>
      <c r="D184" s="172" t="s">
        <v>613</v>
      </c>
      <c r="E184" s="173" t="s">
        <v>2352</v>
      </c>
      <c r="F184" s="174" t="s">
        <v>2353</v>
      </c>
      <c r="G184" s="175" t="s">
        <v>2043</v>
      </c>
      <c r="H184" s="176">
        <v>6</v>
      </c>
      <c r="I184" s="177"/>
      <c r="J184" s="178">
        <f t="shared" si="20"/>
        <v>0</v>
      </c>
      <c r="K184" s="179"/>
      <c r="L184" s="180"/>
      <c r="M184" s="181" t="s">
        <v>1</v>
      </c>
      <c r="N184" s="182" t="s">
        <v>40</v>
      </c>
      <c r="O184" s="58"/>
      <c r="P184" s="163">
        <f t="shared" si="21"/>
        <v>0</v>
      </c>
      <c r="Q184" s="163">
        <v>0</v>
      </c>
      <c r="R184" s="163">
        <f t="shared" si="22"/>
        <v>0</v>
      </c>
      <c r="S184" s="163">
        <v>0</v>
      </c>
      <c r="T184" s="164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292</v>
      </c>
      <c r="AT184" s="165" t="s">
        <v>613</v>
      </c>
      <c r="AU184" s="165" t="s">
        <v>87</v>
      </c>
      <c r="AY184" s="14" t="s">
        <v>163</v>
      </c>
      <c r="BE184" s="166">
        <f t="shared" si="24"/>
        <v>0</v>
      </c>
      <c r="BF184" s="166">
        <f t="shared" si="25"/>
        <v>0</v>
      </c>
      <c r="BG184" s="166">
        <f t="shared" si="26"/>
        <v>0</v>
      </c>
      <c r="BH184" s="166">
        <f t="shared" si="27"/>
        <v>0</v>
      </c>
      <c r="BI184" s="166">
        <f t="shared" si="28"/>
        <v>0</v>
      </c>
      <c r="BJ184" s="14" t="s">
        <v>87</v>
      </c>
      <c r="BK184" s="166">
        <f t="shared" si="29"/>
        <v>0</v>
      </c>
      <c r="BL184" s="14" t="s">
        <v>227</v>
      </c>
      <c r="BM184" s="165" t="s">
        <v>800</v>
      </c>
    </row>
    <row r="185" spans="1:65" s="2" customFormat="1" ht="16.5" customHeight="1">
      <c r="A185" s="29"/>
      <c r="B185" s="152"/>
      <c r="C185" s="172" t="s">
        <v>362</v>
      </c>
      <c r="D185" s="172" t="s">
        <v>613</v>
      </c>
      <c r="E185" s="173" t="s">
        <v>2354</v>
      </c>
      <c r="F185" s="174" t="s">
        <v>2355</v>
      </c>
      <c r="G185" s="175" t="s">
        <v>2043</v>
      </c>
      <c r="H185" s="176">
        <v>2</v>
      </c>
      <c r="I185" s="177"/>
      <c r="J185" s="178">
        <f t="shared" si="20"/>
        <v>0</v>
      </c>
      <c r="K185" s="179"/>
      <c r="L185" s="180"/>
      <c r="M185" s="181" t="s">
        <v>1</v>
      </c>
      <c r="N185" s="182" t="s">
        <v>40</v>
      </c>
      <c r="O185" s="58"/>
      <c r="P185" s="163">
        <f t="shared" si="21"/>
        <v>0</v>
      </c>
      <c r="Q185" s="163">
        <v>0</v>
      </c>
      <c r="R185" s="163">
        <f t="shared" si="22"/>
        <v>0</v>
      </c>
      <c r="S185" s="163">
        <v>0</v>
      </c>
      <c r="T185" s="164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292</v>
      </c>
      <c r="AT185" s="165" t="s">
        <v>613</v>
      </c>
      <c r="AU185" s="165" t="s">
        <v>87</v>
      </c>
      <c r="AY185" s="14" t="s">
        <v>163</v>
      </c>
      <c r="BE185" s="166">
        <f t="shared" si="24"/>
        <v>0</v>
      </c>
      <c r="BF185" s="166">
        <f t="shared" si="25"/>
        <v>0</v>
      </c>
      <c r="BG185" s="166">
        <f t="shared" si="26"/>
        <v>0</v>
      </c>
      <c r="BH185" s="166">
        <f t="shared" si="27"/>
        <v>0</v>
      </c>
      <c r="BI185" s="166">
        <f t="shared" si="28"/>
        <v>0</v>
      </c>
      <c r="BJ185" s="14" t="s">
        <v>87</v>
      </c>
      <c r="BK185" s="166">
        <f t="shared" si="29"/>
        <v>0</v>
      </c>
      <c r="BL185" s="14" t="s">
        <v>227</v>
      </c>
      <c r="BM185" s="165" t="s">
        <v>808</v>
      </c>
    </row>
    <row r="186" spans="1:65" s="2" customFormat="1" ht="16.5" customHeight="1">
      <c r="A186" s="29"/>
      <c r="B186" s="152"/>
      <c r="C186" s="172" t="s">
        <v>366</v>
      </c>
      <c r="D186" s="172" t="s">
        <v>613</v>
      </c>
      <c r="E186" s="173" t="s">
        <v>2356</v>
      </c>
      <c r="F186" s="174" t="s">
        <v>2357</v>
      </c>
      <c r="G186" s="175" t="s">
        <v>2043</v>
      </c>
      <c r="H186" s="176">
        <v>15</v>
      </c>
      <c r="I186" s="177"/>
      <c r="J186" s="178">
        <f t="shared" si="20"/>
        <v>0</v>
      </c>
      <c r="K186" s="179"/>
      <c r="L186" s="180"/>
      <c r="M186" s="181" t="s">
        <v>1</v>
      </c>
      <c r="N186" s="182" t="s">
        <v>40</v>
      </c>
      <c r="O186" s="58"/>
      <c r="P186" s="163">
        <f t="shared" si="21"/>
        <v>0</v>
      </c>
      <c r="Q186" s="163">
        <v>1E-4</v>
      </c>
      <c r="R186" s="163">
        <f t="shared" si="22"/>
        <v>1.5E-3</v>
      </c>
      <c r="S186" s="163">
        <v>0</v>
      </c>
      <c r="T186" s="164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292</v>
      </c>
      <c r="AT186" s="165" t="s">
        <v>613</v>
      </c>
      <c r="AU186" s="165" t="s">
        <v>87</v>
      </c>
      <c r="AY186" s="14" t="s">
        <v>163</v>
      </c>
      <c r="BE186" s="166">
        <f t="shared" si="24"/>
        <v>0</v>
      </c>
      <c r="BF186" s="166">
        <f t="shared" si="25"/>
        <v>0</v>
      </c>
      <c r="BG186" s="166">
        <f t="shared" si="26"/>
        <v>0</v>
      </c>
      <c r="BH186" s="166">
        <f t="shared" si="27"/>
        <v>0</v>
      </c>
      <c r="BI186" s="166">
        <f t="shared" si="28"/>
        <v>0</v>
      </c>
      <c r="BJ186" s="14" t="s">
        <v>87</v>
      </c>
      <c r="BK186" s="166">
        <f t="shared" si="29"/>
        <v>0</v>
      </c>
      <c r="BL186" s="14" t="s">
        <v>227</v>
      </c>
      <c r="BM186" s="165" t="s">
        <v>816</v>
      </c>
    </row>
    <row r="187" spans="1:65" s="2" customFormat="1" ht="16.5" customHeight="1">
      <c r="A187" s="29"/>
      <c r="B187" s="152"/>
      <c r="C187" s="172" t="s">
        <v>370</v>
      </c>
      <c r="D187" s="172" t="s">
        <v>613</v>
      </c>
      <c r="E187" s="173" t="s">
        <v>2358</v>
      </c>
      <c r="F187" s="174" t="s">
        <v>2359</v>
      </c>
      <c r="G187" s="175" t="s">
        <v>2043</v>
      </c>
      <c r="H187" s="176">
        <v>18</v>
      </c>
      <c r="I187" s="177"/>
      <c r="J187" s="178">
        <f t="shared" si="20"/>
        <v>0</v>
      </c>
      <c r="K187" s="179"/>
      <c r="L187" s="180"/>
      <c r="M187" s="181" t="s">
        <v>1</v>
      </c>
      <c r="N187" s="182" t="s">
        <v>40</v>
      </c>
      <c r="O187" s="58"/>
      <c r="P187" s="163">
        <f t="shared" si="21"/>
        <v>0</v>
      </c>
      <c r="Q187" s="163">
        <v>1.2E-4</v>
      </c>
      <c r="R187" s="163">
        <f t="shared" si="22"/>
        <v>2.16E-3</v>
      </c>
      <c r="S187" s="163">
        <v>0</v>
      </c>
      <c r="T187" s="164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292</v>
      </c>
      <c r="AT187" s="165" t="s">
        <v>613</v>
      </c>
      <c r="AU187" s="165" t="s">
        <v>87</v>
      </c>
      <c r="AY187" s="14" t="s">
        <v>163</v>
      </c>
      <c r="BE187" s="166">
        <f t="shared" si="24"/>
        <v>0</v>
      </c>
      <c r="BF187" s="166">
        <f t="shared" si="25"/>
        <v>0</v>
      </c>
      <c r="BG187" s="166">
        <f t="shared" si="26"/>
        <v>0</v>
      </c>
      <c r="BH187" s="166">
        <f t="shared" si="27"/>
        <v>0</v>
      </c>
      <c r="BI187" s="166">
        <f t="shared" si="28"/>
        <v>0</v>
      </c>
      <c r="BJ187" s="14" t="s">
        <v>87</v>
      </c>
      <c r="BK187" s="166">
        <f t="shared" si="29"/>
        <v>0</v>
      </c>
      <c r="BL187" s="14" t="s">
        <v>227</v>
      </c>
      <c r="BM187" s="165" t="s">
        <v>824</v>
      </c>
    </row>
    <row r="188" spans="1:65" s="2" customFormat="1" ht="24.2" customHeight="1">
      <c r="A188" s="29"/>
      <c r="B188" s="152"/>
      <c r="C188" s="153" t="s">
        <v>374</v>
      </c>
      <c r="D188" s="153" t="s">
        <v>165</v>
      </c>
      <c r="E188" s="154" t="s">
        <v>2360</v>
      </c>
      <c r="F188" s="155" t="s">
        <v>2361</v>
      </c>
      <c r="G188" s="156" t="s">
        <v>2362</v>
      </c>
      <c r="H188" s="157">
        <v>1</v>
      </c>
      <c r="I188" s="158"/>
      <c r="J188" s="159">
        <f t="shared" si="20"/>
        <v>0</v>
      </c>
      <c r="K188" s="160"/>
      <c r="L188" s="30"/>
      <c r="M188" s="161" t="s">
        <v>1</v>
      </c>
      <c r="N188" s="162" t="s">
        <v>40</v>
      </c>
      <c r="O188" s="58"/>
      <c r="P188" s="163">
        <f t="shared" si="21"/>
        <v>0</v>
      </c>
      <c r="Q188" s="163">
        <v>5.8049999999999997E-2</v>
      </c>
      <c r="R188" s="163">
        <f t="shared" si="22"/>
        <v>5.8049999999999997E-2</v>
      </c>
      <c r="S188" s="163">
        <v>0</v>
      </c>
      <c r="T188" s="164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227</v>
      </c>
      <c r="AT188" s="165" t="s">
        <v>165</v>
      </c>
      <c r="AU188" s="165" t="s">
        <v>87</v>
      </c>
      <c r="AY188" s="14" t="s">
        <v>163</v>
      </c>
      <c r="BE188" s="166">
        <f t="shared" si="24"/>
        <v>0</v>
      </c>
      <c r="BF188" s="166">
        <f t="shared" si="25"/>
        <v>0</v>
      </c>
      <c r="BG188" s="166">
        <f t="shared" si="26"/>
        <v>0</v>
      </c>
      <c r="BH188" s="166">
        <f t="shared" si="27"/>
        <v>0</v>
      </c>
      <c r="BI188" s="166">
        <f t="shared" si="28"/>
        <v>0</v>
      </c>
      <c r="BJ188" s="14" t="s">
        <v>87</v>
      </c>
      <c r="BK188" s="166">
        <f t="shared" si="29"/>
        <v>0</v>
      </c>
      <c r="BL188" s="14" t="s">
        <v>227</v>
      </c>
      <c r="BM188" s="165" t="s">
        <v>832</v>
      </c>
    </row>
    <row r="189" spans="1:65" s="2" customFormat="1" ht="16.5" customHeight="1">
      <c r="A189" s="29"/>
      <c r="B189" s="152"/>
      <c r="C189" s="153" t="s">
        <v>378</v>
      </c>
      <c r="D189" s="153" t="s">
        <v>165</v>
      </c>
      <c r="E189" s="154" t="s">
        <v>2363</v>
      </c>
      <c r="F189" s="155" t="s">
        <v>2364</v>
      </c>
      <c r="G189" s="156" t="s">
        <v>2043</v>
      </c>
      <c r="H189" s="157">
        <v>4</v>
      </c>
      <c r="I189" s="158"/>
      <c r="J189" s="159">
        <f t="shared" si="20"/>
        <v>0</v>
      </c>
      <c r="K189" s="160"/>
      <c r="L189" s="30"/>
      <c r="M189" s="161" t="s">
        <v>1</v>
      </c>
      <c r="N189" s="162" t="s">
        <v>40</v>
      </c>
      <c r="O189" s="58"/>
      <c r="P189" s="163">
        <f t="shared" si="21"/>
        <v>0</v>
      </c>
      <c r="Q189" s="163">
        <v>1.0000000000000001E-5</v>
      </c>
      <c r="R189" s="163">
        <f t="shared" si="22"/>
        <v>4.0000000000000003E-5</v>
      </c>
      <c r="S189" s="163">
        <v>0</v>
      </c>
      <c r="T189" s="164">
        <f t="shared" si="2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227</v>
      </c>
      <c r="AT189" s="165" t="s">
        <v>165</v>
      </c>
      <c r="AU189" s="165" t="s">
        <v>87</v>
      </c>
      <c r="AY189" s="14" t="s">
        <v>163</v>
      </c>
      <c r="BE189" s="166">
        <f t="shared" si="24"/>
        <v>0</v>
      </c>
      <c r="BF189" s="166">
        <f t="shared" si="25"/>
        <v>0</v>
      </c>
      <c r="BG189" s="166">
        <f t="shared" si="26"/>
        <v>0</v>
      </c>
      <c r="BH189" s="166">
        <f t="shared" si="27"/>
        <v>0</v>
      </c>
      <c r="BI189" s="166">
        <f t="shared" si="28"/>
        <v>0</v>
      </c>
      <c r="BJ189" s="14" t="s">
        <v>87</v>
      </c>
      <c r="BK189" s="166">
        <f t="shared" si="29"/>
        <v>0</v>
      </c>
      <c r="BL189" s="14" t="s">
        <v>227</v>
      </c>
      <c r="BM189" s="165" t="s">
        <v>840</v>
      </c>
    </row>
    <row r="190" spans="1:65" s="2" customFormat="1" ht="24.2" customHeight="1">
      <c r="A190" s="29"/>
      <c r="B190" s="152"/>
      <c r="C190" s="153" t="s">
        <v>382</v>
      </c>
      <c r="D190" s="153" t="s">
        <v>165</v>
      </c>
      <c r="E190" s="154" t="s">
        <v>2365</v>
      </c>
      <c r="F190" s="155" t="s">
        <v>2366</v>
      </c>
      <c r="G190" s="156" t="s">
        <v>282</v>
      </c>
      <c r="H190" s="157">
        <v>134</v>
      </c>
      <c r="I190" s="158"/>
      <c r="J190" s="159">
        <f t="shared" si="20"/>
        <v>0</v>
      </c>
      <c r="K190" s="160"/>
      <c r="L190" s="30"/>
      <c r="M190" s="161" t="s">
        <v>1</v>
      </c>
      <c r="N190" s="162" t="s">
        <v>40</v>
      </c>
      <c r="O190" s="58"/>
      <c r="P190" s="163">
        <f t="shared" si="21"/>
        <v>0</v>
      </c>
      <c r="Q190" s="163">
        <v>0</v>
      </c>
      <c r="R190" s="163">
        <f t="shared" si="22"/>
        <v>0</v>
      </c>
      <c r="S190" s="163">
        <v>0</v>
      </c>
      <c r="T190" s="164">
        <f t="shared" si="2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227</v>
      </c>
      <c r="AT190" s="165" t="s">
        <v>165</v>
      </c>
      <c r="AU190" s="165" t="s">
        <v>87</v>
      </c>
      <c r="AY190" s="14" t="s">
        <v>163</v>
      </c>
      <c r="BE190" s="166">
        <f t="shared" si="24"/>
        <v>0</v>
      </c>
      <c r="BF190" s="166">
        <f t="shared" si="25"/>
        <v>0</v>
      </c>
      <c r="BG190" s="166">
        <f t="shared" si="26"/>
        <v>0</v>
      </c>
      <c r="BH190" s="166">
        <f t="shared" si="27"/>
        <v>0</v>
      </c>
      <c r="BI190" s="166">
        <f t="shared" si="28"/>
        <v>0</v>
      </c>
      <c r="BJ190" s="14" t="s">
        <v>87</v>
      </c>
      <c r="BK190" s="166">
        <f t="shared" si="29"/>
        <v>0</v>
      </c>
      <c r="BL190" s="14" t="s">
        <v>227</v>
      </c>
      <c r="BM190" s="165" t="s">
        <v>848</v>
      </c>
    </row>
    <row r="191" spans="1:65" s="2" customFormat="1" ht="16.5" customHeight="1">
      <c r="A191" s="29"/>
      <c r="B191" s="152"/>
      <c r="C191" s="153" t="s">
        <v>386</v>
      </c>
      <c r="D191" s="153" t="s">
        <v>165</v>
      </c>
      <c r="E191" s="154" t="s">
        <v>2367</v>
      </c>
      <c r="F191" s="155" t="s">
        <v>2368</v>
      </c>
      <c r="G191" s="156" t="s">
        <v>483</v>
      </c>
      <c r="H191" s="157">
        <v>6</v>
      </c>
      <c r="I191" s="158"/>
      <c r="J191" s="159">
        <f t="shared" si="20"/>
        <v>0</v>
      </c>
      <c r="K191" s="160"/>
      <c r="L191" s="30"/>
      <c r="M191" s="161" t="s">
        <v>1</v>
      </c>
      <c r="N191" s="162" t="s">
        <v>40</v>
      </c>
      <c r="O191" s="58"/>
      <c r="P191" s="163">
        <f t="shared" si="21"/>
        <v>0</v>
      </c>
      <c r="Q191" s="163">
        <v>0</v>
      </c>
      <c r="R191" s="163">
        <f t="shared" si="22"/>
        <v>0</v>
      </c>
      <c r="S191" s="163">
        <v>0</v>
      </c>
      <c r="T191" s="164">
        <f t="shared" si="2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227</v>
      </c>
      <c r="AT191" s="165" t="s">
        <v>165</v>
      </c>
      <c r="AU191" s="165" t="s">
        <v>87</v>
      </c>
      <c r="AY191" s="14" t="s">
        <v>163</v>
      </c>
      <c r="BE191" s="166">
        <f t="shared" si="24"/>
        <v>0</v>
      </c>
      <c r="BF191" s="166">
        <f t="shared" si="25"/>
        <v>0</v>
      </c>
      <c r="BG191" s="166">
        <f t="shared" si="26"/>
        <v>0</v>
      </c>
      <c r="BH191" s="166">
        <f t="shared" si="27"/>
        <v>0</v>
      </c>
      <c r="BI191" s="166">
        <f t="shared" si="28"/>
        <v>0</v>
      </c>
      <c r="BJ191" s="14" t="s">
        <v>87</v>
      </c>
      <c r="BK191" s="166">
        <f t="shared" si="29"/>
        <v>0</v>
      </c>
      <c r="BL191" s="14" t="s">
        <v>227</v>
      </c>
      <c r="BM191" s="165" t="s">
        <v>856</v>
      </c>
    </row>
    <row r="192" spans="1:65" s="2" customFormat="1" ht="16.5" customHeight="1">
      <c r="A192" s="29"/>
      <c r="B192" s="152"/>
      <c r="C192" s="153" t="s">
        <v>392</v>
      </c>
      <c r="D192" s="153" t="s">
        <v>165</v>
      </c>
      <c r="E192" s="154" t="s">
        <v>2369</v>
      </c>
      <c r="F192" s="155" t="s">
        <v>2370</v>
      </c>
      <c r="G192" s="156" t="s">
        <v>282</v>
      </c>
      <c r="H192" s="157">
        <v>137</v>
      </c>
      <c r="I192" s="158"/>
      <c r="J192" s="159">
        <f t="shared" si="20"/>
        <v>0</v>
      </c>
      <c r="K192" s="160"/>
      <c r="L192" s="30"/>
      <c r="M192" s="161" t="s">
        <v>1</v>
      </c>
      <c r="N192" s="162" t="s">
        <v>40</v>
      </c>
      <c r="O192" s="58"/>
      <c r="P192" s="163">
        <f t="shared" si="21"/>
        <v>0</v>
      </c>
      <c r="Q192" s="163">
        <v>0</v>
      </c>
      <c r="R192" s="163">
        <f t="shared" si="22"/>
        <v>0</v>
      </c>
      <c r="S192" s="163">
        <v>0</v>
      </c>
      <c r="T192" s="164">
        <f t="shared" si="2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227</v>
      </c>
      <c r="AT192" s="165" t="s">
        <v>165</v>
      </c>
      <c r="AU192" s="165" t="s">
        <v>87</v>
      </c>
      <c r="AY192" s="14" t="s">
        <v>163</v>
      </c>
      <c r="BE192" s="166">
        <f t="shared" si="24"/>
        <v>0</v>
      </c>
      <c r="BF192" s="166">
        <f t="shared" si="25"/>
        <v>0</v>
      </c>
      <c r="BG192" s="166">
        <f t="shared" si="26"/>
        <v>0</v>
      </c>
      <c r="BH192" s="166">
        <f t="shared" si="27"/>
        <v>0</v>
      </c>
      <c r="BI192" s="166">
        <f t="shared" si="28"/>
        <v>0</v>
      </c>
      <c r="BJ192" s="14" t="s">
        <v>87</v>
      </c>
      <c r="BK192" s="166">
        <f t="shared" si="29"/>
        <v>0</v>
      </c>
      <c r="BL192" s="14" t="s">
        <v>227</v>
      </c>
      <c r="BM192" s="165" t="s">
        <v>864</v>
      </c>
    </row>
    <row r="193" spans="1:65" s="2" customFormat="1" ht="24.2" customHeight="1">
      <c r="A193" s="29"/>
      <c r="B193" s="152"/>
      <c r="C193" s="153" t="s">
        <v>396</v>
      </c>
      <c r="D193" s="153" t="s">
        <v>165</v>
      </c>
      <c r="E193" s="154" t="s">
        <v>2371</v>
      </c>
      <c r="F193" s="155" t="s">
        <v>2372</v>
      </c>
      <c r="G193" s="156" t="s">
        <v>483</v>
      </c>
      <c r="H193" s="157">
        <v>5</v>
      </c>
      <c r="I193" s="158"/>
      <c r="J193" s="159">
        <f t="shared" si="20"/>
        <v>0</v>
      </c>
      <c r="K193" s="160"/>
      <c r="L193" s="30"/>
      <c r="M193" s="161" t="s">
        <v>1</v>
      </c>
      <c r="N193" s="162" t="s">
        <v>40</v>
      </c>
      <c r="O193" s="58"/>
      <c r="P193" s="163">
        <f t="shared" si="21"/>
        <v>0</v>
      </c>
      <c r="Q193" s="163">
        <v>0</v>
      </c>
      <c r="R193" s="163">
        <f t="shared" si="22"/>
        <v>0</v>
      </c>
      <c r="S193" s="163">
        <v>0</v>
      </c>
      <c r="T193" s="164">
        <f t="shared" si="2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227</v>
      </c>
      <c r="AT193" s="165" t="s">
        <v>165</v>
      </c>
      <c r="AU193" s="165" t="s">
        <v>87</v>
      </c>
      <c r="AY193" s="14" t="s">
        <v>163</v>
      </c>
      <c r="BE193" s="166">
        <f t="shared" si="24"/>
        <v>0</v>
      </c>
      <c r="BF193" s="166">
        <f t="shared" si="25"/>
        <v>0</v>
      </c>
      <c r="BG193" s="166">
        <f t="shared" si="26"/>
        <v>0</v>
      </c>
      <c r="BH193" s="166">
        <f t="shared" si="27"/>
        <v>0</v>
      </c>
      <c r="BI193" s="166">
        <f t="shared" si="28"/>
        <v>0</v>
      </c>
      <c r="BJ193" s="14" t="s">
        <v>87</v>
      </c>
      <c r="BK193" s="166">
        <f t="shared" si="29"/>
        <v>0</v>
      </c>
      <c r="BL193" s="14" t="s">
        <v>227</v>
      </c>
      <c r="BM193" s="165" t="s">
        <v>872</v>
      </c>
    </row>
    <row r="194" spans="1:65" s="2" customFormat="1" ht="16.5" customHeight="1">
      <c r="A194" s="29"/>
      <c r="B194" s="152"/>
      <c r="C194" s="172" t="s">
        <v>402</v>
      </c>
      <c r="D194" s="172" t="s">
        <v>613</v>
      </c>
      <c r="E194" s="173" t="s">
        <v>2373</v>
      </c>
      <c r="F194" s="174" t="s">
        <v>2374</v>
      </c>
      <c r="G194" s="175" t="s">
        <v>2235</v>
      </c>
      <c r="H194" s="176">
        <v>1</v>
      </c>
      <c r="I194" s="177"/>
      <c r="J194" s="178">
        <f t="shared" si="20"/>
        <v>0</v>
      </c>
      <c r="K194" s="179"/>
      <c r="L194" s="180"/>
      <c r="M194" s="181" t="s">
        <v>1</v>
      </c>
      <c r="N194" s="182" t="s">
        <v>40</v>
      </c>
      <c r="O194" s="58"/>
      <c r="P194" s="163">
        <f t="shared" si="21"/>
        <v>0</v>
      </c>
      <c r="Q194" s="163">
        <v>0</v>
      </c>
      <c r="R194" s="163">
        <f t="shared" si="22"/>
        <v>0</v>
      </c>
      <c r="S194" s="163">
        <v>0</v>
      </c>
      <c r="T194" s="164">
        <f t="shared" si="2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292</v>
      </c>
      <c r="AT194" s="165" t="s">
        <v>613</v>
      </c>
      <c r="AU194" s="165" t="s">
        <v>87</v>
      </c>
      <c r="AY194" s="14" t="s">
        <v>163</v>
      </c>
      <c r="BE194" s="166">
        <f t="shared" si="24"/>
        <v>0</v>
      </c>
      <c r="BF194" s="166">
        <f t="shared" si="25"/>
        <v>0</v>
      </c>
      <c r="BG194" s="166">
        <f t="shared" si="26"/>
        <v>0</v>
      </c>
      <c r="BH194" s="166">
        <f t="shared" si="27"/>
        <v>0</v>
      </c>
      <c r="BI194" s="166">
        <f t="shared" si="28"/>
        <v>0</v>
      </c>
      <c r="BJ194" s="14" t="s">
        <v>87</v>
      </c>
      <c r="BK194" s="166">
        <f t="shared" si="29"/>
        <v>0</v>
      </c>
      <c r="BL194" s="14" t="s">
        <v>227</v>
      </c>
      <c r="BM194" s="165" t="s">
        <v>880</v>
      </c>
    </row>
    <row r="195" spans="1:65" s="2" customFormat="1" ht="16.5" customHeight="1">
      <c r="A195" s="29"/>
      <c r="B195" s="152"/>
      <c r="C195" s="153" t="s">
        <v>406</v>
      </c>
      <c r="D195" s="153" t="s">
        <v>165</v>
      </c>
      <c r="E195" s="154" t="s">
        <v>2375</v>
      </c>
      <c r="F195" s="155" t="s">
        <v>2376</v>
      </c>
      <c r="G195" s="156" t="s">
        <v>483</v>
      </c>
      <c r="H195" s="157">
        <v>5</v>
      </c>
      <c r="I195" s="158"/>
      <c r="J195" s="159">
        <f t="shared" si="20"/>
        <v>0</v>
      </c>
      <c r="K195" s="160"/>
      <c r="L195" s="30"/>
      <c r="M195" s="161" t="s">
        <v>1</v>
      </c>
      <c r="N195" s="162" t="s">
        <v>40</v>
      </c>
      <c r="O195" s="58"/>
      <c r="P195" s="163">
        <f t="shared" si="21"/>
        <v>0</v>
      </c>
      <c r="Q195" s="163">
        <v>0</v>
      </c>
      <c r="R195" s="163">
        <f t="shared" si="22"/>
        <v>0</v>
      </c>
      <c r="S195" s="163">
        <v>0</v>
      </c>
      <c r="T195" s="164">
        <f t="shared" si="2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227</v>
      </c>
      <c r="AT195" s="165" t="s">
        <v>165</v>
      </c>
      <c r="AU195" s="165" t="s">
        <v>87</v>
      </c>
      <c r="AY195" s="14" t="s">
        <v>163</v>
      </c>
      <c r="BE195" s="166">
        <f t="shared" si="24"/>
        <v>0</v>
      </c>
      <c r="BF195" s="166">
        <f t="shared" si="25"/>
        <v>0</v>
      </c>
      <c r="BG195" s="166">
        <f t="shared" si="26"/>
        <v>0</v>
      </c>
      <c r="BH195" s="166">
        <f t="shared" si="27"/>
        <v>0</v>
      </c>
      <c r="BI195" s="166">
        <f t="shared" si="28"/>
        <v>0</v>
      </c>
      <c r="BJ195" s="14" t="s">
        <v>87</v>
      </c>
      <c r="BK195" s="166">
        <f t="shared" si="29"/>
        <v>0</v>
      </c>
      <c r="BL195" s="14" t="s">
        <v>227</v>
      </c>
      <c r="BM195" s="165" t="s">
        <v>888</v>
      </c>
    </row>
    <row r="196" spans="1:65" s="2" customFormat="1" ht="24.2" customHeight="1">
      <c r="A196" s="29"/>
      <c r="B196" s="152"/>
      <c r="C196" s="153" t="s">
        <v>410</v>
      </c>
      <c r="D196" s="153" t="s">
        <v>165</v>
      </c>
      <c r="E196" s="154" t="s">
        <v>2377</v>
      </c>
      <c r="F196" s="155" t="s">
        <v>2378</v>
      </c>
      <c r="G196" s="156" t="s">
        <v>307</v>
      </c>
      <c r="H196" s="157">
        <v>0.71199999999999997</v>
      </c>
      <c r="I196" s="158"/>
      <c r="J196" s="159">
        <f t="shared" si="20"/>
        <v>0</v>
      </c>
      <c r="K196" s="160"/>
      <c r="L196" s="30"/>
      <c r="M196" s="161" t="s">
        <v>1</v>
      </c>
      <c r="N196" s="162" t="s">
        <v>40</v>
      </c>
      <c r="O196" s="58"/>
      <c r="P196" s="163">
        <f t="shared" si="21"/>
        <v>0</v>
      </c>
      <c r="Q196" s="163">
        <v>0</v>
      </c>
      <c r="R196" s="163">
        <f t="shared" si="22"/>
        <v>0</v>
      </c>
      <c r="S196" s="163">
        <v>0</v>
      </c>
      <c r="T196" s="164">
        <f t="shared" si="2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227</v>
      </c>
      <c r="AT196" s="165" t="s">
        <v>165</v>
      </c>
      <c r="AU196" s="165" t="s">
        <v>87</v>
      </c>
      <c r="AY196" s="14" t="s">
        <v>163</v>
      </c>
      <c r="BE196" s="166">
        <f t="shared" si="24"/>
        <v>0</v>
      </c>
      <c r="BF196" s="166">
        <f t="shared" si="25"/>
        <v>0</v>
      </c>
      <c r="BG196" s="166">
        <f t="shared" si="26"/>
        <v>0</v>
      </c>
      <c r="BH196" s="166">
        <f t="shared" si="27"/>
        <v>0</v>
      </c>
      <c r="BI196" s="166">
        <f t="shared" si="28"/>
        <v>0</v>
      </c>
      <c r="BJ196" s="14" t="s">
        <v>87</v>
      </c>
      <c r="BK196" s="166">
        <f t="shared" si="29"/>
        <v>0</v>
      </c>
      <c r="BL196" s="14" t="s">
        <v>227</v>
      </c>
      <c r="BM196" s="165" t="s">
        <v>896</v>
      </c>
    </row>
    <row r="197" spans="1:65" s="12" customFormat="1" ht="22.9" customHeight="1">
      <c r="B197" s="139"/>
      <c r="D197" s="140" t="s">
        <v>73</v>
      </c>
      <c r="E197" s="150" t="s">
        <v>347</v>
      </c>
      <c r="F197" s="150" t="s">
        <v>2379</v>
      </c>
      <c r="I197" s="142"/>
      <c r="J197" s="151">
        <f>BK197</f>
        <v>0</v>
      </c>
      <c r="L197" s="139"/>
      <c r="M197" s="144"/>
      <c r="N197" s="145"/>
      <c r="O197" s="145"/>
      <c r="P197" s="146">
        <f>SUM(P198:P243)</f>
        <v>0</v>
      </c>
      <c r="Q197" s="145"/>
      <c r="R197" s="146">
        <f>SUM(R198:R243)</f>
        <v>0.10863000000000002</v>
      </c>
      <c r="S197" s="145"/>
      <c r="T197" s="147">
        <f>SUM(T198:T243)</f>
        <v>0</v>
      </c>
      <c r="AR197" s="140" t="s">
        <v>87</v>
      </c>
      <c r="AT197" s="148" t="s">
        <v>73</v>
      </c>
      <c r="AU197" s="148" t="s">
        <v>81</v>
      </c>
      <c r="AY197" s="140" t="s">
        <v>163</v>
      </c>
      <c r="BK197" s="149">
        <f>SUM(BK198:BK243)</f>
        <v>0</v>
      </c>
    </row>
    <row r="198" spans="1:65" s="2" customFormat="1" ht="24.2" customHeight="1">
      <c r="A198" s="29"/>
      <c r="B198" s="152"/>
      <c r="C198" s="153" t="s">
        <v>414</v>
      </c>
      <c r="D198" s="153" t="s">
        <v>165</v>
      </c>
      <c r="E198" s="154" t="s">
        <v>2380</v>
      </c>
      <c r="F198" s="155" t="s">
        <v>2381</v>
      </c>
      <c r="G198" s="156" t="s">
        <v>2362</v>
      </c>
      <c r="H198" s="157">
        <v>5</v>
      </c>
      <c r="I198" s="158"/>
      <c r="J198" s="159">
        <f t="shared" ref="J198:J243" si="30">ROUND(I198*H198,2)</f>
        <v>0</v>
      </c>
      <c r="K198" s="160"/>
      <c r="L198" s="30"/>
      <c r="M198" s="161" t="s">
        <v>1</v>
      </c>
      <c r="N198" s="162" t="s">
        <v>40</v>
      </c>
      <c r="O198" s="58"/>
      <c r="P198" s="163">
        <f t="shared" ref="P198:P243" si="31">O198*H198</f>
        <v>0</v>
      </c>
      <c r="Q198" s="163">
        <v>0</v>
      </c>
      <c r="R198" s="163">
        <f t="shared" ref="R198:R243" si="32">Q198*H198</f>
        <v>0</v>
      </c>
      <c r="S198" s="163">
        <v>0</v>
      </c>
      <c r="T198" s="164">
        <f t="shared" ref="T198:T243" si="33"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5" t="s">
        <v>227</v>
      </c>
      <c r="AT198" s="165" t="s">
        <v>165</v>
      </c>
      <c r="AU198" s="165" t="s">
        <v>87</v>
      </c>
      <c r="AY198" s="14" t="s">
        <v>163</v>
      </c>
      <c r="BE198" s="166">
        <f t="shared" ref="BE198:BE243" si="34">IF(N198="základná",J198,0)</f>
        <v>0</v>
      </c>
      <c r="BF198" s="166">
        <f t="shared" ref="BF198:BF243" si="35">IF(N198="znížená",J198,0)</f>
        <v>0</v>
      </c>
      <c r="BG198" s="166">
        <f t="shared" ref="BG198:BG243" si="36">IF(N198="zákl. prenesená",J198,0)</f>
        <v>0</v>
      </c>
      <c r="BH198" s="166">
        <f t="shared" ref="BH198:BH243" si="37">IF(N198="zníž. prenesená",J198,0)</f>
        <v>0</v>
      </c>
      <c r="BI198" s="166">
        <f t="shared" ref="BI198:BI243" si="38">IF(N198="nulová",J198,0)</f>
        <v>0</v>
      </c>
      <c r="BJ198" s="14" t="s">
        <v>87</v>
      </c>
      <c r="BK198" s="166">
        <f t="shared" ref="BK198:BK243" si="39">ROUND(I198*H198,2)</f>
        <v>0</v>
      </c>
      <c r="BL198" s="14" t="s">
        <v>227</v>
      </c>
      <c r="BM198" s="165" t="s">
        <v>900</v>
      </c>
    </row>
    <row r="199" spans="1:65" s="2" customFormat="1" ht="24.2" customHeight="1">
      <c r="A199" s="29"/>
      <c r="B199" s="152"/>
      <c r="C199" s="153" t="s">
        <v>418</v>
      </c>
      <c r="D199" s="153" t="s">
        <v>165</v>
      </c>
      <c r="E199" s="154" t="s">
        <v>2382</v>
      </c>
      <c r="F199" s="155" t="s">
        <v>2383</v>
      </c>
      <c r="G199" s="156" t="s">
        <v>2043</v>
      </c>
      <c r="H199" s="157">
        <v>3</v>
      </c>
      <c r="I199" s="158"/>
      <c r="J199" s="159">
        <f t="shared" si="30"/>
        <v>0</v>
      </c>
      <c r="K199" s="160"/>
      <c r="L199" s="30"/>
      <c r="M199" s="161" t="s">
        <v>1</v>
      </c>
      <c r="N199" s="162" t="s">
        <v>40</v>
      </c>
      <c r="O199" s="58"/>
      <c r="P199" s="163">
        <f t="shared" si="31"/>
        <v>0</v>
      </c>
      <c r="Q199" s="163">
        <v>1.6100000000000001E-3</v>
      </c>
      <c r="R199" s="163">
        <f t="shared" si="32"/>
        <v>4.8300000000000001E-3</v>
      </c>
      <c r="S199" s="163">
        <v>0</v>
      </c>
      <c r="T199" s="164">
        <f t="shared" si="3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227</v>
      </c>
      <c r="AT199" s="165" t="s">
        <v>165</v>
      </c>
      <c r="AU199" s="165" t="s">
        <v>87</v>
      </c>
      <c r="AY199" s="14" t="s">
        <v>163</v>
      </c>
      <c r="BE199" s="166">
        <f t="shared" si="34"/>
        <v>0</v>
      </c>
      <c r="BF199" s="166">
        <f t="shared" si="35"/>
        <v>0</v>
      </c>
      <c r="BG199" s="166">
        <f t="shared" si="36"/>
        <v>0</v>
      </c>
      <c r="BH199" s="166">
        <f t="shared" si="37"/>
        <v>0</v>
      </c>
      <c r="BI199" s="166">
        <f t="shared" si="38"/>
        <v>0</v>
      </c>
      <c r="BJ199" s="14" t="s">
        <v>87</v>
      </c>
      <c r="BK199" s="166">
        <f t="shared" si="39"/>
        <v>0</v>
      </c>
      <c r="BL199" s="14" t="s">
        <v>227</v>
      </c>
      <c r="BM199" s="165" t="s">
        <v>904</v>
      </c>
    </row>
    <row r="200" spans="1:65" s="2" customFormat="1" ht="24.2" customHeight="1">
      <c r="A200" s="29"/>
      <c r="B200" s="152"/>
      <c r="C200" s="172" t="s">
        <v>422</v>
      </c>
      <c r="D200" s="172" t="s">
        <v>613</v>
      </c>
      <c r="E200" s="173" t="s">
        <v>2384</v>
      </c>
      <c r="F200" s="174" t="s">
        <v>2385</v>
      </c>
      <c r="G200" s="175" t="s">
        <v>2043</v>
      </c>
      <c r="H200" s="176">
        <v>3</v>
      </c>
      <c r="I200" s="177"/>
      <c r="J200" s="178">
        <f t="shared" si="30"/>
        <v>0</v>
      </c>
      <c r="K200" s="179"/>
      <c r="L200" s="180"/>
      <c r="M200" s="181" t="s">
        <v>1</v>
      </c>
      <c r="N200" s="182" t="s">
        <v>40</v>
      </c>
      <c r="O200" s="58"/>
      <c r="P200" s="163">
        <f t="shared" si="31"/>
        <v>0</v>
      </c>
      <c r="Q200" s="163">
        <v>0</v>
      </c>
      <c r="R200" s="163">
        <f t="shared" si="32"/>
        <v>0</v>
      </c>
      <c r="S200" s="163">
        <v>0</v>
      </c>
      <c r="T200" s="164">
        <f t="shared" si="3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5" t="s">
        <v>292</v>
      </c>
      <c r="AT200" s="165" t="s">
        <v>613</v>
      </c>
      <c r="AU200" s="165" t="s">
        <v>87</v>
      </c>
      <c r="AY200" s="14" t="s">
        <v>163</v>
      </c>
      <c r="BE200" s="166">
        <f t="shared" si="34"/>
        <v>0</v>
      </c>
      <c r="BF200" s="166">
        <f t="shared" si="35"/>
        <v>0</v>
      </c>
      <c r="BG200" s="166">
        <f t="shared" si="36"/>
        <v>0</v>
      </c>
      <c r="BH200" s="166">
        <f t="shared" si="37"/>
        <v>0</v>
      </c>
      <c r="BI200" s="166">
        <f t="shared" si="38"/>
        <v>0</v>
      </c>
      <c r="BJ200" s="14" t="s">
        <v>87</v>
      </c>
      <c r="BK200" s="166">
        <f t="shared" si="39"/>
        <v>0</v>
      </c>
      <c r="BL200" s="14" t="s">
        <v>227</v>
      </c>
      <c r="BM200" s="165" t="s">
        <v>914</v>
      </c>
    </row>
    <row r="201" spans="1:65" s="2" customFormat="1" ht="16.5" customHeight="1">
      <c r="A201" s="29"/>
      <c r="B201" s="152"/>
      <c r="C201" s="153" t="s">
        <v>426</v>
      </c>
      <c r="D201" s="153" t="s">
        <v>165</v>
      </c>
      <c r="E201" s="154" t="s">
        <v>2386</v>
      </c>
      <c r="F201" s="155" t="s">
        <v>2387</v>
      </c>
      <c r="G201" s="156" t="s">
        <v>2043</v>
      </c>
      <c r="H201" s="157">
        <v>2</v>
      </c>
      <c r="I201" s="158"/>
      <c r="J201" s="159">
        <f t="shared" si="30"/>
        <v>0</v>
      </c>
      <c r="K201" s="160"/>
      <c r="L201" s="30"/>
      <c r="M201" s="161" t="s">
        <v>1</v>
      </c>
      <c r="N201" s="162" t="s">
        <v>40</v>
      </c>
      <c r="O201" s="58"/>
      <c r="P201" s="163">
        <f t="shared" si="31"/>
        <v>0</v>
      </c>
      <c r="Q201" s="163">
        <v>1.8699999999999999E-3</v>
      </c>
      <c r="R201" s="163">
        <f t="shared" si="32"/>
        <v>3.7399999999999998E-3</v>
      </c>
      <c r="S201" s="163">
        <v>0</v>
      </c>
      <c r="T201" s="164">
        <f t="shared" si="3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5" t="s">
        <v>227</v>
      </c>
      <c r="AT201" s="165" t="s">
        <v>165</v>
      </c>
      <c r="AU201" s="165" t="s">
        <v>87</v>
      </c>
      <c r="AY201" s="14" t="s">
        <v>163</v>
      </c>
      <c r="BE201" s="166">
        <f t="shared" si="34"/>
        <v>0</v>
      </c>
      <c r="BF201" s="166">
        <f t="shared" si="35"/>
        <v>0</v>
      </c>
      <c r="BG201" s="166">
        <f t="shared" si="36"/>
        <v>0</v>
      </c>
      <c r="BH201" s="166">
        <f t="shared" si="37"/>
        <v>0</v>
      </c>
      <c r="BI201" s="166">
        <f t="shared" si="38"/>
        <v>0</v>
      </c>
      <c r="BJ201" s="14" t="s">
        <v>87</v>
      </c>
      <c r="BK201" s="166">
        <f t="shared" si="39"/>
        <v>0</v>
      </c>
      <c r="BL201" s="14" t="s">
        <v>227</v>
      </c>
      <c r="BM201" s="165" t="s">
        <v>922</v>
      </c>
    </row>
    <row r="202" spans="1:65" s="2" customFormat="1" ht="21.75" customHeight="1">
      <c r="A202" s="29"/>
      <c r="B202" s="152"/>
      <c r="C202" s="172" t="s">
        <v>430</v>
      </c>
      <c r="D202" s="172" t="s">
        <v>613</v>
      </c>
      <c r="E202" s="173" t="s">
        <v>2388</v>
      </c>
      <c r="F202" s="174" t="s">
        <v>2389</v>
      </c>
      <c r="G202" s="175" t="s">
        <v>2043</v>
      </c>
      <c r="H202" s="176">
        <v>2</v>
      </c>
      <c r="I202" s="177"/>
      <c r="J202" s="178">
        <f t="shared" si="30"/>
        <v>0</v>
      </c>
      <c r="K202" s="179"/>
      <c r="L202" s="180"/>
      <c r="M202" s="181" t="s">
        <v>1</v>
      </c>
      <c r="N202" s="182" t="s">
        <v>40</v>
      </c>
      <c r="O202" s="58"/>
      <c r="P202" s="163">
        <f t="shared" si="31"/>
        <v>0</v>
      </c>
      <c r="Q202" s="163">
        <v>0</v>
      </c>
      <c r="R202" s="163">
        <f t="shared" si="32"/>
        <v>0</v>
      </c>
      <c r="S202" s="163">
        <v>0</v>
      </c>
      <c r="T202" s="164">
        <f t="shared" si="3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5" t="s">
        <v>292</v>
      </c>
      <c r="AT202" s="165" t="s">
        <v>613</v>
      </c>
      <c r="AU202" s="165" t="s">
        <v>87</v>
      </c>
      <c r="AY202" s="14" t="s">
        <v>163</v>
      </c>
      <c r="BE202" s="166">
        <f t="shared" si="34"/>
        <v>0</v>
      </c>
      <c r="BF202" s="166">
        <f t="shared" si="35"/>
        <v>0</v>
      </c>
      <c r="BG202" s="166">
        <f t="shared" si="36"/>
        <v>0</v>
      </c>
      <c r="BH202" s="166">
        <f t="shared" si="37"/>
        <v>0</v>
      </c>
      <c r="BI202" s="166">
        <f t="shared" si="38"/>
        <v>0</v>
      </c>
      <c r="BJ202" s="14" t="s">
        <v>87</v>
      </c>
      <c r="BK202" s="166">
        <f t="shared" si="39"/>
        <v>0</v>
      </c>
      <c r="BL202" s="14" t="s">
        <v>227</v>
      </c>
      <c r="BM202" s="165" t="s">
        <v>928</v>
      </c>
    </row>
    <row r="203" spans="1:65" s="2" customFormat="1" ht="24.2" customHeight="1">
      <c r="A203" s="29"/>
      <c r="B203" s="152"/>
      <c r="C203" s="172" t="s">
        <v>436</v>
      </c>
      <c r="D203" s="172" t="s">
        <v>613</v>
      </c>
      <c r="E203" s="173" t="s">
        <v>2390</v>
      </c>
      <c r="F203" s="174" t="s">
        <v>2391</v>
      </c>
      <c r="G203" s="175" t="s">
        <v>2043</v>
      </c>
      <c r="H203" s="176">
        <v>2</v>
      </c>
      <c r="I203" s="177"/>
      <c r="J203" s="178">
        <f t="shared" si="30"/>
        <v>0</v>
      </c>
      <c r="K203" s="179"/>
      <c r="L203" s="180"/>
      <c r="M203" s="181" t="s">
        <v>1</v>
      </c>
      <c r="N203" s="182" t="s">
        <v>40</v>
      </c>
      <c r="O203" s="58"/>
      <c r="P203" s="163">
        <f t="shared" si="31"/>
        <v>0</v>
      </c>
      <c r="Q203" s="163">
        <v>0</v>
      </c>
      <c r="R203" s="163">
        <f t="shared" si="32"/>
        <v>0</v>
      </c>
      <c r="S203" s="163">
        <v>0</v>
      </c>
      <c r="T203" s="164">
        <f t="shared" si="3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5" t="s">
        <v>292</v>
      </c>
      <c r="AT203" s="165" t="s">
        <v>613</v>
      </c>
      <c r="AU203" s="165" t="s">
        <v>87</v>
      </c>
      <c r="AY203" s="14" t="s">
        <v>163</v>
      </c>
      <c r="BE203" s="166">
        <f t="shared" si="34"/>
        <v>0</v>
      </c>
      <c r="BF203" s="166">
        <f t="shared" si="35"/>
        <v>0</v>
      </c>
      <c r="BG203" s="166">
        <f t="shared" si="36"/>
        <v>0</v>
      </c>
      <c r="BH203" s="166">
        <f t="shared" si="37"/>
        <v>0</v>
      </c>
      <c r="BI203" s="166">
        <f t="shared" si="38"/>
        <v>0</v>
      </c>
      <c r="BJ203" s="14" t="s">
        <v>87</v>
      </c>
      <c r="BK203" s="166">
        <f t="shared" si="39"/>
        <v>0</v>
      </c>
      <c r="BL203" s="14" t="s">
        <v>227</v>
      </c>
      <c r="BM203" s="165" t="s">
        <v>936</v>
      </c>
    </row>
    <row r="204" spans="1:65" s="2" customFormat="1" ht="21.75" customHeight="1">
      <c r="A204" s="29"/>
      <c r="B204" s="152"/>
      <c r="C204" s="153" t="s">
        <v>440</v>
      </c>
      <c r="D204" s="153" t="s">
        <v>165</v>
      </c>
      <c r="E204" s="154" t="s">
        <v>2392</v>
      </c>
      <c r="F204" s="155" t="s">
        <v>2393</v>
      </c>
      <c r="G204" s="156" t="s">
        <v>2043</v>
      </c>
      <c r="H204" s="157">
        <v>11</v>
      </c>
      <c r="I204" s="158"/>
      <c r="J204" s="159">
        <f t="shared" si="30"/>
        <v>0</v>
      </c>
      <c r="K204" s="160"/>
      <c r="L204" s="30"/>
      <c r="M204" s="161" t="s">
        <v>1</v>
      </c>
      <c r="N204" s="162" t="s">
        <v>40</v>
      </c>
      <c r="O204" s="58"/>
      <c r="P204" s="163">
        <f t="shared" si="31"/>
        <v>0</v>
      </c>
      <c r="Q204" s="163">
        <v>2.9999999999999997E-4</v>
      </c>
      <c r="R204" s="163">
        <f t="shared" si="32"/>
        <v>3.2999999999999995E-3</v>
      </c>
      <c r="S204" s="163">
        <v>0</v>
      </c>
      <c r="T204" s="164">
        <f t="shared" si="3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5" t="s">
        <v>227</v>
      </c>
      <c r="AT204" s="165" t="s">
        <v>165</v>
      </c>
      <c r="AU204" s="165" t="s">
        <v>87</v>
      </c>
      <c r="AY204" s="14" t="s">
        <v>163</v>
      </c>
      <c r="BE204" s="166">
        <f t="shared" si="34"/>
        <v>0</v>
      </c>
      <c r="BF204" s="166">
        <f t="shared" si="35"/>
        <v>0</v>
      </c>
      <c r="BG204" s="166">
        <f t="shared" si="36"/>
        <v>0</v>
      </c>
      <c r="BH204" s="166">
        <f t="shared" si="37"/>
        <v>0</v>
      </c>
      <c r="BI204" s="166">
        <f t="shared" si="38"/>
        <v>0</v>
      </c>
      <c r="BJ204" s="14" t="s">
        <v>87</v>
      </c>
      <c r="BK204" s="166">
        <f t="shared" si="39"/>
        <v>0</v>
      </c>
      <c r="BL204" s="14" t="s">
        <v>227</v>
      </c>
      <c r="BM204" s="165" t="s">
        <v>942</v>
      </c>
    </row>
    <row r="205" spans="1:65" s="2" customFormat="1" ht="24.2" customHeight="1">
      <c r="A205" s="29"/>
      <c r="B205" s="152"/>
      <c r="C205" s="153" t="s">
        <v>446</v>
      </c>
      <c r="D205" s="153" t="s">
        <v>165</v>
      </c>
      <c r="E205" s="154" t="s">
        <v>2394</v>
      </c>
      <c r="F205" s="155" t="s">
        <v>2395</v>
      </c>
      <c r="G205" s="156" t="s">
        <v>2362</v>
      </c>
      <c r="H205" s="157">
        <v>5</v>
      </c>
      <c r="I205" s="158"/>
      <c r="J205" s="159">
        <f t="shared" si="30"/>
        <v>0</v>
      </c>
      <c r="K205" s="160"/>
      <c r="L205" s="30"/>
      <c r="M205" s="161" t="s">
        <v>1</v>
      </c>
      <c r="N205" s="162" t="s">
        <v>40</v>
      </c>
      <c r="O205" s="58"/>
      <c r="P205" s="163">
        <f t="shared" si="31"/>
        <v>0</v>
      </c>
      <c r="Q205" s="163">
        <v>1.07E-3</v>
      </c>
      <c r="R205" s="163">
        <f t="shared" si="32"/>
        <v>5.3499999999999997E-3</v>
      </c>
      <c r="S205" s="163">
        <v>0</v>
      </c>
      <c r="T205" s="164">
        <f t="shared" si="3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5" t="s">
        <v>227</v>
      </c>
      <c r="AT205" s="165" t="s">
        <v>165</v>
      </c>
      <c r="AU205" s="165" t="s">
        <v>87</v>
      </c>
      <c r="AY205" s="14" t="s">
        <v>163</v>
      </c>
      <c r="BE205" s="166">
        <f t="shared" si="34"/>
        <v>0</v>
      </c>
      <c r="BF205" s="166">
        <f t="shared" si="35"/>
        <v>0</v>
      </c>
      <c r="BG205" s="166">
        <f t="shared" si="36"/>
        <v>0</v>
      </c>
      <c r="BH205" s="166">
        <f t="shared" si="37"/>
        <v>0</v>
      </c>
      <c r="BI205" s="166">
        <f t="shared" si="38"/>
        <v>0</v>
      </c>
      <c r="BJ205" s="14" t="s">
        <v>87</v>
      </c>
      <c r="BK205" s="166">
        <f t="shared" si="39"/>
        <v>0</v>
      </c>
      <c r="BL205" s="14" t="s">
        <v>227</v>
      </c>
      <c r="BM205" s="165" t="s">
        <v>950</v>
      </c>
    </row>
    <row r="206" spans="1:65" s="2" customFormat="1" ht="16.5" customHeight="1">
      <c r="A206" s="29"/>
      <c r="B206" s="152"/>
      <c r="C206" s="153" t="s">
        <v>450</v>
      </c>
      <c r="D206" s="153" t="s">
        <v>165</v>
      </c>
      <c r="E206" s="154" t="s">
        <v>2396</v>
      </c>
      <c r="F206" s="155" t="s">
        <v>2397</v>
      </c>
      <c r="G206" s="156" t="s">
        <v>2362</v>
      </c>
      <c r="H206" s="157">
        <v>5</v>
      </c>
      <c r="I206" s="158"/>
      <c r="J206" s="159">
        <f t="shared" si="30"/>
        <v>0</v>
      </c>
      <c r="K206" s="160"/>
      <c r="L206" s="30"/>
      <c r="M206" s="161" t="s">
        <v>1</v>
      </c>
      <c r="N206" s="162" t="s">
        <v>40</v>
      </c>
      <c r="O206" s="58"/>
      <c r="P206" s="163">
        <f t="shared" si="31"/>
        <v>0</v>
      </c>
      <c r="Q206" s="163">
        <v>3.8999999999999999E-4</v>
      </c>
      <c r="R206" s="163">
        <f t="shared" si="32"/>
        <v>1.9499999999999999E-3</v>
      </c>
      <c r="S206" s="163">
        <v>0</v>
      </c>
      <c r="T206" s="164">
        <f t="shared" si="3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5" t="s">
        <v>227</v>
      </c>
      <c r="AT206" s="165" t="s">
        <v>165</v>
      </c>
      <c r="AU206" s="165" t="s">
        <v>87</v>
      </c>
      <c r="AY206" s="14" t="s">
        <v>163</v>
      </c>
      <c r="BE206" s="166">
        <f t="shared" si="34"/>
        <v>0</v>
      </c>
      <c r="BF206" s="166">
        <f t="shared" si="35"/>
        <v>0</v>
      </c>
      <c r="BG206" s="166">
        <f t="shared" si="36"/>
        <v>0</v>
      </c>
      <c r="BH206" s="166">
        <f t="shared" si="37"/>
        <v>0</v>
      </c>
      <c r="BI206" s="166">
        <f t="shared" si="38"/>
        <v>0</v>
      </c>
      <c r="BJ206" s="14" t="s">
        <v>87</v>
      </c>
      <c r="BK206" s="166">
        <f t="shared" si="39"/>
        <v>0</v>
      </c>
      <c r="BL206" s="14" t="s">
        <v>227</v>
      </c>
      <c r="BM206" s="165" t="s">
        <v>959</v>
      </c>
    </row>
    <row r="207" spans="1:65" s="2" customFormat="1" ht="24.2" customHeight="1">
      <c r="A207" s="29"/>
      <c r="B207" s="152"/>
      <c r="C207" s="153" t="s">
        <v>454</v>
      </c>
      <c r="D207" s="153" t="s">
        <v>165</v>
      </c>
      <c r="E207" s="154" t="s">
        <v>2398</v>
      </c>
      <c r="F207" s="155" t="s">
        <v>2399</v>
      </c>
      <c r="G207" s="156" t="s">
        <v>2362</v>
      </c>
      <c r="H207" s="157">
        <v>1</v>
      </c>
      <c r="I207" s="158"/>
      <c r="J207" s="159">
        <f t="shared" si="30"/>
        <v>0</v>
      </c>
      <c r="K207" s="160"/>
      <c r="L207" s="30"/>
      <c r="M207" s="161" t="s">
        <v>1</v>
      </c>
      <c r="N207" s="162" t="s">
        <v>40</v>
      </c>
      <c r="O207" s="58"/>
      <c r="P207" s="163">
        <f t="shared" si="31"/>
        <v>0</v>
      </c>
      <c r="Q207" s="163">
        <v>4.8000000000000001E-4</v>
      </c>
      <c r="R207" s="163">
        <f t="shared" si="32"/>
        <v>4.8000000000000001E-4</v>
      </c>
      <c r="S207" s="163">
        <v>0</v>
      </c>
      <c r="T207" s="164">
        <f t="shared" si="3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5" t="s">
        <v>227</v>
      </c>
      <c r="AT207" s="165" t="s">
        <v>165</v>
      </c>
      <c r="AU207" s="165" t="s">
        <v>87</v>
      </c>
      <c r="AY207" s="14" t="s">
        <v>163</v>
      </c>
      <c r="BE207" s="166">
        <f t="shared" si="34"/>
        <v>0</v>
      </c>
      <c r="BF207" s="166">
        <f t="shared" si="35"/>
        <v>0</v>
      </c>
      <c r="BG207" s="166">
        <f t="shared" si="36"/>
        <v>0</v>
      </c>
      <c r="BH207" s="166">
        <f t="shared" si="37"/>
        <v>0</v>
      </c>
      <c r="BI207" s="166">
        <f t="shared" si="38"/>
        <v>0</v>
      </c>
      <c r="BJ207" s="14" t="s">
        <v>87</v>
      </c>
      <c r="BK207" s="166">
        <f t="shared" si="39"/>
        <v>0</v>
      </c>
      <c r="BL207" s="14" t="s">
        <v>227</v>
      </c>
      <c r="BM207" s="165" t="s">
        <v>967</v>
      </c>
    </row>
    <row r="208" spans="1:65" s="2" customFormat="1" ht="24.2" customHeight="1">
      <c r="A208" s="29"/>
      <c r="B208" s="152"/>
      <c r="C208" s="153" t="s">
        <v>458</v>
      </c>
      <c r="D208" s="153" t="s">
        <v>165</v>
      </c>
      <c r="E208" s="154" t="s">
        <v>2400</v>
      </c>
      <c r="F208" s="155" t="s">
        <v>2401</v>
      </c>
      <c r="G208" s="156" t="s">
        <v>2362</v>
      </c>
      <c r="H208" s="157">
        <v>1</v>
      </c>
      <c r="I208" s="158"/>
      <c r="J208" s="159">
        <f t="shared" si="30"/>
        <v>0</v>
      </c>
      <c r="K208" s="160"/>
      <c r="L208" s="30"/>
      <c r="M208" s="161" t="s">
        <v>1</v>
      </c>
      <c r="N208" s="162" t="s">
        <v>40</v>
      </c>
      <c r="O208" s="58"/>
      <c r="P208" s="163">
        <f t="shared" si="31"/>
        <v>0</v>
      </c>
      <c r="Q208" s="163">
        <v>3.5E-4</v>
      </c>
      <c r="R208" s="163">
        <f t="shared" si="32"/>
        <v>3.5E-4</v>
      </c>
      <c r="S208" s="163">
        <v>0</v>
      </c>
      <c r="T208" s="164">
        <f t="shared" si="3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5" t="s">
        <v>227</v>
      </c>
      <c r="AT208" s="165" t="s">
        <v>165</v>
      </c>
      <c r="AU208" s="165" t="s">
        <v>87</v>
      </c>
      <c r="AY208" s="14" t="s">
        <v>163</v>
      </c>
      <c r="BE208" s="166">
        <f t="shared" si="34"/>
        <v>0</v>
      </c>
      <c r="BF208" s="166">
        <f t="shared" si="35"/>
        <v>0</v>
      </c>
      <c r="BG208" s="166">
        <f t="shared" si="36"/>
        <v>0</v>
      </c>
      <c r="BH208" s="166">
        <f t="shared" si="37"/>
        <v>0</v>
      </c>
      <c r="BI208" s="166">
        <f t="shared" si="38"/>
        <v>0</v>
      </c>
      <c r="BJ208" s="14" t="s">
        <v>87</v>
      </c>
      <c r="BK208" s="166">
        <f t="shared" si="39"/>
        <v>0</v>
      </c>
      <c r="BL208" s="14" t="s">
        <v>227</v>
      </c>
      <c r="BM208" s="165" t="s">
        <v>975</v>
      </c>
    </row>
    <row r="209" spans="1:65" s="2" customFormat="1" ht="16.5" customHeight="1">
      <c r="A209" s="29"/>
      <c r="B209" s="152"/>
      <c r="C209" s="153" t="s">
        <v>464</v>
      </c>
      <c r="D209" s="153" t="s">
        <v>165</v>
      </c>
      <c r="E209" s="154" t="s">
        <v>2402</v>
      </c>
      <c r="F209" s="155" t="s">
        <v>2403</v>
      </c>
      <c r="G209" s="156" t="s">
        <v>2362</v>
      </c>
      <c r="H209" s="157">
        <v>1</v>
      </c>
      <c r="I209" s="158"/>
      <c r="J209" s="159">
        <f t="shared" si="30"/>
        <v>0</v>
      </c>
      <c r="K209" s="160"/>
      <c r="L209" s="30"/>
      <c r="M209" s="161" t="s">
        <v>1</v>
      </c>
      <c r="N209" s="162" t="s">
        <v>40</v>
      </c>
      <c r="O209" s="58"/>
      <c r="P209" s="163">
        <f t="shared" si="31"/>
        <v>0</v>
      </c>
      <c r="Q209" s="163">
        <v>1.7000000000000001E-4</v>
      </c>
      <c r="R209" s="163">
        <f t="shared" si="32"/>
        <v>1.7000000000000001E-4</v>
      </c>
      <c r="S209" s="163">
        <v>0</v>
      </c>
      <c r="T209" s="164">
        <f t="shared" si="3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5" t="s">
        <v>227</v>
      </c>
      <c r="AT209" s="165" t="s">
        <v>165</v>
      </c>
      <c r="AU209" s="165" t="s">
        <v>87</v>
      </c>
      <c r="AY209" s="14" t="s">
        <v>163</v>
      </c>
      <c r="BE209" s="166">
        <f t="shared" si="34"/>
        <v>0</v>
      </c>
      <c r="BF209" s="166">
        <f t="shared" si="35"/>
        <v>0</v>
      </c>
      <c r="BG209" s="166">
        <f t="shared" si="36"/>
        <v>0</v>
      </c>
      <c r="BH209" s="166">
        <f t="shared" si="37"/>
        <v>0</v>
      </c>
      <c r="BI209" s="166">
        <f t="shared" si="38"/>
        <v>0</v>
      </c>
      <c r="BJ209" s="14" t="s">
        <v>87</v>
      </c>
      <c r="BK209" s="166">
        <f t="shared" si="39"/>
        <v>0</v>
      </c>
      <c r="BL209" s="14" t="s">
        <v>227</v>
      </c>
      <c r="BM209" s="165" t="s">
        <v>983</v>
      </c>
    </row>
    <row r="210" spans="1:65" s="2" customFormat="1" ht="24.2" customHeight="1">
      <c r="A210" s="29"/>
      <c r="B210" s="152"/>
      <c r="C210" s="153" t="s">
        <v>468</v>
      </c>
      <c r="D210" s="153" t="s">
        <v>165</v>
      </c>
      <c r="E210" s="154" t="s">
        <v>2404</v>
      </c>
      <c r="F210" s="155" t="s">
        <v>2405</v>
      </c>
      <c r="G210" s="156" t="s">
        <v>2362</v>
      </c>
      <c r="H210" s="157">
        <v>12</v>
      </c>
      <c r="I210" s="158"/>
      <c r="J210" s="159">
        <f t="shared" si="30"/>
        <v>0</v>
      </c>
      <c r="K210" s="160"/>
      <c r="L210" s="30"/>
      <c r="M210" s="161" t="s">
        <v>1</v>
      </c>
      <c r="N210" s="162" t="s">
        <v>40</v>
      </c>
      <c r="O210" s="58"/>
      <c r="P210" s="163">
        <f t="shared" si="31"/>
        <v>0</v>
      </c>
      <c r="Q210" s="163">
        <v>3.0000000000000001E-5</v>
      </c>
      <c r="R210" s="163">
        <f t="shared" si="32"/>
        <v>3.6000000000000002E-4</v>
      </c>
      <c r="S210" s="163">
        <v>0</v>
      </c>
      <c r="T210" s="164">
        <f t="shared" si="3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5" t="s">
        <v>227</v>
      </c>
      <c r="AT210" s="165" t="s">
        <v>165</v>
      </c>
      <c r="AU210" s="165" t="s">
        <v>87</v>
      </c>
      <c r="AY210" s="14" t="s">
        <v>163</v>
      </c>
      <c r="BE210" s="166">
        <f t="shared" si="34"/>
        <v>0</v>
      </c>
      <c r="BF210" s="166">
        <f t="shared" si="35"/>
        <v>0</v>
      </c>
      <c r="BG210" s="166">
        <f t="shared" si="36"/>
        <v>0</v>
      </c>
      <c r="BH210" s="166">
        <f t="shared" si="37"/>
        <v>0</v>
      </c>
      <c r="BI210" s="166">
        <f t="shared" si="38"/>
        <v>0</v>
      </c>
      <c r="BJ210" s="14" t="s">
        <v>87</v>
      </c>
      <c r="BK210" s="166">
        <f t="shared" si="39"/>
        <v>0</v>
      </c>
      <c r="BL210" s="14" t="s">
        <v>227</v>
      </c>
      <c r="BM210" s="165" t="s">
        <v>989</v>
      </c>
    </row>
    <row r="211" spans="1:65" s="2" customFormat="1" ht="21.75" customHeight="1">
      <c r="A211" s="29"/>
      <c r="B211" s="152"/>
      <c r="C211" s="172" t="s">
        <v>474</v>
      </c>
      <c r="D211" s="172" t="s">
        <v>613</v>
      </c>
      <c r="E211" s="173" t="s">
        <v>2406</v>
      </c>
      <c r="F211" s="174" t="s">
        <v>2407</v>
      </c>
      <c r="G211" s="175" t="s">
        <v>2043</v>
      </c>
      <c r="H211" s="176">
        <v>10</v>
      </c>
      <c r="I211" s="177"/>
      <c r="J211" s="178">
        <f t="shared" si="30"/>
        <v>0</v>
      </c>
      <c r="K211" s="179"/>
      <c r="L211" s="180"/>
      <c r="M211" s="181" t="s">
        <v>1</v>
      </c>
      <c r="N211" s="182" t="s">
        <v>40</v>
      </c>
      <c r="O211" s="58"/>
      <c r="P211" s="163">
        <f t="shared" si="31"/>
        <v>0</v>
      </c>
      <c r="Q211" s="163">
        <v>0</v>
      </c>
      <c r="R211" s="163">
        <f t="shared" si="32"/>
        <v>0</v>
      </c>
      <c r="S211" s="163">
        <v>0</v>
      </c>
      <c r="T211" s="164">
        <f t="shared" si="3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5" t="s">
        <v>292</v>
      </c>
      <c r="AT211" s="165" t="s">
        <v>613</v>
      </c>
      <c r="AU211" s="165" t="s">
        <v>87</v>
      </c>
      <c r="AY211" s="14" t="s">
        <v>163</v>
      </c>
      <c r="BE211" s="166">
        <f t="shared" si="34"/>
        <v>0</v>
      </c>
      <c r="BF211" s="166">
        <f t="shared" si="35"/>
        <v>0</v>
      </c>
      <c r="BG211" s="166">
        <f t="shared" si="36"/>
        <v>0</v>
      </c>
      <c r="BH211" s="166">
        <f t="shared" si="37"/>
        <v>0</v>
      </c>
      <c r="BI211" s="166">
        <f t="shared" si="38"/>
        <v>0</v>
      </c>
      <c r="BJ211" s="14" t="s">
        <v>87</v>
      </c>
      <c r="BK211" s="166">
        <f t="shared" si="39"/>
        <v>0</v>
      </c>
      <c r="BL211" s="14" t="s">
        <v>227</v>
      </c>
      <c r="BM211" s="165" t="s">
        <v>997</v>
      </c>
    </row>
    <row r="212" spans="1:65" s="2" customFormat="1" ht="21.75" customHeight="1">
      <c r="A212" s="29"/>
      <c r="B212" s="152"/>
      <c r="C212" s="172" t="s">
        <v>480</v>
      </c>
      <c r="D212" s="172" t="s">
        <v>613</v>
      </c>
      <c r="E212" s="173" t="s">
        <v>2408</v>
      </c>
      <c r="F212" s="174" t="s">
        <v>2409</v>
      </c>
      <c r="G212" s="175" t="s">
        <v>2043</v>
      </c>
      <c r="H212" s="176">
        <v>1</v>
      </c>
      <c r="I212" s="177"/>
      <c r="J212" s="178">
        <f t="shared" si="30"/>
        <v>0</v>
      </c>
      <c r="K212" s="179"/>
      <c r="L212" s="180"/>
      <c r="M212" s="181" t="s">
        <v>1</v>
      </c>
      <c r="N212" s="182" t="s">
        <v>40</v>
      </c>
      <c r="O212" s="58"/>
      <c r="P212" s="163">
        <f t="shared" si="31"/>
        <v>0</v>
      </c>
      <c r="Q212" s="163">
        <v>0</v>
      </c>
      <c r="R212" s="163">
        <f t="shared" si="32"/>
        <v>0</v>
      </c>
      <c r="S212" s="163">
        <v>0</v>
      </c>
      <c r="T212" s="164">
        <f t="shared" si="3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5" t="s">
        <v>292</v>
      </c>
      <c r="AT212" s="165" t="s">
        <v>613</v>
      </c>
      <c r="AU212" s="165" t="s">
        <v>87</v>
      </c>
      <c r="AY212" s="14" t="s">
        <v>163</v>
      </c>
      <c r="BE212" s="166">
        <f t="shared" si="34"/>
        <v>0</v>
      </c>
      <c r="BF212" s="166">
        <f t="shared" si="35"/>
        <v>0</v>
      </c>
      <c r="BG212" s="166">
        <f t="shared" si="36"/>
        <v>0</v>
      </c>
      <c r="BH212" s="166">
        <f t="shared" si="37"/>
        <v>0</v>
      </c>
      <c r="BI212" s="166">
        <f t="shared" si="38"/>
        <v>0</v>
      </c>
      <c r="BJ212" s="14" t="s">
        <v>87</v>
      </c>
      <c r="BK212" s="166">
        <f t="shared" si="39"/>
        <v>0</v>
      </c>
      <c r="BL212" s="14" t="s">
        <v>227</v>
      </c>
      <c r="BM212" s="165" t="s">
        <v>1005</v>
      </c>
    </row>
    <row r="213" spans="1:65" s="2" customFormat="1" ht="24.2" customHeight="1">
      <c r="A213" s="29"/>
      <c r="B213" s="152"/>
      <c r="C213" s="153" t="s">
        <v>727</v>
      </c>
      <c r="D213" s="153" t="s">
        <v>165</v>
      </c>
      <c r="E213" s="154" t="s">
        <v>2410</v>
      </c>
      <c r="F213" s="155" t="s">
        <v>2411</v>
      </c>
      <c r="G213" s="156" t="s">
        <v>2362</v>
      </c>
      <c r="H213" s="157">
        <v>3</v>
      </c>
      <c r="I213" s="158"/>
      <c r="J213" s="159">
        <f t="shared" si="30"/>
        <v>0</v>
      </c>
      <c r="K213" s="160"/>
      <c r="L213" s="30"/>
      <c r="M213" s="161" t="s">
        <v>1</v>
      </c>
      <c r="N213" s="162" t="s">
        <v>40</v>
      </c>
      <c r="O213" s="58"/>
      <c r="P213" s="163">
        <f t="shared" si="31"/>
        <v>0</v>
      </c>
      <c r="Q213" s="163">
        <v>1.2999999999999999E-4</v>
      </c>
      <c r="R213" s="163">
        <f t="shared" si="32"/>
        <v>3.8999999999999994E-4</v>
      </c>
      <c r="S213" s="163">
        <v>0</v>
      </c>
      <c r="T213" s="164">
        <f t="shared" si="3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5" t="s">
        <v>227</v>
      </c>
      <c r="AT213" s="165" t="s">
        <v>165</v>
      </c>
      <c r="AU213" s="165" t="s">
        <v>87</v>
      </c>
      <c r="AY213" s="14" t="s">
        <v>163</v>
      </c>
      <c r="BE213" s="166">
        <f t="shared" si="34"/>
        <v>0</v>
      </c>
      <c r="BF213" s="166">
        <f t="shared" si="35"/>
        <v>0</v>
      </c>
      <c r="BG213" s="166">
        <f t="shared" si="36"/>
        <v>0</v>
      </c>
      <c r="BH213" s="166">
        <f t="shared" si="37"/>
        <v>0</v>
      </c>
      <c r="BI213" s="166">
        <f t="shared" si="38"/>
        <v>0</v>
      </c>
      <c r="BJ213" s="14" t="s">
        <v>87</v>
      </c>
      <c r="BK213" s="166">
        <f t="shared" si="39"/>
        <v>0</v>
      </c>
      <c r="BL213" s="14" t="s">
        <v>227</v>
      </c>
      <c r="BM213" s="165" t="s">
        <v>1013</v>
      </c>
    </row>
    <row r="214" spans="1:65" s="2" customFormat="1" ht="16.5" customHeight="1">
      <c r="A214" s="29"/>
      <c r="B214" s="152"/>
      <c r="C214" s="172" t="s">
        <v>732</v>
      </c>
      <c r="D214" s="172" t="s">
        <v>613</v>
      </c>
      <c r="E214" s="173" t="s">
        <v>2412</v>
      </c>
      <c r="F214" s="174" t="s">
        <v>2413</v>
      </c>
      <c r="G214" s="175" t="s">
        <v>2043</v>
      </c>
      <c r="H214" s="176">
        <v>3</v>
      </c>
      <c r="I214" s="177"/>
      <c r="J214" s="178">
        <f t="shared" si="30"/>
        <v>0</v>
      </c>
      <c r="K214" s="179"/>
      <c r="L214" s="180"/>
      <c r="M214" s="181" t="s">
        <v>1</v>
      </c>
      <c r="N214" s="182" t="s">
        <v>40</v>
      </c>
      <c r="O214" s="58"/>
      <c r="P214" s="163">
        <f t="shared" si="31"/>
        <v>0</v>
      </c>
      <c r="Q214" s="163">
        <v>9.1000000000000004E-3</v>
      </c>
      <c r="R214" s="163">
        <f t="shared" si="32"/>
        <v>2.7300000000000001E-2</v>
      </c>
      <c r="S214" s="163">
        <v>0</v>
      </c>
      <c r="T214" s="164">
        <f t="shared" si="3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5" t="s">
        <v>292</v>
      </c>
      <c r="AT214" s="165" t="s">
        <v>613</v>
      </c>
      <c r="AU214" s="165" t="s">
        <v>87</v>
      </c>
      <c r="AY214" s="14" t="s">
        <v>163</v>
      </c>
      <c r="BE214" s="166">
        <f t="shared" si="34"/>
        <v>0</v>
      </c>
      <c r="BF214" s="166">
        <f t="shared" si="35"/>
        <v>0</v>
      </c>
      <c r="BG214" s="166">
        <f t="shared" si="36"/>
        <v>0</v>
      </c>
      <c r="BH214" s="166">
        <f t="shared" si="37"/>
        <v>0</v>
      </c>
      <c r="BI214" s="166">
        <f t="shared" si="38"/>
        <v>0</v>
      </c>
      <c r="BJ214" s="14" t="s">
        <v>87</v>
      </c>
      <c r="BK214" s="166">
        <f t="shared" si="39"/>
        <v>0</v>
      </c>
      <c r="BL214" s="14" t="s">
        <v>227</v>
      </c>
      <c r="BM214" s="165" t="s">
        <v>1021</v>
      </c>
    </row>
    <row r="215" spans="1:65" s="2" customFormat="1" ht="21.75" customHeight="1">
      <c r="A215" s="29"/>
      <c r="B215" s="152"/>
      <c r="C215" s="153" t="s">
        <v>736</v>
      </c>
      <c r="D215" s="153" t="s">
        <v>165</v>
      </c>
      <c r="E215" s="154" t="s">
        <v>2414</v>
      </c>
      <c r="F215" s="155" t="s">
        <v>2415</v>
      </c>
      <c r="G215" s="156" t="s">
        <v>2362</v>
      </c>
      <c r="H215" s="157">
        <v>5</v>
      </c>
      <c r="I215" s="158"/>
      <c r="J215" s="159">
        <f t="shared" si="30"/>
        <v>0</v>
      </c>
      <c r="K215" s="160"/>
      <c r="L215" s="30"/>
      <c r="M215" s="161" t="s">
        <v>1</v>
      </c>
      <c r="N215" s="162" t="s">
        <v>40</v>
      </c>
      <c r="O215" s="58"/>
      <c r="P215" s="163">
        <f t="shared" si="31"/>
        <v>0</v>
      </c>
      <c r="Q215" s="163">
        <v>6.4000000000000005E-4</v>
      </c>
      <c r="R215" s="163">
        <f t="shared" si="32"/>
        <v>3.2000000000000002E-3</v>
      </c>
      <c r="S215" s="163">
        <v>0</v>
      </c>
      <c r="T215" s="164">
        <f t="shared" si="3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5" t="s">
        <v>227</v>
      </c>
      <c r="AT215" s="165" t="s">
        <v>165</v>
      </c>
      <c r="AU215" s="165" t="s">
        <v>87</v>
      </c>
      <c r="AY215" s="14" t="s">
        <v>163</v>
      </c>
      <c r="BE215" s="166">
        <f t="shared" si="34"/>
        <v>0</v>
      </c>
      <c r="BF215" s="166">
        <f t="shared" si="35"/>
        <v>0</v>
      </c>
      <c r="BG215" s="166">
        <f t="shared" si="36"/>
        <v>0</v>
      </c>
      <c r="BH215" s="166">
        <f t="shared" si="37"/>
        <v>0</v>
      </c>
      <c r="BI215" s="166">
        <f t="shared" si="38"/>
        <v>0</v>
      </c>
      <c r="BJ215" s="14" t="s">
        <v>87</v>
      </c>
      <c r="BK215" s="166">
        <f t="shared" si="39"/>
        <v>0</v>
      </c>
      <c r="BL215" s="14" t="s">
        <v>227</v>
      </c>
      <c r="BM215" s="165" t="s">
        <v>1027</v>
      </c>
    </row>
    <row r="216" spans="1:65" s="2" customFormat="1" ht="21.75" customHeight="1">
      <c r="A216" s="29"/>
      <c r="B216" s="152"/>
      <c r="C216" s="172" t="s">
        <v>740</v>
      </c>
      <c r="D216" s="172" t="s">
        <v>613</v>
      </c>
      <c r="E216" s="173" t="s">
        <v>2416</v>
      </c>
      <c r="F216" s="174" t="s">
        <v>2417</v>
      </c>
      <c r="G216" s="175" t="s">
        <v>2043</v>
      </c>
      <c r="H216" s="176">
        <v>5</v>
      </c>
      <c r="I216" s="177"/>
      <c r="J216" s="178">
        <f t="shared" si="30"/>
        <v>0</v>
      </c>
      <c r="K216" s="179"/>
      <c r="L216" s="180"/>
      <c r="M216" s="181" t="s">
        <v>1</v>
      </c>
      <c r="N216" s="182" t="s">
        <v>40</v>
      </c>
      <c r="O216" s="58"/>
      <c r="P216" s="163">
        <f t="shared" si="31"/>
        <v>0</v>
      </c>
      <c r="Q216" s="163">
        <v>0</v>
      </c>
      <c r="R216" s="163">
        <f t="shared" si="32"/>
        <v>0</v>
      </c>
      <c r="S216" s="163">
        <v>0</v>
      </c>
      <c r="T216" s="164">
        <f t="shared" si="3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5" t="s">
        <v>292</v>
      </c>
      <c r="AT216" s="165" t="s">
        <v>613</v>
      </c>
      <c r="AU216" s="165" t="s">
        <v>87</v>
      </c>
      <c r="AY216" s="14" t="s">
        <v>163</v>
      </c>
      <c r="BE216" s="166">
        <f t="shared" si="34"/>
        <v>0</v>
      </c>
      <c r="BF216" s="166">
        <f t="shared" si="35"/>
        <v>0</v>
      </c>
      <c r="BG216" s="166">
        <f t="shared" si="36"/>
        <v>0</v>
      </c>
      <c r="BH216" s="166">
        <f t="shared" si="37"/>
        <v>0</v>
      </c>
      <c r="BI216" s="166">
        <f t="shared" si="38"/>
        <v>0</v>
      </c>
      <c r="BJ216" s="14" t="s">
        <v>87</v>
      </c>
      <c r="BK216" s="166">
        <f t="shared" si="39"/>
        <v>0</v>
      </c>
      <c r="BL216" s="14" t="s">
        <v>227</v>
      </c>
      <c r="BM216" s="165" t="s">
        <v>1035</v>
      </c>
    </row>
    <row r="217" spans="1:65" s="2" customFormat="1" ht="33" customHeight="1">
      <c r="A217" s="29"/>
      <c r="B217" s="152"/>
      <c r="C217" s="172" t="s">
        <v>744</v>
      </c>
      <c r="D217" s="172" t="s">
        <v>613</v>
      </c>
      <c r="E217" s="173" t="s">
        <v>2418</v>
      </c>
      <c r="F217" s="174" t="s">
        <v>2419</v>
      </c>
      <c r="G217" s="175" t="s">
        <v>2043</v>
      </c>
      <c r="H217" s="176">
        <v>5</v>
      </c>
      <c r="I217" s="177"/>
      <c r="J217" s="178">
        <f t="shared" si="30"/>
        <v>0</v>
      </c>
      <c r="K217" s="179"/>
      <c r="L217" s="180"/>
      <c r="M217" s="181" t="s">
        <v>1</v>
      </c>
      <c r="N217" s="182" t="s">
        <v>40</v>
      </c>
      <c r="O217" s="58"/>
      <c r="P217" s="163">
        <f t="shared" si="31"/>
        <v>0</v>
      </c>
      <c r="Q217" s="163">
        <v>0</v>
      </c>
      <c r="R217" s="163">
        <f t="shared" si="32"/>
        <v>0</v>
      </c>
      <c r="S217" s="163">
        <v>0</v>
      </c>
      <c r="T217" s="164">
        <f t="shared" si="3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5" t="s">
        <v>292</v>
      </c>
      <c r="AT217" s="165" t="s">
        <v>613</v>
      </c>
      <c r="AU217" s="165" t="s">
        <v>87</v>
      </c>
      <c r="AY217" s="14" t="s">
        <v>163</v>
      </c>
      <c r="BE217" s="166">
        <f t="shared" si="34"/>
        <v>0</v>
      </c>
      <c r="BF217" s="166">
        <f t="shared" si="35"/>
        <v>0</v>
      </c>
      <c r="BG217" s="166">
        <f t="shared" si="36"/>
        <v>0</v>
      </c>
      <c r="BH217" s="166">
        <f t="shared" si="37"/>
        <v>0</v>
      </c>
      <c r="BI217" s="166">
        <f t="shared" si="38"/>
        <v>0</v>
      </c>
      <c r="BJ217" s="14" t="s">
        <v>87</v>
      </c>
      <c r="BK217" s="166">
        <f t="shared" si="39"/>
        <v>0</v>
      </c>
      <c r="BL217" s="14" t="s">
        <v>227</v>
      </c>
      <c r="BM217" s="165" t="s">
        <v>1043</v>
      </c>
    </row>
    <row r="218" spans="1:65" s="2" customFormat="1" ht="16.5" customHeight="1">
      <c r="A218" s="29"/>
      <c r="B218" s="152"/>
      <c r="C218" s="172" t="s">
        <v>748</v>
      </c>
      <c r="D218" s="172" t="s">
        <v>613</v>
      </c>
      <c r="E218" s="173" t="s">
        <v>2420</v>
      </c>
      <c r="F218" s="174" t="s">
        <v>2421</v>
      </c>
      <c r="G218" s="175" t="s">
        <v>2043</v>
      </c>
      <c r="H218" s="176">
        <v>5</v>
      </c>
      <c r="I218" s="177"/>
      <c r="J218" s="178">
        <f t="shared" si="30"/>
        <v>0</v>
      </c>
      <c r="K218" s="179"/>
      <c r="L218" s="180"/>
      <c r="M218" s="181" t="s">
        <v>1</v>
      </c>
      <c r="N218" s="182" t="s">
        <v>40</v>
      </c>
      <c r="O218" s="58"/>
      <c r="P218" s="163">
        <f t="shared" si="31"/>
        <v>0</v>
      </c>
      <c r="Q218" s="163">
        <v>0</v>
      </c>
      <c r="R218" s="163">
        <f t="shared" si="32"/>
        <v>0</v>
      </c>
      <c r="S218" s="163">
        <v>0</v>
      </c>
      <c r="T218" s="164">
        <f t="shared" si="3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5" t="s">
        <v>292</v>
      </c>
      <c r="AT218" s="165" t="s">
        <v>613</v>
      </c>
      <c r="AU218" s="165" t="s">
        <v>87</v>
      </c>
      <c r="AY218" s="14" t="s">
        <v>163</v>
      </c>
      <c r="BE218" s="166">
        <f t="shared" si="34"/>
        <v>0</v>
      </c>
      <c r="BF218" s="166">
        <f t="shared" si="35"/>
        <v>0</v>
      </c>
      <c r="BG218" s="166">
        <f t="shared" si="36"/>
        <v>0</v>
      </c>
      <c r="BH218" s="166">
        <f t="shared" si="37"/>
        <v>0</v>
      </c>
      <c r="BI218" s="166">
        <f t="shared" si="38"/>
        <v>0</v>
      </c>
      <c r="BJ218" s="14" t="s">
        <v>87</v>
      </c>
      <c r="BK218" s="166">
        <f t="shared" si="39"/>
        <v>0</v>
      </c>
      <c r="BL218" s="14" t="s">
        <v>227</v>
      </c>
      <c r="BM218" s="165" t="s">
        <v>1050</v>
      </c>
    </row>
    <row r="219" spans="1:65" s="2" customFormat="1" ht="16.5" customHeight="1">
      <c r="A219" s="29"/>
      <c r="B219" s="152"/>
      <c r="C219" s="153" t="s">
        <v>752</v>
      </c>
      <c r="D219" s="153" t="s">
        <v>165</v>
      </c>
      <c r="E219" s="154" t="s">
        <v>2422</v>
      </c>
      <c r="F219" s="155" t="s">
        <v>2423</v>
      </c>
      <c r="G219" s="156" t="s">
        <v>2362</v>
      </c>
      <c r="H219" s="157">
        <v>3</v>
      </c>
      <c r="I219" s="158"/>
      <c r="J219" s="159">
        <f t="shared" si="30"/>
        <v>0</v>
      </c>
      <c r="K219" s="160"/>
      <c r="L219" s="30"/>
      <c r="M219" s="161" t="s">
        <v>1</v>
      </c>
      <c r="N219" s="162" t="s">
        <v>40</v>
      </c>
      <c r="O219" s="58"/>
      <c r="P219" s="163">
        <f t="shared" si="31"/>
        <v>0</v>
      </c>
      <c r="Q219" s="163">
        <v>8.0000000000000007E-5</v>
      </c>
      <c r="R219" s="163">
        <f t="shared" si="32"/>
        <v>2.4000000000000003E-4</v>
      </c>
      <c r="S219" s="163">
        <v>0</v>
      </c>
      <c r="T219" s="164">
        <f t="shared" si="3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5" t="s">
        <v>227</v>
      </c>
      <c r="AT219" s="165" t="s">
        <v>165</v>
      </c>
      <c r="AU219" s="165" t="s">
        <v>87</v>
      </c>
      <c r="AY219" s="14" t="s">
        <v>163</v>
      </c>
      <c r="BE219" s="166">
        <f t="shared" si="34"/>
        <v>0</v>
      </c>
      <c r="BF219" s="166">
        <f t="shared" si="35"/>
        <v>0</v>
      </c>
      <c r="BG219" s="166">
        <f t="shared" si="36"/>
        <v>0</v>
      </c>
      <c r="BH219" s="166">
        <f t="shared" si="37"/>
        <v>0</v>
      </c>
      <c r="BI219" s="166">
        <f t="shared" si="38"/>
        <v>0</v>
      </c>
      <c r="BJ219" s="14" t="s">
        <v>87</v>
      </c>
      <c r="BK219" s="166">
        <f t="shared" si="39"/>
        <v>0</v>
      </c>
      <c r="BL219" s="14" t="s">
        <v>227</v>
      </c>
      <c r="BM219" s="165" t="s">
        <v>1058</v>
      </c>
    </row>
    <row r="220" spans="1:65" s="2" customFormat="1" ht="24.2" customHeight="1">
      <c r="A220" s="29"/>
      <c r="B220" s="152"/>
      <c r="C220" s="153" t="s">
        <v>756</v>
      </c>
      <c r="D220" s="153" t="s">
        <v>165</v>
      </c>
      <c r="E220" s="154" t="s">
        <v>2424</v>
      </c>
      <c r="F220" s="155" t="s">
        <v>2425</v>
      </c>
      <c r="G220" s="156" t="s">
        <v>2362</v>
      </c>
      <c r="H220" s="157">
        <v>3</v>
      </c>
      <c r="I220" s="158"/>
      <c r="J220" s="159">
        <f t="shared" si="30"/>
        <v>0</v>
      </c>
      <c r="K220" s="160"/>
      <c r="L220" s="30"/>
      <c r="M220" s="161" t="s">
        <v>1</v>
      </c>
      <c r="N220" s="162" t="s">
        <v>40</v>
      </c>
      <c r="O220" s="58"/>
      <c r="P220" s="163">
        <f t="shared" si="31"/>
        <v>0</v>
      </c>
      <c r="Q220" s="163">
        <v>1.7099999999999999E-3</v>
      </c>
      <c r="R220" s="163">
        <f t="shared" si="32"/>
        <v>5.13E-3</v>
      </c>
      <c r="S220" s="163">
        <v>0</v>
      </c>
      <c r="T220" s="164">
        <f t="shared" si="3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5" t="s">
        <v>227</v>
      </c>
      <c r="AT220" s="165" t="s">
        <v>165</v>
      </c>
      <c r="AU220" s="165" t="s">
        <v>87</v>
      </c>
      <c r="AY220" s="14" t="s">
        <v>163</v>
      </c>
      <c r="BE220" s="166">
        <f t="shared" si="34"/>
        <v>0</v>
      </c>
      <c r="BF220" s="166">
        <f t="shared" si="35"/>
        <v>0</v>
      </c>
      <c r="BG220" s="166">
        <f t="shared" si="36"/>
        <v>0</v>
      </c>
      <c r="BH220" s="166">
        <f t="shared" si="37"/>
        <v>0</v>
      </c>
      <c r="BI220" s="166">
        <f t="shared" si="38"/>
        <v>0</v>
      </c>
      <c r="BJ220" s="14" t="s">
        <v>87</v>
      </c>
      <c r="BK220" s="166">
        <f t="shared" si="39"/>
        <v>0</v>
      </c>
      <c r="BL220" s="14" t="s">
        <v>227</v>
      </c>
      <c r="BM220" s="165" t="s">
        <v>1066</v>
      </c>
    </row>
    <row r="221" spans="1:65" s="2" customFormat="1" ht="24.2" customHeight="1">
      <c r="A221" s="29"/>
      <c r="B221" s="152"/>
      <c r="C221" s="153" t="s">
        <v>760</v>
      </c>
      <c r="D221" s="153" t="s">
        <v>165</v>
      </c>
      <c r="E221" s="154" t="s">
        <v>2426</v>
      </c>
      <c r="F221" s="155" t="s">
        <v>2427</v>
      </c>
      <c r="G221" s="156" t="s">
        <v>2043</v>
      </c>
      <c r="H221" s="157">
        <v>5</v>
      </c>
      <c r="I221" s="158"/>
      <c r="J221" s="159">
        <f t="shared" si="30"/>
        <v>0</v>
      </c>
      <c r="K221" s="160"/>
      <c r="L221" s="30"/>
      <c r="M221" s="161" t="s">
        <v>1</v>
      </c>
      <c r="N221" s="162" t="s">
        <v>40</v>
      </c>
      <c r="O221" s="58"/>
      <c r="P221" s="163">
        <f t="shared" si="31"/>
        <v>0</v>
      </c>
      <c r="Q221" s="163">
        <v>1.8400000000000001E-3</v>
      </c>
      <c r="R221" s="163">
        <f t="shared" si="32"/>
        <v>9.1999999999999998E-3</v>
      </c>
      <c r="S221" s="163">
        <v>0</v>
      </c>
      <c r="T221" s="164">
        <f t="shared" si="3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5" t="s">
        <v>227</v>
      </c>
      <c r="AT221" s="165" t="s">
        <v>165</v>
      </c>
      <c r="AU221" s="165" t="s">
        <v>87</v>
      </c>
      <c r="AY221" s="14" t="s">
        <v>163</v>
      </c>
      <c r="BE221" s="166">
        <f t="shared" si="34"/>
        <v>0</v>
      </c>
      <c r="BF221" s="166">
        <f t="shared" si="35"/>
        <v>0</v>
      </c>
      <c r="BG221" s="166">
        <f t="shared" si="36"/>
        <v>0</v>
      </c>
      <c r="BH221" s="166">
        <f t="shared" si="37"/>
        <v>0</v>
      </c>
      <c r="BI221" s="166">
        <f t="shared" si="38"/>
        <v>0</v>
      </c>
      <c r="BJ221" s="14" t="s">
        <v>87</v>
      </c>
      <c r="BK221" s="166">
        <f t="shared" si="39"/>
        <v>0</v>
      </c>
      <c r="BL221" s="14" t="s">
        <v>227</v>
      </c>
      <c r="BM221" s="165" t="s">
        <v>1074</v>
      </c>
    </row>
    <row r="222" spans="1:65" s="2" customFormat="1" ht="16.5" customHeight="1">
      <c r="A222" s="29"/>
      <c r="B222" s="152"/>
      <c r="C222" s="153" t="s">
        <v>764</v>
      </c>
      <c r="D222" s="153" t="s">
        <v>165</v>
      </c>
      <c r="E222" s="154" t="s">
        <v>2428</v>
      </c>
      <c r="F222" s="155" t="s">
        <v>2429</v>
      </c>
      <c r="G222" s="156" t="s">
        <v>2362</v>
      </c>
      <c r="H222" s="157">
        <v>3</v>
      </c>
      <c r="I222" s="158"/>
      <c r="J222" s="159">
        <f t="shared" si="30"/>
        <v>0</v>
      </c>
      <c r="K222" s="160"/>
      <c r="L222" s="30"/>
      <c r="M222" s="161" t="s">
        <v>1</v>
      </c>
      <c r="N222" s="162" t="s">
        <v>40</v>
      </c>
      <c r="O222" s="58"/>
      <c r="P222" s="163">
        <f t="shared" si="31"/>
        <v>0</v>
      </c>
      <c r="Q222" s="163">
        <v>3.4000000000000002E-4</v>
      </c>
      <c r="R222" s="163">
        <f t="shared" si="32"/>
        <v>1.0200000000000001E-3</v>
      </c>
      <c r="S222" s="163">
        <v>0</v>
      </c>
      <c r="T222" s="164">
        <f t="shared" si="3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5" t="s">
        <v>227</v>
      </c>
      <c r="AT222" s="165" t="s">
        <v>165</v>
      </c>
      <c r="AU222" s="165" t="s">
        <v>87</v>
      </c>
      <c r="AY222" s="14" t="s">
        <v>163</v>
      </c>
      <c r="BE222" s="166">
        <f t="shared" si="34"/>
        <v>0</v>
      </c>
      <c r="BF222" s="166">
        <f t="shared" si="35"/>
        <v>0</v>
      </c>
      <c r="BG222" s="166">
        <f t="shared" si="36"/>
        <v>0</v>
      </c>
      <c r="BH222" s="166">
        <f t="shared" si="37"/>
        <v>0</v>
      </c>
      <c r="BI222" s="166">
        <f t="shared" si="38"/>
        <v>0</v>
      </c>
      <c r="BJ222" s="14" t="s">
        <v>87</v>
      </c>
      <c r="BK222" s="166">
        <f t="shared" si="39"/>
        <v>0</v>
      </c>
      <c r="BL222" s="14" t="s">
        <v>227</v>
      </c>
      <c r="BM222" s="165" t="s">
        <v>1080</v>
      </c>
    </row>
    <row r="223" spans="1:65" s="2" customFormat="1" ht="21.75" customHeight="1">
      <c r="A223" s="29"/>
      <c r="B223" s="152"/>
      <c r="C223" s="172" t="s">
        <v>768</v>
      </c>
      <c r="D223" s="172" t="s">
        <v>613</v>
      </c>
      <c r="E223" s="173" t="s">
        <v>2430</v>
      </c>
      <c r="F223" s="174" t="s">
        <v>2431</v>
      </c>
      <c r="G223" s="175" t="s">
        <v>2043</v>
      </c>
      <c r="H223" s="176">
        <v>1</v>
      </c>
      <c r="I223" s="177"/>
      <c r="J223" s="178">
        <f t="shared" si="30"/>
        <v>0</v>
      </c>
      <c r="K223" s="179"/>
      <c r="L223" s="180"/>
      <c r="M223" s="181" t="s">
        <v>1</v>
      </c>
      <c r="N223" s="182" t="s">
        <v>40</v>
      </c>
      <c r="O223" s="58"/>
      <c r="P223" s="163">
        <f t="shared" si="31"/>
        <v>0</v>
      </c>
      <c r="Q223" s="163">
        <v>0</v>
      </c>
      <c r="R223" s="163">
        <f t="shared" si="32"/>
        <v>0</v>
      </c>
      <c r="S223" s="163">
        <v>0</v>
      </c>
      <c r="T223" s="164">
        <f t="shared" si="3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5" t="s">
        <v>292</v>
      </c>
      <c r="AT223" s="165" t="s">
        <v>613</v>
      </c>
      <c r="AU223" s="165" t="s">
        <v>87</v>
      </c>
      <c r="AY223" s="14" t="s">
        <v>163</v>
      </c>
      <c r="BE223" s="166">
        <f t="shared" si="34"/>
        <v>0</v>
      </c>
      <c r="BF223" s="166">
        <f t="shared" si="35"/>
        <v>0</v>
      </c>
      <c r="BG223" s="166">
        <f t="shared" si="36"/>
        <v>0</v>
      </c>
      <c r="BH223" s="166">
        <f t="shared" si="37"/>
        <v>0</v>
      </c>
      <c r="BI223" s="166">
        <f t="shared" si="38"/>
        <v>0</v>
      </c>
      <c r="BJ223" s="14" t="s">
        <v>87</v>
      </c>
      <c r="BK223" s="166">
        <f t="shared" si="39"/>
        <v>0</v>
      </c>
      <c r="BL223" s="14" t="s">
        <v>227</v>
      </c>
      <c r="BM223" s="165" t="s">
        <v>1088</v>
      </c>
    </row>
    <row r="224" spans="1:65" s="2" customFormat="1" ht="16.5" customHeight="1">
      <c r="A224" s="29"/>
      <c r="B224" s="152"/>
      <c r="C224" s="153" t="s">
        <v>772</v>
      </c>
      <c r="D224" s="153" t="s">
        <v>165</v>
      </c>
      <c r="E224" s="154" t="s">
        <v>2432</v>
      </c>
      <c r="F224" s="155" t="s">
        <v>2433</v>
      </c>
      <c r="G224" s="156" t="s">
        <v>2043</v>
      </c>
      <c r="H224" s="157">
        <v>1</v>
      </c>
      <c r="I224" s="158"/>
      <c r="J224" s="159">
        <f t="shared" si="30"/>
        <v>0</v>
      </c>
      <c r="K224" s="160"/>
      <c r="L224" s="30"/>
      <c r="M224" s="161" t="s">
        <v>1</v>
      </c>
      <c r="N224" s="162" t="s">
        <v>40</v>
      </c>
      <c r="O224" s="58"/>
      <c r="P224" s="163">
        <f t="shared" si="31"/>
        <v>0</v>
      </c>
      <c r="Q224" s="163">
        <v>4.0000000000000003E-5</v>
      </c>
      <c r="R224" s="163">
        <f t="shared" si="32"/>
        <v>4.0000000000000003E-5</v>
      </c>
      <c r="S224" s="163">
        <v>0</v>
      </c>
      <c r="T224" s="164">
        <f t="shared" si="3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5" t="s">
        <v>227</v>
      </c>
      <c r="AT224" s="165" t="s">
        <v>165</v>
      </c>
      <c r="AU224" s="165" t="s">
        <v>87</v>
      </c>
      <c r="AY224" s="14" t="s">
        <v>163</v>
      </c>
      <c r="BE224" s="166">
        <f t="shared" si="34"/>
        <v>0</v>
      </c>
      <c r="BF224" s="166">
        <f t="shared" si="35"/>
        <v>0</v>
      </c>
      <c r="BG224" s="166">
        <f t="shared" si="36"/>
        <v>0</v>
      </c>
      <c r="BH224" s="166">
        <f t="shared" si="37"/>
        <v>0</v>
      </c>
      <c r="BI224" s="166">
        <f t="shared" si="38"/>
        <v>0</v>
      </c>
      <c r="BJ224" s="14" t="s">
        <v>87</v>
      </c>
      <c r="BK224" s="166">
        <f t="shared" si="39"/>
        <v>0</v>
      </c>
      <c r="BL224" s="14" t="s">
        <v>227</v>
      </c>
      <c r="BM224" s="165" t="s">
        <v>1096</v>
      </c>
    </row>
    <row r="225" spans="1:65" s="2" customFormat="1" ht="16.5" customHeight="1">
      <c r="A225" s="29"/>
      <c r="B225" s="152"/>
      <c r="C225" s="172" t="s">
        <v>776</v>
      </c>
      <c r="D225" s="172" t="s">
        <v>613</v>
      </c>
      <c r="E225" s="173" t="s">
        <v>2434</v>
      </c>
      <c r="F225" s="174" t="s">
        <v>2435</v>
      </c>
      <c r="G225" s="175" t="s">
        <v>2043</v>
      </c>
      <c r="H225" s="176">
        <v>5</v>
      </c>
      <c r="I225" s="177"/>
      <c r="J225" s="178">
        <f t="shared" si="30"/>
        <v>0</v>
      </c>
      <c r="K225" s="179"/>
      <c r="L225" s="180"/>
      <c r="M225" s="181" t="s">
        <v>1</v>
      </c>
      <c r="N225" s="182" t="s">
        <v>40</v>
      </c>
      <c r="O225" s="58"/>
      <c r="P225" s="163">
        <f t="shared" si="31"/>
        <v>0</v>
      </c>
      <c r="Q225" s="163">
        <v>0</v>
      </c>
      <c r="R225" s="163">
        <f t="shared" si="32"/>
        <v>0</v>
      </c>
      <c r="S225" s="163">
        <v>0</v>
      </c>
      <c r="T225" s="164">
        <f t="shared" si="3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5" t="s">
        <v>292</v>
      </c>
      <c r="AT225" s="165" t="s">
        <v>613</v>
      </c>
      <c r="AU225" s="165" t="s">
        <v>87</v>
      </c>
      <c r="AY225" s="14" t="s">
        <v>163</v>
      </c>
      <c r="BE225" s="166">
        <f t="shared" si="34"/>
        <v>0</v>
      </c>
      <c r="BF225" s="166">
        <f t="shared" si="35"/>
        <v>0</v>
      </c>
      <c r="BG225" s="166">
        <f t="shared" si="36"/>
        <v>0</v>
      </c>
      <c r="BH225" s="166">
        <f t="shared" si="37"/>
        <v>0</v>
      </c>
      <c r="BI225" s="166">
        <f t="shared" si="38"/>
        <v>0</v>
      </c>
      <c r="BJ225" s="14" t="s">
        <v>87</v>
      </c>
      <c r="BK225" s="166">
        <f t="shared" si="39"/>
        <v>0</v>
      </c>
      <c r="BL225" s="14" t="s">
        <v>227</v>
      </c>
      <c r="BM225" s="165" t="s">
        <v>1104</v>
      </c>
    </row>
    <row r="226" spans="1:65" s="2" customFormat="1" ht="37.9" customHeight="1">
      <c r="A226" s="29"/>
      <c r="B226" s="152"/>
      <c r="C226" s="172" t="s">
        <v>780</v>
      </c>
      <c r="D226" s="172" t="s">
        <v>613</v>
      </c>
      <c r="E226" s="173" t="s">
        <v>2436</v>
      </c>
      <c r="F226" s="174" t="s">
        <v>2437</v>
      </c>
      <c r="G226" s="175" t="s">
        <v>2043</v>
      </c>
      <c r="H226" s="176">
        <v>5</v>
      </c>
      <c r="I226" s="177"/>
      <c r="J226" s="178">
        <f t="shared" si="30"/>
        <v>0</v>
      </c>
      <c r="K226" s="179"/>
      <c r="L226" s="180"/>
      <c r="M226" s="181" t="s">
        <v>1</v>
      </c>
      <c r="N226" s="182" t="s">
        <v>40</v>
      </c>
      <c r="O226" s="58"/>
      <c r="P226" s="163">
        <f t="shared" si="31"/>
        <v>0</v>
      </c>
      <c r="Q226" s="163">
        <v>0</v>
      </c>
      <c r="R226" s="163">
        <f t="shared" si="32"/>
        <v>0</v>
      </c>
      <c r="S226" s="163">
        <v>0</v>
      </c>
      <c r="T226" s="164">
        <f t="shared" si="3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5" t="s">
        <v>292</v>
      </c>
      <c r="AT226" s="165" t="s">
        <v>613</v>
      </c>
      <c r="AU226" s="165" t="s">
        <v>87</v>
      </c>
      <c r="AY226" s="14" t="s">
        <v>163</v>
      </c>
      <c r="BE226" s="166">
        <f t="shared" si="34"/>
        <v>0</v>
      </c>
      <c r="BF226" s="166">
        <f t="shared" si="35"/>
        <v>0</v>
      </c>
      <c r="BG226" s="166">
        <f t="shared" si="36"/>
        <v>0</v>
      </c>
      <c r="BH226" s="166">
        <f t="shared" si="37"/>
        <v>0</v>
      </c>
      <c r="BI226" s="166">
        <f t="shared" si="38"/>
        <v>0</v>
      </c>
      <c r="BJ226" s="14" t="s">
        <v>87</v>
      </c>
      <c r="BK226" s="166">
        <f t="shared" si="39"/>
        <v>0</v>
      </c>
      <c r="BL226" s="14" t="s">
        <v>227</v>
      </c>
      <c r="BM226" s="165" t="s">
        <v>1112</v>
      </c>
    </row>
    <row r="227" spans="1:65" s="2" customFormat="1" ht="24.2" customHeight="1">
      <c r="A227" s="29"/>
      <c r="B227" s="152"/>
      <c r="C227" s="172" t="s">
        <v>784</v>
      </c>
      <c r="D227" s="172" t="s">
        <v>613</v>
      </c>
      <c r="E227" s="173" t="s">
        <v>2438</v>
      </c>
      <c r="F227" s="174" t="s">
        <v>2439</v>
      </c>
      <c r="G227" s="175" t="s">
        <v>2043</v>
      </c>
      <c r="H227" s="176">
        <v>3</v>
      </c>
      <c r="I227" s="177"/>
      <c r="J227" s="178">
        <f t="shared" si="30"/>
        <v>0</v>
      </c>
      <c r="K227" s="179"/>
      <c r="L227" s="180"/>
      <c r="M227" s="181" t="s">
        <v>1</v>
      </c>
      <c r="N227" s="182" t="s">
        <v>40</v>
      </c>
      <c r="O227" s="58"/>
      <c r="P227" s="163">
        <f t="shared" si="31"/>
        <v>0</v>
      </c>
      <c r="Q227" s="163">
        <v>0</v>
      </c>
      <c r="R227" s="163">
        <f t="shared" si="32"/>
        <v>0</v>
      </c>
      <c r="S227" s="163">
        <v>0</v>
      </c>
      <c r="T227" s="164">
        <f t="shared" si="3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5" t="s">
        <v>292</v>
      </c>
      <c r="AT227" s="165" t="s">
        <v>613</v>
      </c>
      <c r="AU227" s="165" t="s">
        <v>87</v>
      </c>
      <c r="AY227" s="14" t="s">
        <v>163</v>
      </c>
      <c r="BE227" s="166">
        <f t="shared" si="34"/>
        <v>0</v>
      </c>
      <c r="BF227" s="166">
        <f t="shared" si="35"/>
        <v>0</v>
      </c>
      <c r="BG227" s="166">
        <f t="shared" si="36"/>
        <v>0</v>
      </c>
      <c r="BH227" s="166">
        <f t="shared" si="37"/>
        <v>0</v>
      </c>
      <c r="BI227" s="166">
        <f t="shared" si="38"/>
        <v>0</v>
      </c>
      <c r="BJ227" s="14" t="s">
        <v>87</v>
      </c>
      <c r="BK227" s="166">
        <f t="shared" si="39"/>
        <v>0</v>
      </c>
      <c r="BL227" s="14" t="s">
        <v>227</v>
      </c>
      <c r="BM227" s="165" t="s">
        <v>2174</v>
      </c>
    </row>
    <row r="228" spans="1:65" s="2" customFormat="1" ht="16.5" customHeight="1">
      <c r="A228" s="29"/>
      <c r="B228" s="152"/>
      <c r="C228" s="172" t="s">
        <v>788</v>
      </c>
      <c r="D228" s="172" t="s">
        <v>613</v>
      </c>
      <c r="E228" s="173" t="s">
        <v>2440</v>
      </c>
      <c r="F228" s="174" t="s">
        <v>2441</v>
      </c>
      <c r="G228" s="175" t="s">
        <v>2043</v>
      </c>
      <c r="H228" s="176">
        <v>3</v>
      </c>
      <c r="I228" s="177"/>
      <c r="J228" s="178">
        <f t="shared" si="30"/>
        <v>0</v>
      </c>
      <c r="K228" s="179"/>
      <c r="L228" s="180"/>
      <c r="M228" s="181" t="s">
        <v>1</v>
      </c>
      <c r="N228" s="182" t="s">
        <v>40</v>
      </c>
      <c r="O228" s="58"/>
      <c r="P228" s="163">
        <f t="shared" si="31"/>
        <v>0</v>
      </c>
      <c r="Q228" s="163">
        <v>0</v>
      </c>
      <c r="R228" s="163">
        <f t="shared" si="32"/>
        <v>0</v>
      </c>
      <c r="S228" s="163">
        <v>0</v>
      </c>
      <c r="T228" s="164">
        <f t="shared" si="3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5" t="s">
        <v>292</v>
      </c>
      <c r="AT228" s="165" t="s">
        <v>613</v>
      </c>
      <c r="AU228" s="165" t="s">
        <v>87</v>
      </c>
      <c r="AY228" s="14" t="s">
        <v>163</v>
      </c>
      <c r="BE228" s="166">
        <f t="shared" si="34"/>
        <v>0</v>
      </c>
      <c r="BF228" s="166">
        <f t="shared" si="35"/>
        <v>0</v>
      </c>
      <c r="BG228" s="166">
        <f t="shared" si="36"/>
        <v>0</v>
      </c>
      <c r="BH228" s="166">
        <f t="shared" si="37"/>
        <v>0</v>
      </c>
      <c r="BI228" s="166">
        <f t="shared" si="38"/>
        <v>0</v>
      </c>
      <c r="BJ228" s="14" t="s">
        <v>87</v>
      </c>
      <c r="BK228" s="166">
        <f t="shared" si="39"/>
        <v>0</v>
      </c>
      <c r="BL228" s="14" t="s">
        <v>227</v>
      </c>
      <c r="BM228" s="165" t="s">
        <v>2177</v>
      </c>
    </row>
    <row r="229" spans="1:65" s="2" customFormat="1" ht="16.5" customHeight="1">
      <c r="A229" s="29"/>
      <c r="B229" s="152"/>
      <c r="C229" s="153" t="s">
        <v>792</v>
      </c>
      <c r="D229" s="153" t="s">
        <v>165</v>
      </c>
      <c r="E229" s="154" t="s">
        <v>2442</v>
      </c>
      <c r="F229" s="155" t="s">
        <v>2443</v>
      </c>
      <c r="G229" s="156" t="s">
        <v>2043</v>
      </c>
      <c r="H229" s="157">
        <v>3</v>
      </c>
      <c r="I229" s="158"/>
      <c r="J229" s="159">
        <f t="shared" si="30"/>
        <v>0</v>
      </c>
      <c r="K229" s="160"/>
      <c r="L229" s="30"/>
      <c r="M229" s="161" t="s">
        <v>1</v>
      </c>
      <c r="N229" s="162" t="s">
        <v>40</v>
      </c>
      <c r="O229" s="58"/>
      <c r="P229" s="163">
        <f t="shared" si="31"/>
        <v>0</v>
      </c>
      <c r="Q229" s="163">
        <v>2.0000000000000002E-5</v>
      </c>
      <c r="R229" s="163">
        <f t="shared" si="32"/>
        <v>6.0000000000000008E-5</v>
      </c>
      <c r="S229" s="163">
        <v>0</v>
      </c>
      <c r="T229" s="164">
        <f t="shared" si="3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5" t="s">
        <v>227</v>
      </c>
      <c r="AT229" s="165" t="s">
        <v>165</v>
      </c>
      <c r="AU229" s="165" t="s">
        <v>87</v>
      </c>
      <c r="AY229" s="14" t="s">
        <v>163</v>
      </c>
      <c r="BE229" s="166">
        <f t="shared" si="34"/>
        <v>0</v>
      </c>
      <c r="BF229" s="166">
        <f t="shared" si="35"/>
        <v>0</v>
      </c>
      <c r="BG229" s="166">
        <f t="shared" si="36"/>
        <v>0</v>
      </c>
      <c r="BH229" s="166">
        <f t="shared" si="37"/>
        <v>0</v>
      </c>
      <c r="BI229" s="166">
        <f t="shared" si="38"/>
        <v>0</v>
      </c>
      <c r="BJ229" s="14" t="s">
        <v>87</v>
      </c>
      <c r="BK229" s="166">
        <f t="shared" si="39"/>
        <v>0</v>
      </c>
      <c r="BL229" s="14" t="s">
        <v>227</v>
      </c>
      <c r="BM229" s="165" t="s">
        <v>2180</v>
      </c>
    </row>
    <row r="230" spans="1:65" s="2" customFormat="1" ht="24.2" customHeight="1">
      <c r="A230" s="29"/>
      <c r="B230" s="152"/>
      <c r="C230" s="153" t="s">
        <v>796</v>
      </c>
      <c r="D230" s="153" t="s">
        <v>165</v>
      </c>
      <c r="E230" s="154" t="s">
        <v>2444</v>
      </c>
      <c r="F230" s="155" t="s">
        <v>2445</v>
      </c>
      <c r="G230" s="156" t="s">
        <v>2043</v>
      </c>
      <c r="H230" s="157">
        <v>5</v>
      </c>
      <c r="I230" s="158"/>
      <c r="J230" s="159">
        <f t="shared" si="30"/>
        <v>0</v>
      </c>
      <c r="K230" s="160"/>
      <c r="L230" s="30"/>
      <c r="M230" s="161" t="s">
        <v>1</v>
      </c>
      <c r="N230" s="162" t="s">
        <v>40</v>
      </c>
      <c r="O230" s="58"/>
      <c r="P230" s="163">
        <f t="shared" si="31"/>
        <v>0</v>
      </c>
      <c r="Q230" s="163">
        <v>2.1900000000000001E-3</v>
      </c>
      <c r="R230" s="163">
        <f t="shared" si="32"/>
        <v>1.0950000000000001E-2</v>
      </c>
      <c r="S230" s="163">
        <v>0</v>
      </c>
      <c r="T230" s="164">
        <f t="shared" si="3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5" t="s">
        <v>227</v>
      </c>
      <c r="AT230" s="165" t="s">
        <v>165</v>
      </c>
      <c r="AU230" s="165" t="s">
        <v>87</v>
      </c>
      <c r="AY230" s="14" t="s">
        <v>163</v>
      </c>
      <c r="BE230" s="166">
        <f t="shared" si="34"/>
        <v>0</v>
      </c>
      <c r="BF230" s="166">
        <f t="shared" si="35"/>
        <v>0</v>
      </c>
      <c r="BG230" s="166">
        <f t="shared" si="36"/>
        <v>0</v>
      </c>
      <c r="BH230" s="166">
        <f t="shared" si="37"/>
        <v>0</v>
      </c>
      <c r="BI230" s="166">
        <f t="shared" si="38"/>
        <v>0</v>
      </c>
      <c r="BJ230" s="14" t="s">
        <v>87</v>
      </c>
      <c r="BK230" s="166">
        <f t="shared" si="39"/>
        <v>0</v>
      </c>
      <c r="BL230" s="14" t="s">
        <v>227</v>
      </c>
      <c r="BM230" s="165" t="s">
        <v>2183</v>
      </c>
    </row>
    <row r="231" spans="1:65" s="2" customFormat="1" ht="16.5" customHeight="1">
      <c r="A231" s="29"/>
      <c r="B231" s="152"/>
      <c r="C231" s="172" t="s">
        <v>800</v>
      </c>
      <c r="D231" s="172" t="s">
        <v>613</v>
      </c>
      <c r="E231" s="173" t="s">
        <v>2446</v>
      </c>
      <c r="F231" s="174" t="s">
        <v>2447</v>
      </c>
      <c r="G231" s="175" t="s">
        <v>2043</v>
      </c>
      <c r="H231" s="176">
        <v>3</v>
      </c>
      <c r="I231" s="177"/>
      <c r="J231" s="178">
        <f t="shared" si="30"/>
        <v>0</v>
      </c>
      <c r="K231" s="179"/>
      <c r="L231" s="180"/>
      <c r="M231" s="181" t="s">
        <v>1</v>
      </c>
      <c r="N231" s="182" t="s">
        <v>40</v>
      </c>
      <c r="O231" s="58"/>
      <c r="P231" s="163">
        <f t="shared" si="31"/>
        <v>0</v>
      </c>
      <c r="Q231" s="163">
        <v>2.3000000000000001E-4</v>
      </c>
      <c r="R231" s="163">
        <f t="shared" si="32"/>
        <v>6.9000000000000008E-4</v>
      </c>
      <c r="S231" s="163">
        <v>0</v>
      </c>
      <c r="T231" s="164">
        <f t="shared" si="3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5" t="s">
        <v>292</v>
      </c>
      <c r="AT231" s="165" t="s">
        <v>613</v>
      </c>
      <c r="AU231" s="165" t="s">
        <v>87</v>
      </c>
      <c r="AY231" s="14" t="s">
        <v>163</v>
      </c>
      <c r="BE231" s="166">
        <f t="shared" si="34"/>
        <v>0</v>
      </c>
      <c r="BF231" s="166">
        <f t="shared" si="35"/>
        <v>0</v>
      </c>
      <c r="BG231" s="166">
        <f t="shared" si="36"/>
        <v>0</v>
      </c>
      <c r="BH231" s="166">
        <f t="shared" si="37"/>
        <v>0</v>
      </c>
      <c r="BI231" s="166">
        <f t="shared" si="38"/>
        <v>0</v>
      </c>
      <c r="BJ231" s="14" t="s">
        <v>87</v>
      </c>
      <c r="BK231" s="166">
        <f t="shared" si="39"/>
        <v>0</v>
      </c>
      <c r="BL231" s="14" t="s">
        <v>227</v>
      </c>
      <c r="BM231" s="165" t="s">
        <v>2186</v>
      </c>
    </row>
    <row r="232" spans="1:65" s="2" customFormat="1" ht="16.5" customHeight="1">
      <c r="A232" s="29"/>
      <c r="B232" s="152"/>
      <c r="C232" s="153" t="s">
        <v>804</v>
      </c>
      <c r="D232" s="153" t="s">
        <v>165</v>
      </c>
      <c r="E232" s="154" t="s">
        <v>2448</v>
      </c>
      <c r="F232" s="155" t="s">
        <v>2449</v>
      </c>
      <c r="G232" s="156" t="s">
        <v>2043</v>
      </c>
      <c r="H232" s="157">
        <v>5</v>
      </c>
      <c r="I232" s="158"/>
      <c r="J232" s="159">
        <f t="shared" si="30"/>
        <v>0</v>
      </c>
      <c r="K232" s="160"/>
      <c r="L232" s="30"/>
      <c r="M232" s="161" t="s">
        <v>1</v>
      </c>
      <c r="N232" s="162" t="s">
        <v>40</v>
      </c>
      <c r="O232" s="58"/>
      <c r="P232" s="163">
        <f t="shared" si="31"/>
        <v>0</v>
      </c>
      <c r="Q232" s="163">
        <v>9.0000000000000006E-5</v>
      </c>
      <c r="R232" s="163">
        <f t="shared" si="32"/>
        <v>4.5000000000000004E-4</v>
      </c>
      <c r="S232" s="163">
        <v>0</v>
      </c>
      <c r="T232" s="164">
        <f t="shared" si="3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5" t="s">
        <v>227</v>
      </c>
      <c r="AT232" s="165" t="s">
        <v>165</v>
      </c>
      <c r="AU232" s="165" t="s">
        <v>87</v>
      </c>
      <c r="AY232" s="14" t="s">
        <v>163</v>
      </c>
      <c r="BE232" s="166">
        <f t="shared" si="34"/>
        <v>0</v>
      </c>
      <c r="BF232" s="166">
        <f t="shared" si="35"/>
        <v>0</v>
      </c>
      <c r="BG232" s="166">
        <f t="shared" si="36"/>
        <v>0</v>
      </c>
      <c r="BH232" s="166">
        <f t="shared" si="37"/>
        <v>0</v>
      </c>
      <c r="BI232" s="166">
        <f t="shared" si="38"/>
        <v>0</v>
      </c>
      <c r="BJ232" s="14" t="s">
        <v>87</v>
      </c>
      <c r="BK232" s="166">
        <f t="shared" si="39"/>
        <v>0</v>
      </c>
      <c r="BL232" s="14" t="s">
        <v>227</v>
      </c>
      <c r="BM232" s="165" t="s">
        <v>2189</v>
      </c>
    </row>
    <row r="233" spans="1:65" s="2" customFormat="1" ht="16.5" customHeight="1">
      <c r="A233" s="29"/>
      <c r="B233" s="152"/>
      <c r="C233" s="153" t="s">
        <v>808</v>
      </c>
      <c r="D233" s="153" t="s">
        <v>165</v>
      </c>
      <c r="E233" s="154" t="s">
        <v>2450</v>
      </c>
      <c r="F233" s="155" t="s">
        <v>2451</v>
      </c>
      <c r="G233" s="156" t="s">
        <v>2043</v>
      </c>
      <c r="H233" s="157">
        <v>3</v>
      </c>
      <c r="I233" s="158"/>
      <c r="J233" s="159">
        <f t="shared" si="30"/>
        <v>0</v>
      </c>
      <c r="K233" s="160"/>
      <c r="L233" s="30"/>
      <c r="M233" s="161" t="s">
        <v>1</v>
      </c>
      <c r="N233" s="162" t="s">
        <v>40</v>
      </c>
      <c r="O233" s="58"/>
      <c r="P233" s="163">
        <f t="shared" si="31"/>
        <v>0</v>
      </c>
      <c r="Q233" s="163">
        <v>9.0000000000000006E-5</v>
      </c>
      <c r="R233" s="163">
        <f t="shared" si="32"/>
        <v>2.7E-4</v>
      </c>
      <c r="S233" s="163">
        <v>0</v>
      </c>
      <c r="T233" s="164">
        <f t="shared" si="3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5" t="s">
        <v>227</v>
      </c>
      <c r="AT233" s="165" t="s">
        <v>165</v>
      </c>
      <c r="AU233" s="165" t="s">
        <v>87</v>
      </c>
      <c r="AY233" s="14" t="s">
        <v>163</v>
      </c>
      <c r="BE233" s="166">
        <f t="shared" si="34"/>
        <v>0</v>
      </c>
      <c r="BF233" s="166">
        <f t="shared" si="35"/>
        <v>0</v>
      </c>
      <c r="BG233" s="166">
        <f t="shared" si="36"/>
        <v>0</v>
      </c>
      <c r="BH233" s="166">
        <f t="shared" si="37"/>
        <v>0</v>
      </c>
      <c r="BI233" s="166">
        <f t="shared" si="38"/>
        <v>0</v>
      </c>
      <c r="BJ233" s="14" t="s">
        <v>87</v>
      </c>
      <c r="BK233" s="166">
        <f t="shared" si="39"/>
        <v>0</v>
      </c>
      <c r="BL233" s="14" t="s">
        <v>227</v>
      </c>
      <c r="BM233" s="165" t="s">
        <v>2192</v>
      </c>
    </row>
    <row r="234" spans="1:65" s="2" customFormat="1" ht="24.2" customHeight="1">
      <c r="A234" s="29"/>
      <c r="B234" s="152"/>
      <c r="C234" s="172" t="s">
        <v>812</v>
      </c>
      <c r="D234" s="172" t="s">
        <v>613</v>
      </c>
      <c r="E234" s="173" t="s">
        <v>2452</v>
      </c>
      <c r="F234" s="174" t="s">
        <v>2453</v>
      </c>
      <c r="G234" s="175" t="s">
        <v>2043</v>
      </c>
      <c r="H234" s="176">
        <v>6</v>
      </c>
      <c r="I234" s="177"/>
      <c r="J234" s="178">
        <f t="shared" si="30"/>
        <v>0</v>
      </c>
      <c r="K234" s="179"/>
      <c r="L234" s="180"/>
      <c r="M234" s="181" t="s">
        <v>1</v>
      </c>
      <c r="N234" s="182" t="s">
        <v>40</v>
      </c>
      <c r="O234" s="58"/>
      <c r="P234" s="163">
        <f t="shared" si="31"/>
        <v>0</v>
      </c>
      <c r="Q234" s="163">
        <v>1.9000000000000001E-4</v>
      </c>
      <c r="R234" s="163">
        <f t="shared" si="32"/>
        <v>1.14E-3</v>
      </c>
      <c r="S234" s="163">
        <v>0</v>
      </c>
      <c r="T234" s="164">
        <f t="shared" si="33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65" t="s">
        <v>292</v>
      </c>
      <c r="AT234" s="165" t="s">
        <v>613</v>
      </c>
      <c r="AU234" s="165" t="s">
        <v>87</v>
      </c>
      <c r="AY234" s="14" t="s">
        <v>163</v>
      </c>
      <c r="BE234" s="166">
        <f t="shared" si="34"/>
        <v>0</v>
      </c>
      <c r="BF234" s="166">
        <f t="shared" si="35"/>
        <v>0</v>
      </c>
      <c r="BG234" s="166">
        <f t="shared" si="36"/>
        <v>0</v>
      </c>
      <c r="BH234" s="166">
        <f t="shared" si="37"/>
        <v>0</v>
      </c>
      <c r="BI234" s="166">
        <f t="shared" si="38"/>
        <v>0</v>
      </c>
      <c r="BJ234" s="14" t="s">
        <v>87</v>
      </c>
      <c r="BK234" s="166">
        <f t="shared" si="39"/>
        <v>0</v>
      </c>
      <c r="BL234" s="14" t="s">
        <v>227</v>
      </c>
      <c r="BM234" s="165" t="s">
        <v>2195</v>
      </c>
    </row>
    <row r="235" spans="1:65" s="2" customFormat="1" ht="21.75" customHeight="1">
      <c r="A235" s="29"/>
      <c r="B235" s="152"/>
      <c r="C235" s="172" t="s">
        <v>816</v>
      </c>
      <c r="D235" s="172" t="s">
        <v>613</v>
      </c>
      <c r="E235" s="173" t="s">
        <v>2454</v>
      </c>
      <c r="F235" s="174" t="s">
        <v>2455</v>
      </c>
      <c r="G235" s="175" t="s">
        <v>2043</v>
      </c>
      <c r="H235" s="176">
        <v>1</v>
      </c>
      <c r="I235" s="177"/>
      <c r="J235" s="178">
        <f t="shared" si="30"/>
        <v>0</v>
      </c>
      <c r="K235" s="179"/>
      <c r="L235" s="180"/>
      <c r="M235" s="181" t="s">
        <v>1</v>
      </c>
      <c r="N235" s="182" t="s">
        <v>40</v>
      </c>
      <c r="O235" s="58"/>
      <c r="P235" s="163">
        <f t="shared" si="31"/>
        <v>0</v>
      </c>
      <c r="Q235" s="163">
        <v>0</v>
      </c>
      <c r="R235" s="163">
        <f t="shared" si="32"/>
        <v>0</v>
      </c>
      <c r="S235" s="163">
        <v>0</v>
      </c>
      <c r="T235" s="164">
        <f t="shared" si="3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5" t="s">
        <v>292</v>
      </c>
      <c r="AT235" s="165" t="s">
        <v>613</v>
      </c>
      <c r="AU235" s="165" t="s">
        <v>87</v>
      </c>
      <c r="AY235" s="14" t="s">
        <v>163</v>
      </c>
      <c r="BE235" s="166">
        <f t="shared" si="34"/>
        <v>0</v>
      </c>
      <c r="BF235" s="166">
        <f t="shared" si="35"/>
        <v>0</v>
      </c>
      <c r="BG235" s="166">
        <f t="shared" si="36"/>
        <v>0</v>
      </c>
      <c r="BH235" s="166">
        <f t="shared" si="37"/>
        <v>0</v>
      </c>
      <c r="BI235" s="166">
        <f t="shared" si="38"/>
        <v>0</v>
      </c>
      <c r="BJ235" s="14" t="s">
        <v>87</v>
      </c>
      <c r="BK235" s="166">
        <f t="shared" si="39"/>
        <v>0</v>
      </c>
      <c r="BL235" s="14" t="s">
        <v>227</v>
      </c>
      <c r="BM235" s="165" t="s">
        <v>2198</v>
      </c>
    </row>
    <row r="236" spans="1:65" s="2" customFormat="1" ht="16.5" customHeight="1">
      <c r="A236" s="29"/>
      <c r="B236" s="152"/>
      <c r="C236" s="172" t="s">
        <v>820</v>
      </c>
      <c r="D236" s="172" t="s">
        <v>613</v>
      </c>
      <c r="E236" s="173" t="s">
        <v>2456</v>
      </c>
      <c r="F236" s="174" t="s">
        <v>2457</v>
      </c>
      <c r="G236" s="175" t="s">
        <v>2043</v>
      </c>
      <c r="H236" s="176">
        <v>2</v>
      </c>
      <c r="I236" s="177"/>
      <c r="J236" s="178">
        <f t="shared" si="30"/>
        <v>0</v>
      </c>
      <c r="K236" s="179"/>
      <c r="L236" s="180"/>
      <c r="M236" s="181" t="s">
        <v>1</v>
      </c>
      <c r="N236" s="182" t="s">
        <v>40</v>
      </c>
      <c r="O236" s="58"/>
      <c r="P236" s="163">
        <f t="shared" si="31"/>
        <v>0</v>
      </c>
      <c r="Q236" s="163">
        <v>9.8399999999999998E-3</v>
      </c>
      <c r="R236" s="163">
        <f t="shared" si="32"/>
        <v>1.968E-2</v>
      </c>
      <c r="S236" s="163">
        <v>0</v>
      </c>
      <c r="T236" s="164">
        <f t="shared" si="3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65" t="s">
        <v>292</v>
      </c>
      <c r="AT236" s="165" t="s">
        <v>613</v>
      </c>
      <c r="AU236" s="165" t="s">
        <v>87</v>
      </c>
      <c r="AY236" s="14" t="s">
        <v>163</v>
      </c>
      <c r="BE236" s="166">
        <f t="shared" si="34"/>
        <v>0</v>
      </c>
      <c r="BF236" s="166">
        <f t="shared" si="35"/>
        <v>0</v>
      </c>
      <c r="BG236" s="166">
        <f t="shared" si="36"/>
        <v>0</v>
      </c>
      <c r="BH236" s="166">
        <f t="shared" si="37"/>
        <v>0</v>
      </c>
      <c r="BI236" s="166">
        <f t="shared" si="38"/>
        <v>0</v>
      </c>
      <c r="BJ236" s="14" t="s">
        <v>87</v>
      </c>
      <c r="BK236" s="166">
        <f t="shared" si="39"/>
        <v>0</v>
      </c>
      <c r="BL236" s="14" t="s">
        <v>227</v>
      </c>
      <c r="BM236" s="165" t="s">
        <v>2201</v>
      </c>
    </row>
    <row r="237" spans="1:65" s="2" customFormat="1" ht="16.5" customHeight="1">
      <c r="A237" s="29"/>
      <c r="B237" s="152"/>
      <c r="C237" s="153" t="s">
        <v>824</v>
      </c>
      <c r="D237" s="153" t="s">
        <v>165</v>
      </c>
      <c r="E237" s="154" t="s">
        <v>2458</v>
      </c>
      <c r="F237" s="155" t="s">
        <v>2459</v>
      </c>
      <c r="G237" s="156" t="s">
        <v>2043</v>
      </c>
      <c r="H237" s="157">
        <v>3</v>
      </c>
      <c r="I237" s="158"/>
      <c r="J237" s="159">
        <f t="shared" si="30"/>
        <v>0</v>
      </c>
      <c r="K237" s="160"/>
      <c r="L237" s="30"/>
      <c r="M237" s="161" t="s">
        <v>1</v>
      </c>
      <c r="N237" s="162" t="s">
        <v>40</v>
      </c>
      <c r="O237" s="58"/>
      <c r="P237" s="163">
        <f t="shared" si="31"/>
        <v>0</v>
      </c>
      <c r="Q237" s="163">
        <v>9.0000000000000006E-5</v>
      </c>
      <c r="R237" s="163">
        <f t="shared" si="32"/>
        <v>2.7E-4</v>
      </c>
      <c r="S237" s="163">
        <v>0</v>
      </c>
      <c r="T237" s="164">
        <f t="shared" si="3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65" t="s">
        <v>227</v>
      </c>
      <c r="AT237" s="165" t="s">
        <v>165</v>
      </c>
      <c r="AU237" s="165" t="s">
        <v>87</v>
      </c>
      <c r="AY237" s="14" t="s">
        <v>163</v>
      </c>
      <c r="BE237" s="166">
        <f t="shared" si="34"/>
        <v>0</v>
      </c>
      <c r="BF237" s="166">
        <f t="shared" si="35"/>
        <v>0</v>
      </c>
      <c r="BG237" s="166">
        <f t="shared" si="36"/>
        <v>0</v>
      </c>
      <c r="BH237" s="166">
        <f t="shared" si="37"/>
        <v>0</v>
      </c>
      <c r="BI237" s="166">
        <f t="shared" si="38"/>
        <v>0</v>
      </c>
      <c r="BJ237" s="14" t="s">
        <v>87</v>
      </c>
      <c r="BK237" s="166">
        <f t="shared" si="39"/>
        <v>0</v>
      </c>
      <c r="BL237" s="14" t="s">
        <v>227</v>
      </c>
      <c r="BM237" s="165" t="s">
        <v>2204</v>
      </c>
    </row>
    <row r="238" spans="1:65" s="2" customFormat="1" ht="21.75" customHeight="1">
      <c r="A238" s="29"/>
      <c r="B238" s="152"/>
      <c r="C238" s="153" t="s">
        <v>828</v>
      </c>
      <c r="D238" s="153" t="s">
        <v>165</v>
      </c>
      <c r="E238" s="154" t="s">
        <v>2460</v>
      </c>
      <c r="F238" s="155" t="s">
        <v>2461</v>
      </c>
      <c r="G238" s="156" t="s">
        <v>2043</v>
      </c>
      <c r="H238" s="157">
        <v>1</v>
      </c>
      <c r="I238" s="158"/>
      <c r="J238" s="159">
        <f t="shared" si="30"/>
        <v>0</v>
      </c>
      <c r="K238" s="160"/>
      <c r="L238" s="30"/>
      <c r="M238" s="161" t="s">
        <v>1</v>
      </c>
      <c r="N238" s="162" t="s">
        <v>40</v>
      </c>
      <c r="O238" s="58"/>
      <c r="P238" s="163">
        <f t="shared" si="31"/>
        <v>0</v>
      </c>
      <c r="Q238" s="163">
        <v>9.0000000000000006E-5</v>
      </c>
      <c r="R238" s="163">
        <f t="shared" si="32"/>
        <v>9.0000000000000006E-5</v>
      </c>
      <c r="S238" s="163">
        <v>0</v>
      </c>
      <c r="T238" s="164">
        <f t="shared" si="3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5" t="s">
        <v>227</v>
      </c>
      <c r="AT238" s="165" t="s">
        <v>165</v>
      </c>
      <c r="AU238" s="165" t="s">
        <v>87</v>
      </c>
      <c r="AY238" s="14" t="s">
        <v>163</v>
      </c>
      <c r="BE238" s="166">
        <f t="shared" si="34"/>
        <v>0</v>
      </c>
      <c r="BF238" s="166">
        <f t="shared" si="35"/>
        <v>0</v>
      </c>
      <c r="BG238" s="166">
        <f t="shared" si="36"/>
        <v>0</v>
      </c>
      <c r="BH238" s="166">
        <f t="shared" si="37"/>
        <v>0</v>
      </c>
      <c r="BI238" s="166">
        <f t="shared" si="38"/>
        <v>0</v>
      </c>
      <c r="BJ238" s="14" t="s">
        <v>87</v>
      </c>
      <c r="BK238" s="166">
        <f t="shared" si="39"/>
        <v>0</v>
      </c>
      <c r="BL238" s="14" t="s">
        <v>227</v>
      </c>
      <c r="BM238" s="165" t="s">
        <v>1133</v>
      </c>
    </row>
    <row r="239" spans="1:65" s="2" customFormat="1" ht="16.5" customHeight="1">
      <c r="A239" s="29"/>
      <c r="B239" s="152"/>
      <c r="C239" s="172" t="s">
        <v>832</v>
      </c>
      <c r="D239" s="172" t="s">
        <v>613</v>
      </c>
      <c r="E239" s="173" t="s">
        <v>2462</v>
      </c>
      <c r="F239" s="174" t="s">
        <v>2463</v>
      </c>
      <c r="G239" s="175" t="s">
        <v>2043</v>
      </c>
      <c r="H239" s="176">
        <v>5</v>
      </c>
      <c r="I239" s="177"/>
      <c r="J239" s="178">
        <f t="shared" si="30"/>
        <v>0</v>
      </c>
      <c r="K239" s="179"/>
      <c r="L239" s="180"/>
      <c r="M239" s="181" t="s">
        <v>1</v>
      </c>
      <c r="N239" s="182" t="s">
        <v>40</v>
      </c>
      <c r="O239" s="58"/>
      <c r="P239" s="163">
        <f t="shared" si="31"/>
        <v>0</v>
      </c>
      <c r="Q239" s="163">
        <v>1E-3</v>
      </c>
      <c r="R239" s="163">
        <f t="shared" si="32"/>
        <v>5.0000000000000001E-3</v>
      </c>
      <c r="S239" s="163">
        <v>0</v>
      </c>
      <c r="T239" s="164">
        <f t="shared" si="3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5" t="s">
        <v>292</v>
      </c>
      <c r="AT239" s="165" t="s">
        <v>613</v>
      </c>
      <c r="AU239" s="165" t="s">
        <v>87</v>
      </c>
      <c r="AY239" s="14" t="s">
        <v>163</v>
      </c>
      <c r="BE239" s="166">
        <f t="shared" si="34"/>
        <v>0</v>
      </c>
      <c r="BF239" s="166">
        <f t="shared" si="35"/>
        <v>0</v>
      </c>
      <c r="BG239" s="166">
        <f t="shared" si="36"/>
        <v>0</v>
      </c>
      <c r="BH239" s="166">
        <f t="shared" si="37"/>
        <v>0</v>
      </c>
      <c r="BI239" s="166">
        <f t="shared" si="38"/>
        <v>0</v>
      </c>
      <c r="BJ239" s="14" t="s">
        <v>87</v>
      </c>
      <c r="BK239" s="166">
        <f t="shared" si="39"/>
        <v>0</v>
      </c>
      <c r="BL239" s="14" t="s">
        <v>227</v>
      </c>
      <c r="BM239" s="165" t="s">
        <v>2209</v>
      </c>
    </row>
    <row r="240" spans="1:65" s="2" customFormat="1" ht="16.5" customHeight="1">
      <c r="A240" s="29"/>
      <c r="B240" s="152"/>
      <c r="C240" s="172" t="s">
        <v>836</v>
      </c>
      <c r="D240" s="172" t="s">
        <v>613</v>
      </c>
      <c r="E240" s="173" t="s">
        <v>2464</v>
      </c>
      <c r="F240" s="174" t="s">
        <v>2465</v>
      </c>
      <c r="G240" s="175" t="s">
        <v>2043</v>
      </c>
      <c r="H240" s="176">
        <v>1</v>
      </c>
      <c r="I240" s="177"/>
      <c r="J240" s="178">
        <f t="shared" si="30"/>
        <v>0</v>
      </c>
      <c r="K240" s="179"/>
      <c r="L240" s="180"/>
      <c r="M240" s="181" t="s">
        <v>1</v>
      </c>
      <c r="N240" s="182" t="s">
        <v>40</v>
      </c>
      <c r="O240" s="58"/>
      <c r="P240" s="163">
        <f t="shared" si="31"/>
        <v>0</v>
      </c>
      <c r="Q240" s="163">
        <v>0</v>
      </c>
      <c r="R240" s="163">
        <f t="shared" si="32"/>
        <v>0</v>
      </c>
      <c r="S240" s="163">
        <v>0</v>
      </c>
      <c r="T240" s="164">
        <f t="shared" si="3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5" t="s">
        <v>292</v>
      </c>
      <c r="AT240" s="165" t="s">
        <v>613</v>
      </c>
      <c r="AU240" s="165" t="s">
        <v>87</v>
      </c>
      <c r="AY240" s="14" t="s">
        <v>163</v>
      </c>
      <c r="BE240" s="166">
        <f t="shared" si="34"/>
        <v>0</v>
      </c>
      <c r="BF240" s="166">
        <f t="shared" si="35"/>
        <v>0</v>
      </c>
      <c r="BG240" s="166">
        <f t="shared" si="36"/>
        <v>0</v>
      </c>
      <c r="BH240" s="166">
        <f t="shared" si="37"/>
        <v>0</v>
      </c>
      <c r="BI240" s="166">
        <f t="shared" si="38"/>
        <v>0</v>
      </c>
      <c r="BJ240" s="14" t="s">
        <v>87</v>
      </c>
      <c r="BK240" s="166">
        <f t="shared" si="39"/>
        <v>0</v>
      </c>
      <c r="BL240" s="14" t="s">
        <v>227</v>
      </c>
      <c r="BM240" s="165" t="s">
        <v>2214</v>
      </c>
    </row>
    <row r="241" spans="1:65" s="2" customFormat="1" ht="21.75" customHeight="1">
      <c r="A241" s="29"/>
      <c r="B241" s="152"/>
      <c r="C241" s="153" t="s">
        <v>840</v>
      </c>
      <c r="D241" s="153" t="s">
        <v>165</v>
      </c>
      <c r="E241" s="154" t="s">
        <v>2466</v>
      </c>
      <c r="F241" s="155" t="s">
        <v>2467</v>
      </c>
      <c r="G241" s="156" t="s">
        <v>2043</v>
      </c>
      <c r="H241" s="157">
        <v>14</v>
      </c>
      <c r="I241" s="158"/>
      <c r="J241" s="159">
        <f t="shared" si="30"/>
        <v>0</v>
      </c>
      <c r="K241" s="160"/>
      <c r="L241" s="30"/>
      <c r="M241" s="161" t="s">
        <v>1</v>
      </c>
      <c r="N241" s="162" t="s">
        <v>40</v>
      </c>
      <c r="O241" s="58"/>
      <c r="P241" s="163">
        <f t="shared" si="31"/>
        <v>0</v>
      </c>
      <c r="Q241" s="163">
        <v>2.0000000000000001E-4</v>
      </c>
      <c r="R241" s="163">
        <f t="shared" si="32"/>
        <v>2.8E-3</v>
      </c>
      <c r="S241" s="163">
        <v>0</v>
      </c>
      <c r="T241" s="164">
        <f t="shared" si="3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65" t="s">
        <v>227</v>
      </c>
      <c r="AT241" s="165" t="s">
        <v>165</v>
      </c>
      <c r="AU241" s="165" t="s">
        <v>87</v>
      </c>
      <c r="AY241" s="14" t="s">
        <v>163</v>
      </c>
      <c r="BE241" s="166">
        <f t="shared" si="34"/>
        <v>0</v>
      </c>
      <c r="BF241" s="166">
        <f t="shared" si="35"/>
        <v>0</v>
      </c>
      <c r="BG241" s="166">
        <f t="shared" si="36"/>
        <v>0</v>
      </c>
      <c r="BH241" s="166">
        <f t="shared" si="37"/>
        <v>0</v>
      </c>
      <c r="BI241" s="166">
        <f t="shared" si="38"/>
        <v>0</v>
      </c>
      <c r="BJ241" s="14" t="s">
        <v>87</v>
      </c>
      <c r="BK241" s="166">
        <f t="shared" si="39"/>
        <v>0</v>
      </c>
      <c r="BL241" s="14" t="s">
        <v>227</v>
      </c>
      <c r="BM241" s="165" t="s">
        <v>2217</v>
      </c>
    </row>
    <row r="242" spans="1:65" s="2" customFormat="1" ht="21.75" customHeight="1">
      <c r="A242" s="29"/>
      <c r="B242" s="152"/>
      <c r="C242" s="153" t="s">
        <v>844</v>
      </c>
      <c r="D242" s="153" t="s">
        <v>165</v>
      </c>
      <c r="E242" s="154" t="s">
        <v>2468</v>
      </c>
      <c r="F242" s="155" t="s">
        <v>2469</v>
      </c>
      <c r="G242" s="156" t="s">
        <v>2043</v>
      </c>
      <c r="H242" s="157">
        <v>2</v>
      </c>
      <c r="I242" s="158"/>
      <c r="J242" s="159">
        <f t="shared" si="30"/>
        <v>0</v>
      </c>
      <c r="K242" s="160"/>
      <c r="L242" s="30"/>
      <c r="M242" s="161" t="s">
        <v>1</v>
      </c>
      <c r="N242" s="162" t="s">
        <v>40</v>
      </c>
      <c r="O242" s="58"/>
      <c r="P242" s="163">
        <f t="shared" si="31"/>
        <v>0</v>
      </c>
      <c r="Q242" s="163">
        <v>9.0000000000000006E-5</v>
      </c>
      <c r="R242" s="163">
        <f t="shared" si="32"/>
        <v>1.8000000000000001E-4</v>
      </c>
      <c r="S242" s="163">
        <v>0</v>
      </c>
      <c r="T242" s="164">
        <f t="shared" si="3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5" t="s">
        <v>227</v>
      </c>
      <c r="AT242" s="165" t="s">
        <v>165</v>
      </c>
      <c r="AU242" s="165" t="s">
        <v>87</v>
      </c>
      <c r="AY242" s="14" t="s">
        <v>163</v>
      </c>
      <c r="BE242" s="166">
        <f t="shared" si="34"/>
        <v>0</v>
      </c>
      <c r="BF242" s="166">
        <f t="shared" si="35"/>
        <v>0</v>
      </c>
      <c r="BG242" s="166">
        <f t="shared" si="36"/>
        <v>0</v>
      </c>
      <c r="BH242" s="166">
        <f t="shared" si="37"/>
        <v>0</v>
      </c>
      <c r="BI242" s="166">
        <f t="shared" si="38"/>
        <v>0</v>
      </c>
      <c r="BJ242" s="14" t="s">
        <v>87</v>
      </c>
      <c r="BK242" s="166">
        <f t="shared" si="39"/>
        <v>0</v>
      </c>
      <c r="BL242" s="14" t="s">
        <v>227</v>
      </c>
      <c r="BM242" s="165" t="s">
        <v>2220</v>
      </c>
    </row>
    <row r="243" spans="1:65" s="2" customFormat="1" ht="24.2" customHeight="1">
      <c r="A243" s="29"/>
      <c r="B243" s="152"/>
      <c r="C243" s="153" t="s">
        <v>848</v>
      </c>
      <c r="D243" s="153" t="s">
        <v>165</v>
      </c>
      <c r="E243" s="154" t="s">
        <v>2470</v>
      </c>
      <c r="F243" s="155" t="s">
        <v>2471</v>
      </c>
      <c r="G243" s="156" t="s">
        <v>307</v>
      </c>
      <c r="H243" s="157">
        <v>0.109</v>
      </c>
      <c r="I243" s="158"/>
      <c r="J243" s="159">
        <f t="shared" si="30"/>
        <v>0</v>
      </c>
      <c r="K243" s="160"/>
      <c r="L243" s="30"/>
      <c r="M243" s="161" t="s">
        <v>1</v>
      </c>
      <c r="N243" s="162" t="s">
        <v>40</v>
      </c>
      <c r="O243" s="58"/>
      <c r="P243" s="163">
        <f t="shared" si="31"/>
        <v>0</v>
      </c>
      <c r="Q243" s="163">
        <v>0</v>
      </c>
      <c r="R243" s="163">
        <f t="shared" si="32"/>
        <v>0</v>
      </c>
      <c r="S243" s="163">
        <v>0</v>
      </c>
      <c r="T243" s="164">
        <f t="shared" si="3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5" t="s">
        <v>227</v>
      </c>
      <c r="AT243" s="165" t="s">
        <v>165</v>
      </c>
      <c r="AU243" s="165" t="s">
        <v>87</v>
      </c>
      <c r="AY243" s="14" t="s">
        <v>163</v>
      </c>
      <c r="BE243" s="166">
        <f t="shared" si="34"/>
        <v>0</v>
      </c>
      <c r="BF243" s="166">
        <f t="shared" si="35"/>
        <v>0</v>
      </c>
      <c r="BG243" s="166">
        <f t="shared" si="36"/>
        <v>0</v>
      </c>
      <c r="BH243" s="166">
        <f t="shared" si="37"/>
        <v>0</v>
      </c>
      <c r="BI243" s="166">
        <f t="shared" si="38"/>
        <v>0</v>
      </c>
      <c r="BJ243" s="14" t="s">
        <v>87</v>
      </c>
      <c r="BK243" s="166">
        <f t="shared" si="39"/>
        <v>0</v>
      </c>
      <c r="BL243" s="14" t="s">
        <v>227</v>
      </c>
      <c r="BM243" s="165" t="s">
        <v>2223</v>
      </c>
    </row>
    <row r="244" spans="1:65" s="12" customFormat="1" ht="22.9" customHeight="1">
      <c r="B244" s="139"/>
      <c r="D244" s="140" t="s">
        <v>73</v>
      </c>
      <c r="E244" s="150" t="s">
        <v>2472</v>
      </c>
      <c r="F244" s="150" t="s">
        <v>2473</v>
      </c>
      <c r="I244" s="142"/>
      <c r="J244" s="151">
        <f>BK244</f>
        <v>0</v>
      </c>
      <c r="L244" s="139"/>
      <c r="M244" s="144"/>
      <c r="N244" s="145"/>
      <c r="O244" s="145"/>
      <c r="P244" s="146">
        <f>SUM(P245:P246)</f>
        <v>0</v>
      </c>
      <c r="Q244" s="145"/>
      <c r="R244" s="146">
        <f>SUM(R245:R246)</f>
        <v>1.3554199999999999E-2</v>
      </c>
      <c r="S244" s="145"/>
      <c r="T244" s="147">
        <f>SUM(T245:T246)</f>
        <v>0</v>
      </c>
      <c r="AR244" s="140" t="s">
        <v>87</v>
      </c>
      <c r="AT244" s="148" t="s">
        <v>73</v>
      </c>
      <c r="AU244" s="148" t="s">
        <v>81</v>
      </c>
      <c r="AY244" s="140" t="s">
        <v>163</v>
      </c>
      <c r="BK244" s="149">
        <f>SUM(BK245:BK246)</f>
        <v>0</v>
      </c>
    </row>
    <row r="245" spans="1:65" s="2" customFormat="1" ht="24.2" customHeight="1">
      <c r="A245" s="29"/>
      <c r="B245" s="152"/>
      <c r="C245" s="153" t="s">
        <v>852</v>
      </c>
      <c r="D245" s="153" t="s">
        <v>165</v>
      </c>
      <c r="E245" s="154" t="s">
        <v>2474</v>
      </c>
      <c r="F245" s="155" t="s">
        <v>2475</v>
      </c>
      <c r="G245" s="156" t="s">
        <v>282</v>
      </c>
      <c r="H245" s="157">
        <v>10.26</v>
      </c>
      <c r="I245" s="158"/>
      <c r="J245" s="159">
        <f>ROUND(I245*H245,2)</f>
        <v>0</v>
      </c>
      <c r="K245" s="160"/>
      <c r="L245" s="30"/>
      <c r="M245" s="161" t="s">
        <v>1</v>
      </c>
      <c r="N245" s="162" t="s">
        <v>40</v>
      </c>
      <c r="O245" s="58"/>
      <c r="P245" s="163">
        <f>O245*H245</f>
        <v>0</v>
      </c>
      <c r="Q245" s="163">
        <v>1.17E-3</v>
      </c>
      <c r="R245" s="163">
        <f>Q245*H245</f>
        <v>1.20042E-2</v>
      </c>
      <c r="S245" s="163">
        <v>0</v>
      </c>
      <c r="T245" s="164">
        <f>S245*H245</f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65" t="s">
        <v>227</v>
      </c>
      <c r="AT245" s="165" t="s">
        <v>165</v>
      </c>
      <c r="AU245" s="165" t="s">
        <v>87</v>
      </c>
      <c r="AY245" s="14" t="s">
        <v>163</v>
      </c>
      <c r="BE245" s="166">
        <f>IF(N245="základná",J245,0)</f>
        <v>0</v>
      </c>
      <c r="BF245" s="166">
        <f>IF(N245="znížená",J245,0)</f>
        <v>0</v>
      </c>
      <c r="BG245" s="166">
        <f>IF(N245="zákl. prenesená",J245,0)</f>
        <v>0</v>
      </c>
      <c r="BH245" s="166">
        <f>IF(N245="zníž. prenesená",J245,0)</f>
        <v>0</v>
      </c>
      <c r="BI245" s="166">
        <f>IF(N245="nulová",J245,0)</f>
        <v>0</v>
      </c>
      <c r="BJ245" s="14" t="s">
        <v>87</v>
      </c>
      <c r="BK245" s="166">
        <f>ROUND(I245*H245,2)</f>
        <v>0</v>
      </c>
      <c r="BL245" s="14" t="s">
        <v>227</v>
      </c>
      <c r="BM245" s="165" t="s">
        <v>2226</v>
      </c>
    </row>
    <row r="246" spans="1:65" s="2" customFormat="1" ht="24.2" customHeight="1">
      <c r="A246" s="29"/>
      <c r="B246" s="152"/>
      <c r="C246" s="153" t="s">
        <v>856</v>
      </c>
      <c r="D246" s="153" t="s">
        <v>165</v>
      </c>
      <c r="E246" s="154" t="s">
        <v>2476</v>
      </c>
      <c r="F246" s="155" t="s">
        <v>2477</v>
      </c>
      <c r="G246" s="156" t="s">
        <v>2043</v>
      </c>
      <c r="H246" s="157">
        <v>1</v>
      </c>
      <c r="I246" s="158"/>
      <c r="J246" s="159">
        <f>ROUND(I246*H246,2)</f>
        <v>0</v>
      </c>
      <c r="K246" s="160"/>
      <c r="L246" s="30"/>
      <c r="M246" s="161" t="s">
        <v>1</v>
      </c>
      <c r="N246" s="162" t="s">
        <v>40</v>
      </c>
      <c r="O246" s="58"/>
      <c r="P246" s="163">
        <f>O246*H246</f>
        <v>0</v>
      </c>
      <c r="Q246" s="163">
        <v>1.5499999999999999E-3</v>
      </c>
      <c r="R246" s="163">
        <f>Q246*H246</f>
        <v>1.5499999999999999E-3</v>
      </c>
      <c r="S246" s="163">
        <v>0</v>
      </c>
      <c r="T246" s="164">
        <f>S246*H246</f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5" t="s">
        <v>227</v>
      </c>
      <c r="AT246" s="165" t="s">
        <v>165</v>
      </c>
      <c r="AU246" s="165" t="s">
        <v>87</v>
      </c>
      <c r="AY246" s="14" t="s">
        <v>163</v>
      </c>
      <c r="BE246" s="166">
        <f>IF(N246="základná",J246,0)</f>
        <v>0</v>
      </c>
      <c r="BF246" s="166">
        <f>IF(N246="znížená",J246,0)</f>
        <v>0</v>
      </c>
      <c r="BG246" s="166">
        <f>IF(N246="zákl. prenesená",J246,0)</f>
        <v>0</v>
      </c>
      <c r="BH246" s="166">
        <f>IF(N246="zníž. prenesená",J246,0)</f>
        <v>0</v>
      </c>
      <c r="BI246" s="166">
        <f>IF(N246="nulová",J246,0)</f>
        <v>0</v>
      </c>
      <c r="BJ246" s="14" t="s">
        <v>87</v>
      </c>
      <c r="BK246" s="166">
        <f>ROUND(I246*H246,2)</f>
        <v>0</v>
      </c>
      <c r="BL246" s="14" t="s">
        <v>227</v>
      </c>
      <c r="BM246" s="165" t="s">
        <v>2229</v>
      </c>
    </row>
    <row r="247" spans="1:65" s="12" customFormat="1" ht="22.9" customHeight="1">
      <c r="B247" s="139"/>
      <c r="D247" s="140" t="s">
        <v>73</v>
      </c>
      <c r="E247" s="150" t="s">
        <v>2478</v>
      </c>
      <c r="F247" s="150" t="s">
        <v>2479</v>
      </c>
      <c r="I247" s="142"/>
      <c r="J247" s="151">
        <f>BK247</f>
        <v>0</v>
      </c>
      <c r="L247" s="139"/>
      <c r="M247" s="144"/>
      <c r="N247" s="145"/>
      <c r="O247" s="145"/>
      <c r="P247" s="146">
        <f>SUM(P248:P256)</f>
        <v>0</v>
      </c>
      <c r="Q247" s="145"/>
      <c r="R247" s="146">
        <f>SUM(R248:R256)</f>
        <v>3.7000000000000002E-3</v>
      </c>
      <c r="S247" s="145"/>
      <c r="T247" s="147">
        <f>SUM(T248:T256)</f>
        <v>0</v>
      </c>
      <c r="AR247" s="140" t="s">
        <v>87</v>
      </c>
      <c r="AT247" s="148" t="s">
        <v>73</v>
      </c>
      <c r="AU247" s="148" t="s">
        <v>81</v>
      </c>
      <c r="AY247" s="140" t="s">
        <v>163</v>
      </c>
      <c r="BK247" s="149">
        <f>SUM(BK248:BK256)</f>
        <v>0</v>
      </c>
    </row>
    <row r="248" spans="1:65" s="2" customFormat="1" ht="21.75" customHeight="1">
      <c r="A248" s="29"/>
      <c r="B248" s="152"/>
      <c r="C248" s="153" t="s">
        <v>860</v>
      </c>
      <c r="D248" s="153" t="s">
        <v>165</v>
      </c>
      <c r="E248" s="154" t="s">
        <v>2480</v>
      </c>
      <c r="F248" s="155" t="s">
        <v>2481</v>
      </c>
      <c r="G248" s="156" t="s">
        <v>2362</v>
      </c>
      <c r="H248" s="157">
        <v>5</v>
      </c>
      <c r="I248" s="158"/>
      <c r="J248" s="159">
        <f t="shared" ref="J248:J256" si="40">ROUND(I248*H248,2)</f>
        <v>0</v>
      </c>
      <c r="K248" s="160"/>
      <c r="L248" s="30"/>
      <c r="M248" s="161" t="s">
        <v>1</v>
      </c>
      <c r="N248" s="162" t="s">
        <v>40</v>
      </c>
      <c r="O248" s="58"/>
      <c r="P248" s="163">
        <f t="shared" ref="P248:P256" si="41">O248*H248</f>
        <v>0</v>
      </c>
      <c r="Q248" s="163">
        <v>3.4000000000000002E-4</v>
      </c>
      <c r="R248" s="163">
        <f t="shared" ref="R248:R256" si="42">Q248*H248</f>
        <v>1.7000000000000001E-3</v>
      </c>
      <c r="S248" s="163">
        <v>0</v>
      </c>
      <c r="T248" s="164">
        <f t="shared" ref="T248:T256" si="43">S248*H248</f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65" t="s">
        <v>227</v>
      </c>
      <c r="AT248" s="165" t="s">
        <v>165</v>
      </c>
      <c r="AU248" s="165" t="s">
        <v>87</v>
      </c>
      <c r="AY248" s="14" t="s">
        <v>163</v>
      </c>
      <c r="BE248" s="166">
        <f t="shared" ref="BE248:BE256" si="44">IF(N248="základná",J248,0)</f>
        <v>0</v>
      </c>
      <c r="BF248" s="166">
        <f t="shared" ref="BF248:BF256" si="45">IF(N248="znížená",J248,0)</f>
        <v>0</v>
      </c>
      <c r="BG248" s="166">
        <f t="shared" ref="BG248:BG256" si="46">IF(N248="zákl. prenesená",J248,0)</f>
        <v>0</v>
      </c>
      <c r="BH248" s="166">
        <f t="shared" ref="BH248:BH256" si="47">IF(N248="zníž. prenesená",J248,0)</f>
        <v>0</v>
      </c>
      <c r="BI248" s="166">
        <f t="shared" ref="BI248:BI256" si="48">IF(N248="nulová",J248,0)</f>
        <v>0</v>
      </c>
      <c r="BJ248" s="14" t="s">
        <v>87</v>
      </c>
      <c r="BK248" s="166">
        <f t="shared" ref="BK248:BK256" si="49">ROUND(I248*H248,2)</f>
        <v>0</v>
      </c>
      <c r="BL248" s="14" t="s">
        <v>227</v>
      </c>
      <c r="BM248" s="165" t="s">
        <v>2232</v>
      </c>
    </row>
    <row r="249" spans="1:65" s="2" customFormat="1" ht="16.5" customHeight="1">
      <c r="A249" s="29"/>
      <c r="B249" s="152"/>
      <c r="C249" s="153" t="s">
        <v>864</v>
      </c>
      <c r="D249" s="153" t="s">
        <v>165</v>
      </c>
      <c r="E249" s="154" t="s">
        <v>2482</v>
      </c>
      <c r="F249" s="155" t="s">
        <v>2483</v>
      </c>
      <c r="G249" s="156" t="s">
        <v>2362</v>
      </c>
      <c r="H249" s="157">
        <v>5</v>
      </c>
      <c r="I249" s="158"/>
      <c r="J249" s="159">
        <f t="shared" si="40"/>
        <v>0</v>
      </c>
      <c r="K249" s="160"/>
      <c r="L249" s="30"/>
      <c r="M249" s="161" t="s">
        <v>1</v>
      </c>
      <c r="N249" s="162" t="s">
        <v>40</v>
      </c>
      <c r="O249" s="58"/>
      <c r="P249" s="163">
        <f t="shared" si="41"/>
        <v>0</v>
      </c>
      <c r="Q249" s="163">
        <v>4.0000000000000003E-5</v>
      </c>
      <c r="R249" s="163">
        <f t="shared" si="42"/>
        <v>2.0000000000000001E-4</v>
      </c>
      <c r="S249" s="163">
        <v>0</v>
      </c>
      <c r="T249" s="164">
        <f t="shared" si="43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65" t="s">
        <v>227</v>
      </c>
      <c r="AT249" s="165" t="s">
        <v>165</v>
      </c>
      <c r="AU249" s="165" t="s">
        <v>87</v>
      </c>
      <c r="AY249" s="14" t="s">
        <v>163</v>
      </c>
      <c r="BE249" s="166">
        <f t="shared" si="44"/>
        <v>0</v>
      </c>
      <c r="BF249" s="166">
        <f t="shared" si="45"/>
        <v>0</v>
      </c>
      <c r="BG249" s="166">
        <f t="shared" si="46"/>
        <v>0</v>
      </c>
      <c r="BH249" s="166">
        <f t="shared" si="47"/>
        <v>0</v>
      </c>
      <c r="BI249" s="166">
        <f t="shared" si="48"/>
        <v>0</v>
      </c>
      <c r="BJ249" s="14" t="s">
        <v>87</v>
      </c>
      <c r="BK249" s="166">
        <f t="shared" si="49"/>
        <v>0</v>
      </c>
      <c r="BL249" s="14" t="s">
        <v>227</v>
      </c>
      <c r="BM249" s="165" t="s">
        <v>2236</v>
      </c>
    </row>
    <row r="250" spans="1:65" s="2" customFormat="1" ht="16.5" customHeight="1">
      <c r="A250" s="29"/>
      <c r="B250" s="152"/>
      <c r="C250" s="172" t="s">
        <v>868</v>
      </c>
      <c r="D250" s="172" t="s">
        <v>613</v>
      </c>
      <c r="E250" s="173" t="s">
        <v>2484</v>
      </c>
      <c r="F250" s="174" t="s">
        <v>2485</v>
      </c>
      <c r="G250" s="175" t="s">
        <v>2043</v>
      </c>
      <c r="H250" s="176">
        <v>2</v>
      </c>
      <c r="I250" s="177"/>
      <c r="J250" s="178">
        <f t="shared" si="40"/>
        <v>0</v>
      </c>
      <c r="K250" s="179"/>
      <c r="L250" s="180"/>
      <c r="M250" s="181" t="s">
        <v>1</v>
      </c>
      <c r="N250" s="182" t="s">
        <v>40</v>
      </c>
      <c r="O250" s="58"/>
      <c r="P250" s="163">
        <f t="shared" si="41"/>
        <v>0</v>
      </c>
      <c r="Q250" s="163">
        <v>8.9999999999999998E-4</v>
      </c>
      <c r="R250" s="163">
        <f t="shared" si="42"/>
        <v>1.8E-3</v>
      </c>
      <c r="S250" s="163">
        <v>0</v>
      </c>
      <c r="T250" s="164">
        <f t="shared" si="43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65" t="s">
        <v>292</v>
      </c>
      <c r="AT250" s="165" t="s">
        <v>613</v>
      </c>
      <c r="AU250" s="165" t="s">
        <v>87</v>
      </c>
      <c r="AY250" s="14" t="s">
        <v>163</v>
      </c>
      <c r="BE250" s="166">
        <f t="shared" si="44"/>
        <v>0</v>
      </c>
      <c r="BF250" s="166">
        <f t="shared" si="45"/>
        <v>0</v>
      </c>
      <c r="BG250" s="166">
        <f t="shared" si="46"/>
        <v>0</v>
      </c>
      <c r="BH250" s="166">
        <f t="shared" si="47"/>
        <v>0</v>
      </c>
      <c r="BI250" s="166">
        <f t="shared" si="48"/>
        <v>0</v>
      </c>
      <c r="BJ250" s="14" t="s">
        <v>87</v>
      </c>
      <c r="BK250" s="166">
        <f t="shared" si="49"/>
        <v>0</v>
      </c>
      <c r="BL250" s="14" t="s">
        <v>227</v>
      </c>
      <c r="BM250" s="165" t="s">
        <v>2240</v>
      </c>
    </row>
    <row r="251" spans="1:65" s="2" customFormat="1" ht="16.5" customHeight="1">
      <c r="A251" s="29"/>
      <c r="B251" s="152"/>
      <c r="C251" s="153" t="s">
        <v>872</v>
      </c>
      <c r="D251" s="153" t="s">
        <v>165</v>
      </c>
      <c r="E251" s="154" t="s">
        <v>2486</v>
      </c>
      <c r="F251" s="155" t="s">
        <v>2487</v>
      </c>
      <c r="G251" s="156" t="s">
        <v>2043</v>
      </c>
      <c r="H251" s="157">
        <v>6</v>
      </c>
      <c r="I251" s="158"/>
      <c r="J251" s="159">
        <f t="shared" si="40"/>
        <v>0</v>
      </c>
      <c r="K251" s="160"/>
      <c r="L251" s="30"/>
      <c r="M251" s="161" t="s">
        <v>1</v>
      </c>
      <c r="N251" s="162" t="s">
        <v>40</v>
      </c>
      <c r="O251" s="58"/>
      <c r="P251" s="163">
        <f t="shared" si="41"/>
        <v>0</v>
      </c>
      <c r="Q251" s="163">
        <v>0</v>
      </c>
      <c r="R251" s="163">
        <f t="shared" si="42"/>
        <v>0</v>
      </c>
      <c r="S251" s="163">
        <v>0</v>
      </c>
      <c r="T251" s="164">
        <f t="shared" si="43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65" t="s">
        <v>227</v>
      </c>
      <c r="AT251" s="165" t="s">
        <v>165</v>
      </c>
      <c r="AU251" s="165" t="s">
        <v>87</v>
      </c>
      <c r="AY251" s="14" t="s">
        <v>163</v>
      </c>
      <c r="BE251" s="166">
        <f t="shared" si="44"/>
        <v>0</v>
      </c>
      <c r="BF251" s="166">
        <f t="shared" si="45"/>
        <v>0</v>
      </c>
      <c r="BG251" s="166">
        <f t="shared" si="46"/>
        <v>0</v>
      </c>
      <c r="BH251" s="166">
        <f t="shared" si="47"/>
        <v>0</v>
      </c>
      <c r="BI251" s="166">
        <f t="shared" si="48"/>
        <v>0</v>
      </c>
      <c r="BJ251" s="14" t="s">
        <v>87</v>
      </c>
      <c r="BK251" s="166">
        <f t="shared" si="49"/>
        <v>0</v>
      </c>
      <c r="BL251" s="14" t="s">
        <v>227</v>
      </c>
      <c r="BM251" s="165" t="s">
        <v>2244</v>
      </c>
    </row>
    <row r="252" spans="1:65" s="2" customFormat="1" ht="16.5" customHeight="1">
      <c r="A252" s="29"/>
      <c r="B252" s="152"/>
      <c r="C252" s="172" t="s">
        <v>876</v>
      </c>
      <c r="D252" s="172" t="s">
        <v>613</v>
      </c>
      <c r="E252" s="173" t="s">
        <v>2488</v>
      </c>
      <c r="F252" s="174" t="s">
        <v>2489</v>
      </c>
      <c r="G252" s="175" t="s">
        <v>2043</v>
      </c>
      <c r="H252" s="176">
        <v>2</v>
      </c>
      <c r="I252" s="177"/>
      <c r="J252" s="178">
        <f t="shared" si="40"/>
        <v>0</v>
      </c>
      <c r="K252" s="179"/>
      <c r="L252" s="180"/>
      <c r="M252" s="181" t="s">
        <v>1</v>
      </c>
      <c r="N252" s="182" t="s">
        <v>40</v>
      </c>
      <c r="O252" s="58"/>
      <c r="P252" s="163">
        <f t="shared" si="41"/>
        <v>0</v>
      </c>
      <c r="Q252" s="163">
        <v>0</v>
      </c>
      <c r="R252" s="163">
        <f t="shared" si="42"/>
        <v>0</v>
      </c>
      <c r="S252" s="163">
        <v>0</v>
      </c>
      <c r="T252" s="164">
        <f t="shared" si="43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65" t="s">
        <v>292</v>
      </c>
      <c r="AT252" s="165" t="s">
        <v>613</v>
      </c>
      <c r="AU252" s="165" t="s">
        <v>87</v>
      </c>
      <c r="AY252" s="14" t="s">
        <v>163</v>
      </c>
      <c r="BE252" s="166">
        <f t="shared" si="44"/>
        <v>0</v>
      </c>
      <c r="BF252" s="166">
        <f t="shared" si="45"/>
        <v>0</v>
      </c>
      <c r="BG252" s="166">
        <f t="shared" si="46"/>
        <v>0</v>
      </c>
      <c r="BH252" s="166">
        <f t="shared" si="47"/>
        <v>0</v>
      </c>
      <c r="BI252" s="166">
        <f t="shared" si="48"/>
        <v>0</v>
      </c>
      <c r="BJ252" s="14" t="s">
        <v>87</v>
      </c>
      <c r="BK252" s="166">
        <f t="shared" si="49"/>
        <v>0</v>
      </c>
      <c r="BL252" s="14" t="s">
        <v>227</v>
      </c>
      <c r="BM252" s="165" t="s">
        <v>2247</v>
      </c>
    </row>
    <row r="253" spans="1:65" s="2" customFormat="1" ht="16.5" customHeight="1">
      <c r="A253" s="29"/>
      <c r="B253" s="152"/>
      <c r="C253" s="172" t="s">
        <v>880</v>
      </c>
      <c r="D253" s="172" t="s">
        <v>613</v>
      </c>
      <c r="E253" s="173" t="s">
        <v>2490</v>
      </c>
      <c r="F253" s="174" t="s">
        <v>2491</v>
      </c>
      <c r="G253" s="175" t="s">
        <v>2043</v>
      </c>
      <c r="H253" s="176">
        <v>1</v>
      </c>
      <c r="I253" s="177"/>
      <c r="J253" s="178">
        <f t="shared" si="40"/>
        <v>0</v>
      </c>
      <c r="K253" s="179"/>
      <c r="L253" s="180"/>
      <c r="M253" s="181" t="s">
        <v>1</v>
      </c>
      <c r="N253" s="182" t="s">
        <v>40</v>
      </c>
      <c r="O253" s="58"/>
      <c r="P253" s="163">
        <f t="shared" si="41"/>
        <v>0</v>
      </c>
      <c r="Q253" s="163">
        <v>0</v>
      </c>
      <c r="R253" s="163">
        <f t="shared" si="42"/>
        <v>0</v>
      </c>
      <c r="S253" s="163">
        <v>0</v>
      </c>
      <c r="T253" s="164">
        <f t="shared" si="43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65" t="s">
        <v>292</v>
      </c>
      <c r="AT253" s="165" t="s">
        <v>613</v>
      </c>
      <c r="AU253" s="165" t="s">
        <v>87</v>
      </c>
      <c r="AY253" s="14" t="s">
        <v>163</v>
      </c>
      <c r="BE253" s="166">
        <f t="shared" si="44"/>
        <v>0</v>
      </c>
      <c r="BF253" s="166">
        <f t="shared" si="45"/>
        <v>0</v>
      </c>
      <c r="BG253" s="166">
        <f t="shared" si="46"/>
        <v>0</v>
      </c>
      <c r="BH253" s="166">
        <f t="shared" si="47"/>
        <v>0</v>
      </c>
      <c r="BI253" s="166">
        <f t="shared" si="48"/>
        <v>0</v>
      </c>
      <c r="BJ253" s="14" t="s">
        <v>87</v>
      </c>
      <c r="BK253" s="166">
        <f t="shared" si="49"/>
        <v>0</v>
      </c>
      <c r="BL253" s="14" t="s">
        <v>227</v>
      </c>
      <c r="BM253" s="165" t="s">
        <v>2250</v>
      </c>
    </row>
    <row r="254" spans="1:65" s="2" customFormat="1" ht="16.5" customHeight="1">
      <c r="A254" s="29"/>
      <c r="B254" s="152"/>
      <c r="C254" s="172" t="s">
        <v>884</v>
      </c>
      <c r="D254" s="172" t="s">
        <v>613</v>
      </c>
      <c r="E254" s="173" t="s">
        <v>2492</v>
      </c>
      <c r="F254" s="174" t="s">
        <v>2493</v>
      </c>
      <c r="G254" s="175" t="s">
        <v>2043</v>
      </c>
      <c r="H254" s="176">
        <v>1</v>
      </c>
      <c r="I254" s="177"/>
      <c r="J254" s="178">
        <f t="shared" si="40"/>
        <v>0</v>
      </c>
      <c r="K254" s="179"/>
      <c r="L254" s="180"/>
      <c r="M254" s="181" t="s">
        <v>1</v>
      </c>
      <c r="N254" s="182" t="s">
        <v>40</v>
      </c>
      <c r="O254" s="58"/>
      <c r="P254" s="163">
        <f t="shared" si="41"/>
        <v>0</v>
      </c>
      <c r="Q254" s="163">
        <v>0</v>
      </c>
      <c r="R254" s="163">
        <f t="shared" si="42"/>
        <v>0</v>
      </c>
      <c r="S254" s="163">
        <v>0</v>
      </c>
      <c r="T254" s="164">
        <f t="shared" si="43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65" t="s">
        <v>292</v>
      </c>
      <c r="AT254" s="165" t="s">
        <v>613</v>
      </c>
      <c r="AU254" s="165" t="s">
        <v>87</v>
      </c>
      <c r="AY254" s="14" t="s">
        <v>163</v>
      </c>
      <c r="BE254" s="166">
        <f t="shared" si="44"/>
        <v>0</v>
      </c>
      <c r="BF254" s="166">
        <f t="shared" si="45"/>
        <v>0</v>
      </c>
      <c r="BG254" s="166">
        <f t="shared" si="46"/>
        <v>0</v>
      </c>
      <c r="BH254" s="166">
        <f t="shared" si="47"/>
        <v>0</v>
      </c>
      <c r="BI254" s="166">
        <f t="shared" si="48"/>
        <v>0</v>
      </c>
      <c r="BJ254" s="14" t="s">
        <v>87</v>
      </c>
      <c r="BK254" s="166">
        <f t="shared" si="49"/>
        <v>0</v>
      </c>
      <c r="BL254" s="14" t="s">
        <v>227</v>
      </c>
      <c r="BM254" s="165" t="s">
        <v>2253</v>
      </c>
    </row>
    <row r="255" spans="1:65" s="2" customFormat="1" ht="16.5" customHeight="1">
      <c r="A255" s="29"/>
      <c r="B255" s="152"/>
      <c r="C255" s="153" t="s">
        <v>888</v>
      </c>
      <c r="D255" s="153" t="s">
        <v>165</v>
      </c>
      <c r="E255" s="154" t="s">
        <v>2494</v>
      </c>
      <c r="F255" s="155" t="s">
        <v>2495</v>
      </c>
      <c r="G255" s="156" t="s">
        <v>2043</v>
      </c>
      <c r="H255" s="157">
        <v>1</v>
      </c>
      <c r="I255" s="158"/>
      <c r="J255" s="159">
        <f t="shared" si="40"/>
        <v>0</v>
      </c>
      <c r="K255" s="160"/>
      <c r="L255" s="30"/>
      <c r="M255" s="161" t="s">
        <v>1</v>
      </c>
      <c r="N255" s="162" t="s">
        <v>40</v>
      </c>
      <c r="O255" s="58"/>
      <c r="P255" s="163">
        <f t="shared" si="41"/>
        <v>0</v>
      </c>
      <c r="Q255" s="163">
        <v>0</v>
      </c>
      <c r="R255" s="163">
        <f t="shared" si="42"/>
        <v>0</v>
      </c>
      <c r="S255" s="163">
        <v>0</v>
      </c>
      <c r="T255" s="164">
        <f t="shared" si="43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65" t="s">
        <v>227</v>
      </c>
      <c r="AT255" s="165" t="s">
        <v>165</v>
      </c>
      <c r="AU255" s="165" t="s">
        <v>87</v>
      </c>
      <c r="AY255" s="14" t="s">
        <v>163</v>
      </c>
      <c r="BE255" s="166">
        <f t="shared" si="44"/>
        <v>0</v>
      </c>
      <c r="BF255" s="166">
        <f t="shared" si="45"/>
        <v>0</v>
      </c>
      <c r="BG255" s="166">
        <f t="shared" si="46"/>
        <v>0</v>
      </c>
      <c r="BH255" s="166">
        <f t="shared" si="47"/>
        <v>0</v>
      </c>
      <c r="BI255" s="166">
        <f t="shared" si="48"/>
        <v>0</v>
      </c>
      <c r="BJ255" s="14" t="s">
        <v>87</v>
      </c>
      <c r="BK255" s="166">
        <f t="shared" si="49"/>
        <v>0</v>
      </c>
      <c r="BL255" s="14" t="s">
        <v>227</v>
      </c>
      <c r="BM255" s="165" t="s">
        <v>2256</v>
      </c>
    </row>
    <row r="256" spans="1:65" s="2" customFormat="1" ht="21.75" customHeight="1">
      <c r="A256" s="29"/>
      <c r="B256" s="152"/>
      <c r="C256" s="153" t="s">
        <v>892</v>
      </c>
      <c r="D256" s="153" t="s">
        <v>165</v>
      </c>
      <c r="E256" s="154" t="s">
        <v>2496</v>
      </c>
      <c r="F256" s="155" t="s">
        <v>2497</v>
      </c>
      <c r="G256" s="156" t="s">
        <v>307</v>
      </c>
      <c r="H256" s="157">
        <v>4.0000000000000001E-3</v>
      </c>
      <c r="I256" s="158"/>
      <c r="J256" s="159">
        <f t="shared" si="40"/>
        <v>0</v>
      </c>
      <c r="K256" s="160"/>
      <c r="L256" s="30"/>
      <c r="M256" s="161" t="s">
        <v>1</v>
      </c>
      <c r="N256" s="162" t="s">
        <v>40</v>
      </c>
      <c r="O256" s="58"/>
      <c r="P256" s="163">
        <f t="shared" si="41"/>
        <v>0</v>
      </c>
      <c r="Q256" s="163">
        <v>0</v>
      </c>
      <c r="R256" s="163">
        <f t="shared" si="42"/>
        <v>0</v>
      </c>
      <c r="S256" s="163">
        <v>0</v>
      </c>
      <c r="T256" s="164">
        <f t="shared" si="43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65" t="s">
        <v>227</v>
      </c>
      <c r="AT256" s="165" t="s">
        <v>165</v>
      </c>
      <c r="AU256" s="165" t="s">
        <v>87</v>
      </c>
      <c r="AY256" s="14" t="s">
        <v>163</v>
      </c>
      <c r="BE256" s="166">
        <f t="shared" si="44"/>
        <v>0</v>
      </c>
      <c r="BF256" s="166">
        <f t="shared" si="45"/>
        <v>0</v>
      </c>
      <c r="BG256" s="166">
        <f t="shared" si="46"/>
        <v>0</v>
      </c>
      <c r="BH256" s="166">
        <f t="shared" si="47"/>
        <v>0</v>
      </c>
      <c r="BI256" s="166">
        <f t="shared" si="48"/>
        <v>0</v>
      </c>
      <c r="BJ256" s="14" t="s">
        <v>87</v>
      </c>
      <c r="BK256" s="166">
        <f t="shared" si="49"/>
        <v>0</v>
      </c>
      <c r="BL256" s="14" t="s">
        <v>227</v>
      </c>
      <c r="BM256" s="165" t="s">
        <v>2261</v>
      </c>
    </row>
    <row r="257" spans="1:65" s="12" customFormat="1" ht="22.9" customHeight="1">
      <c r="B257" s="139"/>
      <c r="D257" s="140" t="s">
        <v>73</v>
      </c>
      <c r="E257" s="150" t="s">
        <v>1458</v>
      </c>
      <c r="F257" s="150" t="s">
        <v>2241</v>
      </c>
      <c r="I257" s="142"/>
      <c r="J257" s="151">
        <f>BK257</f>
        <v>0</v>
      </c>
      <c r="L257" s="139"/>
      <c r="M257" s="144"/>
      <c r="N257" s="145"/>
      <c r="O257" s="145"/>
      <c r="P257" s="146">
        <f>SUM(P258:P262)</f>
        <v>0</v>
      </c>
      <c r="Q257" s="145"/>
      <c r="R257" s="146">
        <f>SUM(R258:R262)</f>
        <v>3.2100000000000002E-3</v>
      </c>
      <c r="S257" s="145"/>
      <c r="T257" s="147">
        <f>SUM(T258:T262)</f>
        <v>0</v>
      </c>
      <c r="AR257" s="140" t="s">
        <v>87</v>
      </c>
      <c r="AT257" s="148" t="s">
        <v>73</v>
      </c>
      <c r="AU257" s="148" t="s">
        <v>81</v>
      </c>
      <c r="AY257" s="140" t="s">
        <v>163</v>
      </c>
      <c r="BK257" s="149">
        <f>SUM(BK258:BK262)</f>
        <v>0</v>
      </c>
    </row>
    <row r="258" spans="1:65" s="2" customFormat="1" ht="16.5" customHeight="1">
      <c r="A258" s="29"/>
      <c r="B258" s="152"/>
      <c r="C258" s="172" t="s">
        <v>896</v>
      </c>
      <c r="D258" s="172" t="s">
        <v>613</v>
      </c>
      <c r="E258" s="173" t="s">
        <v>2498</v>
      </c>
      <c r="F258" s="174" t="s">
        <v>2499</v>
      </c>
      <c r="G258" s="175" t="s">
        <v>2043</v>
      </c>
      <c r="H258" s="176">
        <v>8</v>
      </c>
      <c r="I258" s="177"/>
      <c r="J258" s="178">
        <f>ROUND(I258*H258,2)</f>
        <v>0</v>
      </c>
      <c r="K258" s="179"/>
      <c r="L258" s="180"/>
      <c r="M258" s="181" t="s">
        <v>1</v>
      </c>
      <c r="N258" s="182" t="s">
        <v>40</v>
      </c>
      <c r="O258" s="58"/>
      <c r="P258" s="163">
        <f>O258*H258</f>
        <v>0</v>
      </c>
      <c r="Q258" s="163">
        <v>2.9999999999999997E-4</v>
      </c>
      <c r="R258" s="163">
        <f>Q258*H258</f>
        <v>2.3999999999999998E-3</v>
      </c>
      <c r="S258" s="163">
        <v>0</v>
      </c>
      <c r="T258" s="164">
        <f>S258*H258</f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65" t="s">
        <v>292</v>
      </c>
      <c r="AT258" s="165" t="s">
        <v>613</v>
      </c>
      <c r="AU258" s="165" t="s">
        <v>87</v>
      </c>
      <c r="AY258" s="14" t="s">
        <v>163</v>
      </c>
      <c r="BE258" s="166">
        <f>IF(N258="základná",J258,0)</f>
        <v>0</v>
      </c>
      <c r="BF258" s="166">
        <f>IF(N258="znížená",J258,0)</f>
        <v>0</v>
      </c>
      <c r="BG258" s="166">
        <f>IF(N258="zákl. prenesená",J258,0)</f>
        <v>0</v>
      </c>
      <c r="BH258" s="166">
        <f>IF(N258="zníž. prenesená",J258,0)</f>
        <v>0</v>
      </c>
      <c r="BI258" s="166">
        <f>IF(N258="nulová",J258,0)</f>
        <v>0</v>
      </c>
      <c r="BJ258" s="14" t="s">
        <v>87</v>
      </c>
      <c r="BK258" s="166">
        <f>ROUND(I258*H258,2)</f>
        <v>0</v>
      </c>
      <c r="BL258" s="14" t="s">
        <v>227</v>
      </c>
      <c r="BM258" s="165" t="s">
        <v>2500</v>
      </c>
    </row>
    <row r="259" spans="1:65" s="2" customFormat="1" ht="16.5" customHeight="1">
      <c r="A259" s="29"/>
      <c r="B259" s="152"/>
      <c r="C259" s="172" t="s">
        <v>898</v>
      </c>
      <c r="D259" s="172" t="s">
        <v>613</v>
      </c>
      <c r="E259" s="173" t="s">
        <v>2501</v>
      </c>
      <c r="F259" s="174" t="s">
        <v>2502</v>
      </c>
      <c r="G259" s="175" t="s">
        <v>2043</v>
      </c>
      <c r="H259" s="176">
        <v>8</v>
      </c>
      <c r="I259" s="177"/>
      <c r="J259" s="178">
        <f>ROUND(I259*H259,2)</f>
        <v>0</v>
      </c>
      <c r="K259" s="179"/>
      <c r="L259" s="180"/>
      <c r="M259" s="181" t="s">
        <v>1</v>
      </c>
      <c r="N259" s="182" t="s">
        <v>40</v>
      </c>
      <c r="O259" s="58"/>
      <c r="P259" s="163">
        <f>O259*H259</f>
        <v>0</v>
      </c>
      <c r="Q259" s="163">
        <v>0</v>
      </c>
      <c r="R259" s="163">
        <f>Q259*H259</f>
        <v>0</v>
      </c>
      <c r="S259" s="163">
        <v>0</v>
      </c>
      <c r="T259" s="164">
        <f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65" t="s">
        <v>292</v>
      </c>
      <c r="AT259" s="165" t="s">
        <v>613</v>
      </c>
      <c r="AU259" s="165" t="s">
        <v>87</v>
      </c>
      <c r="AY259" s="14" t="s">
        <v>163</v>
      </c>
      <c r="BE259" s="166">
        <f>IF(N259="základná",J259,0)</f>
        <v>0</v>
      </c>
      <c r="BF259" s="166">
        <f>IF(N259="znížená",J259,0)</f>
        <v>0</v>
      </c>
      <c r="BG259" s="166">
        <f>IF(N259="zákl. prenesená",J259,0)</f>
        <v>0</v>
      </c>
      <c r="BH259" s="166">
        <f>IF(N259="zníž. prenesená",J259,0)</f>
        <v>0</v>
      </c>
      <c r="BI259" s="166">
        <f>IF(N259="nulová",J259,0)</f>
        <v>0</v>
      </c>
      <c r="BJ259" s="14" t="s">
        <v>87</v>
      </c>
      <c r="BK259" s="166">
        <f>ROUND(I259*H259,2)</f>
        <v>0</v>
      </c>
      <c r="BL259" s="14" t="s">
        <v>227</v>
      </c>
      <c r="BM259" s="165" t="s">
        <v>2503</v>
      </c>
    </row>
    <row r="260" spans="1:65" s="2" customFormat="1" ht="16.5" customHeight="1">
      <c r="A260" s="29"/>
      <c r="B260" s="152"/>
      <c r="C260" s="172" t="s">
        <v>900</v>
      </c>
      <c r="D260" s="172" t="s">
        <v>613</v>
      </c>
      <c r="E260" s="173" t="s">
        <v>2504</v>
      </c>
      <c r="F260" s="174" t="s">
        <v>2505</v>
      </c>
      <c r="G260" s="175" t="s">
        <v>2043</v>
      </c>
      <c r="H260" s="176">
        <v>8</v>
      </c>
      <c r="I260" s="177"/>
      <c r="J260" s="178">
        <f>ROUND(I260*H260,2)</f>
        <v>0</v>
      </c>
      <c r="K260" s="179"/>
      <c r="L260" s="180"/>
      <c r="M260" s="181" t="s">
        <v>1</v>
      </c>
      <c r="N260" s="182" t="s">
        <v>40</v>
      </c>
      <c r="O260" s="58"/>
      <c r="P260" s="163">
        <f>O260*H260</f>
        <v>0</v>
      </c>
      <c r="Q260" s="163">
        <v>5.0000000000000002E-5</v>
      </c>
      <c r="R260" s="163">
        <f>Q260*H260</f>
        <v>4.0000000000000002E-4</v>
      </c>
      <c r="S260" s="163">
        <v>0</v>
      </c>
      <c r="T260" s="164">
        <f>S260*H260</f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65" t="s">
        <v>292</v>
      </c>
      <c r="AT260" s="165" t="s">
        <v>613</v>
      </c>
      <c r="AU260" s="165" t="s">
        <v>87</v>
      </c>
      <c r="AY260" s="14" t="s">
        <v>163</v>
      </c>
      <c r="BE260" s="166">
        <f>IF(N260="základná",J260,0)</f>
        <v>0</v>
      </c>
      <c r="BF260" s="166">
        <f>IF(N260="znížená",J260,0)</f>
        <v>0</v>
      </c>
      <c r="BG260" s="166">
        <f>IF(N260="zákl. prenesená",J260,0)</f>
        <v>0</v>
      </c>
      <c r="BH260" s="166">
        <f>IF(N260="zníž. prenesená",J260,0)</f>
        <v>0</v>
      </c>
      <c r="BI260" s="166">
        <f>IF(N260="nulová",J260,0)</f>
        <v>0</v>
      </c>
      <c r="BJ260" s="14" t="s">
        <v>87</v>
      </c>
      <c r="BK260" s="166">
        <f>ROUND(I260*H260,2)</f>
        <v>0</v>
      </c>
      <c r="BL260" s="14" t="s">
        <v>227</v>
      </c>
      <c r="BM260" s="165" t="s">
        <v>1141</v>
      </c>
    </row>
    <row r="261" spans="1:65" s="2" customFormat="1" ht="24.2" customHeight="1">
      <c r="A261" s="29"/>
      <c r="B261" s="152"/>
      <c r="C261" s="153" t="s">
        <v>902</v>
      </c>
      <c r="D261" s="153" t="s">
        <v>165</v>
      </c>
      <c r="E261" s="154" t="s">
        <v>2506</v>
      </c>
      <c r="F261" s="155" t="s">
        <v>2507</v>
      </c>
      <c r="G261" s="156" t="s">
        <v>2043</v>
      </c>
      <c r="H261" s="157">
        <v>1</v>
      </c>
      <c r="I261" s="158"/>
      <c r="J261" s="159">
        <f>ROUND(I261*H261,2)</f>
        <v>0</v>
      </c>
      <c r="K261" s="160"/>
      <c r="L261" s="30"/>
      <c r="M261" s="161" t="s">
        <v>1</v>
      </c>
      <c r="N261" s="162" t="s">
        <v>40</v>
      </c>
      <c r="O261" s="58"/>
      <c r="P261" s="163">
        <f>O261*H261</f>
        <v>0</v>
      </c>
      <c r="Q261" s="163">
        <v>4.0999999999999999E-4</v>
      </c>
      <c r="R261" s="163">
        <f>Q261*H261</f>
        <v>4.0999999999999999E-4</v>
      </c>
      <c r="S261" s="163">
        <v>0</v>
      </c>
      <c r="T261" s="164">
        <f>S261*H261</f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65" t="s">
        <v>227</v>
      </c>
      <c r="AT261" s="165" t="s">
        <v>165</v>
      </c>
      <c r="AU261" s="165" t="s">
        <v>87</v>
      </c>
      <c r="AY261" s="14" t="s">
        <v>163</v>
      </c>
      <c r="BE261" s="166">
        <f>IF(N261="základná",J261,0)</f>
        <v>0</v>
      </c>
      <c r="BF261" s="166">
        <f>IF(N261="znížená",J261,0)</f>
        <v>0</v>
      </c>
      <c r="BG261" s="166">
        <f>IF(N261="zákl. prenesená",J261,0)</f>
        <v>0</v>
      </c>
      <c r="BH261" s="166">
        <f>IF(N261="zníž. prenesená",J261,0)</f>
        <v>0</v>
      </c>
      <c r="BI261" s="166">
        <f>IF(N261="nulová",J261,0)</f>
        <v>0</v>
      </c>
      <c r="BJ261" s="14" t="s">
        <v>87</v>
      </c>
      <c r="BK261" s="166">
        <f>ROUND(I261*H261,2)</f>
        <v>0</v>
      </c>
      <c r="BL261" s="14" t="s">
        <v>227</v>
      </c>
      <c r="BM261" s="165" t="s">
        <v>2508</v>
      </c>
    </row>
    <row r="262" spans="1:65" s="2" customFormat="1" ht="24.2" customHeight="1">
      <c r="A262" s="29"/>
      <c r="B262" s="152"/>
      <c r="C262" s="153" t="s">
        <v>904</v>
      </c>
      <c r="D262" s="153" t="s">
        <v>165</v>
      </c>
      <c r="E262" s="154" t="s">
        <v>2509</v>
      </c>
      <c r="F262" s="155" t="s">
        <v>2510</v>
      </c>
      <c r="G262" s="156" t="s">
        <v>307</v>
      </c>
      <c r="H262" s="157">
        <v>3.0000000000000001E-3</v>
      </c>
      <c r="I262" s="158"/>
      <c r="J262" s="159">
        <f>ROUND(I262*H262,2)</f>
        <v>0</v>
      </c>
      <c r="K262" s="160"/>
      <c r="L262" s="30"/>
      <c r="M262" s="161" t="s">
        <v>1</v>
      </c>
      <c r="N262" s="162" t="s">
        <v>40</v>
      </c>
      <c r="O262" s="58"/>
      <c r="P262" s="163">
        <f>O262*H262</f>
        <v>0</v>
      </c>
      <c r="Q262" s="163">
        <v>0</v>
      </c>
      <c r="R262" s="163">
        <f>Q262*H262</f>
        <v>0</v>
      </c>
      <c r="S262" s="163">
        <v>0</v>
      </c>
      <c r="T262" s="164">
        <f>S262*H262</f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65" t="s">
        <v>227</v>
      </c>
      <c r="AT262" s="165" t="s">
        <v>165</v>
      </c>
      <c r="AU262" s="165" t="s">
        <v>87</v>
      </c>
      <c r="AY262" s="14" t="s">
        <v>163</v>
      </c>
      <c r="BE262" s="166">
        <f>IF(N262="základná",J262,0)</f>
        <v>0</v>
      </c>
      <c r="BF262" s="166">
        <f>IF(N262="znížená",J262,0)</f>
        <v>0</v>
      </c>
      <c r="BG262" s="166">
        <f>IF(N262="zákl. prenesená",J262,0)</f>
        <v>0</v>
      </c>
      <c r="BH262" s="166">
        <f>IF(N262="zníž. prenesená",J262,0)</f>
        <v>0</v>
      </c>
      <c r="BI262" s="166">
        <f>IF(N262="nulová",J262,0)</f>
        <v>0</v>
      </c>
      <c r="BJ262" s="14" t="s">
        <v>87</v>
      </c>
      <c r="BK262" s="166">
        <f>ROUND(I262*H262,2)</f>
        <v>0</v>
      </c>
      <c r="BL262" s="14" t="s">
        <v>227</v>
      </c>
      <c r="BM262" s="165" t="s">
        <v>2511</v>
      </c>
    </row>
    <row r="263" spans="1:65" s="12" customFormat="1" ht="25.9" customHeight="1">
      <c r="B263" s="139"/>
      <c r="D263" s="140" t="s">
        <v>73</v>
      </c>
      <c r="E263" s="141" t="s">
        <v>2512</v>
      </c>
      <c r="F263" s="141" t="s">
        <v>2513</v>
      </c>
      <c r="I263" s="142"/>
      <c r="J263" s="143">
        <f>BK263</f>
        <v>0</v>
      </c>
      <c r="L263" s="139"/>
      <c r="M263" s="144"/>
      <c r="N263" s="145"/>
      <c r="O263" s="145"/>
      <c r="P263" s="146">
        <f>P264</f>
        <v>0</v>
      </c>
      <c r="Q263" s="145"/>
      <c r="R263" s="146">
        <f>R264</f>
        <v>0.52815000000000001</v>
      </c>
      <c r="S263" s="145"/>
      <c r="T263" s="147">
        <f>T264</f>
        <v>0</v>
      </c>
      <c r="AR263" s="140" t="s">
        <v>81</v>
      </c>
      <c r="AT263" s="148" t="s">
        <v>73</v>
      </c>
      <c r="AU263" s="148" t="s">
        <v>74</v>
      </c>
      <c r="AY263" s="140" t="s">
        <v>163</v>
      </c>
      <c r="BK263" s="149">
        <f>BK264</f>
        <v>0</v>
      </c>
    </row>
    <row r="264" spans="1:65" s="12" customFormat="1" ht="22.9" customHeight="1">
      <c r="B264" s="139"/>
      <c r="D264" s="140" t="s">
        <v>73</v>
      </c>
      <c r="E264" s="150" t="s">
        <v>2514</v>
      </c>
      <c r="F264" s="150" t="s">
        <v>2515</v>
      </c>
      <c r="I264" s="142"/>
      <c r="J264" s="151">
        <f>BK264</f>
        <v>0</v>
      </c>
      <c r="L264" s="139"/>
      <c r="M264" s="144"/>
      <c r="N264" s="145"/>
      <c r="O264" s="145"/>
      <c r="P264" s="146">
        <f>SUM(P265:P270)</f>
        <v>0</v>
      </c>
      <c r="Q264" s="145"/>
      <c r="R264" s="146">
        <f>SUM(R265:R270)</f>
        <v>0.52815000000000001</v>
      </c>
      <c r="S264" s="145"/>
      <c r="T264" s="147">
        <f>SUM(T265:T270)</f>
        <v>0</v>
      </c>
      <c r="AR264" s="140" t="s">
        <v>81</v>
      </c>
      <c r="AT264" s="148" t="s">
        <v>73</v>
      </c>
      <c r="AU264" s="148" t="s">
        <v>81</v>
      </c>
      <c r="AY264" s="140" t="s">
        <v>163</v>
      </c>
      <c r="BK264" s="149">
        <f>SUM(BK265:BK270)</f>
        <v>0</v>
      </c>
    </row>
    <row r="265" spans="1:65" s="2" customFormat="1" ht="16.5" customHeight="1">
      <c r="A265" s="29"/>
      <c r="B265" s="152"/>
      <c r="C265" s="172" t="s">
        <v>908</v>
      </c>
      <c r="D265" s="172" t="s">
        <v>613</v>
      </c>
      <c r="E265" s="173" t="s">
        <v>2516</v>
      </c>
      <c r="F265" s="174" t="s">
        <v>2517</v>
      </c>
      <c r="G265" s="175" t="s">
        <v>2043</v>
      </c>
      <c r="H265" s="176">
        <v>1</v>
      </c>
      <c r="I265" s="177"/>
      <c r="J265" s="178">
        <f t="shared" ref="J265:J270" si="50">ROUND(I265*H265,2)</f>
        <v>0</v>
      </c>
      <c r="K265" s="179"/>
      <c r="L265" s="180"/>
      <c r="M265" s="181" t="s">
        <v>1</v>
      </c>
      <c r="N265" s="182" t="s">
        <v>40</v>
      </c>
      <c r="O265" s="58"/>
      <c r="P265" s="163">
        <f t="shared" ref="P265:P270" si="51">O265*H265</f>
        <v>0</v>
      </c>
      <c r="Q265" s="163">
        <v>0</v>
      </c>
      <c r="R265" s="163">
        <f t="shared" ref="R265:R270" si="52">Q265*H265</f>
        <v>0</v>
      </c>
      <c r="S265" s="163">
        <v>0</v>
      </c>
      <c r="T265" s="164">
        <f t="shared" ref="T265:T270" si="53">S265*H265</f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65" t="s">
        <v>194</v>
      </c>
      <c r="AT265" s="165" t="s">
        <v>613</v>
      </c>
      <c r="AU265" s="165" t="s">
        <v>87</v>
      </c>
      <c r="AY265" s="14" t="s">
        <v>163</v>
      </c>
      <c r="BE265" s="166">
        <f t="shared" ref="BE265:BE270" si="54">IF(N265="základná",J265,0)</f>
        <v>0</v>
      </c>
      <c r="BF265" s="166">
        <f t="shared" ref="BF265:BF270" si="55">IF(N265="znížená",J265,0)</f>
        <v>0</v>
      </c>
      <c r="BG265" s="166">
        <f t="shared" ref="BG265:BG270" si="56">IF(N265="zákl. prenesená",J265,0)</f>
        <v>0</v>
      </c>
      <c r="BH265" s="166">
        <f t="shared" ref="BH265:BH270" si="57">IF(N265="zníž. prenesená",J265,0)</f>
        <v>0</v>
      </c>
      <c r="BI265" s="166">
        <f t="shared" ref="BI265:BI270" si="58">IF(N265="nulová",J265,0)</f>
        <v>0</v>
      </c>
      <c r="BJ265" s="14" t="s">
        <v>87</v>
      </c>
      <c r="BK265" s="166">
        <f t="shared" ref="BK265:BK270" si="59">ROUND(I265*H265,2)</f>
        <v>0</v>
      </c>
      <c r="BL265" s="14" t="s">
        <v>169</v>
      </c>
      <c r="BM265" s="165" t="s">
        <v>2518</v>
      </c>
    </row>
    <row r="266" spans="1:65" s="2" customFormat="1" ht="24.2" customHeight="1">
      <c r="A266" s="29"/>
      <c r="B266" s="152"/>
      <c r="C266" s="153" t="s">
        <v>914</v>
      </c>
      <c r="D266" s="153" t="s">
        <v>165</v>
      </c>
      <c r="E266" s="154" t="s">
        <v>2078</v>
      </c>
      <c r="F266" s="155" t="s">
        <v>2079</v>
      </c>
      <c r="G266" s="156" t="s">
        <v>483</v>
      </c>
      <c r="H266" s="157">
        <v>1</v>
      </c>
      <c r="I266" s="158"/>
      <c r="J266" s="159">
        <f t="shared" si="50"/>
        <v>0</v>
      </c>
      <c r="K266" s="160"/>
      <c r="L266" s="30"/>
      <c r="M266" s="161" t="s">
        <v>1</v>
      </c>
      <c r="N266" s="162" t="s">
        <v>40</v>
      </c>
      <c r="O266" s="58"/>
      <c r="P266" s="163">
        <f t="shared" si="51"/>
        <v>0</v>
      </c>
      <c r="Q266" s="163">
        <v>0</v>
      </c>
      <c r="R266" s="163">
        <f t="shared" si="52"/>
        <v>0</v>
      </c>
      <c r="S266" s="163">
        <v>0</v>
      </c>
      <c r="T266" s="164">
        <f t="shared" si="53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65" t="s">
        <v>169</v>
      </c>
      <c r="AT266" s="165" t="s">
        <v>165</v>
      </c>
      <c r="AU266" s="165" t="s">
        <v>87</v>
      </c>
      <c r="AY266" s="14" t="s">
        <v>163</v>
      </c>
      <c r="BE266" s="166">
        <f t="shared" si="54"/>
        <v>0</v>
      </c>
      <c r="BF266" s="166">
        <f t="shared" si="55"/>
        <v>0</v>
      </c>
      <c r="BG266" s="166">
        <f t="shared" si="56"/>
        <v>0</v>
      </c>
      <c r="BH266" s="166">
        <f t="shared" si="57"/>
        <v>0</v>
      </c>
      <c r="BI266" s="166">
        <f t="shared" si="58"/>
        <v>0</v>
      </c>
      <c r="BJ266" s="14" t="s">
        <v>87</v>
      </c>
      <c r="BK266" s="166">
        <f t="shared" si="59"/>
        <v>0</v>
      </c>
      <c r="BL266" s="14" t="s">
        <v>169</v>
      </c>
      <c r="BM266" s="165" t="s">
        <v>2519</v>
      </c>
    </row>
    <row r="267" spans="1:65" s="2" customFormat="1" ht="24.2" customHeight="1">
      <c r="A267" s="29"/>
      <c r="B267" s="152"/>
      <c r="C267" s="153" t="s">
        <v>918</v>
      </c>
      <c r="D267" s="153" t="s">
        <v>165</v>
      </c>
      <c r="E267" s="154" t="s">
        <v>2520</v>
      </c>
      <c r="F267" s="155" t="s">
        <v>2521</v>
      </c>
      <c r="G267" s="156" t="s">
        <v>2235</v>
      </c>
      <c r="H267" s="157">
        <v>1</v>
      </c>
      <c r="I267" s="158"/>
      <c r="J267" s="159">
        <f t="shared" si="50"/>
        <v>0</v>
      </c>
      <c r="K267" s="160"/>
      <c r="L267" s="30"/>
      <c r="M267" s="161" t="s">
        <v>1</v>
      </c>
      <c r="N267" s="162" t="s">
        <v>40</v>
      </c>
      <c r="O267" s="58"/>
      <c r="P267" s="163">
        <f t="shared" si="51"/>
        <v>0</v>
      </c>
      <c r="Q267" s="163">
        <v>0</v>
      </c>
      <c r="R267" s="163">
        <f t="shared" si="52"/>
        <v>0</v>
      </c>
      <c r="S267" s="163">
        <v>0</v>
      </c>
      <c r="T267" s="164">
        <f t="shared" si="53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65" t="s">
        <v>169</v>
      </c>
      <c r="AT267" s="165" t="s">
        <v>165</v>
      </c>
      <c r="AU267" s="165" t="s">
        <v>87</v>
      </c>
      <c r="AY267" s="14" t="s">
        <v>163</v>
      </c>
      <c r="BE267" s="166">
        <f t="shared" si="54"/>
        <v>0</v>
      </c>
      <c r="BF267" s="166">
        <f t="shared" si="55"/>
        <v>0</v>
      </c>
      <c r="BG267" s="166">
        <f t="shared" si="56"/>
        <v>0</v>
      </c>
      <c r="BH267" s="166">
        <f t="shared" si="57"/>
        <v>0</v>
      </c>
      <c r="BI267" s="166">
        <f t="shared" si="58"/>
        <v>0</v>
      </c>
      <c r="BJ267" s="14" t="s">
        <v>87</v>
      </c>
      <c r="BK267" s="166">
        <f t="shared" si="59"/>
        <v>0</v>
      </c>
      <c r="BL267" s="14" t="s">
        <v>169</v>
      </c>
      <c r="BM267" s="165" t="s">
        <v>2522</v>
      </c>
    </row>
    <row r="268" spans="1:65" s="2" customFormat="1" ht="21.75" customHeight="1">
      <c r="A268" s="29"/>
      <c r="B268" s="152"/>
      <c r="C268" s="172" t="s">
        <v>922</v>
      </c>
      <c r="D268" s="172" t="s">
        <v>613</v>
      </c>
      <c r="E268" s="173" t="s">
        <v>2080</v>
      </c>
      <c r="F268" s="174" t="s">
        <v>2081</v>
      </c>
      <c r="G268" s="175" t="s">
        <v>2082</v>
      </c>
      <c r="H268" s="176">
        <v>1</v>
      </c>
      <c r="I268" s="177"/>
      <c r="J268" s="178">
        <f t="shared" si="50"/>
        <v>0</v>
      </c>
      <c r="K268" s="179"/>
      <c r="L268" s="180"/>
      <c r="M268" s="181" t="s">
        <v>1</v>
      </c>
      <c r="N268" s="182" t="s">
        <v>40</v>
      </c>
      <c r="O268" s="58"/>
      <c r="P268" s="163">
        <f t="shared" si="51"/>
        <v>0</v>
      </c>
      <c r="Q268" s="163">
        <v>1.4999999999999999E-4</v>
      </c>
      <c r="R268" s="163">
        <f t="shared" si="52"/>
        <v>1.4999999999999999E-4</v>
      </c>
      <c r="S268" s="163">
        <v>0</v>
      </c>
      <c r="T268" s="164">
        <f t="shared" si="53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65" t="s">
        <v>194</v>
      </c>
      <c r="AT268" s="165" t="s">
        <v>613</v>
      </c>
      <c r="AU268" s="165" t="s">
        <v>87</v>
      </c>
      <c r="AY268" s="14" t="s">
        <v>163</v>
      </c>
      <c r="BE268" s="166">
        <f t="shared" si="54"/>
        <v>0</v>
      </c>
      <c r="BF268" s="166">
        <f t="shared" si="55"/>
        <v>0</v>
      </c>
      <c r="BG268" s="166">
        <f t="shared" si="56"/>
        <v>0</v>
      </c>
      <c r="BH268" s="166">
        <f t="shared" si="57"/>
        <v>0</v>
      </c>
      <c r="BI268" s="166">
        <f t="shared" si="58"/>
        <v>0</v>
      </c>
      <c r="BJ268" s="14" t="s">
        <v>87</v>
      </c>
      <c r="BK268" s="166">
        <f t="shared" si="59"/>
        <v>0</v>
      </c>
      <c r="BL268" s="14" t="s">
        <v>169</v>
      </c>
      <c r="BM268" s="165" t="s">
        <v>2523</v>
      </c>
    </row>
    <row r="269" spans="1:65" s="2" customFormat="1" ht="16.5" customHeight="1">
      <c r="A269" s="29"/>
      <c r="B269" s="152"/>
      <c r="C269" s="172" t="s">
        <v>926</v>
      </c>
      <c r="D269" s="172" t="s">
        <v>613</v>
      </c>
      <c r="E269" s="173" t="s">
        <v>2524</v>
      </c>
      <c r="F269" s="174" t="s">
        <v>2525</v>
      </c>
      <c r="G269" s="175" t="s">
        <v>2043</v>
      </c>
      <c r="H269" s="176">
        <v>4</v>
      </c>
      <c r="I269" s="177"/>
      <c r="J269" s="178">
        <f t="shared" si="50"/>
        <v>0</v>
      </c>
      <c r="K269" s="179"/>
      <c r="L269" s="180"/>
      <c r="M269" s="181" t="s">
        <v>1</v>
      </c>
      <c r="N269" s="182" t="s">
        <v>40</v>
      </c>
      <c r="O269" s="58"/>
      <c r="P269" s="163">
        <f t="shared" si="51"/>
        <v>0</v>
      </c>
      <c r="Q269" s="163">
        <v>0.13200000000000001</v>
      </c>
      <c r="R269" s="163">
        <f t="shared" si="52"/>
        <v>0.52800000000000002</v>
      </c>
      <c r="S269" s="163">
        <v>0</v>
      </c>
      <c r="T269" s="164">
        <f t="shared" si="53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65" t="s">
        <v>194</v>
      </c>
      <c r="AT269" s="165" t="s">
        <v>613</v>
      </c>
      <c r="AU269" s="165" t="s">
        <v>87</v>
      </c>
      <c r="AY269" s="14" t="s">
        <v>163</v>
      </c>
      <c r="BE269" s="166">
        <f t="shared" si="54"/>
        <v>0</v>
      </c>
      <c r="BF269" s="166">
        <f t="shared" si="55"/>
        <v>0</v>
      </c>
      <c r="BG269" s="166">
        <f t="shared" si="56"/>
        <v>0</v>
      </c>
      <c r="BH269" s="166">
        <f t="shared" si="57"/>
        <v>0</v>
      </c>
      <c r="BI269" s="166">
        <f t="shared" si="58"/>
        <v>0</v>
      </c>
      <c r="BJ269" s="14" t="s">
        <v>87</v>
      </c>
      <c r="BK269" s="166">
        <f t="shared" si="59"/>
        <v>0</v>
      </c>
      <c r="BL269" s="14" t="s">
        <v>169</v>
      </c>
      <c r="BM269" s="165" t="s">
        <v>2526</v>
      </c>
    </row>
    <row r="270" spans="1:65" s="2" customFormat="1" ht="21.75" customHeight="1">
      <c r="A270" s="29"/>
      <c r="B270" s="152"/>
      <c r="C270" s="172" t="s">
        <v>928</v>
      </c>
      <c r="D270" s="172" t="s">
        <v>613</v>
      </c>
      <c r="E270" s="173" t="s">
        <v>2527</v>
      </c>
      <c r="F270" s="174" t="s">
        <v>2528</v>
      </c>
      <c r="G270" s="175" t="s">
        <v>282</v>
      </c>
      <c r="H270" s="176">
        <v>7.42</v>
      </c>
      <c r="I270" s="177"/>
      <c r="J270" s="178">
        <f t="shared" si="50"/>
        <v>0</v>
      </c>
      <c r="K270" s="179"/>
      <c r="L270" s="180"/>
      <c r="M270" s="181" t="s">
        <v>1</v>
      </c>
      <c r="N270" s="182" t="s">
        <v>40</v>
      </c>
      <c r="O270" s="58"/>
      <c r="P270" s="163">
        <f t="shared" si="51"/>
        <v>0</v>
      </c>
      <c r="Q270" s="163">
        <v>0</v>
      </c>
      <c r="R270" s="163">
        <f t="shared" si="52"/>
        <v>0</v>
      </c>
      <c r="S270" s="163">
        <v>0</v>
      </c>
      <c r="T270" s="164">
        <f t="shared" si="53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65" t="s">
        <v>194</v>
      </c>
      <c r="AT270" s="165" t="s">
        <v>613</v>
      </c>
      <c r="AU270" s="165" t="s">
        <v>87</v>
      </c>
      <c r="AY270" s="14" t="s">
        <v>163</v>
      </c>
      <c r="BE270" s="166">
        <f t="shared" si="54"/>
        <v>0</v>
      </c>
      <c r="BF270" s="166">
        <f t="shared" si="55"/>
        <v>0</v>
      </c>
      <c r="BG270" s="166">
        <f t="shared" si="56"/>
        <v>0</v>
      </c>
      <c r="BH270" s="166">
        <f t="shared" si="57"/>
        <v>0</v>
      </c>
      <c r="BI270" s="166">
        <f t="shared" si="58"/>
        <v>0</v>
      </c>
      <c r="BJ270" s="14" t="s">
        <v>87</v>
      </c>
      <c r="BK270" s="166">
        <f t="shared" si="59"/>
        <v>0</v>
      </c>
      <c r="BL270" s="14" t="s">
        <v>169</v>
      </c>
      <c r="BM270" s="165" t="s">
        <v>2529</v>
      </c>
    </row>
    <row r="271" spans="1:65" s="12" customFormat="1" ht="25.9" customHeight="1">
      <c r="B271" s="139"/>
      <c r="D271" s="140" t="s">
        <v>73</v>
      </c>
      <c r="E271" s="141" t="s">
        <v>2530</v>
      </c>
      <c r="F271" s="141" t="s">
        <v>2531</v>
      </c>
      <c r="I271" s="142"/>
      <c r="J271" s="143">
        <f>BK271</f>
        <v>0</v>
      </c>
      <c r="L271" s="139"/>
      <c r="M271" s="144"/>
      <c r="N271" s="145"/>
      <c r="O271" s="145"/>
      <c r="P271" s="146">
        <v>0</v>
      </c>
      <c r="Q271" s="145"/>
      <c r="R271" s="146">
        <v>0</v>
      </c>
      <c r="S271" s="145"/>
      <c r="T271" s="147">
        <v>0</v>
      </c>
      <c r="AR271" s="140" t="s">
        <v>81</v>
      </c>
      <c r="AT271" s="148" t="s">
        <v>73</v>
      </c>
      <c r="AU271" s="148" t="s">
        <v>74</v>
      </c>
      <c r="AY271" s="140" t="s">
        <v>163</v>
      </c>
      <c r="BK271" s="149">
        <v>0</v>
      </c>
    </row>
    <row r="272" spans="1:65" s="12" customFormat="1" ht="25.9" customHeight="1">
      <c r="B272" s="139"/>
      <c r="D272" s="140" t="s">
        <v>73</v>
      </c>
      <c r="E272" s="141" t="s">
        <v>2530</v>
      </c>
      <c r="F272" s="141" t="s">
        <v>2531</v>
      </c>
      <c r="I272" s="142"/>
      <c r="J272" s="143">
        <f>BK272</f>
        <v>0</v>
      </c>
      <c r="L272" s="139"/>
      <c r="M272" s="144"/>
      <c r="N272" s="145"/>
      <c r="O272" s="145"/>
      <c r="P272" s="146">
        <f>SUM(P273:P276)</f>
        <v>0</v>
      </c>
      <c r="Q272" s="145"/>
      <c r="R272" s="146">
        <f>SUM(R273:R276)</f>
        <v>0</v>
      </c>
      <c r="S272" s="145"/>
      <c r="T272" s="147">
        <f>SUM(T273:T276)</f>
        <v>0</v>
      </c>
      <c r="AR272" s="140" t="s">
        <v>81</v>
      </c>
      <c r="AT272" s="148" t="s">
        <v>73</v>
      </c>
      <c r="AU272" s="148" t="s">
        <v>74</v>
      </c>
      <c r="AY272" s="140" t="s">
        <v>163</v>
      </c>
      <c r="BK272" s="149">
        <f>SUM(BK273:BK276)</f>
        <v>0</v>
      </c>
    </row>
    <row r="273" spans="1:65" s="2" customFormat="1" ht="24.2" customHeight="1">
      <c r="A273" s="29"/>
      <c r="B273" s="152"/>
      <c r="C273" s="153" t="s">
        <v>932</v>
      </c>
      <c r="D273" s="153" t="s">
        <v>165</v>
      </c>
      <c r="E273" s="154" t="s">
        <v>2532</v>
      </c>
      <c r="F273" s="155" t="s">
        <v>2533</v>
      </c>
      <c r="G273" s="156" t="s">
        <v>483</v>
      </c>
      <c r="H273" s="157">
        <v>1</v>
      </c>
      <c r="I273" s="158"/>
      <c r="J273" s="159">
        <f>ROUND(I273*H273,2)</f>
        <v>0</v>
      </c>
      <c r="K273" s="160"/>
      <c r="L273" s="30"/>
      <c r="M273" s="161" t="s">
        <v>1</v>
      </c>
      <c r="N273" s="162" t="s">
        <v>40</v>
      </c>
      <c r="O273" s="58"/>
      <c r="P273" s="163">
        <f>O273*H273</f>
        <v>0</v>
      </c>
      <c r="Q273" s="163">
        <v>0</v>
      </c>
      <c r="R273" s="163">
        <f>Q273*H273</f>
        <v>0</v>
      </c>
      <c r="S273" s="163">
        <v>0</v>
      </c>
      <c r="T273" s="164">
        <f>S273*H273</f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65" t="s">
        <v>169</v>
      </c>
      <c r="AT273" s="165" t="s">
        <v>165</v>
      </c>
      <c r="AU273" s="165" t="s">
        <v>81</v>
      </c>
      <c r="AY273" s="14" t="s">
        <v>163</v>
      </c>
      <c r="BE273" s="166">
        <f>IF(N273="základná",J273,0)</f>
        <v>0</v>
      </c>
      <c r="BF273" s="166">
        <f>IF(N273="znížená",J273,0)</f>
        <v>0</v>
      </c>
      <c r="BG273" s="166">
        <f>IF(N273="zákl. prenesená",J273,0)</f>
        <v>0</v>
      </c>
      <c r="BH273" s="166">
        <f>IF(N273="zníž. prenesená",J273,0)</f>
        <v>0</v>
      </c>
      <c r="BI273" s="166">
        <f>IF(N273="nulová",J273,0)</f>
        <v>0</v>
      </c>
      <c r="BJ273" s="14" t="s">
        <v>87</v>
      </c>
      <c r="BK273" s="166">
        <f>ROUND(I273*H273,2)</f>
        <v>0</v>
      </c>
      <c r="BL273" s="14" t="s">
        <v>169</v>
      </c>
      <c r="BM273" s="165" t="s">
        <v>2534</v>
      </c>
    </row>
    <row r="274" spans="1:65" s="2" customFormat="1" ht="21.75" customHeight="1">
      <c r="A274" s="29"/>
      <c r="B274" s="152"/>
      <c r="C274" s="172" t="s">
        <v>936</v>
      </c>
      <c r="D274" s="172" t="s">
        <v>613</v>
      </c>
      <c r="E274" s="173" t="s">
        <v>2535</v>
      </c>
      <c r="F274" s="174" t="s">
        <v>2536</v>
      </c>
      <c r="G274" s="175" t="s">
        <v>282</v>
      </c>
      <c r="H274" s="176">
        <v>0.8</v>
      </c>
      <c r="I274" s="177"/>
      <c r="J274" s="178">
        <f>ROUND(I274*H274,2)</f>
        <v>0</v>
      </c>
      <c r="K274" s="179"/>
      <c r="L274" s="180"/>
      <c r="M274" s="181" t="s">
        <v>1</v>
      </c>
      <c r="N274" s="182" t="s">
        <v>40</v>
      </c>
      <c r="O274" s="58"/>
      <c r="P274" s="163">
        <f>O274*H274</f>
        <v>0</v>
      </c>
      <c r="Q274" s="163">
        <v>0</v>
      </c>
      <c r="R274" s="163">
        <f>Q274*H274</f>
        <v>0</v>
      </c>
      <c r="S274" s="163">
        <v>0</v>
      </c>
      <c r="T274" s="164">
        <f>S274*H274</f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65" t="s">
        <v>194</v>
      </c>
      <c r="AT274" s="165" t="s">
        <v>613</v>
      </c>
      <c r="AU274" s="165" t="s">
        <v>81</v>
      </c>
      <c r="AY274" s="14" t="s">
        <v>163</v>
      </c>
      <c r="BE274" s="166">
        <f>IF(N274="základná",J274,0)</f>
        <v>0</v>
      </c>
      <c r="BF274" s="166">
        <f>IF(N274="znížená",J274,0)</f>
        <v>0</v>
      </c>
      <c r="BG274" s="166">
        <f>IF(N274="zákl. prenesená",J274,0)</f>
        <v>0</v>
      </c>
      <c r="BH274" s="166">
        <f>IF(N274="zníž. prenesená",J274,0)</f>
        <v>0</v>
      </c>
      <c r="BI274" s="166">
        <f>IF(N274="nulová",J274,0)</f>
        <v>0</v>
      </c>
      <c r="BJ274" s="14" t="s">
        <v>87</v>
      </c>
      <c r="BK274" s="166">
        <f>ROUND(I274*H274,2)</f>
        <v>0</v>
      </c>
      <c r="BL274" s="14" t="s">
        <v>169</v>
      </c>
      <c r="BM274" s="165" t="s">
        <v>1757</v>
      </c>
    </row>
    <row r="275" spans="1:65" s="2" customFormat="1" ht="21.75" customHeight="1">
      <c r="A275" s="29"/>
      <c r="B275" s="152"/>
      <c r="C275" s="172" t="s">
        <v>940</v>
      </c>
      <c r="D275" s="172" t="s">
        <v>613</v>
      </c>
      <c r="E275" s="173" t="s">
        <v>2537</v>
      </c>
      <c r="F275" s="174" t="s">
        <v>2538</v>
      </c>
      <c r="G275" s="175" t="s">
        <v>282</v>
      </c>
      <c r="H275" s="176">
        <v>0.8</v>
      </c>
      <c r="I275" s="177"/>
      <c r="J275" s="178">
        <f>ROUND(I275*H275,2)</f>
        <v>0</v>
      </c>
      <c r="K275" s="179"/>
      <c r="L275" s="180"/>
      <c r="M275" s="181" t="s">
        <v>1</v>
      </c>
      <c r="N275" s="182" t="s">
        <v>40</v>
      </c>
      <c r="O275" s="58"/>
      <c r="P275" s="163">
        <f>O275*H275</f>
        <v>0</v>
      </c>
      <c r="Q275" s="163">
        <v>0</v>
      </c>
      <c r="R275" s="163">
        <f>Q275*H275</f>
        <v>0</v>
      </c>
      <c r="S275" s="163">
        <v>0</v>
      </c>
      <c r="T275" s="164">
        <f>S275*H275</f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65" t="s">
        <v>194</v>
      </c>
      <c r="AT275" s="165" t="s">
        <v>613</v>
      </c>
      <c r="AU275" s="165" t="s">
        <v>81</v>
      </c>
      <c r="AY275" s="14" t="s">
        <v>163</v>
      </c>
      <c r="BE275" s="166">
        <f>IF(N275="základná",J275,0)</f>
        <v>0</v>
      </c>
      <c r="BF275" s="166">
        <f>IF(N275="znížená",J275,0)</f>
        <v>0</v>
      </c>
      <c r="BG275" s="166">
        <f>IF(N275="zákl. prenesená",J275,0)</f>
        <v>0</v>
      </c>
      <c r="BH275" s="166">
        <f>IF(N275="zníž. prenesená",J275,0)</f>
        <v>0</v>
      </c>
      <c r="BI275" s="166">
        <f>IF(N275="nulová",J275,0)</f>
        <v>0</v>
      </c>
      <c r="BJ275" s="14" t="s">
        <v>87</v>
      </c>
      <c r="BK275" s="166">
        <f>ROUND(I275*H275,2)</f>
        <v>0</v>
      </c>
      <c r="BL275" s="14" t="s">
        <v>169</v>
      </c>
      <c r="BM275" s="165" t="s">
        <v>2539</v>
      </c>
    </row>
    <row r="276" spans="1:65" s="2" customFormat="1" ht="21.75" customHeight="1">
      <c r="A276" s="29"/>
      <c r="B276" s="152"/>
      <c r="C276" s="153" t="s">
        <v>942</v>
      </c>
      <c r="D276" s="153" t="s">
        <v>165</v>
      </c>
      <c r="E276" s="154" t="s">
        <v>2540</v>
      </c>
      <c r="F276" s="155" t="s">
        <v>2541</v>
      </c>
      <c r="G276" s="156" t="s">
        <v>2542</v>
      </c>
      <c r="H276" s="157">
        <v>10</v>
      </c>
      <c r="I276" s="158"/>
      <c r="J276" s="159">
        <f>ROUND(I276*H276,2)</f>
        <v>0</v>
      </c>
      <c r="K276" s="160"/>
      <c r="L276" s="30"/>
      <c r="M276" s="167" t="s">
        <v>1</v>
      </c>
      <c r="N276" s="168" t="s">
        <v>40</v>
      </c>
      <c r="O276" s="169"/>
      <c r="P276" s="170">
        <f>O276*H276</f>
        <v>0</v>
      </c>
      <c r="Q276" s="170">
        <v>0</v>
      </c>
      <c r="R276" s="170">
        <f>Q276*H276</f>
        <v>0</v>
      </c>
      <c r="S276" s="170">
        <v>0</v>
      </c>
      <c r="T276" s="171">
        <f>S276*H276</f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65" t="s">
        <v>169</v>
      </c>
      <c r="AT276" s="165" t="s">
        <v>165</v>
      </c>
      <c r="AU276" s="165" t="s">
        <v>81</v>
      </c>
      <c r="AY276" s="14" t="s">
        <v>163</v>
      </c>
      <c r="BE276" s="166">
        <f>IF(N276="základná",J276,0)</f>
        <v>0</v>
      </c>
      <c r="BF276" s="166">
        <f>IF(N276="znížená",J276,0)</f>
        <v>0</v>
      </c>
      <c r="BG276" s="166">
        <f>IF(N276="zákl. prenesená",J276,0)</f>
        <v>0</v>
      </c>
      <c r="BH276" s="166">
        <f>IF(N276="zníž. prenesená",J276,0)</f>
        <v>0</v>
      </c>
      <c r="BI276" s="166">
        <f>IF(N276="nulová",J276,0)</f>
        <v>0</v>
      </c>
      <c r="BJ276" s="14" t="s">
        <v>87</v>
      </c>
      <c r="BK276" s="166">
        <f>ROUND(I276*H276,2)</f>
        <v>0</v>
      </c>
      <c r="BL276" s="14" t="s">
        <v>169</v>
      </c>
      <c r="BM276" s="165" t="s">
        <v>2543</v>
      </c>
    </row>
    <row r="277" spans="1:65" s="2" customFormat="1" ht="6.95" customHeight="1">
      <c r="A277" s="29"/>
      <c r="B277" s="47"/>
      <c r="C277" s="48"/>
      <c r="D277" s="48"/>
      <c r="E277" s="48"/>
      <c r="F277" s="48"/>
      <c r="G277" s="48"/>
      <c r="H277" s="48"/>
      <c r="I277" s="48"/>
      <c r="J277" s="48"/>
      <c r="K277" s="48"/>
      <c r="L277" s="30"/>
      <c r="M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</row>
  </sheetData>
  <autoFilter ref="C132:K276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31"/>
  <sheetViews>
    <sheetView showGridLines="0" workbookViewId="0">
      <selection activeCell="E26" sqref="E2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7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100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125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26.25" customHeight="1">
      <c r="B7" s="17"/>
      <c r="E7" s="233" t="str">
        <f>'Rekapitulácia stavby'!K6</f>
        <v>FEMINADSS Veľký Blh - prestava a rekonštrukcia rodinného domu pre účely zriadenia podporovaného bývania pre PSS</v>
      </c>
      <c r="F7" s="234"/>
      <c r="G7" s="234"/>
      <c r="H7" s="234"/>
      <c r="L7" s="17"/>
    </row>
    <row r="8" spans="1:46" s="1" customFormat="1" ht="12" customHeight="1">
      <c r="B8" s="17"/>
      <c r="D8" s="24" t="s">
        <v>126</v>
      </c>
      <c r="L8" s="17"/>
    </row>
    <row r="9" spans="1:46" s="2" customFormat="1" ht="16.5" customHeight="1">
      <c r="A9" s="29"/>
      <c r="B9" s="30"/>
      <c r="C9" s="29"/>
      <c r="D9" s="29"/>
      <c r="E9" s="233" t="s">
        <v>127</v>
      </c>
      <c r="F9" s="235"/>
      <c r="G9" s="235"/>
      <c r="H9" s="23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128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30" customHeight="1">
      <c r="A11" s="29"/>
      <c r="B11" s="30"/>
      <c r="C11" s="29"/>
      <c r="D11" s="29"/>
      <c r="E11" s="192" t="s">
        <v>2544</v>
      </c>
      <c r="F11" s="235"/>
      <c r="G11" s="235"/>
      <c r="H11" s="235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1.25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17</v>
      </c>
      <c r="E13" s="29"/>
      <c r="F13" s="22" t="s">
        <v>30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19</v>
      </c>
      <c r="E14" s="29"/>
      <c r="F14" s="22" t="s">
        <v>30</v>
      </c>
      <c r="G14" s="29"/>
      <c r="H14" s="29"/>
      <c r="I14" s="24" t="s">
        <v>21</v>
      </c>
      <c r="J14" s="55" t="str">
        <f>'Rekapitulácia stavby'!AN8</f>
        <v>22. 6. 2023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">
        <v>25</v>
      </c>
      <c r="F17" s="29"/>
      <c r="G17" s="29"/>
      <c r="H17" s="29"/>
      <c r="I17" s="24" t="s">
        <v>26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27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36" t="str">
        <f>'Rekapitulácia stavby'!E14</f>
        <v>Vyplň údaj</v>
      </c>
      <c r="F20" s="198"/>
      <c r="G20" s="198"/>
      <c r="H20" s="198"/>
      <c r="I20" s="24" t="s">
        <v>26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29</v>
      </c>
      <c r="E22" s="29"/>
      <c r="F22" s="29"/>
      <c r="G22" s="29"/>
      <c r="H22" s="29"/>
      <c r="I22" s="24" t="s">
        <v>24</v>
      </c>
      <c r="J22" s="22" t="s">
        <v>1</v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/>
      <c r="F23" s="29"/>
      <c r="G23" s="29"/>
      <c r="H23" s="29"/>
      <c r="I23" s="24" t="s">
        <v>26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24</v>
      </c>
      <c r="J25" s="22" t="s">
        <v>1</v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/>
      <c r="F26" s="29"/>
      <c r="G26" s="29"/>
      <c r="H26" s="29"/>
      <c r="I26" s="24" t="s">
        <v>26</v>
      </c>
      <c r="J26" s="22" t="s">
        <v>1</v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33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203" t="s">
        <v>1</v>
      </c>
      <c r="F29" s="203"/>
      <c r="G29" s="203"/>
      <c r="H29" s="20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2" t="s">
        <v>34</v>
      </c>
      <c r="E32" s="29"/>
      <c r="F32" s="29"/>
      <c r="G32" s="29"/>
      <c r="H32" s="29"/>
      <c r="I32" s="29"/>
      <c r="J32" s="71">
        <f>ROUND(J144,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3" t="s">
        <v>38</v>
      </c>
      <c r="E35" s="35" t="s">
        <v>39</v>
      </c>
      <c r="F35" s="104">
        <f>ROUND((SUM(BE144:BE330)),  2)</f>
        <v>0</v>
      </c>
      <c r="G35" s="105"/>
      <c r="H35" s="105"/>
      <c r="I35" s="106">
        <v>0.2</v>
      </c>
      <c r="J35" s="104">
        <f>ROUND(((SUM(BE144:BE330))*I35),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40</v>
      </c>
      <c r="F36" s="104">
        <f>ROUND((SUM(BF144:BF330)),  2)</f>
        <v>0</v>
      </c>
      <c r="G36" s="105"/>
      <c r="H36" s="105"/>
      <c r="I36" s="106">
        <v>0.2</v>
      </c>
      <c r="J36" s="104">
        <f>ROUND(((SUM(BF144:BF330))*I36),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7">
        <f>ROUND((SUM(BG144:BG330)),  2)</f>
        <v>0</v>
      </c>
      <c r="G37" s="29"/>
      <c r="H37" s="29"/>
      <c r="I37" s="108">
        <v>0.2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7">
        <f>ROUND((SUM(BH144:BH330)),  2)</f>
        <v>0</v>
      </c>
      <c r="G38" s="29"/>
      <c r="H38" s="29"/>
      <c r="I38" s="108">
        <v>0.2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4">
        <f>ROUND((SUM(BI144:BI330)),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9"/>
      <c r="D41" s="110" t="s">
        <v>44</v>
      </c>
      <c r="E41" s="60"/>
      <c r="F41" s="60"/>
      <c r="G41" s="111" t="s">
        <v>45</v>
      </c>
      <c r="H41" s="112" t="s">
        <v>46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130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6.25" customHeight="1">
      <c r="A85" s="29"/>
      <c r="B85" s="30"/>
      <c r="C85" s="29"/>
      <c r="D85" s="29"/>
      <c r="E85" s="233" t="str">
        <f>E7</f>
        <v>FEMINADSS Veľký Blh - prestava a rekonštrukcia rodinného domu pre účely zriadenia podporovaného bývania pre PSS</v>
      </c>
      <c r="F85" s="234"/>
      <c r="G85" s="234"/>
      <c r="H85" s="23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126</v>
      </c>
      <c r="L86" s="17"/>
    </row>
    <row r="87" spans="1:31" s="2" customFormat="1" ht="16.5" customHeight="1">
      <c r="A87" s="29"/>
      <c r="B87" s="30"/>
      <c r="C87" s="29"/>
      <c r="D87" s="29"/>
      <c r="E87" s="233" t="s">
        <v>127</v>
      </c>
      <c r="F87" s="235"/>
      <c r="G87" s="235"/>
      <c r="H87" s="23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128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30" customHeight="1">
      <c r="A89" s="29"/>
      <c r="B89" s="30"/>
      <c r="C89" s="29"/>
      <c r="D89" s="29"/>
      <c r="E89" s="192" t="str">
        <f>E11</f>
        <v>01-5 - Ústredné vykurovanie podlahové s tepelným čerpadlom</v>
      </c>
      <c r="F89" s="235"/>
      <c r="G89" s="235"/>
      <c r="H89" s="235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 t="str">
        <f>IF(J14="","",J14)</f>
        <v>22. 6. 2023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40.15" customHeight="1">
      <c r="A93" s="29"/>
      <c r="B93" s="30"/>
      <c r="C93" s="24" t="s">
        <v>23</v>
      </c>
      <c r="D93" s="29"/>
      <c r="E93" s="29"/>
      <c r="F93" s="22" t="str">
        <f>E17</f>
        <v>FEMINA Domov sociálnych služieb, Veľký Blh</v>
      </c>
      <c r="G93" s="29"/>
      <c r="H93" s="29"/>
      <c r="I93" s="24" t="s">
        <v>29</v>
      </c>
      <c r="J93" s="27">
        <f>E23</f>
        <v>0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25.7" customHeight="1">
      <c r="A94" s="29"/>
      <c r="B94" s="30"/>
      <c r="C94" s="24" t="s">
        <v>27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>
        <f>E26</f>
        <v>0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17" t="s">
        <v>131</v>
      </c>
      <c r="D96" s="109"/>
      <c r="E96" s="109"/>
      <c r="F96" s="109"/>
      <c r="G96" s="109"/>
      <c r="H96" s="109"/>
      <c r="I96" s="109"/>
      <c r="J96" s="118" t="s">
        <v>132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19" t="s">
        <v>133</v>
      </c>
      <c r="D98" s="29"/>
      <c r="E98" s="29"/>
      <c r="F98" s="29"/>
      <c r="G98" s="29"/>
      <c r="H98" s="29"/>
      <c r="I98" s="29"/>
      <c r="J98" s="71">
        <f>J144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134</v>
      </c>
    </row>
    <row r="99" spans="1:47" s="9" customFormat="1" ht="24.95" customHeight="1">
      <c r="B99" s="120"/>
      <c r="D99" s="121" t="s">
        <v>1984</v>
      </c>
      <c r="E99" s="122"/>
      <c r="F99" s="122"/>
      <c r="G99" s="122"/>
      <c r="H99" s="122"/>
      <c r="I99" s="122"/>
      <c r="J99" s="123">
        <f>J145</f>
        <v>0</v>
      </c>
      <c r="L99" s="120"/>
    </row>
    <row r="100" spans="1:47" s="10" customFormat="1" ht="19.899999999999999" customHeight="1">
      <c r="B100" s="124"/>
      <c r="D100" s="125" t="s">
        <v>1985</v>
      </c>
      <c r="E100" s="126"/>
      <c r="F100" s="126"/>
      <c r="G100" s="126"/>
      <c r="H100" s="126"/>
      <c r="I100" s="126"/>
      <c r="J100" s="127">
        <f>J146</f>
        <v>0</v>
      </c>
      <c r="L100" s="124"/>
    </row>
    <row r="101" spans="1:47" s="10" customFormat="1" ht="19.899999999999999" customHeight="1">
      <c r="B101" s="124"/>
      <c r="D101" s="125" t="s">
        <v>2545</v>
      </c>
      <c r="E101" s="126"/>
      <c r="F101" s="126"/>
      <c r="G101" s="126"/>
      <c r="H101" s="126"/>
      <c r="I101" s="126"/>
      <c r="J101" s="127">
        <f>J148</f>
        <v>0</v>
      </c>
      <c r="L101" s="124"/>
    </row>
    <row r="102" spans="1:47" s="10" customFormat="1" ht="19.899999999999999" customHeight="1">
      <c r="B102" s="124"/>
      <c r="D102" s="125" t="s">
        <v>1986</v>
      </c>
      <c r="E102" s="126"/>
      <c r="F102" s="126"/>
      <c r="G102" s="126"/>
      <c r="H102" s="126"/>
      <c r="I102" s="126"/>
      <c r="J102" s="127">
        <f>J150</f>
        <v>0</v>
      </c>
      <c r="L102" s="124"/>
    </row>
    <row r="103" spans="1:47" s="10" customFormat="1" ht="19.899999999999999" customHeight="1">
      <c r="B103" s="124"/>
      <c r="D103" s="125" t="s">
        <v>1988</v>
      </c>
      <c r="E103" s="126"/>
      <c r="F103" s="126"/>
      <c r="G103" s="126"/>
      <c r="H103" s="126"/>
      <c r="I103" s="126"/>
      <c r="J103" s="127">
        <f>J158</f>
        <v>0</v>
      </c>
      <c r="L103" s="124"/>
    </row>
    <row r="104" spans="1:47" s="9" customFormat="1" ht="24.95" customHeight="1">
      <c r="B104" s="120"/>
      <c r="D104" s="121" t="s">
        <v>1989</v>
      </c>
      <c r="E104" s="122"/>
      <c r="F104" s="122"/>
      <c r="G104" s="122"/>
      <c r="H104" s="122"/>
      <c r="I104" s="122"/>
      <c r="J104" s="123">
        <f>J176</f>
        <v>0</v>
      </c>
      <c r="L104" s="120"/>
    </row>
    <row r="105" spans="1:47" s="10" customFormat="1" ht="19.899999999999999" customHeight="1">
      <c r="B105" s="124"/>
      <c r="D105" s="125" t="s">
        <v>2546</v>
      </c>
      <c r="E105" s="126"/>
      <c r="F105" s="126"/>
      <c r="G105" s="126"/>
      <c r="H105" s="126"/>
      <c r="I105" s="126"/>
      <c r="J105" s="127">
        <f>J177</f>
        <v>0</v>
      </c>
      <c r="L105" s="124"/>
    </row>
    <row r="106" spans="1:47" s="10" customFormat="1" ht="19.899999999999999" customHeight="1">
      <c r="B106" s="124"/>
      <c r="D106" s="125" t="s">
        <v>140</v>
      </c>
      <c r="E106" s="126"/>
      <c r="F106" s="126"/>
      <c r="G106" s="126"/>
      <c r="H106" s="126"/>
      <c r="I106" s="126"/>
      <c r="J106" s="127">
        <f>J179</f>
        <v>0</v>
      </c>
      <c r="L106" s="124"/>
    </row>
    <row r="107" spans="1:47" s="10" customFormat="1" ht="19.899999999999999" customHeight="1">
      <c r="B107" s="124"/>
      <c r="D107" s="125" t="s">
        <v>2547</v>
      </c>
      <c r="E107" s="126"/>
      <c r="F107" s="126"/>
      <c r="G107" s="126"/>
      <c r="H107" s="126"/>
      <c r="I107" s="126"/>
      <c r="J107" s="127">
        <f>J189</f>
        <v>0</v>
      </c>
      <c r="L107" s="124"/>
    </row>
    <row r="108" spans="1:47" s="10" customFormat="1" ht="19.899999999999999" customHeight="1">
      <c r="B108" s="124"/>
      <c r="D108" s="125" t="s">
        <v>2264</v>
      </c>
      <c r="E108" s="126"/>
      <c r="F108" s="126"/>
      <c r="G108" s="126"/>
      <c r="H108" s="126"/>
      <c r="I108" s="126"/>
      <c r="J108" s="127">
        <f>J210</f>
        <v>0</v>
      </c>
      <c r="L108" s="124"/>
    </row>
    <row r="109" spans="1:47" s="10" customFormat="1" ht="19.899999999999999" customHeight="1">
      <c r="B109" s="124"/>
      <c r="D109" s="125" t="s">
        <v>2265</v>
      </c>
      <c r="E109" s="126"/>
      <c r="F109" s="126"/>
      <c r="G109" s="126"/>
      <c r="H109" s="126"/>
      <c r="I109" s="126"/>
      <c r="J109" s="127">
        <f>J241</f>
        <v>0</v>
      </c>
      <c r="L109" s="124"/>
    </row>
    <row r="110" spans="1:47" s="10" customFormat="1" ht="19.899999999999999" customHeight="1">
      <c r="B110" s="124"/>
      <c r="D110" s="125" t="s">
        <v>2548</v>
      </c>
      <c r="E110" s="126"/>
      <c r="F110" s="126"/>
      <c r="G110" s="126"/>
      <c r="H110" s="126"/>
      <c r="I110" s="126"/>
      <c r="J110" s="127">
        <f>J254</f>
        <v>0</v>
      </c>
      <c r="L110" s="124"/>
    </row>
    <row r="111" spans="1:47" s="10" customFormat="1" ht="19.899999999999999" customHeight="1">
      <c r="B111" s="124"/>
      <c r="D111" s="125" t="s">
        <v>142</v>
      </c>
      <c r="E111" s="126"/>
      <c r="F111" s="126"/>
      <c r="G111" s="126"/>
      <c r="H111" s="126"/>
      <c r="I111" s="126"/>
      <c r="J111" s="127">
        <f>J279</f>
        <v>0</v>
      </c>
      <c r="L111" s="124"/>
    </row>
    <row r="112" spans="1:47" s="10" customFormat="1" ht="19.899999999999999" customHeight="1">
      <c r="B112" s="124"/>
      <c r="D112" s="125" t="s">
        <v>1992</v>
      </c>
      <c r="E112" s="126"/>
      <c r="F112" s="126"/>
      <c r="G112" s="126"/>
      <c r="H112" s="126"/>
      <c r="I112" s="126"/>
      <c r="J112" s="127">
        <f>J283</f>
        <v>0</v>
      </c>
      <c r="L112" s="124"/>
    </row>
    <row r="113" spans="1:31" s="10" customFormat="1" ht="19.899999999999999" customHeight="1">
      <c r="B113" s="124"/>
      <c r="D113" s="125" t="s">
        <v>1993</v>
      </c>
      <c r="E113" s="126"/>
      <c r="F113" s="126"/>
      <c r="G113" s="126"/>
      <c r="H113" s="126"/>
      <c r="I113" s="126"/>
      <c r="J113" s="127">
        <f>J285</f>
        <v>0</v>
      </c>
      <c r="L113" s="124"/>
    </row>
    <row r="114" spans="1:31" s="10" customFormat="1" ht="19.899999999999999" customHeight="1">
      <c r="B114" s="124"/>
      <c r="D114" s="125" t="s">
        <v>501</v>
      </c>
      <c r="E114" s="126"/>
      <c r="F114" s="126"/>
      <c r="G114" s="126"/>
      <c r="H114" s="126"/>
      <c r="I114" s="126"/>
      <c r="J114" s="127">
        <f>J292</f>
        <v>0</v>
      </c>
      <c r="L114" s="124"/>
    </row>
    <row r="115" spans="1:31" s="10" customFormat="1" ht="19.899999999999999" customHeight="1">
      <c r="B115" s="124"/>
      <c r="D115" s="125" t="s">
        <v>2549</v>
      </c>
      <c r="E115" s="126"/>
      <c r="F115" s="126"/>
      <c r="G115" s="126"/>
      <c r="H115" s="126"/>
      <c r="I115" s="126"/>
      <c r="J115" s="127">
        <f>J294</f>
        <v>0</v>
      </c>
      <c r="L115" s="124"/>
    </row>
    <row r="116" spans="1:31" s="9" customFormat="1" ht="24.95" customHeight="1">
      <c r="B116" s="120"/>
      <c r="D116" s="121" t="s">
        <v>2266</v>
      </c>
      <c r="E116" s="122"/>
      <c r="F116" s="122"/>
      <c r="G116" s="122"/>
      <c r="H116" s="122"/>
      <c r="I116" s="122"/>
      <c r="J116" s="123">
        <f>J296</f>
        <v>0</v>
      </c>
      <c r="L116" s="120"/>
    </row>
    <row r="117" spans="1:31" s="10" customFormat="1" ht="19.899999999999999" customHeight="1">
      <c r="B117" s="124"/>
      <c r="D117" s="125" t="s">
        <v>2267</v>
      </c>
      <c r="E117" s="126"/>
      <c r="F117" s="126"/>
      <c r="G117" s="126"/>
      <c r="H117" s="126"/>
      <c r="I117" s="126"/>
      <c r="J117" s="127">
        <f>J297</f>
        <v>0</v>
      </c>
      <c r="L117" s="124"/>
    </row>
    <row r="118" spans="1:31" s="10" customFormat="1" ht="19.899999999999999" customHeight="1">
      <c r="B118" s="124"/>
      <c r="D118" s="125" t="s">
        <v>2550</v>
      </c>
      <c r="E118" s="126"/>
      <c r="F118" s="126"/>
      <c r="G118" s="126"/>
      <c r="H118" s="126"/>
      <c r="I118" s="126"/>
      <c r="J118" s="127">
        <f>J303</f>
        <v>0</v>
      </c>
      <c r="L118" s="124"/>
    </row>
    <row r="119" spans="1:31" s="10" customFormat="1" ht="19.899999999999999" customHeight="1">
      <c r="B119" s="124"/>
      <c r="D119" s="125" t="s">
        <v>2551</v>
      </c>
      <c r="E119" s="126"/>
      <c r="F119" s="126"/>
      <c r="G119" s="126"/>
      <c r="H119" s="126"/>
      <c r="I119" s="126"/>
      <c r="J119" s="127">
        <f>J310</f>
        <v>0</v>
      </c>
      <c r="L119" s="124"/>
    </row>
    <row r="120" spans="1:31" s="10" customFormat="1" ht="19.899999999999999" customHeight="1">
      <c r="B120" s="124"/>
      <c r="D120" s="125" t="s">
        <v>2552</v>
      </c>
      <c r="E120" s="126"/>
      <c r="F120" s="126"/>
      <c r="G120" s="126"/>
      <c r="H120" s="126"/>
      <c r="I120" s="126"/>
      <c r="J120" s="127">
        <f>J313</f>
        <v>0</v>
      </c>
      <c r="L120" s="124"/>
    </row>
    <row r="121" spans="1:31" s="9" customFormat="1" ht="24.95" customHeight="1">
      <c r="B121" s="120"/>
      <c r="D121" s="121" t="s">
        <v>2268</v>
      </c>
      <c r="E121" s="122"/>
      <c r="F121" s="122"/>
      <c r="G121" s="122"/>
      <c r="H121" s="122"/>
      <c r="I121" s="122"/>
      <c r="J121" s="123">
        <f>J315</f>
        <v>0</v>
      </c>
      <c r="L121" s="120"/>
    </row>
    <row r="122" spans="1:31" s="9" customFormat="1" ht="24.95" customHeight="1">
      <c r="B122" s="120"/>
      <c r="D122" s="121" t="s">
        <v>2268</v>
      </c>
      <c r="E122" s="122"/>
      <c r="F122" s="122"/>
      <c r="G122" s="122"/>
      <c r="H122" s="122"/>
      <c r="I122" s="122"/>
      <c r="J122" s="123">
        <f>J316</f>
        <v>0</v>
      </c>
      <c r="L122" s="120"/>
    </row>
    <row r="123" spans="1:31" s="2" customFormat="1" ht="21.7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47"/>
      <c r="C124" s="48"/>
      <c r="D124" s="48"/>
      <c r="E124" s="48"/>
      <c r="F124" s="48"/>
      <c r="G124" s="48"/>
      <c r="H124" s="48"/>
      <c r="I124" s="48"/>
      <c r="J124" s="48"/>
      <c r="K124" s="48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8" spans="1:31" s="2" customFormat="1" ht="6.95" customHeight="1">
      <c r="A128" s="29"/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3" s="2" customFormat="1" ht="24.95" customHeight="1">
      <c r="A129" s="29"/>
      <c r="B129" s="30"/>
      <c r="C129" s="18" t="s">
        <v>149</v>
      </c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3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3" s="2" customFormat="1" ht="12" customHeight="1">
      <c r="A131" s="29"/>
      <c r="B131" s="30"/>
      <c r="C131" s="24" t="s">
        <v>15</v>
      </c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3" s="2" customFormat="1" ht="26.25" customHeight="1">
      <c r="A132" s="29"/>
      <c r="B132" s="30"/>
      <c r="C132" s="29"/>
      <c r="D132" s="29"/>
      <c r="E132" s="233" t="str">
        <f>E7</f>
        <v>FEMINADSS Veľký Blh - prestava a rekonštrukcia rodinného domu pre účely zriadenia podporovaného bývania pre PSS</v>
      </c>
      <c r="F132" s="234"/>
      <c r="G132" s="234"/>
      <c r="H132" s="234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3" s="1" customFormat="1" ht="12" customHeight="1">
      <c r="B133" s="17"/>
      <c r="C133" s="24" t="s">
        <v>126</v>
      </c>
      <c r="L133" s="17"/>
    </row>
    <row r="134" spans="1:63" s="2" customFormat="1" ht="16.5" customHeight="1">
      <c r="A134" s="29"/>
      <c r="B134" s="30"/>
      <c r="C134" s="29"/>
      <c r="D134" s="29"/>
      <c r="E134" s="233" t="s">
        <v>127</v>
      </c>
      <c r="F134" s="235"/>
      <c r="G134" s="235"/>
      <c r="H134" s="235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3" s="2" customFormat="1" ht="12" customHeight="1">
      <c r="A135" s="29"/>
      <c r="B135" s="30"/>
      <c r="C135" s="24" t="s">
        <v>128</v>
      </c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3" s="2" customFormat="1" ht="30" customHeight="1">
      <c r="A136" s="29"/>
      <c r="B136" s="30"/>
      <c r="C136" s="29"/>
      <c r="D136" s="29"/>
      <c r="E136" s="192" t="str">
        <f>E11</f>
        <v>01-5 - Ústredné vykurovanie podlahové s tepelným čerpadlom</v>
      </c>
      <c r="F136" s="235"/>
      <c r="G136" s="235"/>
      <c r="H136" s="235"/>
      <c r="I136" s="29"/>
      <c r="J136" s="29"/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3" s="2" customFormat="1" ht="6.9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3" s="2" customFormat="1" ht="12" customHeight="1">
      <c r="A138" s="29"/>
      <c r="B138" s="30"/>
      <c r="C138" s="24" t="s">
        <v>19</v>
      </c>
      <c r="D138" s="29"/>
      <c r="E138" s="29"/>
      <c r="F138" s="22" t="str">
        <f>F14</f>
        <v xml:space="preserve"> </v>
      </c>
      <c r="G138" s="29"/>
      <c r="H138" s="29"/>
      <c r="I138" s="24" t="s">
        <v>21</v>
      </c>
      <c r="J138" s="55" t="str">
        <f>IF(J14="","",J14)</f>
        <v>22. 6. 2023</v>
      </c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3" s="2" customFormat="1" ht="6.95" customHeight="1">
      <c r="A139" s="29"/>
      <c r="B139" s="30"/>
      <c r="C139" s="29"/>
      <c r="D139" s="29"/>
      <c r="E139" s="29"/>
      <c r="F139" s="29"/>
      <c r="G139" s="29"/>
      <c r="H139" s="29"/>
      <c r="I139" s="29"/>
      <c r="J139" s="29"/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3" s="2" customFormat="1" ht="40.15" customHeight="1">
      <c r="A140" s="29"/>
      <c r="B140" s="30"/>
      <c r="C140" s="24" t="s">
        <v>23</v>
      </c>
      <c r="D140" s="29"/>
      <c r="E140" s="29"/>
      <c r="F140" s="22" t="str">
        <f>E17</f>
        <v>FEMINA Domov sociálnych služieb, Veľký Blh</v>
      </c>
      <c r="G140" s="29"/>
      <c r="H140" s="29"/>
      <c r="I140" s="24" t="s">
        <v>29</v>
      </c>
      <c r="J140" s="27">
        <f>E23</f>
        <v>0</v>
      </c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3" s="2" customFormat="1" ht="25.7" customHeight="1">
      <c r="A141" s="29"/>
      <c r="B141" s="30"/>
      <c r="C141" s="24" t="s">
        <v>27</v>
      </c>
      <c r="D141" s="29"/>
      <c r="E141" s="29"/>
      <c r="F141" s="22" t="str">
        <f>IF(E20="","",E20)</f>
        <v>Vyplň údaj</v>
      </c>
      <c r="G141" s="29"/>
      <c r="H141" s="29"/>
      <c r="I141" s="24" t="s">
        <v>32</v>
      </c>
      <c r="J141" s="27">
        <f>E26</f>
        <v>0</v>
      </c>
      <c r="K141" s="29"/>
      <c r="L141" s="4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63" s="2" customFormat="1" ht="10.35" customHeight="1">
      <c r="A142" s="29"/>
      <c r="B142" s="30"/>
      <c r="C142" s="29"/>
      <c r="D142" s="29"/>
      <c r="E142" s="29"/>
      <c r="F142" s="29"/>
      <c r="G142" s="29"/>
      <c r="H142" s="29"/>
      <c r="I142" s="29"/>
      <c r="J142" s="29"/>
      <c r="K142" s="29"/>
      <c r="L142" s="42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63" s="11" customFormat="1" ht="29.25" customHeight="1">
      <c r="A143" s="128"/>
      <c r="B143" s="129"/>
      <c r="C143" s="130" t="s">
        <v>150</v>
      </c>
      <c r="D143" s="131" t="s">
        <v>59</v>
      </c>
      <c r="E143" s="131" t="s">
        <v>55</v>
      </c>
      <c r="F143" s="131" t="s">
        <v>56</v>
      </c>
      <c r="G143" s="131" t="s">
        <v>151</v>
      </c>
      <c r="H143" s="131" t="s">
        <v>152</v>
      </c>
      <c r="I143" s="131" t="s">
        <v>153</v>
      </c>
      <c r="J143" s="132" t="s">
        <v>132</v>
      </c>
      <c r="K143" s="133" t="s">
        <v>154</v>
      </c>
      <c r="L143" s="134"/>
      <c r="M143" s="62" t="s">
        <v>1</v>
      </c>
      <c r="N143" s="63" t="s">
        <v>38</v>
      </c>
      <c r="O143" s="63" t="s">
        <v>155</v>
      </c>
      <c r="P143" s="63" t="s">
        <v>156</v>
      </c>
      <c r="Q143" s="63" t="s">
        <v>157</v>
      </c>
      <c r="R143" s="63" t="s">
        <v>158</v>
      </c>
      <c r="S143" s="63" t="s">
        <v>159</v>
      </c>
      <c r="T143" s="64" t="s">
        <v>160</v>
      </c>
      <c r="U143" s="128"/>
      <c r="V143" s="128"/>
      <c r="W143" s="128"/>
      <c r="X143" s="128"/>
      <c r="Y143" s="128"/>
      <c r="Z143" s="128"/>
      <c r="AA143" s="128"/>
      <c r="AB143" s="128"/>
      <c r="AC143" s="128"/>
      <c r="AD143" s="128"/>
      <c r="AE143" s="128"/>
    </row>
    <row r="144" spans="1:63" s="2" customFormat="1" ht="22.9" customHeight="1">
      <c r="A144" s="29"/>
      <c r="B144" s="30"/>
      <c r="C144" s="69" t="s">
        <v>133</v>
      </c>
      <c r="D144" s="29"/>
      <c r="E144" s="29"/>
      <c r="F144" s="29"/>
      <c r="G144" s="29"/>
      <c r="H144" s="29"/>
      <c r="I144" s="29"/>
      <c r="J144" s="135">
        <f>BK144</f>
        <v>0</v>
      </c>
      <c r="K144" s="29"/>
      <c r="L144" s="30"/>
      <c r="M144" s="65"/>
      <c r="N144" s="56"/>
      <c r="O144" s="66"/>
      <c r="P144" s="136">
        <f>P145+P176+P296+P315+P316</f>
        <v>0</v>
      </c>
      <c r="Q144" s="66"/>
      <c r="R144" s="136">
        <f>R145+R176+R296+R315+R316</f>
        <v>39.781116759999996</v>
      </c>
      <c r="S144" s="66"/>
      <c r="T144" s="137">
        <f>T145+T176+T296+T315+T316</f>
        <v>0.63120500000000002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T144" s="14" t="s">
        <v>73</v>
      </c>
      <c r="AU144" s="14" t="s">
        <v>134</v>
      </c>
      <c r="BK144" s="138">
        <f>BK145+BK176+BK296+BK315+BK316</f>
        <v>0</v>
      </c>
    </row>
    <row r="145" spans="1:65" s="12" customFormat="1" ht="25.9" customHeight="1">
      <c r="B145" s="139"/>
      <c r="D145" s="140" t="s">
        <v>73</v>
      </c>
      <c r="E145" s="141" t="s">
        <v>1995</v>
      </c>
      <c r="F145" s="141" t="s">
        <v>1996</v>
      </c>
      <c r="I145" s="142"/>
      <c r="J145" s="143">
        <f>BK145</f>
        <v>0</v>
      </c>
      <c r="L145" s="139"/>
      <c r="M145" s="144"/>
      <c r="N145" s="145"/>
      <c r="O145" s="145"/>
      <c r="P145" s="146">
        <f>P146+P148+P150+P158</f>
        <v>0</v>
      </c>
      <c r="Q145" s="145"/>
      <c r="R145" s="146">
        <f>R146+R148+R150+R158</f>
        <v>38.332876999999996</v>
      </c>
      <c r="S145" s="145"/>
      <c r="T145" s="147">
        <f>T146+T148+T150+T158</f>
        <v>0.37260000000000004</v>
      </c>
      <c r="AR145" s="140" t="s">
        <v>81</v>
      </c>
      <c r="AT145" s="148" t="s">
        <v>73</v>
      </c>
      <c r="AU145" s="148" t="s">
        <v>74</v>
      </c>
      <c r="AY145" s="140" t="s">
        <v>163</v>
      </c>
      <c r="BK145" s="149">
        <f>BK146+BK148+BK150+BK158</f>
        <v>0</v>
      </c>
    </row>
    <row r="146" spans="1:65" s="12" customFormat="1" ht="22.9" customHeight="1">
      <c r="B146" s="139"/>
      <c r="D146" s="140" t="s">
        <v>73</v>
      </c>
      <c r="E146" s="150" t="s">
        <v>81</v>
      </c>
      <c r="F146" s="150" t="s">
        <v>1997</v>
      </c>
      <c r="I146" s="142"/>
      <c r="J146" s="151">
        <f>BK146</f>
        <v>0</v>
      </c>
      <c r="L146" s="139"/>
      <c r="M146" s="144"/>
      <c r="N146" s="145"/>
      <c r="O146" s="145"/>
      <c r="P146" s="146">
        <f>P147</f>
        <v>0</v>
      </c>
      <c r="Q146" s="145"/>
      <c r="R146" s="146">
        <f>R147</f>
        <v>0</v>
      </c>
      <c r="S146" s="145"/>
      <c r="T146" s="147">
        <f>T147</f>
        <v>0</v>
      </c>
      <c r="AR146" s="140" t="s">
        <v>81</v>
      </c>
      <c r="AT146" s="148" t="s">
        <v>73</v>
      </c>
      <c r="AU146" s="148" t="s">
        <v>81</v>
      </c>
      <c r="AY146" s="140" t="s">
        <v>163</v>
      </c>
      <c r="BK146" s="149">
        <f>BK147</f>
        <v>0</v>
      </c>
    </row>
    <row r="147" spans="1:65" s="2" customFormat="1" ht="16.5" customHeight="1">
      <c r="A147" s="29"/>
      <c r="B147" s="152"/>
      <c r="C147" s="153" t="s">
        <v>81</v>
      </c>
      <c r="D147" s="153" t="s">
        <v>165</v>
      </c>
      <c r="E147" s="154" t="s">
        <v>2553</v>
      </c>
      <c r="F147" s="155" t="s">
        <v>2554</v>
      </c>
      <c r="G147" s="156" t="s">
        <v>177</v>
      </c>
      <c r="H147" s="157">
        <v>0.36</v>
      </c>
      <c r="I147" s="158"/>
      <c r="J147" s="159">
        <f>ROUND(I147*H147,2)</f>
        <v>0</v>
      </c>
      <c r="K147" s="160"/>
      <c r="L147" s="30"/>
      <c r="M147" s="161" t="s">
        <v>1</v>
      </c>
      <c r="N147" s="162" t="s">
        <v>40</v>
      </c>
      <c r="O147" s="58"/>
      <c r="P147" s="163">
        <f>O147*H147</f>
        <v>0</v>
      </c>
      <c r="Q147" s="163">
        <v>0</v>
      </c>
      <c r="R147" s="163">
        <f>Q147*H147</f>
        <v>0</v>
      </c>
      <c r="S147" s="163">
        <v>0</v>
      </c>
      <c r="T147" s="164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169</v>
      </c>
      <c r="AT147" s="165" t="s">
        <v>165</v>
      </c>
      <c r="AU147" s="165" t="s">
        <v>87</v>
      </c>
      <c r="AY147" s="14" t="s">
        <v>163</v>
      </c>
      <c r="BE147" s="166">
        <f>IF(N147="základná",J147,0)</f>
        <v>0</v>
      </c>
      <c r="BF147" s="166">
        <f>IF(N147="znížená",J147,0)</f>
        <v>0</v>
      </c>
      <c r="BG147" s="166">
        <f>IF(N147="zákl. prenesená",J147,0)</f>
        <v>0</v>
      </c>
      <c r="BH147" s="166">
        <f>IF(N147="zníž. prenesená",J147,0)</f>
        <v>0</v>
      </c>
      <c r="BI147" s="166">
        <f>IF(N147="nulová",J147,0)</f>
        <v>0</v>
      </c>
      <c r="BJ147" s="14" t="s">
        <v>87</v>
      </c>
      <c r="BK147" s="166">
        <f>ROUND(I147*H147,2)</f>
        <v>0</v>
      </c>
      <c r="BL147" s="14" t="s">
        <v>169</v>
      </c>
      <c r="BM147" s="165" t="s">
        <v>87</v>
      </c>
    </row>
    <row r="148" spans="1:65" s="12" customFormat="1" ht="22.9" customHeight="1">
      <c r="B148" s="139"/>
      <c r="D148" s="140" t="s">
        <v>73</v>
      </c>
      <c r="E148" s="150" t="s">
        <v>174</v>
      </c>
      <c r="F148" s="150" t="s">
        <v>2555</v>
      </c>
      <c r="I148" s="142"/>
      <c r="J148" s="151">
        <f>BK148</f>
        <v>0</v>
      </c>
      <c r="L148" s="139"/>
      <c r="M148" s="144"/>
      <c r="N148" s="145"/>
      <c r="O148" s="145"/>
      <c r="P148" s="146">
        <f>P149</f>
        <v>0</v>
      </c>
      <c r="Q148" s="145"/>
      <c r="R148" s="146">
        <f>R149</f>
        <v>1.2061348000000001</v>
      </c>
      <c r="S148" s="145"/>
      <c r="T148" s="147">
        <f>T149</f>
        <v>0</v>
      </c>
      <c r="AR148" s="140" t="s">
        <v>81</v>
      </c>
      <c r="AT148" s="148" t="s">
        <v>73</v>
      </c>
      <c r="AU148" s="148" t="s">
        <v>81</v>
      </c>
      <c r="AY148" s="140" t="s">
        <v>163</v>
      </c>
      <c r="BK148" s="149">
        <f>BK149</f>
        <v>0</v>
      </c>
    </row>
    <row r="149" spans="1:65" s="2" customFormat="1" ht="24.2" customHeight="1">
      <c r="A149" s="29"/>
      <c r="B149" s="152"/>
      <c r="C149" s="153" t="s">
        <v>87</v>
      </c>
      <c r="D149" s="153" t="s">
        <v>165</v>
      </c>
      <c r="E149" s="154" t="s">
        <v>2556</v>
      </c>
      <c r="F149" s="155" t="s">
        <v>2557</v>
      </c>
      <c r="G149" s="156" t="s">
        <v>177</v>
      </c>
      <c r="H149" s="157">
        <v>0.52</v>
      </c>
      <c r="I149" s="158"/>
      <c r="J149" s="159">
        <f>ROUND(I149*H149,2)</f>
        <v>0</v>
      </c>
      <c r="K149" s="160"/>
      <c r="L149" s="30"/>
      <c r="M149" s="161" t="s">
        <v>1</v>
      </c>
      <c r="N149" s="162" t="s">
        <v>40</v>
      </c>
      <c r="O149" s="58"/>
      <c r="P149" s="163">
        <f>O149*H149</f>
        <v>0</v>
      </c>
      <c r="Q149" s="163">
        <v>2.3194900000000001</v>
      </c>
      <c r="R149" s="163">
        <f>Q149*H149</f>
        <v>1.2061348000000001</v>
      </c>
      <c r="S149" s="163">
        <v>0</v>
      </c>
      <c r="T149" s="164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169</v>
      </c>
      <c r="AT149" s="165" t="s">
        <v>165</v>
      </c>
      <c r="AU149" s="165" t="s">
        <v>87</v>
      </c>
      <c r="AY149" s="14" t="s">
        <v>163</v>
      </c>
      <c r="BE149" s="166">
        <f>IF(N149="základná",J149,0)</f>
        <v>0</v>
      </c>
      <c r="BF149" s="166">
        <f>IF(N149="znížená",J149,0)</f>
        <v>0</v>
      </c>
      <c r="BG149" s="166">
        <f>IF(N149="zákl. prenesená",J149,0)</f>
        <v>0</v>
      </c>
      <c r="BH149" s="166">
        <f>IF(N149="zníž. prenesená",J149,0)</f>
        <v>0</v>
      </c>
      <c r="BI149" s="166">
        <f>IF(N149="nulová",J149,0)</f>
        <v>0</v>
      </c>
      <c r="BJ149" s="14" t="s">
        <v>87</v>
      </c>
      <c r="BK149" s="166">
        <f>ROUND(I149*H149,2)</f>
        <v>0</v>
      </c>
      <c r="BL149" s="14" t="s">
        <v>169</v>
      </c>
      <c r="BM149" s="165" t="s">
        <v>169</v>
      </c>
    </row>
    <row r="150" spans="1:65" s="12" customFormat="1" ht="22.9" customHeight="1">
      <c r="B150" s="139"/>
      <c r="D150" s="140" t="s">
        <v>73</v>
      </c>
      <c r="E150" s="150" t="s">
        <v>186</v>
      </c>
      <c r="F150" s="150" t="s">
        <v>2025</v>
      </c>
      <c r="I150" s="142"/>
      <c r="J150" s="151">
        <f>BK150</f>
        <v>0</v>
      </c>
      <c r="L150" s="139"/>
      <c r="M150" s="144"/>
      <c r="N150" s="145"/>
      <c r="O150" s="145"/>
      <c r="P150" s="146">
        <f>SUM(P151:P157)</f>
        <v>0</v>
      </c>
      <c r="Q150" s="145"/>
      <c r="R150" s="146">
        <f>SUM(R151:R157)</f>
        <v>37.121002199999992</v>
      </c>
      <c r="S150" s="145"/>
      <c r="T150" s="147">
        <f>SUM(T151:T157)</f>
        <v>0</v>
      </c>
      <c r="AR150" s="140" t="s">
        <v>81</v>
      </c>
      <c r="AT150" s="148" t="s">
        <v>73</v>
      </c>
      <c r="AU150" s="148" t="s">
        <v>81</v>
      </c>
      <c r="AY150" s="140" t="s">
        <v>163</v>
      </c>
      <c r="BK150" s="149">
        <f>SUM(BK151:BK157)</f>
        <v>0</v>
      </c>
    </row>
    <row r="151" spans="1:65" s="2" customFormat="1" ht="16.5" customHeight="1">
      <c r="A151" s="29"/>
      <c r="B151" s="152"/>
      <c r="C151" s="153" t="s">
        <v>174</v>
      </c>
      <c r="D151" s="153" t="s">
        <v>165</v>
      </c>
      <c r="E151" s="154" t="s">
        <v>2558</v>
      </c>
      <c r="F151" s="155" t="s">
        <v>2559</v>
      </c>
      <c r="G151" s="156" t="s">
        <v>168</v>
      </c>
      <c r="H151" s="157">
        <v>4.5</v>
      </c>
      <c r="I151" s="158"/>
      <c r="J151" s="159">
        <f t="shared" ref="J151:J157" si="0">ROUND(I151*H151,2)</f>
        <v>0</v>
      </c>
      <c r="K151" s="160"/>
      <c r="L151" s="30"/>
      <c r="M151" s="161" t="s">
        <v>1</v>
      </c>
      <c r="N151" s="162" t="s">
        <v>40</v>
      </c>
      <c r="O151" s="58"/>
      <c r="P151" s="163">
        <f t="shared" ref="P151:P157" si="1">O151*H151</f>
        <v>0</v>
      </c>
      <c r="Q151" s="163">
        <v>5.1189999999999999E-2</v>
      </c>
      <c r="R151" s="163">
        <f t="shared" ref="R151:R157" si="2">Q151*H151</f>
        <v>0.230355</v>
      </c>
      <c r="S151" s="163">
        <v>0</v>
      </c>
      <c r="T151" s="164">
        <f t="shared" ref="T151:T157" si="3"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169</v>
      </c>
      <c r="AT151" s="165" t="s">
        <v>165</v>
      </c>
      <c r="AU151" s="165" t="s">
        <v>87</v>
      </c>
      <c r="AY151" s="14" t="s">
        <v>163</v>
      </c>
      <c r="BE151" s="166">
        <f t="shared" ref="BE151:BE157" si="4">IF(N151="základná",J151,0)</f>
        <v>0</v>
      </c>
      <c r="BF151" s="166">
        <f t="shared" ref="BF151:BF157" si="5">IF(N151="znížená",J151,0)</f>
        <v>0</v>
      </c>
      <c r="BG151" s="166">
        <f t="shared" ref="BG151:BG157" si="6">IF(N151="zákl. prenesená",J151,0)</f>
        <v>0</v>
      </c>
      <c r="BH151" s="166">
        <f t="shared" ref="BH151:BH157" si="7">IF(N151="zníž. prenesená",J151,0)</f>
        <v>0</v>
      </c>
      <c r="BI151" s="166">
        <f t="shared" ref="BI151:BI157" si="8">IF(N151="nulová",J151,0)</f>
        <v>0</v>
      </c>
      <c r="BJ151" s="14" t="s">
        <v>87</v>
      </c>
      <c r="BK151" s="166">
        <f t="shared" ref="BK151:BK157" si="9">ROUND(I151*H151,2)</f>
        <v>0</v>
      </c>
      <c r="BL151" s="14" t="s">
        <v>169</v>
      </c>
      <c r="BM151" s="165" t="s">
        <v>186</v>
      </c>
    </row>
    <row r="152" spans="1:65" s="2" customFormat="1" ht="24.2" customHeight="1">
      <c r="A152" s="29"/>
      <c r="B152" s="152"/>
      <c r="C152" s="153" t="s">
        <v>169</v>
      </c>
      <c r="D152" s="153" t="s">
        <v>165</v>
      </c>
      <c r="E152" s="154" t="s">
        <v>2560</v>
      </c>
      <c r="F152" s="155" t="s">
        <v>2561</v>
      </c>
      <c r="G152" s="156" t="s">
        <v>177</v>
      </c>
      <c r="H152" s="157">
        <v>0.18</v>
      </c>
      <c r="I152" s="158"/>
      <c r="J152" s="159">
        <f t="shared" si="0"/>
        <v>0</v>
      </c>
      <c r="K152" s="160"/>
      <c r="L152" s="30"/>
      <c r="M152" s="161" t="s">
        <v>1</v>
      </c>
      <c r="N152" s="162" t="s">
        <v>40</v>
      </c>
      <c r="O152" s="58"/>
      <c r="P152" s="163">
        <f t="shared" si="1"/>
        <v>0</v>
      </c>
      <c r="Q152" s="163">
        <v>2.3804799999999999</v>
      </c>
      <c r="R152" s="163">
        <f t="shared" si="2"/>
        <v>0.42848639999999999</v>
      </c>
      <c r="S152" s="163">
        <v>0</v>
      </c>
      <c r="T152" s="164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169</v>
      </c>
      <c r="AT152" s="165" t="s">
        <v>165</v>
      </c>
      <c r="AU152" s="165" t="s">
        <v>87</v>
      </c>
      <c r="AY152" s="14" t="s">
        <v>163</v>
      </c>
      <c r="BE152" s="166">
        <f t="shared" si="4"/>
        <v>0</v>
      </c>
      <c r="BF152" s="166">
        <f t="shared" si="5"/>
        <v>0</v>
      </c>
      <c r="BG152" s="166">
        <f t="shared" si="6"/>
        <v>0</v>
      </c>
      <c r="BH152" s="166">
        <f t="shared" si="7"/>
        <v>0</v>
      </c>
      <c r="BI152" s="166">
        <f t="shared" si="8"/>
        <v>0</v>
      </c>
      <c r="BJ152" s="14" t="s">
        <v>87</v>
      </c>
      <c r="BK152" s="166">
        <f t="shared" si="9"/>
        <v>0</v>
      </c>
      <c r="BL152" s="14" t="s">
        <v>169</v>
      </c>
      <c r="BM152" s="165" t="s">
        <v>194</v>
      </c>
    </row>
    <row r="153" spans="1:65" s="2" customFormat="1" ht="16.5" customHeight="1">
      <c r="A153" s="29"/>
      <c r="B153" s="152"/>
      <c r="C153" s="153" t="s">
        <v>182</v>
      </c>
      <c r="D153" s="153" t="s">
        <v>165</v>
      </c>
      <c r="E153" s="154" t="s">
        <v>2562</v>
      </c>
      <c r="F153" s="155" t="s">
        <v>2563</v>
      </c>
      <c r="G153" s="156" t="s">
        <v>168</v>
      </c>
      <c r="H153" s="157">
        <v>3.024</v>
      </c>
      <c r="I153" s="158"/>
      <c r="J153" s="159">
        <f t="shared" si="0"/>
        <v>0</v>
      </c>
      <c r="K153" s="160"/>
      <c r="L153" s="30"/>
      <c r="M153" s="161" t="s">
        <v>1</v>
      </c>
      <c r="N153" s="162" t="s">
        <v>40</v>
      </c>
      <c r="O153" s="58"/>
      <c r="P153" s="163">
        <f t="shared" si="1"/>
        <v>0</v>
      </c>
      <c r="Q153" s="163">
        <v>5.3449999999999998E-2</v>
      </c>
      <c r="R153" s="163">
        <f t="shared" si="2"/>
        <v>0.16163279999999999</v>
      </c>
      <c r="S153" s="163">
        <v>0</v>
      </c>
      <c r="T153" s="164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169</v>
      </c>
      <c r="AT153" s="165" t="s">
        <v>165</v>
      </c>
      <c r="AU153" s="165" t="s">
        <v>87</v>
      </c>
      <c r="AY153" s="14" t="s">
        <v>163</v>
      </c>
      <c r="BE153" s="166">
        <f t="shared" si="4"/>
        <v>0</v>
      </c>
      <c r="BF153" s="166">
        <f t="shared" si="5"/>
        <v>0</v>
      </c>
      <c r="BG153" s="166">
        <f t="shared" si="6"/>
        <v>0</v>
      </c>
      <c r="BH153" s="166">
        <f t="shared" si="7"/>
        <v>0</v>
      </c>
      <c r="BI153" s="166">
        <f t="shared" si="8"/>
        <v>0</v>
      </c>
      <c r="BJ153" s="14" t="s">
        <v>87</v>
      </c>
      <c r="BK153" s="166">
        <f t="shared" si="9"/>
        <v>0</v>
      </c>
      <c r="BL153" s="14" t="s">
        <v>169</v>
      </c>
      <c r="BM153" s="165" t="s">
        <v>203</v>
      </c>
    </row>
    <row r="154" spans="1:65" s="2" customFormat="1" ht="24.2" customHeight="1">
      <c r="A154" s="29"/>
      <c r="B154" s="152"/>
      <c r="C154" s="153" t="s">
        <v>186</v>
      </c>
      <c r="D154" s="153" t="s">
        <v>165</v>
      </c>
      <c r="E154" s="154" t="s">
        <v>2564</v>
      </c>
      <c r="F154" s="155" t="s">
        <v>2565</v>
      </c>
      <c r="G154" s="156" t="s">
        <v>2043</v>
      </c>
      <c r="H154" s="157">
        <v>8</v>
      </c>
      <c r="I154" s="158"/>
      <c r="J154" s="159">
        <f t="shared" si="0"/>
        <v>0</v>
      </c>
      <c r="K154" s="160"/>
      <c r="L154" s="30"/>
      <c r="M154" s="161" t="s">
        <v>1</v>
      </c>
      <c r="N154" s="162" t="s">
        <v>40</v>
      </c>
      <c r="O154" s="58"/>
      <c r="P154" s="163">
        <f t="shared" si="1"/>
        <v>0</v>
      </c>
      <c r="Q154" s="163">
        <v>0</v>
      </c>
      <c r="R154" s="163">
        <f t="shared" si="2"/>
        <v>0</v>
      </c>
      <c r="S154" s="163">
        <v>0</v>
      </c>
      <c r="T154" s="164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169</v>
      </c>
      <c r="AT154" s="165" t="s">
        <v>165</v>
      </c>
      <c r="AU154" s="165" t="s">
        <v>87</v>
      </c>
      <c r="AY154" s="14" t="s">
        <v>163</v>
      </c>
      <c r="BE154" s="166">
        <f t="shared" si="4"/>
        <v>0</v>
      </c>
      <c r="BF154" s="166">
        <f t="shared" si="5"/>
        <v>0</v>
      </c>
      <c r="BG154" s="166">
        <f t="shared" si="6"/>
        <v>0</v>
      </c>
      <c r="BH154" s="166">
        <f t="shared" si="7"/>
        <v>0</v>
      </c>
      <c r="BI154" s="166">
        <f t="shared" si="8"/>
        <v>0</v>
      </c>
      <c r="BJ154" s="14" t="s">
        <v>87</v>
      </c>
      <c r="BK154" s="166">
        <f t="shared" si="9"/>
        <v>0</v>
      </c>
      <c r="BL154" s="14" t="s">
        <v>169</v>
      </c>
      <c r="BM154" s="165" t="s">
        <v>211</v>
      </c>
    </row>
    <row r="155" spans="1:65" s="2" customFormat="1" ht="24.2" customHeight="1">
      <c r="A155" s="29"/>
      <c r="B155" s="152"/>
      <c r="C155" s="153" t="s">
        <v>190</v>
      </c>
      <c r="D155" s="153" t="s">
        <v>165</v>
      </c>
      <c r="E155" s="154" t="s">
        <v>2566</v>
      </c>
      <c r="F155" s="155" t="s">
        <v>2567</v>
      </c>
      <c r="G155" s="156" t="s">
        <v>168</v>
      </c>
      <c r="H155" s="157">
        <v>282.14999999999998</v>
      </c>
      <c r="I155" s="158"/>
      <c r="J155" s="159">
        <f t="shared" si="0"/>
        <v>0</v>
      </c>
      <c r="K155" s="160"/>
      <c r="L155" s="30"/>
      <c r="M155" s="161" t="s">
        <v>1</v>
      </c>
      <c r="N155" s="162" t="s">
        <v>40</v>
      </c>
      <c r="O155" s="58"/>
      <c r="P155" s="163">
        <f t="shared" si="1"/>
        <v>0</v>
      </c>
      <c r="Q155" s="163">
        <v>3.4299999999999999E-3</v>
      </c>
      <c r="R155" s="163">
        <f t="shared" si="2"/>
        <v>0.96777449999999987</v>
      </c>
      <c r="S155" s="163">
        <v>0</v>
      </c>
      <c r="T155" s="164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169</v>
      </c>
      <c r="AT155" s="165" t="s">
        <v>165</v>
      </c>
      <c r="AU155" s="165" t="s">
        <v>87</v>
      </c>
      <c r="AY155" s="14" t="s">
        <v>163</v>
      </c>
      <c r="BE155" s="166">
        <f t="shared" si="4"/>
        <v>0</v>
      </c>
      <c r="BF155" s="166">
        <f t="shared" si="5"/>
        <v>0</v>
      </c>
      <c r="BG155" s="166">
        <f t="shared" si="6"/>
        <v>0</v>
      </c>
      <c r="BH155" s="166">
        <f t="shared" si="7"/>
        <v>0</v>
      </c>
      <c r="BI155" s="166">
        <f t="shared" si="8"/>
        <v>0</v>
      </c>
      <c r="BJ155" s="14" t="s">
        <v>87</v>
      </c>
      <c r="BK155" s="166">
        <f t="shared" si="9"/>
        <v>0</v>
      </c>
      <c r="BL155" s="14" t="s">
        <v>169</v>
      </c>
      <c r="BM155" s="165" t="s">
        <v>219</v>
      </c>
    </row>
    <row r="156" spans="1:65" s="2" customFormat="1" ht="21.75" customHeight="1">
      <c r="A156" s="29"/>
      <c r="B156" s="152"/>
      <c r="C156" s="153" t="s">
        <v>194</v>
      </c>
      <c r="D156" s="153" t="s">
        <v>165</v>
      </c>
      <c r="E156" s="154" t="s">
        <v>2568</v>
      </c>
      <c r="F156" s="155" t="s">
        <v>2569</v>
      </c>
      <c r="G156" s="156" t="s">
        <v>177</v>
      </c>
      <c r="H156" s="157">
        <v>14.85</v>
      </c>
      <c r="I156" s="158"/>
      <c r="J156" s="159">
        <f t="shared" si="0"/>
        <v>0</v>
      </c>
      <c r="K156" s="160"/>
      <c r="L156" s="30"/>
      <c r="M156" s="161" t="s">
        <v>1</v>
      </c>
      <c r="N156" s="162" t="s">
        <v>40</v>
      </c>
      <c r="O156" s="58"/>
      <c r="P156" s="163">
        <f t="shared" si="1"/>
        <v>0</v>
      </c>
      <c r="Q156" s="163">
        <v>2.3793099999999998</v>
      </c>
      <c r="R156" s="163">
        <f t="shared" si="2"/>
        <v>35.332753499999995</v>
      </c>
      <c r="S156" s="163">
        <v>0</v>
      </c>
      <c r="T156" s="164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169</v>
      </c>
      <c r="AT156" s="165" t="s">
        <v>165</v>
      </c>
      <c r="AU156" s="165" t="s">
        <v>87</v>
      </c>
      <c r="AY156" s="14" t="s">
        <v>163</v>
      </c>
      <c r="BE156" s="166">
        <f t="shared" si="4"/>
        <v>0</v>
      </c>
      <c r="BF156" s="166">
        <f t="shared" si="5"/>
        <v>0</v>
      </c>
      <c r="BG156" s="166">
        <f t="shared" si="6"/>
        <v>0</v>
      </c>
      <c r="BH156" s="166">
        <f t="shared" si="7"/>
        <v>0</v>
      </c>
      <c r="BI156" s="166">
        <f t="shared" si="8"/>
        <v>0</v>
      </c>
      <c r="BJ156" s="14" t="s">
        <v>87</v>
      </c>
      <c r="BK156" s="166">
        <f t="shared" si="9"/>
        <v>0</v>
      </c>
      <c r="BL156" s="14" t="s">
        <v>169</v>
      </c>
      <c r="BM156" s="165" t="s">
        <v>227</v>
      </c>
    </row>
    <row r="157" spans="1:65" s="2" customFormat="1" ht="16.5" customHeight="1">
      <c r="A157" s="29"/>
      <c r="B157" s="152"/>
      <c r="C157" s="172" t="s">
        <v>198</v>
      </c>
      <c r="D157" s="172" t="s">
        <v>613</v>
      </c>
      <c r="E157" s="173" t="s">
        <v>2570</v>
      </c>
      <c r="F157" s="174" t="s">
        <v>2571</v>
      </c>
      <c r="G157" s="175" t="s">
        <v>2043</v>
      </c>
      <c r="H157" s="176">
        <v>32</v>
      </c>
      <c r="I157" s="177"/>
      <c r="J157" s="178">
        <f t="shared" si="0"/>
        <v>0</v>
      </c>
      <c r="K157" s="179"/>
      <c r="L157" s="180"/>
      <c r="M157" s="181" t="s">
        <v>1</v>
      </c>
      <c r="N157" s="182" t="s">
        <v>40</v>
      </c>
      <c r="O157" s="58"/>
      <c r="P157" s="163">
        <f t="shared" si="1"/>
        <v>0</v>
      </c>
      <c r="Q157" s="163">
        <v>0</v>
      </c>
      <c r="R157" s="163">
        <f t="shared" si="2"/>
        <v>0</v>
      </c>
      <c r="S157" s="163">
        <v>0</v>
      </c>
      <c r="T157" s="164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194</v>
      </c>
      <c r="AT157" s="165" t="s">
        <v>613</v>
      </c>
      <c r="AU157" s="165" t="s">
        <v>87</v>
      </c>
      <c r="AY157" s="14" t="s">
        <v>163</v>
      </c>
      <c r="BE157" s="166">
        <f t="shared" si="4"/>
        <v>0</v>
      </c>
      <c r="BF157" s="166">
        <f t="shared" si="5"/>
        <v>0</v>
      </c>
      <c r="BG157" s="166">
        <f t="shared" si="6"/>
        <v>0</v>
      </c>
      <c r="BH157" s="166">
        <f t="shared" si="7"/>
        <v>0</v>
      </c>
      <c r="BI157" s="166">
        <f t="shared" si="8"/>
        <v>0</v>
      </c>
      <c r="BJ157" s="14" t="s">
        <v>87</v>
      </c>
      <c r="BK157" s="166">
        <f t="shared" si="9"/>
        <v>0</v>
      </c>
      <c r="BL157" s="14" t="s">
        <v>169</v>
      </c>
      <c r="BM157" s="165" t="s">
        <v>235</v>
      </c>
    </row>
    <row r="158" spans="1:65" s="12" customFormat="1" ht="22.9" customHeight="1">
      <c r="B158" s="139"/>
      <c r="D158" s="140" t="s">
        <v>73</v>
      </c>
      <c r="E158" s="150" t="s">
        <v>198</v>
      </c>
      <c r="F158" s="150" t="s">
        <v>2109</v>
      </c>
      <c r="I158" s="142"/>
      <c r="J158" s="151">
        <f>BK158</f>
        <v>0</v>
      </c>
      <c r="L158" s="139"/>
      <c r="M158" s="144"/>
      <c r="N158" s="145"/>
      <c r="O158" s="145"/>
      <c r="P158" s="146">
        <f>SUM(P159:P175)</f>
        <v>0</v>
      </c>
      <c r="Q158" s="145"/>
      <c r="R158" s="146">
        <f>SUM(R159:R175)</f>
        <v>5.7400000000000003E-3</v>
      </c>
      <c r="S158" s="145"/>
      <c r="T158" s="147">
        <f>SUM(T159:T175)</f>
        <v>0.37260000000000004</v>
      </c>
      <c r="AR158" s="140" t="s">
        <v>81</v>
      </c>
      <c r="AT158" s="148" t="s">
        <v>73</v>
      </c>
      <c r="AU158" s="148" t="s">
        <v>81</v>
      </c>
      <c r="AY158" s="140" t="s">
        <v>163</v>
      </c>
      <c r="BK158" s="149">
        <f>SUM(BK159:BK175)</f>
        <v>0</v>
      </c>
    </row>
    <row r="159" spans="1:65" s="2" customFormat="1" ht="33" customHeight="1">
      <c r="A159" s="29"/>
      <c r="B159" s="152"/>
      <c r="C159" s="153" t="s">
        <v>203</v>
      </c>
      <c r="D159" s="153" t="s">
        <v>165</v>
      </c>
      <c r="E159" s="154" t="s">
        <v>2572</v>
      </c>
      <c r="F159" s="155" t="s">
        <v>2573</v>
      </c>
      <c r="G159" s="156" t="s">
        <v>168</v>
      </c>
      <c r="H159" s="157">
        <v>25</v>
      </c>
      <c r="I159" s="158"/>
      <c r="J159" s="159">
        <f t="shared" ref="J159:J175" si="10">ROUND(I159*H159,2)</f>
        <v>0</v>
      </c>
      <c r="K159" s="160"/>
      <c r="L159" s="30"/>
      <c r="M159" s="161" t="s">
        <v>1</v>
      </c>
      <c r="N159" s="162" t="s">
        <v>40</v>
      </c>
      <c r="O159" s="58"/>
      <c r="P159" s="163">
        <f t="shared" ref="P159:P175" si="11">O159*H159</f>
        <v>0</v>
      </c>
      <c r="Q159" s="163">
        <v>0</v>
      </c>
      <c r="R159" s="163">
        <f t="shared" ref="R159:R175" si="12">Q159*H159</f>
        <v>0</v>
      </c>
      <c r="S159" s="163">
        <v>0</v>
      </c>
      <c r="T159" s="164">
        <f t="shared" ref="T159:T175" si="13"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169</v>
      </c>
      <c r="AT159" s="165" t="s">
        <v>165</v>
      </c>
      <c r="AU159" s="165" t="s">
        <v>87</v>
      </c>
      <c r="AY159" s="14" t="s">
        <v>163</v>
      </c>
      <c r="BE159" s="166">
        <f t="shared" ref="BE159:BE175" si="14">IF(N159="základná",J159,0)</f>
        <v>0</v>
      </c>
      <c r="BF159" s="166">
        <f t="shared" ref="BF159:BF175" si="15">IF(N159="znížená",J159,0)</f>
        <v>0</v>
      </c>
      <c r="BG159" s="166">
        <f t="shared" ref="BG159:BG175" si="16">IF(N159="zákl. prenesená",J159,0)</f>
        <v>0</v>
      </c>
      <c r="BH159" s="166">
        <f t="shared" ref="BH159:BH175" si="17">IF(N159="zníž. prenesená",J159,0)</f>
        <v>0</v>
      </c>
      <c r="BI159" s="166">
        <f t="shared" ref="BI159:BI175" si="18">IF(N159="nulová",J159,0)</f>
        <v>0</v>
      </c>
      <c r="BJ159" s="14" t="s">
        <v>87</v>
      </c>
      <c r="BK159" s="166">
        <f t="shared" ref="BK159:BK175" si="19">ROUND(I159*H159,2)</f>
        <v>0</v>
      </c>
      <c r="BL159" s="14" t="s">
        <v>169</v>
      </c>
      <c r="BM159" s="165" t="s">
        <v>7</v>
      </c>
    </row>
    <row r="160" spans="1:65" s="2" customFormat="1" ht="33" customHeight="1">
      <c r="A160" s="29"/>
      <c r="B160" s="152"/>
      <c r="C160" s="153" t="s">
        <v>207</v>
      </c>
      <c r="D160" s="153" t="s">
        <v>165</v>
      </c>
      <c r="E160" s="154" t="s">
        <v>2574</v>
      </c>
      <c r="F160" s="155" t="s">
        <v>2575</v>
      </c>
      <c r="G160" s="156" t="s">
        <v>168</v>
      </c>
      <c r="H160" s="157">
        <v>25</v>
      </c>
      <c r="I160" s="158"/>
      <c r="J160" s="159">
        <f t="shared" si="10"/>
        <v>0</v>
      </c>
      <c r="K160" s="160"/>
      <c r="L160" s="30"/>
      <c r="M160" s="161" t="s">
        <v>1</v>
      </c>
      <c r="N160" s="162" t="s">
        <v>40</v>
      </c>
      <c r="O160" s="58"/>
      <c r="P160" s="163">
        <f t="shared" si="11"/>
        <v>0</v>
      </c>
      <c r="Q160" s="163">
        <v>0</v>
      </c>
      <c r="R160" s="163">
        <f t="shared" si="12"/>
        <v>0</v>
      </c>
      <c r="S160" s="163">
        <v>0</v>
      </c>
      <c r="T160" s="164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169</v>
      </c>
      <c r="AT160" s="165" t="s">
        <v>165</v>
      </c>
      <c r="AU160" s="165" t="s">
        <v>87</v>
      </c>
      <c r="AY160" s="14" t="s">
        <v>163</v>
      </c>
      <c r="BE160" s="166">
        <f t="shared" si="14"/>
        <v>0</v>
      </c>
      <c r="BF160" s="166">
        <f t="shared" si="15"/>
        <v>0</v>
      </c>
      <c r="BG160" s="166">
        <f t="shared" si="16"/>
        <v>0</v>
      </c>
      <c r="BH160" s="166">
        <f t="shared" si="17"/>
        <v>0</v>
      </c>
      <c r="BI160" s="166">
        <f t="shared" si="18"/>
        <v>0</v>
      </c>
      <c r="BJ160" s="14" t="s">
        <v>87</v>
      </c>
      <c r="BK160" s="166">
        <f t="shared" si="19"/>
        <v>0</v>
      </c>
      <c r="BL160" s="14" t="s">
        <v>169</v>
      </c>
      <c r="BM160" s="165" t="s">
        <v>251</v>
      </c>
    </row>
    <row r="161" spans="1:65" s="2" customFormat="1" ht="33" customHeight="1">
      <c r="A161" s="29"/>
      <c r="B161" s="152"/>
      <c r="C161" s="153" t="s">
        <v>211</v>
      </c>
      <c r="D161" s="153" t="s">
        <v>165</v>
      </c>
      <c r="E161" s="154" t="s">
        <v>2576</v>
      </c>
      <c r="F161" s="155" t="s">
        <v>2577</v>
      </c>
      <c r="G161" s="156" t="s">
        <v>168</v>
      </c>
      <c r="H161" s="157">
        <v>25</v>
      </c>
      <c r="I161" s="158"/>
      <c r="J161" s="159">
        <f t="shared" si="10"/>
        <v>0</v>
      </c>
      <c r="K161" s="160"/>
      <c r="L161" s="30"/>
      <c r="M161" s="161" t="s">
        <v>1</v>
      </c>
      <c r="N161" s="162" t="s">
        <v>40</v>
      </c>
      <c r="O161" s="58"/>
      <c r="P161" s="163">
        <f t="shared" si="11"/>
        <v>0</v>
      </c>
      <c r="Q161" s="163">
        <v>0</v>
      </c>
      <c r="R161" s="163">
        <f t="shared" si="12"/>
        <v>0</v>
      </c>
      <c r="S161" s="163">
        <v>0</v>
      </c>
      <c r="T161" s="164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169</v>
      </c>
      <c r="AT161" s="165" t="s">
        <v>165</v>
      </c>
      <c r="AU161" s="165" t="s">
        <v>87</v>
      </c>
      <c r="AY161" s="14" t="s">
        <v>163</v>
      </c>
      <c r="BE161" s="166">
        <f t="shared" si="14"/>
        <v>0</v>
      </c>
      <c r="BF161" s="166">
        <f t="shared" si="15"/>
        <v>0</v>
      </c>
      <c r="BG161" s="166">
        <f t="shared" si="16"/>
        <v>0</v>
      </c>
      <c r="BH161" s="166">
        <f t="shared" si="17"/>
        <v>0</v>
      </c>
      <c r="BI161" s="166">
        <f t="shared" si="18"/>
        <v>0</v>
      </c>
      <c r="BJ161" s="14" t="s">
        <v>87</v>
      </c>
      <c r="BK161" s="166">
        <f t="shared" si="19"/>
        <v>0</v>
      </c>
      <c r="BL161" s="14" t="s">
        <v>169</v>
      </c>
      <c r="BM161" s="165" t="s">
        <v>259</v>
      </c>
    </row>
    <row r="162" spans="1:65" s="2" customFormat="1" ht="24.2" customHeight="1">
      <c r="A162" s="29"/>
      <c r="B162" s="152"/>
      <c r="C162" s="153" t="s">
        <v>215</v>
      </c>
      <c r="D162" s="153" t="s">
        <v>165</v>
      </c>
      <c r="E162" s="154" t="s">
        <v>2578</v>
      </c>
      <c r="F162" s="155" t="s">
        <v>2579</v>
      </c>
      <c r="G162" s="156" t="s">
        <v>177</v>
      </c>
      <c r="H162" s="157">
        <v>2.4E-2</v>
      </c>
      <c r="I162" s="158"/>
      <c r="J162" s="159">
        <f t="shared" si="10"/>
        <v>0</v>
      </c>
      <c r="K162" s="160"/>
      <c r="L162" s="30"/>
      <c r="M162" s="161" t="s">
        <v>1</v>
      </c>
      <c r="N162" s="162" t="s">
        <v>40</v>
      </c>
      <c r="O162" s="58"/>
      <c r="P162" s="163">
        <f t="shared" si="11"/>
        <v>0</v>
      </c>
      <c r="Q162" s="163">
        <v>0</v>
      </c>
      <c r="R162" s="163">
        <f t="shared" si="12"/>
        <v>0</v>
      </c>
      <c r="S162" s="163">
        <v>2.2000000000000002</v>
      </c>
      <c r="T162" s="164">
        <f t="shared" si="13"/>
        <v>5.2800000000000007E-2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169</v>
      </c>
      <c r="AT162" s="165" t="s">
        <v>165</v>
      </c>
      <c r="AU162" s="165" t="s">
        <v>87</v>
      </c>
      <c r="AY162" s="14" t="s">
        <v>163</v>
      </c>
      <c r="BE162" s="166">
        <f t="shared" si="14"/>
        <v>0</v>
      </c>
      <c r="BF162" s="166">
        <f t="shared" si="15"/>
        <v>0</v>
      </c>
      <c r="BG162" s="166">
        <f t="shared" si="16"/>
        <v>0</v>
      </c>
      <c r="BH162" s="166">
        <f t="shared" si="17"/>
        <v>0</v>
      </c>
      <c r="BI162" s="166">
        <f t="shared" si="18"/>
        <v>0</v>
      </c>
      <c r="BJ162" s="14" t="s">
        <v>87</v>
      </c>
      <c r="BK162" s="166">
        <f t="shared" si="19"/>
        <v>0</v>
      </c>
      <c r="BL162" s="14" t="s">
        <v>169</v>
      </c>
      <c r="BM162" s="165" t="s">
        <v>267</v>
      </c>
    </row>
    <row r="163" spans="1:65" s="2" customFormat="1" ht="16.5" customHeight="1">
      <c r="A163" s="29"/>
      <c r="B163" s="152"/>
      <c r="C163" s="153" t="s">
        <v>219</v>
      </c>
      <c r="D163" s="153" t="s">
        <v>165</v>
      </c>
      <c r="E163" s="154" t="s">
        <v>2580</v>
      </c>
      <c r="F163" s="155" t="s">
        <v>2581</v>
      </c>
      <c r="G163" s="156" t="s">
        <v>307</v>
      </c>
      <c r="H163" s="157">
        <v>0.38900000000000001</v>
      </c>
      <c r="I163" s="158"/>
      <c r="J163" s="159">
        <f t="shared" si="10"/>
        <v>0</v>
      </c>
      <c r="K163" s="160"/>
      <c r="L163" s="30"/>
      <c r="M163" s="161" t="s">
        <v>1</v>
      </c>
      <c r="N163" s="162" t="s">
        <v>40</v>
      </c>
      <c r="O163" s="58"/>
      <c r="P163" s="163">
        <f t="shared" si="11"/>
        <v>0</v>
      </c>
      <c r="Q163" s="163">
        <v>0</v>
      </c>
      <c r="R163" s="163">
        <f t="shared" si="12"/>
        <v>0</v>
      </c>
      <c r="S163" s="163">
        <v>0</v>
      </c>
      <c r="T163" s="164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169</v>
      </c>
      <c r="AT163" s="165" t="s">
        <v>165</v>
      </c>
      <c r="AU163" s="165" t="s">
        <v>87</v>
      </c>
      <c r="AY163" s="14" t="s">
        <v>163</v>
      </c>
      <c r="BE163" s="166">
        <f t="shared" si="14"/>
        <v>0</v>
      </c>
      <c r="BF163" s="166">
        <f t="shared" si="15"/>
        <v>0</v>
      </c>
      <c r="BG163" s="166">
        <f t="shared" si="16"/>
        <v>0</v>
      </c>
      <c r="BH163" s="166">
        <f t="shared" si="17"/>
        <v>0</v>
      </c>
      <c r="BI163" s="166">
        <f t="shared" si="18"/>
        <v>0</v>
      </c>
      <c r="BJ163" s="14" t="s">
        <v>87</v>
      </c>
      <c r="BK163" s="166">
        <f t="shared" si="19"/>
        <v>0</v>
      </c>
      <c r="BL163" s="14" t="s">
        <v>169</v>
      </c>
      <c r="BM163" s="165" t="s">
        <v>275</v>
      </c>
    </row>
    <row r="164" spans="1:65" s="2" customFormat="1" ht="24.2" customHeight="1">
      <c r="A164" s="29"/>
      <c r="B164" s="152"/>
      <c r="C164" s="153" t="s">
        <v>223</v>
      </c>
      <c r="D164" s="153" t="s">
        <v>165</v>
      </c>
      <c r="E164" s="154" t="s">
        <v>2582</v>
      </c>
      <c r="F164" s="155" t="s">
        <v>2583</v>
      </c>
      <c r="G164" s="156" t="s">
        <v>307</v>
      </c>
      <c r="H164" s="157">
        <v>0.38900000000000001</v>
      </c>
      <c r="I164" s="158"/>
      <c r="J164" s="159">
        <f t="shared" si="10"/>
        <v>0</v>
      </c>
      <c r="K164" s="160"/>
      <c r="L164" s="30"/>
      <c r="M164" s="161" t="s">
        <v>1</v>
      </c>
      <c r="N164" s="162" t="s">
        <v>40</v>
      </c>
      <c r="O164" s="58"/>
      <c r="P164" s="163">
        <f t="shared" si="11"/>
        <v>0</v>
      </c>
      <c r="Q164" s="163">
        <v>0</v>
      </c>
      <c r="R164" s="163">
        <f t="shared" si="12"/>
        <v>0</v>
      </c>
      <c r="S164" s="163">
        <v>0</v>
      </c>
      <c r="T164" s="164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169</v>
      </c>
      <c r="AT164" s="165" t="s">
        <v>165</v>
      </c>
      <c r="AU164" s="165" t="s">
        <v>87</v>
      </c>
      <c r="AY164" s="14" t="s">
        <v>163</v>
      </c>
      <c r="BE164" s="166">
        <f t="shared" si="14"/>
        <v>0</v>
      </c>
      <c r="BF164" s="166">
        <f t="shared" si="15"/>
        <v>0</v>
      </c>
      <c r="BG164" s="166">
        <f t="shared" si="16"/>
        <v>0</v>
      </c>
      <c r="BH164" s="166">
        <f t="shared" si="17"/>
        <v>0</v>
      </c>
      <c r="BI164" s="166">
        <f t="shared" si="18"/>
        <v>0</v>
      </c>
      <c r="BJ164" s="14" t="s">
        <v>87</v>
      </c>
      <c r="BK164" s="166">
        <f t="shared" si="19"/>
        <v>0</v>
      </c>
      <c r="BL164" s="14" t="s">
        <v>169</v>
      </c>
      <c r="BM164" s="165" t="s">
        <v>284</v>
      </c>
    </row>
    <row r="165" spans="1:65" s="2" customFormat="1" ht="24.2" customHeight="1">
      <c r="A165" s="29"/>
      <c r="B165" s="152"/>
      <c r="C165" s="153" t="s">
        <v>227</v>
      </c>
      <c r="D165" s="153" t="s">
        <v>165</v>
      </c>
      <c r="E165" s="154" t="s">
        <v>2272</v>
      </c>
      <c r="F165" s="155" t="s">
        <v>2273</v>
      </c>
      <c r="G165" s="156" t="s">
        <v>2043</v>
      </c>
      <c r="H165" s="157">
        <v>1</v>
      </c>
      <c r="I165" s="158"/>
      <c r="J165" s="159">
        <f t="shared" si="10"/>
        <v>0</v>
      </c>
      <c r="K165" s="160"/>
      <c r="L165" s="30"/>
      <c r="M165" s="161" t="s">
        <v>1</v>
      </c>
      <c r="N165" s="162" t="s">
        <v>40</v>
      </c>
      <c r="O165" s="58"/>
      <c r="P165" s="163">
        <f t="shared" si="11"/>
        <v>0</v>
      </c>
      <c r="Q165" s="163">
        <v>3.4000000000000002E-4</v>
      </c>
      <c r="R165" s="163">
        <f t="shared" si="12"/>
        <v>3.4000000000000002E-4</v>
      </c>
      <c r="S165" s="163">
        <v>0.16500000000000001</v>
      </c>
      <c r="T165" s="164">
        <f t="shared" si="13"/>
        <v>0.16500000000000001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169</v>
      </c>
      <c r="AT165" s="165" t="s">
        <v>165</v>
      </c>
      <c r="AU165" s="165" t="s">
        <v>87</v>
      </c>
      <c r="AY165" s="14" t="s">
        <v>163</v>
      </c>
      <c r="BE165" s="166">
        <f t="shared" si="14"/>
        <v>0</v>
      </c>
      <c r="BF165" s="166">
        <f t="shared" si="15"/>
        <v>0</v>
      </c>
      <c r="BG165" s="166">
        <f t="shared" si="16"/>
        <v>0</v>
      </c>
      <c r="BH165" s="166">
        <f t="shared" si="17"/>
        <v>0</v>
      </c>
      <c r="BI165" s="166">
        <f t="shared" si="18"/>
        <v>0</v>
      </c>
      <c r="BJ165" s="14" t="s">
        <v>87</v>
      </c>
      <c r="BK165" s="166">
        <f t="shared" si="19"/>
        <v>0</v>
      </c>
      <c r="BL165" s="14" t="s">
        <v>169</v>
      </c>
      <c r="BM165" s="165" t="s">
        <v>292</v>
      </c>
    </row>
    <row r="166" spans="1:65" s="2" customFormat="1" ht="24.2" customHeight="1">
      <c r="A166" s="29"/>
      <c r="B166" s="152"/>
      <c r="C166" s="153" t="s">
        <v>231</v>
      </c>
      <c r="D166" s="153" t="s">
        <v>165</v>
      </c>
      <c r="E166" s="154" t="s">
        <v>2584</v>
      </c>
      <c r="F166" s="155" t="s">
        <v>2585</v>
      </c>
      <c r="G166" s="156" t="s">
        <v>2043</v>
      </c>
      <c r="H166" s="157">
        <v>2</v>
      </c>
      <c r="I166" s="158"/>
      <c r="J166" s="159">
        <f t="shared" si="10"/>
        <v>0</v>
      </c>
      <c r="K166" s="160"/>
      <c r="L166" s="30"/>
      <c r="M166" s="161" t="s">
        <v>1</v>
      </c>
      <c r="N166" s="162" t="s">
        <v>40</v>
      </c>
      <c r="O166" s="58"/>
      <c r="P166" s="163">
        <f t="shared" si="11"/>
        <v>0</v>
      </c>
      <c r="Q166" s="163">
        <v>0</v>
      </c>
      <c r="R166" s="163">
        <f t="shared" si="12"/>
        <v>0</v>
      </c>
      <c r="S166" s="163">
        <v>1.7999999999999999E-2</v>
      </c>
      <c r="T166" s="164">
        <f t="shared" si="13"/>
        <v>3.5999999999999997E-2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169</v>
      </c>
      <c r="AT166" s="165" t="s">
        <v>165</v>
      </c>
      <c r="AU166" s="165" t="s">
        <v>87</v>
      </c>
      <c r="AY166" s="14" t="s">
        <v>163</v>
      </c>
      <c r="BE166" s="166">
        <f t="shared" si="14"/>
        <v>0</v>
      </c>
      <c r="BF166" s="166">
        <f t="shared" si="15"/>
        <v>0</v>
      </c>
      <c r="BG166" s="166">
        <f t="shared" si="16"/>
        <v>0</v>
      </c>
      <c r="BH166" s="166">
        <f t="shared" si="17"/>
        <v>0</v>
      </c>
      <c r="BI166" s="166">
        <f t="shared" si="18"/>
        <v>0</v>
      </c>
      <c r="BJ166" s="14" t="s">
        <v>87</v>
      </c>
      <c r="BK166" s="166">
        <f t="shared" si="19"/>
        <v>0</v>
      </c>
      <c r="BL166" s="14" t="s">
        <v>169</v>
      </c>
      <c r="BM166" s="165" t="s">
        <v>300</v>
      </c>
    </row>
    <row r="167" spans="1:65" s="2" customFormat="1" ht="24.2" customHeight="1">
      <c r="A167" s="29"/>
      <c r="B167" s="152"/>
      <c r="C167" s="153" t="s">
        <v>235</v>
      </c>
      <c r="D167" s="153" t="s">
        <v>165</v>
      </c>
      <c r="E167" s="154" t="s">
        <v>2586</v>
      </c>
      <c r="F167" s="155" t="s">
        <v>2587</v>
      </c>
      <c r="G167" s="156" t="s">
        <v>282</v>
      </c>
      <c r="H167" s="157">
        <v>10.8</v>
      </c>
      <c r="I167" s="158"/>
      <c r="J167" s="159">
        <f t="shared" si="10"/>
        <v>0</v>
      </c>
      <c r="K167" s="160"/>
      <c r="L167" s="30"/>
      <c r="M167" s="161" t="s">
        <v>1</v>
      </c>
      <c r="N167" s="162" t="s">
        <v>40</v>
      </c>
      <c r="O167" s="58"/>
      <c r="P167" s="163">
        <f t="shared" si="11"/>
        <v>0</v>
      </c>
      <c r="Q167" s="163">
        <v>5.0000000000000001E-4</v>
      </c>
      <c r="R167" s="163">
        <f t="shared" si="12"/>
        <v>5.4000000000000003E-3</v>
      </c>
      <c r="S167" s="163">
        <v>1.0999999999999999E-2</v>
      </c>
      <c r="T167" s="164">
        <f t="shared" si="13"/>
        <v>0.1188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169</v>
      </c>
      <c r="AT167" s="165" t="s">
        <v>165</v>
      </c>
      <c r="AU167" s="165" t="s">
        <v>87</v>
      </c>
      <c r="AY167" s="14" t="s">
        <v>163</v>
      </c>
      <c r="BE167" s="166">
        <f t="shared" si="14"/>
        <v>0</v>
      </c>
      <c r="BF167" s="166">
        <f t="shared" si="15"/>
        <v>0</v>
      </c>
      <c r="BG167" s="166">
        <f t="shared" si="16"/>
        <v>0</v>
      </c>
      <c r="BH167" s="166">
        <f t="shared" si="17"/>
        <v>0</v>
      </c>
      <c r="BI167" s="166">
        <f t="shared" si="18"/>
        <v>0</v>
      </c>
      <c r="BJ167" s="14" t="s">
        <v>87</v>
      </c>
      <c r="BK167" s="166">
        <f t="shared" si="19"/>
        <v>0</v>
      </c>
      <c r="BL167" s="14" t="s">
        <v>169</v>
      </c>
      <c r="BM167" s="165" t="s">
        <v>309</v>
      </c>
    </row>
    <row r="168" spans="1:65" s="2" customFormat="1" ht="24.2" customHeight="1">
      <c r="A168" s="29"/>
      <c r="B168" s="152"/>
      <c r="C168" s="153" t="s">
        <v>239</v>
      </c>
      <c r="D168" s="153" t="s">
        <v>165</v>
      </c>
      <c r="E168" s="154" t="s">
        <v>2278</v>
      </c>
      <c r="F168" s="155" t="s">
        <v>2588</v>
      </c>
      <c r="G168" s="156" t="s">
        <v>2043</v>
      </c>
      <c r="H168" s="157">
        <v>12</v>
      </c>
      <c r="I168" s="158"/>
      <c r="J168" s="159">
        <f t="shared" si="10"/>
        <v>0</v>
      </c>
      <c r="K168" s="160"/>
      <c r="L168" s="30"/>
      <c r="M168" s="161" t="s">
        <v>1</v>
      </c>
      <c r="N168" s="162" t="s">
        <v>40</v>
      </c>
      <c r="O168" s="58"/>
      <c r="P168" s="163">
        <f t="shared" si="11"/>
        <v>0</v>
      </c>
      <c r="Q168" s="163">
        <v>0</v>
      </c>
      <c r="R168" s="163">
        <f t="shared" si="12"/>
        <v>0</v>
      </c>
      <c r="S168" s="163">
        <v>0</v>
      </c>
      <c r="T168" s="164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169</v>
      </c>
      <c r="AT168" s="165" t="s">
        <v>165</v>
      </c>
      <c r="AU168" s="165" t="s">
        <v>87</v>
      </c>
      <c r="AY168" s="14" t="s">
        <v>163</v>
      </c>
      <c r="BE168" s="166">
        <f t="shared" si="14"/>
        <v>0</v>
      </c>
      <c r="BF168" s="166">
        <f t="shared" si="15"/>
        <v>0</v>
      </c>
      <c r="BG168" s="166">
        <f t="shared" si="16"/>
        <v>0</v>
      </c>
      <c r="BH168" s="166">
        <f t="shared" si="17"/>
        <v>0</v>
      </c>
      <c r="BI168" s="166">
        <f t="shared" si="18"/>
        <v>0</v>
      </c>
      <c r="BJ168" s="14" t="s">
        <v>87</v>
      </c>
      <c r="BK168" s="166">
        <f t="shared" si="19"/>
        <v>0</v>
      </c>
      <c r="BL168" s="14" t="s">
        <v>169</v>
      </c>
      <c r="BM168" s="165" t="s">
        <v>317</v>
      </c>
    </row>
    <row r="169" spans="1:65" s="2" customFormat="1" ht="16.5" customHeight="1">
      <c r="A169" s="29"/>
      <c r="B169" s="152"/>
      <c r="C169" s="153" t="s">
        <v>7</v>
      </c>
      <c r="D169" s="153" t="s">
        <v>165</v>
      </c>
      <c r="E169" s="154" t="s">
        <v>2122</v>
      </c>
      <c r="F169" s="155" t="s">
        <v>2271</v>
      </c>
      <c r="G169" s="156" t="s">
        <v>307</v>
      </c>
      <c r="H169" s="157">
        <v>1.224</v>
      </c>
      <c r="I169" s="158"/>
      <c r="J169" s="159">
        <f t="shared" si="10"/>
        <v>0</v>
      </c>
      <c r="K169" s="160"/>
      <c r="L169" s="30"/>
      <c r="M169" s="161" t="s">
        <v>1</v>
      </c>
      <c r="N169" s="162" t="s">
        <v>40</v>
      </c>
      <c r="O169" s="58"/>
      <c r="P169" s="163">
        <f t="shared" si="11"/>
        <v>0</v>
      </c>
      <c r="Q169" s="163">
        <v>0</v>
      </c>
      <c r="R169" s="163">
        <f t="shared" si="12"/>
        <v>0</v>
      </c>
      <c r="S169" s="163">
        <v>0</v>
      </c>
      <c r="T169" s="164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169</v>
      </c>
      <c r="AT169" s="165" t="s">
        <v>165</v>
      </c>
      <c r="AU169" s="165" t="s">
        <v>87</v>
      </c>
      <c r="AY169" s="14" t="s">
        <v>163</v>
      </c>
      <c r="BE169" s="166">
        <f t="shared" si="14"/>
        <v>0</v>
      </c>
      <c r="BF169" s="166">
        <f t="shared" si="15"/>
        <v>0</v>
      </c>
      <c r="BG169" s="166">
        <f t="shared" si="16"/>
        <v>0</v>
      </c>
      <c r="BH169" s="166">
        <f t="shared" si="17"/>
        <v>0</v>
      </c>
      <c r="BI169" s="166">
        <f t="shared" si="18"/>
        <v>0</v>
      </c>
      <c r="BJ169" s="14" t="s">
        <v>87</v>
      </c>
      <c r="BK169" s="166">
        <f t="shared" si="19"/>
        <v>0</v>
      </c>
      <c r="BL169" s="14" t="s">
        <v>169</v>
      </c>
      <c r="BM169" s="165" t="s">
        <v>325</v>
      </c>
    </row>
    <row r="170" spans="1:65" s="2" customFormat="1" ht="16.5" customHeight="1">
      <c r="A170" s="29"/>
      <c r="B170" s="152"/>
      <c r="C170" s="153" t="s">
        <v>247</v>
      </c>
      <c r="D170" s="153" t="s">
        <v>165</v>
      </c>
      <c r="E170" s="154" t="s">
        <v>2124</v>
      </c>
      <c r="F170" s="155" t="s">
        <v>2125</v>
      </c>
      <c r="G170" s="156" t="s">
        <v>307</v>
      </c>
      <c r="H170" s="157">
        <v>17.135999999999999</v>
      </c>
      <c r="I170" s="158"/>
      <c r="J170" s="159">
        <f t="shared" si="10"/>
        <v>0</v>
      </c>
      <c r="K170" s="160"/>
      <c r="L170" s="30"/>
      <c r="M170" s="161" t="s">
        <v>1</v>
      </c>
      <c r="N170" s="162" t="s">
        <v>40</v>
      </c>
      <c r="O170" s="58"/>
      <c r="P170" s="163">
        <f t="shared" si="11"/>
        <v>0</v>
      </c>
      <c r="Q170" s="163">
        <v>0</v>
      </c>
      <c r="R170" s="163">
        <f t="shared" si="12"/>
        <v>0</v>
      </c>
      <c r="S170" s="163">
        <v>0</v>
      </c>
      <c r="T170" s="164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169</v>
      </c>
      <c r="AT170" s="165" t="s">
        <v>165</v>
      </c>
      <c r="AU170" s="165" t="s">
        <v>87</v>
      </c>
      <c r="AY170" s="14" t="s">
        <v>163</v>
      </c>
      <c r="BE170" s="166">
        <f t="shared" si="14"/>
        <v>0</v>
      </c>
      <c r="BF170" s="166">
        <f t="shared" si="15"/>
        <v>0</v>
      </c>
      <c r="BG170" s="166">
        <f t="shared" si="16"/>
        <v>0</v>
      </c>
      <c r="BH170" s="166">
        <f t="shared" si="17"/>
        <v>0</v>
      </c>
      <c r="BI170" s="166">
        <f t="shared" si="18"/>
        <v>0</v>
      </c>
      <c r="BJ170" s="14" t="s">
        <v>87</v>
      </c>
      <c r="BK170" s="166">
        <f t="shared" si="19"/>
        <v>0</v>
      </c>
      <c r="BL170" s="14" t="s">
        <v>169</v>
      </c>
      <c r="BM170" s="165" t="s">
        <v>339</v>
      </c>
    </row>
    <row r="171" spans="1:65" s="2" customFormat="1" ht="16.5" customHeight="1">
      <c r="A171" s="29"/>
      <c r="B171" s="152"/>
      <c r="C171" s="153" t="s">
        <v>251</v>
      </c>
      <c r="D171" s="153" t="s">
        <v>165</v>
      </c>
      <c r="E171" s="154" t="s">
        <v>2589</v>
      </c>
      <c r="F171" s="155" t="s">
        <v>2590</v>
      </c>
      <c r="G171" s="156" t="s">
        <v>307</v>
      </c>
      <c r="H171" s="157">
        <v>1.224</v>
      </c>
      <c r="I171" s="158"/>
      <c r="J171" s="159">
        <f t="shared" si="10"/>
        <v>0</v>
      </c>
      <c r="K171" s="160"/>
      <c r="L171" s="30"/>
      <c r="M171" s="161" t="s">
        <v>1</v>
      </c>
      <c r="N171" s="162" t="s">
        <v>40</v>
      </c>
      <c r="O171" s="58"/>
      <c r="P171" s="163">
        <f t="shared" si="11"/>
        <v>0</v>
      </c>
      <c r="Q171" s="163">
        <v>0</v>
      </c>
      <c r="R171" s="163">
        <f t="shared" si="12"/>
        <v>0</v>
      </c>
      <c r="S171" s="163">
        <v>0</v>
      </c>
      <c r="T171" s="164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169</v>
      </c>
      <c r="AT171" s="165" t="s">
        <v>165</v>
      </c>
      <c r="AU171" s="165" t="s">
        <v>87</v>
      </c>
      <c r="AY171" s="14" t="s">
        <v>163</v>
      </c>
      <c r="BE171" s="166">
        <f t="shared" si="14"/>
        <v>0</v>
      </c>
      <c r="BF171" s="166">
        <f t="shared" si="15"/>
        <v>0</v>
      </c>
      <c r="BG171" s="166">
        <f t="shared" si="16"/>
        <v>0</v>
      </c>
      <c r="BH171" s="166">
        <f t="shared" si="17"/>
        <v>0</v>
      </c>
      <c r="BI171" s="166">
        <f t="shared" si="18"/>
        <v>0</v>
      </c>
      <c r="BJ171" s="14" t="s">
        <v>87</v>
      </c>
      <c r="BK171" s="166">
        <f t="shared" si="19"/>
        <v>0</v>
      </c>
      <c r="BL171" s="14" t="s">
        <v>169</v>
      </c>
      <c r="BM171" s="165" t="s">
        <v>349</v>
      </c>
    </row>
    <row r="172" spans="1:65" s="2" customFormat="1" ht="24.2" customHeight="1">
      <c r="A172" s="29"/>
      <c r="B172" s="152"/>
      <c r="C172" s="153" t="s">
        <v>255</v>
      </c>
      <c r="D172" s="153" t="s">
        <v>165</v>
      </c>
      <c r="E172" s="154" t="s">
        <v>2276</v>
      </c>
      <c r="F172" s="155" t="s">
        <v>2277</v>
      </c>
      <c r="G172" s="156" t="s">
        <v>307</v>
      </c>
      <c r="H172" s="157">
        <v>1.224</v>
      </c>
      <c r="I172" s="158"/>
      <c r="J172" s="159">
        <f t="shared" si="10"/>
        <v>0</v>
      </c>
      <c r="K172" s="160"/>
      <c r="L172" s="30"/>
      <c r="M172" s="161" t="s">
        <v>1</v>
      </c>
      <c r="N172" s="162" t="s">
        <v>40</v>
      </c>
      <c r="O172" s="58"/>
      <c r="P172" s="163">
        <f t="shared" si="11"/>
        <v>0</v>
      </c>
      <c r="Q172" s="163">
        <v>0</v>
      </c>
      <c r="R172" s="163">
        <f t="shared" si="12"/>
        <v>0</v>
      </c>
      <c r="S172" s="163">
        <v>0</v>
      </c>
      <c r="T172" s="164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169</v>
      </c>
      <c r="AT172" s="165" t="s">
        <v>165</v>
      </c>
      <c r="AU172" s="165" t="s">
        <v>87</v>
      </c>
      <c r="AY172" s="14" t="s">
        <v>163</v>
      </c>
      <c r="BE172" s="166">
        <f t="shared" si="14"/>
        <v>0</v>
      </c>
      <c r="BF172" s="166">
        <f t="shared" si="15"/>
        <v>0</v>
      </c>
      <c r="BG172" s="166">
        <f t="shared" si="16"/>
        <v>0</v>
      </c>
      <c r="BH172" s="166">
        <f t="shared" si="17"/>
        <v>0</v>
      </c>
      <c r="BI172" s="166">
        <f t="shared" si="18"/>
        <v>0</v>
      </c>
      <c r="BJ172" s="14" t="s">
        <v>87</v>
      </c>
      <c r="BK172" s="166">
        <f t="shared" si="19"/>
        <v>0</v>
      </c>
      <c r="BL172" s="14" t="s">
        <v>169</v>
      </c>
      <c r="BM172" s="165" t="s">
        <v>358</v>
      </c>
    </row>
    <row r="173" spans="1:65" s="2" customFormat="1" ht="21.75" customHeight="1">
      <c r="A173" s="29"/>
      <c r="B173" s="152"/>
      <c r="C173" s="153" t="s">
        <v>259</v>
      </c>
      <c r="D173" s="153" t="s">
        <v>165</v>
      </c>
      <c r="E173" s="154" t="s">
        <v>2591</v>
      </c>
      <c r="F173" s="155" t="s">
        <v>2592</v>
      </c>
      <c r="G173" s="156" t="s">
        <v>307</v>
      </c>
      <c r="H173" s="157">
        <v>38.332999999999998</v>
      </c>
      <c r="I173" s="158"/>
      <c r="J173" s="159">
        <f t="shared" si="10"/>
        <v>0</v>
      </c>
      <c r="K173" s="160"/>
      <c r="L173" s="30"/>
      <c r="M173" s="161" t="s">
        <v>1</v>
      </c>
      <c r="N173" s="162" t="s">
        <v>40</v>
      </c>
      <c r="O173" s="58"/>
      <c r="P173" s="163">
        <f t="shared" si="11"/>
        <v>0</v>
      </c>
      <c r="Q173" s="163">
        <v>0</v>
      </c>
      <c r="R173" s="163">
        <f t="shared" si="12"/>
        <v>0</v>
      </c>
      <c r="S173" s="163">
        <v>0</v>
      </c>
      <c r="T173" s="164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169</v>
      </c>
      <c r="AT173" s="165" t="s">
        <v>165</v>
      </c>
      <c r="AU173" s="165" t="s">
        <v>87</v>
      </c>
      <c r="AY173" s="14" t="s">
        <v>163</v>
      </c>
      <c r="BE173" s="166">
        <f t="shared" si="14"/>
        <v>0</v>
      </c>
      <c r="BF173" s="166">
        <f t="shared" si="15"/>
        <v>0</v>
      </c>
      <c r="BG173" s="166">
        <f t="shared" si="16"/>
        <v>0</v>
      </c>
      <c r="BH173" s="166">
        <f t="shared" si="17"/>
        <v>0</v>
      </c>
      <c r="BI173" s="166">
        <f t="shared" si="18"/>
        <v>0</v>
      </c>
      <c r="BJ173" s="14" t="s">
        <v>87</v>
      </c>
      <c r="BK173" s="166">
        <f t="shared" si="19"/>
        <v>0</v>
      </c>
      <c r="BL173" s="14" t="s">
        <v>169</v>
      </c>
      <c r="BM173" s="165" t="s">
        <v>366</v>
      </c>
    </row>
    <row r="174" spans="1:65" s="2" customFormat="1" ht="24.2" customHeight="1">
      <c r="A174" s="29"/>
      <c r="B174" s="152"/>
      <c r="C174" s="153" t="s">
        <v>263</v>
      </c>
      <c r="D174" s="153" t="s">
        <v>165</v>
      </c>
      <c r="E174" s="154" t="s">
        <v>2593</v>
      </c>
      <c r="F174" s="155" t="s">
        <v>2594</v>
      </c>
      <c r="G174" s="156" t="s">
        <v>483</v>
      </c>
      <c r="H174" s="157">
        <v>4</v>
      </c>
      <c r="I174" s="158"/>
      <c r="J174" s="159">
        <f t="shared" si="10"/>
        <v>0</v>
      </c>
      <c r="K174" s="160"/>
      <c r="L174" s="30"/>
      <c r="M174" s="161" t="s">
        <v>1</v>
      </c>
      <c r="N174" s="162" t="s">
        <v>40</v>
      </c>
      <c r="O174" s="58"/>
      <c r="P174" s="163">
        <f t="shared" si="11"/>
        <v>0</v>
      </c>
      <c r="Q174" s="163">
        <v>0</v>
      </c>
      <c r="R174" s="163">
        <f t="shared" si="12"/>
        <v>0</v>
      </c>
      <c r="S174" s="163">
        <v>0</v>
      </c>
      <c r="T174" s="164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169</v>
      </c>
      <c r="AT174" s="165" t="s">
        <v>165</v>
      </c>
      <c r="AU174" s="165" t="s">
        <v>87</v>
      </c>
      <c r="AY174" s="14" t="s">
        <v>163</v>
      </c>
      <c r="BE174" s="166">
        <f t="shared" si="14"/>
        <v>0</v>
      </c>
      <c r="BF174" s="166">
        <f t="shared" si="15"/>
        <v>0</v>
      </c>
      <c r="BG174" s="166">
        <f t="shared" si="16"/>
        <v>0</v>
      </c>
      <c r="BH174" s="166">
        <f t="shared" si="17"/>
        <v>0</v>
      </c>
      <c r="BI174" s="166">
        <f t="shared" si="18"/>
        <v>0</v>
      </c>
      <c r="BJ174" s="14" t="s">
        <v>87</v>
      </c>
      <c r="BK174" s="166">
        <f t="shared" si="19"/>
        <v>0</v>
      </c>
      <c r="BL174" s="14" t="s">
        <v>169</v>
      </c>
      <c r="BM174" s="165" t="s">
        <v>374</v>
      </c>
    </row>
    <row r="175" spans="1:65" s="2" customFormat="1" ht="21.75" customHeight="1">
      <c r="A175" s="29"/>
      <c r="B175" s="152"/>
      <c r="C175" s="153" t="s">
        <v>267</v>
      </c>
      <c r="D175" s="153" t="s">
        <v>165</v>
      </c>
      <c r="E175" s="154" t="s">
        <v>2595</v>
      </c>
      <c r="F175" s="155" t="s">
        <v>2596</v>
      </c>
      <c r="G175" s="156" t="s">
        <v>483</v>
      </c>
      <c r="H175" s="157">
        <v>1</v>
      </c>
      <c r="I175" s="158"/>
      <c r="J175" s="159">
        <f t="shared" si="10"/>
        <v>0</v>
      </c>
      <c r="K175" s="160"/>
      <c r="L175" s="30"/>
      <c r="M175" s="161" t="s">
        <v>1</v>
      </c>
      <c r="N175" s="162" t="s">
        <v>40</v>
      </c>
      <c r="O175" s="58"/>
      <c r="P175" s="163">
        <f t="shared" si="11"/>
        <v>0</v>
      </c>
      <c r="Q175" s="163">
        <v>0</v>
      </c>
      <c r="R175" s="163">
        <f t="shared" si="12"/>
        <v>0</v>
      </c>
      <c r="S175" s="163">
        <v>0</v>
      </c>
      <c r="T175" s="164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169</v>
      </c>
      <c r="AT175" s="165" t="s">
        <v>165</v>
      </c>
      <c r="AU175" s="165" t="s">
        <v>87</v>
      </c>
      <c r="AY175" s="14" t="s">
        <v>163</v>
      </c>
      <c r="BE175" s="166">
        <f t="shared" si="14"/>
        <v>0</v>
      </c>
      <c r="BF175" s="166">
        <f t="shared" si="15"/>
        <v>0</v>
      </c>
      <c r="BG175" s="166">
        <f t="shared" si="16"/>
        <v>0</v>
      </c>
      <c r="BH175" s="166">
        <f t="shared" si="17"/>
        <v>0</v>
      </c>
      <c r="BI175" s="166">
        <f t="shared" si="18"/>
        <v>0</v>
      </c>
      <c r="BJ175" s="14" t="s">
        <v>87</v>
      </c>
      <c r="BK175" s="166">
        <f t="shared" si="19"/>
        <v>0</v>
      </c>
      <c r="BL175" s="14" t="s">
        <v>169</v>
      </c>
      <c r="BM175" s="165" t="s">
        <v>382</v>
      </c>
    </row>
    <row r="176" spans="1:65" s="12" customFormat="1" ht="25.9" customHeight="1">
      <c r="B176" s="139"/>
      <c r="D176" s="140" t="s">
        <v>73</v>
      </c>
      <c r="E176" s="141" t="s">
        <v>2130</v>
      </c>
      <c r="F176" s="141" t="s">
        <v>2131</v>
      </c>
      <c r="I176" s="142"/>
      <c r="J176" s="143">
        <f>BK176</f>
        <v>0</v>
      </c>
      <c r="L176" s="139"/>
      <c r="M176" s="144"/>
      <c r="N176" s="145"/>
      <c r="O176" s="145"/>
      <c r="P176" s="146">
        <f>P177+P179+P189+P210+P241+P254+P279+P283+P285+P292+P294</f>
        <v>0</v>
      </c>
      <c r="Q176" s="145"/>
      <c r="R176" s="146">
        <f>R177+R179+R189+R210+R241+R254+R279+R283+R285+R292+R294</f>
        <v>1.3054297600000002</v>
      </c>
      <c r="S176" s="145"/>
      <c r="T176" s="147">
        <f>T177+T179+T189+T210+T241+T254+T279+T283+T285+T292+T294</f>
        <v>0.23460500000000001</v>
      </c>
      <c r="AR176" s="140" t="s">
        <v>81</v>
      </c>
      <c r="AT176" s="148" t="s">
        <v>73</v>
      </c>
      <c r="AU176" s="148" t="s">
        <v>74</v>
      </c>
      <c r="AY176" s="140" t="s">
        <v>163</v>
      </c>
      <c r="BK176" s="149">
        <f>BK177+BK179+BK189+BK210+BK241+BK254+BK279+BK283+BK285+BK292+BK294</f>
        <v>0</v>
      </c>
    </row>
    <row r="177" spans="1:65" s="12" customFormat="1" ht="22.9" customHeight="1">
      <c r="B177" s="139"/>
      <c r="D177" s="140" t="s">
        <v>73</v>
      </c>
      <c r="E177" s="150" t="s">
        <v>331</v>
      </c>
      <c r="F177" s="150" t="s">
        <v>2597</v>
      </c>
      <c r="I177" s="142"/>
      <c r="J177" s="151">
        <f>BK177</f>
        <v>0</v>
      </c>
      <c r="L177" s="139"/>
      <c r="M177" s="144"/>
      <c r="N177" s="145"/>
      <c r="O177" s="145"/>
      <c r="P177" s="146">
        <f>P178</f>
        <v>0</v>
      </c>
      <c r="Q177" s="145"/>
      <c r="R177" s="146">
        <f>R178</f>
        <v>0</v>
      </c>
      <c r="S177" s="145"/>
      <c r="T177" s="147">
        <f>T178</f>
        <v>0</v>
      </c>
      <c r="AR177" s="140" t="s">
        <v>87</v>
      </c>
      <c r="AT177" s="148" t="s">
        <v>73</v>
      </c>
      <c r="AU177" s="148" t="s">
        <v>81</v>
      </c>
      <c r="AY177" s="140" t="s">
        <v>163</v>
      </c>
      <c r="BK177" s="149">
        <f>BK178</f>
        <v>0</v>
      </c>
    </row>
    <row r="178" spans="1:65" s="2" customFormat="1" ht="24.2" customHeight="1">
      <c r="A178" s="29"/>
      <c r="B178" s="152"/>
      <c r="C178" s="153" t="s">
        <v>271</v>
      </c>
      <c r="D178" s="153" t="s">
        <v>165</v>
      </c>
      <c r="E178" s="154" t="s">
        <v>2598</v>
      </c>
      <c r="F178" s="155" t="s">
        <v>2599</v>
      </c>
      <c r="G178" s="156" t="s">
        <v>168</v>
      </c>
      <c r="H178" s="157">
        <v>277.2</v>
      </c>
      <c r="I178" s="158"/>
      <c r="J178" s="159">
        <f>ROUND(I178*H178,2)</f>
        <v>0</v>
      </c>
      <c r="K178" s="160"/>
      <c r="L178" s="30"/>
      <c r="M178" s="161" t="s">
        <v>1</v>
      </c>
      <c r="N178" s="162" t="s">
        <v>40</v>
      </c>
      <c r="O178" s="58"/>
      <c r="P178" s="163">
        <f>O178*H178</f>
        <v>0</v>
      </c>
      <c r="Q178" s="163">
        <v>0</v>
      </c>
      <c r="R178" s="163">
        <f>Q178*H178</f>
        <v>0</v>
      </c>
      <c r="S178" s="163">
        <v>0</v>
      </c>
      <c r="T178" s="164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227</v>
      </c>
      <c r="AT178" s="165" t="s">
        <v>165</v>
      </c>
      <c r="AU178" s="165" t="s">
        <v>87</v>
      </c>
      <c r="AY178" s="14" t="s">
        <v>163</v>
      </c>
      <c r="BE178" s="166">
        <f>IF(N178="základná",J178,0)</f>
        <v>0</v>
      </c>
      <c r="BF178" s="166">
        <f>IF(N178="znížená",J178,0)</f>
        <v>0</v>
      </c>
      <c r="BG178" s="166">
        <f>IF(N178="zákl. prenesená",J178,0)</f>
        <v>0</v>
      </c>
      <c r="BH178" s="166">
        <f>IF(N178="zníž. prenesená",J178,0)</f>
        <v>0</v>
      </c>
      <c r="BI178" s="166">
        <f>IF(N178="nulová",J178,0)</f>
        <v>0</v>
      </c>
      <c r="BJ178" s="14" t="s">
        <v>87</v>
      </c>
      <c r="BK178" s="166">
        <f>ROUND(I178*H178,2)</f>
        <v>0</v>
      </c>
      <c r="BL178" s="14" t="s">
        <v>227</v>
      </c>
      <c r="BM178" s="165" t="s">
        <v>392</v>
      </c>
    </row>
    <row r="179" spans="1:65" s="12" customFormat="1" ht="22.9" customHeight="1">
      <c r="B179" s="139"/>
      <c r="D179" s="140" t="s">
        <v>73</v>
      </c>
      <c r="E179" s="150" t="s">
        <v>337</v>
      </c>
      <c r="F179" s="150" t="s">
        <v>338</v>
      </c>
      <c r="I179" s="142"/>
      <c r="J179" s="151">
        <f>BK179</f>
        <v>0</v>
      </c>
      <c r="L179" s="139"/>
      <c r="M179" s="144"/>
      <c r="N179" s="145"/>
      <c r="O179" s="145"/>
      <c r="P179" s="146">
        <f>SUM(P180:P188)</f>
        <v>0</v>
      </c>
      <c r="Q179" s="145"/>
      <c r="R179" s="146">
        <f>SUM(R180:R188)</f>
        <v>1.7069529999999999E-2</v>
      </c>
      <c r="S179" s="145"/>
      <c r="T179" s="147">
        <f>SUM(T180:T188)</f>
        <v>0</v>
      </c>
      <c r="AR179" s="140" t="s">
        <v>87</v>
      </c>
      <c r="AT179" s="148" t="s">
        <v>73</v>
      </c>
      <c r="AU179" s="148" t="s">
        <v>81</v>
      </c>
      <c r="AY179" s="140" t="s">
        <v>163</v>
      </c>
      <c r="BK179" s="149">
        <f>SUM(BK180:BK188)</f>
        <v>0</v>
      </c>
    </row>
    <row r="180" spans="1:65" s="2" customFormat="1" ht="16.5" customHeight="1">
      <c r="A180" s="29"/>
      <c r="B180" s="152"/>
      <c r="C180" s="153" t="s">
        <v>275</v>
      </c>
      <c r="D180" s="153" t="s">
        <v>165</v>
      </c>
      <c r="E180" s="154" t="s">
        <v>2600</v>
      </c>
      <c r="F180" s="155" t="s">
        <v>2601</v>
      </c>
      <c r="G180" s="156" t="s">
        <v>168</v>
      </c>
      <c r="H180" s="157">
        <v>247.32</v>
      </c>
      <c r="I180" s="158"/>
      <c r="J180" s="159">
        <f t="shared" ref="J180:J188" si="20">ROUND(I180*H180,2)</f>
        <v>0</v>
      </c>
      <c r="K180" s="160"/>
      <c r="L180" s="30"/>
      <c r="M180" s="161" t="s">
        <v>1</v>
      </c>
      <c r="N180" s="162" t="s">
        <v>40</v>
      </c>
      <c r="O180" s="58"/>
      <c r="P180" s="163">
        <f t="shared" ref="P180:P188" si="21">O180*H180</f>
        <v>0</v>
      </c>
      <c r="Q180" s="163">
        <v>3.0000000000000001E-5</v>
      </c>
      <c r="R180" s="163">
        <f t="shared" ref="R180:R188" si="22">Q180*H180</f>
        <v>7.4196000000000002E-3</v>
      </c>
      <c r="S180" s="163">
        <v>0</v>
      </c>
      <c r="T180" s="164">
        <f t="shared" ref="T180:T188" si="23"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227</v>
      </c>
      <c r="AT180" s="165" t="s">
        <v>165</v>
      </c>
      <c r="AU180" s="165" t="s">
        <v>87</v>
      </c>
      <c r="AY180" s="14" t="s">
        <v>163</v>
      </c>
      <c r="BE180" s="166">
        <f t="shared" ref="BE180:BE188" si="24">IF(N180="základná",J180,0)</f>
        <v>0</v>
      </c>
      <c r="BF180" s="166">
        <f t="shared" ref="BF180:BF188" si="25">IF(N180="znížená",J180,0)</f>
        <v>0</v>
      </c>
      <c r="BG180" s="166">
        <f t="shared" ref="BG180:BG188" si="26">IF(N180="zákl. prenesená",J180,0)</f>
        <v>0</v>
      </c>
      <c r="BH180" s="166">
        <f t="shared" ref="BH180:BH188" si="27">IF(N180="zníž. prenesená",J180,0)</f>
        <v>0</v>
      </c>
      <c r="BI180" s="166">
        <f t="shared" ref="BI180:BI188" si="28">IF(N180="nulová",J180,0)</f>
        <v>0</v>
      </c>
      <c r="BJ180" s="14" t="s">
        <v>87</v>
      </c>
      <c r="BK180" s="166">
        <f t="shared" ref="BK180:BK188" si="29">ROUND(I180*H180,2)</f>
        <v>0</v>
      </c>
      <c r="BL180" s="14" t="s">
        <v>227</v>
      </c>
      <c r="BM180" s="165" t="s">
        <v>402</v>
      </c>
    </row>
    <row r="181" spans="1:65" s="2" customFormat="1" ht="24.2" customHeight="1">
      <c r="A181" s="29"/>
      <c r="B181" s="152"/>
      <c r="C181" s="153" t="s">
        <v>279</v>
      </c>
      <c r="D181" s="153" t="s">
        <v>165</v>
      </c>
      <c r="E181" s="154" t="s">
        <v>2602</v>
      </c>
      <c r="F181" s="155" t="s">
        <v>2603</v>
      </c>
      <c r="G181" s="156" t="s">
        <v>282</v>
      </c>
      <c r="H181" s="157">
        <v>160.5</v>
      </c>
      <c r="I181" s="158"/>
      <c r="J181" s="159">
        <f t="shared" si="20"/>
        <v>0</v>
      </c>
      <c r="K181" s="160"/>
      <c r="L181" s="30"/>
      <c r="M181" s="161" t="s">
        <v>1</v>
      </c>
      <c r="N181" s="162" t="s">
        <v>40</v>
      </c>
      <c r="O181" s="58"/>
      <c r="P181" s="163">
        <f t="shared" si="21"/>
        <v>0</v>
      </c>
      <c r="Q181" s="163">
        <v>0</v>
      </c>
      <c r="R181" s="163">
        <f t="shared" si="22"/>
        <v>0</v>
      </c>
      <c r="S181" s="163">
        <v>0</v>
      </c>
      <c r="T181" s="164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227</v>
      </c>
      <c r="AT181" s="165" t="s">
        <v>165</v>
      </c>
      <c r="AU181" s="165" t="s">
        <v>87</v>
      </c>
      <c r="AY181" s="14" t="s">
        <v>163</v>
      </c>
      <c r="BE181" s="166">
        <f t="shared" si="24"/>
        <v>0</v>
      </c>
      <c r="BF181" s="166">
        <f t="shared" si="25"/>
        <v>0</v>
      </c>
      <c r="BG181" s="166">
        <f t="shared" si="26"/>
        <v>0</v>
      </c>
      <c r="BH181" s="166">
        <f t="shared" si="27"/>
        <v>0</v>
      </c>
      <c r="BI181" s="166">
        <f t="shared" si="28"/>
        <v>0</v>
      </c>
      <c r="BJ181" s="14" t="s">
        <v>87</v>
      </c>
      <c r="BK181" s="166">
        <f t="shared" si="29"/>
        <v>0</v>
      </c>
      <c r="BL181" s="14" t="s">
        <v>227</v>
      </c>
      <c r="BM181" s="165" t="s">
        <v>410</v>
      </c>
    </row>
    <row r="182" spans="1:65" s="2" customFormat="1" ht="33" customHeight="1">
      <c r="A182" s="29"/>
      <c r="B182" s="152"/>
      <c r="C182" s="172" t="s">
        <v>284</v>
      </c>
      <c r="D182" s="172" t="s">
        <v>613</v>
      </c>
      <c r="E182" s="173" t="s">
        <v>2604</v>
      </c>
      <c r="F182" s="174" t="s">
        <v>2605</v>
      </c>
      <c r="G182" s="175" t="s">
        <v>2043</v>
      </c>
      <c r="H182" s="176">
        <v>234.24100000000001</v>
      </c>
      <c r="I182" s="177"/>
      <c r="J182" s="178">
        <f t="shared" si="20"/>
        <v>0</v>
      </c>
      <c r="K182" s="179"/>
      <c r="L182" s="180"/>
      <c r="M182" s="181" t="s">
        <v>1</v>
      </c>
      <c r="N182" s="182" t="s">
        <v>40</v>
      </c>
      <c r="O182" s="58"/>
      <c r="P182" s="163">
        <f t="shared" si="21"/>
        <v>0</v>
      </c>
      <c r="Q182" s="163">
        <v>0</v>
      </c>
      <c r="R182" s="163">
        <f t="shared" si="22"/>
        <v>0</v>
      </c>
      <c r="S182" s="163">
        <v>0</v>
      </c>
      <c r="T182" s="164">
        <f t="shared" si="2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292</v>
      </c>
      <c r="AT182" s="165" t="s">
        <v>613</v>
      </c>
      <c r="AU182" s="165" t="s">
        <v>87</v>
      </c>
      <c r="AY182" s="14" t="s">
        <v>163</v>
      </c>
      <c r="BE182" s="166">
        <f t="shared" si="24"/>
        <v>0</v>
      </c>
      <c r="BF182" s="166">
        <f t="shared" si="25"/>
        <v>0</v>
      </c>
      <c r="BG182" s="166">
        <f t="shared" si="26"/>
        <v>0</v>
      </c>
      <c r="BH182" s="166">
        <f t="shared" si="27"/>
        <v>0</v>
      </c>
      <c r="BI182" s="166">
        <f t="shared" si="28"/>
        <v>0</v>
      </c>
      <c r="BJ182" s="14" t="s">
        <v>87</v>
      </c>
      <c r="BK182" s="166">
        <f t="shared" si="29"/>
        <v>0</v>
      </c>
      <c r="BL182" s="14" t="s">
        <v>227</v>
      </c>
      <c r="BM182" s="165" t="s">
        <v>418</v>
      </c>
    </row>
    <row r="183" spans="1:65" s="2" customFormat="1" ht="24.2" customHeight="1">
      <c r="A183" s="29"/>
      <c r="B183" s="152"/>
      <c r="C183" s="172" t="s">
        <v>288</v>
      </c>
      <c r="D183" s="172" t="s">
        <v>613</v>
      </c>
      <c r="E183" s="173" t="s">
        <v>2606</v>
      </c>
      <c r="F183" s="174" t="s">
        <v>2607</v>
      </c>
      <c r="G183" s="175" t="s">
        <v>282</v>
      </c>
      <c r="H183" s="176">
        <v>166.92</v>
      </c>
      <c r="I183" s="177"/>
      <c r="J183" s="178">
        <f t="shared" si="20"/>
        <v>0</v>
      </c>
      <c r="K183" s="179"/>
      <c r="L183" s="180"/>
      <c r="M183" s="181" t="s">
        <v>1</v>
      </c>
      <c r="N183" s="182" t="s">
        <v>40</v>
      </c>
      <c r="O183" s="58"/>
      <c r="P183" s="163">
        <f t="shared" si="21"/>
        <v>0</v>
      </c>
      <c r="Q183" s="163">
        <v>0</v>
      </c>
      <c r="R183" s="163">
        <f t="shared" si="22"/>
        <v>0</v>
      </c>
      <c r="S183" s="163">
        <v>0</v>
      </c>
      <c r="T183" s="164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292</v>
      </c>
      <c r="AT183" s="165" t="s">
        <v>613</v>
      </c>
      <c r="AU183" s="165" t="s">
        <v>87</v>
      </c>
      <c r="AY183" s="14" t="s">
        <v>163</v>
      </c>
      <c r="BE183" s="166">
        <f t="shared" si="24"/>
        <v>0</v>
      </c>
      <c r="BF183" s="166">
        <f t="shared" si="25"/>
        <v>0</v>
      </c>
      <c r="BG183" s="166">
        <f t="shared" si="26"/>
        <v>0</v>
      </c>
      <c r="BH183" s="166">
        <f t="shared" si="27"/>
        <v>0</v>
      </c>
      <c r="BI183" s="166">
        <f t="shared" si="28"/>
        <v>0</v>
      </c>
      <c r="BJ183" s="14" t="s">
        <v>87</v>
      </c>
      <c r="BK183" s="166">
        <f t="shared" si="29"/>
        <v>0</v>
      </c>
      <c r="BL183" s="14" t="s">
        <v>227</v>
      </c>
      <c r="BM183" s="165" t="s">
        <v>426</v>
      </c>
    </row>
    <row r="184" spans="1:65" s="2" customFormat="1" ht="24.2" customHeight="1">
      <c r="A184" s="29"/>
      <c r="B184" s="152"/>
      <c r="C184" s="153" t="s">
        <v>292</v>
      </c>
      <c r="D184" s="153" t="s">
        <v>165</v>
      </c>
      <c r="E184" s="154" t="s">
        <v>2608</v>
      </c>
      <c r="F184" s="155" t="s">
        <v>2609</v>
      </c>
      <c r="G184" s="156" t="s">
        <v>282</v>
      </c>
      <c r="H184" s="157">
        <v>19.175999999999998</v>
      </c>
      <c r="I184" s="158"/>
      <c r="J184" s="159">
        <f t="shared" si="20"/>
        <v>0</v>
      </c>
      <c r="K184" s="160"/>
      <c r="L184" s="30"/>
      <c r="M184" s="161" t="s">
        <v>1</v>
      </c>
      <c r="N184" s="162" t="s">
        <v>40</v>
      </c>
      <c r="O184" s="58"/>
      <c r="P184" s="163">
        <f t="shared" si="21"/>
        <v>0</v>
      </c>
      <c r="Q184" s="163">
        <v>6.9999999999999994E-5</v>
      </c>
      <c r="R184" s="163">
        <f t="shared" si="22"/>
        <v>1.3423199999999997E-3</v>
      </c>
      <c r="S184" s="163">
        <v>0</v>
      </c>
      <c r="T184" s="164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227</v>
      </c>
      <c r="AT184" s="165" t="s">
        <v>165</v>
      </c>
      <c r="AU184" s="165" t="s">
        <v>87</v>
      </c>
      <c r="AY184" s="14" t="s">
        <v>163</v>
      </c>
      <c r="BE184" s="166">
        <f t="shared" si="24"/>
        <v>0</v>
      </c>
      <c r="BF184" s="166">
        <f t="shared" si="25"/>
        <v>0</v>
      </c>
      <c r="BG184" s="166">
        <f t="shared" si="26"/>
        <v>0</v>
      </c>
      <c r="BH184" s="166">
        <f t="shared" si="27"/>
        <v>0</v>
      </c>
      <c r="BI184" s="166">
        <f t="shared" si="28"/>
        <v>0</v>
      </c>
      <c r="BJ184" s="14" t="s">
        <v>87</v>
      </c>
      <c r="BK184" s="166">
        <f t="shared" si="29"/>
        <v>0</v>
      </c>
      <c r="BL184" s="14" t="s">
        <v>227</v>
      </c>
      <c r="BM184" s="165" t="s">
        <v>436</v>
      </c>
    </row>
    <row r="185" spans="1:65" s="2" customFormat="1" ht="24.2" customHeight="1">
      <c r="A185" s="29"/>
      <c r="B185" s="152"/>
      <c r="C185" s="172" t="s">
        <v>296</v>
      </c>
      <c r="D185" s="172" t="s">
        <v>613</v>
      </c>
      <c r="E185" s="173" t="s">
        <v>2610</v>
      </c>
      <c r="F185" s="174" t="s">
        <v>2611</v>
      </c>
      <c r="G185" s="175" t="s">
        <v>2043</v>
      </c>
      <c r="H185" s="176">
        <v>20.129000000000001</v>
      </c>
      <c r="I185" s="177"/>
      <c r="J185" s="178">
        <f t="shared" si="20"/>
        <v>0</v>
      </c>
      <c r="K185" s="179"/>
      <c r="L185" s="180"/>
      <c r="M185" s="181" t="s">
        <v>1</v>
      </c>
      <c r="N185" s="182" t="s">
        <v>40</v>
      </c>
      <c r="O185" s="58"/>
      <c r="P185" s="163">
        <f t="shared" si="21"/>
        <v>0</v>
      </c>
      <c r="Q185" s="163">
        <v>9.0000000000000006E-5</v>
      </c>
      <c r="R185" s="163">
        <f t="shared" si="22"/>
        <v>1.8116100000000002E-3</v>
      </c>
      <c r="S185" s="163">
        <v>0</v>
      </c>
      <c r="T185" s="164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292</v>
      </c>
      <c r="AT185" s="165" t="s">
        <v>613</v>
      </c>
      <c r="AU185" s="165" t="s">
        <v>87</v>
      </c>
      <c r="AY185" s="14" t="s">
        <v>163</v>
      </c>
      <c r="BE185" s="166">
        <f t="shared" si="24"/>
        <v>0</v>
      </c>
      <c r="BF185" s="166">
        <f t="shared" si="25"/>
        <v>0</v>
      </c>
      <c r="BG185" s="166">
        <f t="shared" si="26"/>
        <v>0</v>
      </c>
      <c r="BH185" s="166">
        <f t="shared" si="27"/>
        <v>0</v>
      </c>
      <c r="BI185" s="166">
        <f t="shared" si="28"/>
        <v>0</v>
      </c>
      <c r="BJ185" s="14" t="s">
        <v>87</v>
      </c>
      <c r="BK185" s="166">
        <f t="shared" si="29"/>
        <v>0</v>
      </c>
      <c r="BL185" s="14" t="s">
        <v>227</v>
      </c>
      <c r="BM185" s="165" t="s">
        <v>446</v>
      </c>
    </row>
    <row r="186" spans="1:65" s="2" customFormat="1" ht="24.2" customHeight="1">
      <c r="A186" s="29"/>
      <c r="B186" s="152"/>
      <c r="C186" s="153" t="s">
        <v>300</v>
      </c>
      <c r="D186" s="153" t="s">
        <v>165</v>
      </c>
      <c r="E186" s="154" t="s">
        <v>2612</v>
      </c>
      <c r="F186" s="155" t="s">
        <v>2613</v>
      </c>
      <c r="G186" s="156" t="s">
        <v>282</v>
      </c>
      <c r="H186" s="157">
        <v>40</v>
      </c>
      <c r="I186" s="158"/>
      <c r="J186" s="159">
        <f t="shared" si="20"/>
        <v>0</v>
      </c>
      <c r="K186" s="160"/>
      <c r="L186" s="30"/>
      <c r="M186" s="161" t="s">
        <v>1</v>
      </c>
      <c r="N186" s="162" t="s">
        <v>40</v>
      </c>
      <c r="O186" s="58"/>
      <c r="P186" s="163">
        <f t="shared" si="21"/>
        <v>0</v>
      </c>
      <c r="Q186" s="163">
        <v>1E-4</v>
      </c>
      <c r="R186" s="163">
        <f t="shared" si="22"/>
        <v>4.0000000000000001E-3</v>
      </c>
      <c r="S186" s="163">
        <v>0</v>
      </c>
      <c r="T186" s="164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227</v>
      </c>
      <c r="AT186" s="165" t="s">
        <v>165</v>
      </c>
      <c r="AU186" s="165" t="s">
        <v>87</v>
      </c>
      <c r="AY186" s="14" t="s">
        <v>163</v>
      </c>
      <c r="BE186" s="166">
        <f t="shared" si="24"/>
        <v>0</v>
      </c>
      <c r="BF186" s="166">
        <f t="shared" si="25"/>
        <v>0</v>
      </c>
      <c r="BG186" s="166">
        <f t="shared" si="26"/>
        <v>0</v>
      </c>
      <c r="BH186" s="166">
        <f t="shared" si="27"/>
        <v>0</v>
      </c>
      <c r="BI186" s="166">
        <f t="shared" si="28"/>
        <v>0</v>
      </c>
      <c r="BJ186" s="14" t="s">
        <v>87</v>
      </c>
      <c r="BK186" s="166">
        <f t="shared" si="29"/>
        <v>0</v>
      </c>
      <c r="BL186" s="14" t="s">
        <v>227</v>
      </c>
      <c r="BM186" s="165" t="s">
        <v>454</v>
      </c>
    </row>
    <row r="187" spans="1:65" s="2" customFormat="1" ht="24.2" customHeight="1">
      <c r="A187" s="29"/>
      <c r="B187" s="152"/>
      <c r="C187" s="153" t="s">
        <v>304</v>
      </c>
      <c r="D187" s="153" t="s">
        <v>165</v>
      </c>
      <c r="E187" s="154" t="s">
        <v>2282</v>
      </c>
      <c r="F187" s="155" t="s">
        <v>2614</v>
      </c>
      <c r="G187" s="156" t="s">
        <v>282</v>
      </c>
      <c r="H187" s="157">
        <v>41.6</v>
      </c>
      <c r="I187" s="158"/>
      <c r="J187" s="159">
        <f t="shared" si="20"/>
        <v>0</v>
      </c>
      <c r="K187" s="160"/>
      <c r="L187" s="30"/>
      <c r="M187" s="161" t="s">
        <v>1</v>
      </c>
      <c r="N187" s="162" t="s">
        <v>40</v>
      </c>
      <c r="O187" s="58"/>
      <c r="P187" s="163">
        <f t="shared" si="21"/>
        <v>0</v>
      </c>
      <c r="Q187" s="163">
        <v>6.0000000000000002E-5</v>
      </c>
      <c r="R187" s="163">
        <f t="shared" si="22"/>
        <v>2.496E-3</v>
      </c>
      <c r="S187" s="163">
        <v>0</v>
      </c>
      <c r="T187" s="164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227</v>
      </c>
      <c r="AT187" s="165" t="s">
        <v>165</v>
      </c>
      <c r="AU187" s="165" t="s">
        <v>87</v>
      </c>
      <c r="AY187" s="14" t="s">
        <v>163</v>
      </c>
      <c r="BE187" s="166">
        <f t="shared" si="24"/>
        <v>0</v>
      </c>
      <c r="BF187" s="166">
        <f t="shared" si="25"/>
        <v>0</v>
      </c>
      <c r="BG187" s="166">
        <f t="shared" si="26"/>
        <v>0</v>
      </c>
      <c r="BH187" s="166">
        <f t="shared" si="27"/>
        <v>0</v>
      </c>
      <c r="BI187" s="166">
        <f t="shared" si="28"/>
        <v>0</v>
      </c>
      <c r="BJ187" s="14" t="s">
        <v>87</v>
      </c>
      <c r="BK187" s="166">
        <f t="shared" si="29"/>
        <v>0</v>
      </c>
      <c r="BL187" s="14" t="s">
        <v>227</v>
      </c>
      <c r="BM187" s="165" t="s">
        <v>464</v>
      </c>
    </row>
    <row r="188" spans="1:65" s="2" customFormat="1" ht="24.2" customHeight="1">
      <c r="A188" s="29"/>
      <c r="B188" s="152"/>
      <c r="C188" s="153" t="s">
        <v>309</v>
      </c>
      <c r="D188" s="153" t="s">
        <v>165</v>
      </c>
      <c r="E188" s="154" t="s">
        <v>2615</v>
      </c>
      <c r="F188" s="155" t="s">
        <v>2616</v>
      </c>
      <c r="G188" s="156" t="s">
        <v>307</v>
      </c>
      <c r="H188" s="157">
        <v>1.7000000000000001E-2</v>
      </c>
      <c r="I188" s="158"/>
      <c r="J188" s="159">
        <f t="shared" si="20"/>
        <v>0</v>
      </c>
      <c r="K188" s="160"/>
      <c r="L188" s="30"/>
      <c r="M188" s="161" t="s">
        <v>1</v>
      </c>
      <c r="N188" s="162" t="s">
        <v>40</v>
      </c>
      <c r="O188" s="58"/>
      <c r="P188" s="163">
        <f t="shared" si="21"/>
        <v>0</v>
      </c>
      <c r="Q188" s="163">
        <v>0</v>
      </c>
      <c r="R188" s="163">
        <f t="shared" si="22"/>
        <v>0</v>
      </c>
      <c r="S188" s="163">
        <v>0</v>
      </c>
      <c r="T188" s="164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227</v>
      </c>
      <c r="AT188" s="165" t="s">
        <v>165</v>
      </c>
      <c r="AU188" s="165" t="s">
        <v>87</v>
      </c>
      <c r="AY188" s="14" t="s">
        <v>163</v>
      </c>
      <c r="BE188" s="166">
        <f t="shared" si="24"/>
        <v>0</v>
      </c>
      <c r="BF188" s="166">
        <f t="shared" si="25"/>
        <v>0</v>
      </c>
      <c r="BG188" s="166">
        <f t="shared" si="26"/>
        <v>0</v>
      </c>
      <c r="BH188" s="166">
        <f t="shared" si="27"/>
        <v>0</v>
      </c>
      <c r="BI188" s="166">
        <f t="shared" si="28"/>
        <v>0</v>
      </c>
      <c r="BJ188" s="14" t="s">
        <v>87</v>
      </c>
      <c r="BK188" s="166">
        <f t="shared" si="29"/>
        <v>0</v>
      </c>
      <c r="BL188" s="14" t="s">
        <v>227</v>
      </c>
      <c r="BM188" s="165" t="s">
        <v>474</v>
      </c>
    </row>
    <row r="189" spans="1:65" s="12" customFormat="1" ht="22.9" customHeight="1">
      <c r="B189" s="139"/>
      <c r="D189" s="140" t="s">
        <v>73</v>
      </c>
      <c r="E189" s="150" t="s">
        <v>2617</v>
      </c>
      <c r="F189" s="150" t="s">
        <v>2618</v>
      </c>
      <c r="I189" s="142"/>
      <c r="J189" s="151">
        <f>BK189</f>
        <v>0</v>
      </c>
      <c r="L189" s="139"/>
      <c r="M189" s="144"/>
      <c r="N189" s="145"/>
      <c r="O189" s="145"/>
      <c r="P189" s="146">
        <f>SUM(P190:P209)</f>
        <v>0</v>
      </c>
      <c r="Q189" s="145"/>
      <c r="R189" s="146">
        <f>SUM(R190:R209)</f>
        <v>3.6170000000000001E-2</v>
      </c>
      <c r="S189" s="145"/>
      <c r="T189" s="147">
        <f>SUM(T190:T209)</f>
        <v>5.6000000000000001E-2</v>
      </c>
      <c r="AR189" s="140" t="s">
        <v>87</v>
      </c>
      <c r="AT189" s="148" t="s">
        <v>73</v>
      </c>
      <c r="AU189" s="148" t="s">
        <v>81</v>
      </c>
      <c r="AY189" s="140" t="s">
        <v>163</v>
      </c>
      <c r="BK189" s="149">
        <f>SUM(BK190:BK209)</f>
        <v>0</v>
      </c>
    </row>
    <row r="190" spans="1:65" s="2" customFormat="1" ht="16.5" customHeight="1">
      <c r="A190" s="29"/>
      <c r="B190" s="152"/>
      <c r="C190" s="153" t="s">
        <v>313</v>
      </c>
      <c r="D190" s="153" t="s">
        <v>165</v>
      </c>
      <c r="E190" s="154" t="s">
        <v>2619</v>
      </c>
      <c r="F190" s="155" t="s">
        <v>2620</v>
      </c>
      <c r="G190" s="156" t="s">
        <v>2362</v>
      </c>
      <c r="H190" s="157">
        <v>2</v>
      </c>
      <c r="I190" s="158"/>
      <c r="J190" s="159">
        <f t="shared" ref="J190:J209" si="30">ROUND(I190*H190,2)</f>
        <v>0</v>
      </c>
      <c r="K190" s="160"/>
      <c r="L190" s="30"/>
      <c r="M190" s="161" t="s">
        <v>1</v>
      </c>
      <c r="N190" s="162" t="s">
        <v>40</v>
      </c>
      <c r="O190" s="58"/>
      <c r="P190" s="163">
        <f t="shared" ref="P190:P209" si="31">O190*H190</f>
        <v>0</v>
      </c>
      <c r="Q190" s="163">
        <v>8.3000000000000001E-4</v>
      </c>
      <c r="R190" s="163">
        <f t="shared" ref="R190:R209" si="32">Q190*H190</f>
        <v>1.66E-3</v>
      </c>
      <c r="S190" s="163">
        <v>0</v>
      </c>
      <c r="T190" s="164">
        <f t="shared" ref="T190:T209" si="33"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227</v>
      </c>
      <c r="AT190" s="165" t="s">
        <v>165</v>
      </c>
      <c r="AU190" s="165" t="s">
        <v>87</v>
      </c>
      <c r="AY190" s="14" t="s">
        <v>163</v>
      </c>
      <c r="BE190" s="166">
        <f t="shared" ref="BE190:BE209" si="34">IF(N190="základná",J190,0)</f>
        <v>0</v>
      </c>
      <c r="BF190" s="166">
        <f t="shared" ref="BF190:BF209" si="35">IF(N190="znížená",J190,0)</f>
        <v>0</v>
      </c>
      <c r="BG190" s="166">
        <f t="shared" ref="BG190:BG209" si="36">IF(N190="zákl. prenesená",J190,0)</f>
        <v>0</v>
      </c>
      <c r="BH190" s="166">
        <f t="shared" ref="BH190:BH209" si="37">IF(N190="zníž. prenesená",J190,0)</f>
        <v>0</v>
      </c>
      <c r="BI190" s="166">
        <f t="shared" ref="BI190:BI209" si="38">IF(N190="nulová",J190,0)</f>
        <v>0</v>
      </c>
      <c r="BJ190" s="14" t="s">
        <v>87</v>
      </c>
      <c r="BK190" s="166">
        <f t="shared" ref="BK190:BK209" si="39">ROUND(I190*H190,2)</f>
        <v>0</v>
      </c>
      <c r="BL190" s="14" t="s">
        <v>227</v>
      </c>
      <c r="BM190" s="165" t="s">
        <v>727</v>
      </c>
    </row>
    <row r="191" spans="1:65" s="2" customFormat="1" ht="16.5" customHeight="1">
      <c r="A191" s="29"/>
      <c r="B191" s="152"/>
      <c r="C191" s="172" t="s">
        <v>317</v>
      </c>
      <c r="D191" s="172" t="s">
        <v>613</v>
      </c>
      <c r="E191" s="173" t="s">
        <v>2373</v>
      </c>
      <c r="F191" s="174" t="s">
        <v>2374</v>
      </c>
      <c r="G191" s="175" t="s">
        <v>2235</v>
      </c>
      <c r="H191" s="176">
        <v>1</v>
      </c>
      <c r="I191" s="177"/>
      <c r="J191" s="178">
        <f t="shared" si="30"/>
        <v>0</v>
      </c>
      <c r="K191" s="179"/>
      <c r="L191" s="180"/>
      <c r="M191" s="181" t="s">
        <v>1</v>
      </c>
      <c r="N191" s="182" t="s">
        <v>40</v>
      </c>
      <c r="O191" s="58"/>
      <c r="P191" s="163">
        <f t="shared" si="31"/>
        <v>0</v>
      </c>
      <c r="Q191" s="163">
        <v>0</v>
      </c>
      <c r="R191" s="163">
        <f t="shared" si="32"/>
        <v>0</v>
      </c>
      <c r="S191" s="163">
        <v>0</v>
      </c>
      <c r="T191" s="164">
        <f t="shared" si="3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292</v>
      </c>
      <c r="AT191" s="165" t="s">
        <v>613</v>
      </c>
      <c r="AU191" s="165" t="s">
        <v>87</v>
      </c>
      <c r="AY191" s="14" t="s">
        <v>163</v>
      </c>
      <c r="BE191" s="166">
        <f t="shared" si="34"/>
        <v>0</v>
      </c>
      <c r="BF191" s="166">
        <f t="shared" si="35"/>
        <v>0</v>
      </c>
      <c r="BG191" s="166">
        <f t="shared" si="36"/>
        <v>0</v>
      </c>
      <c r="BH191" s="166">
        <f t="shared" si="37"/>
        <v>0</v>
      </c>
      <c r="BI191" s="166">
        <f t="shared" si="38"/>
        <v>0</v>
      </c>
      <c r="BJ191" s="14" t="s">
        <v>87</v>
      </c>
      <c r="BK191" s="166">
        <f t="shared" si="39"/>
        <v>0</v>
      </c>
      <c r="BL191" s="14" t="s">
        <v>227</v>
      </c>
      <c r="BM191" s="165" t="s">
        <v>736</v>
      </c>
    </row>
    <row r="192" spans="1:65" s="2" customFormat="1" ht="16.5" customHeight="1">
      <c r="A192" s="29"/>
      <c r="B192" s="152"/>
      <c r="C192" s="172" t="s">
        <v>321</v>
      </c>
      <c r="D192" s="172" t="s">
        <v>613</v>
      </c>
      <c r="E192" s="173" t="s">
        <v>2621</v>
      </c>
      <c r="F192" s="174" t="s">
        <v>2622</v>
      </c>
      <c r="G192" s="175" t="s">
        <v>2043</v>
      </c>
      <c r="H192" s="176">
        <v>2</v>
      </c>
      <c r="I192" s="177"/>
      <c r="J192" s="178">
        <f t="shared" si="30"/>
        <v>0</v>
      </c>
      <c r="K192" s="179"/>
      <c r="L192" s="180"/>
      <c r="M192" s="181" t="s">
        <v>1</v>
      </c>
      <c r="N192" s="182" t="s">
        <v>40</v>
      </c>
      <c r="O192" s="58"/>
      <c r="P192" s="163">
        <f t="shared" si="31"/>
        <v>0</v>
      </c>
      <c r="Q192" s="163">
        <v>0</v>
      </c>
      <c r="R192" s="163">
        <f t="shared" si="32"/>
        <v>0</v>
      </c>
      <c r="S192" s="163">
        <v>0</v>
      </c>
      <c r="T192" s="164">
        <f t="shared" si="3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292</v>
      </c>
      <c r="AT192" s="165" t="s">
        <v>613</v>
      </c>
      <c r="AU192" s="165" t="s">
        <v>87</v>
      </c>
      <c r="AY192" s="14" t="s">
        <v>163</v>
      </c>
      <c r="BE192" s="166">
        <f t="shared" si="34"/>
        <v>0</v>
      </c>
      <c r="BF192" s="166">
        <f t="shared" si="35"/>
        <v>0</v>
      </c>
      <c r="BG192" s="166">
        <f t="shared" si="36"/>
        <v>0</v>
      </c>
      <c r="BH192" s="166">
        <f t="shared" si="37"/>
        <v>0</v>
      </c>
      <c r="BI192" s="166">
        <f t="shared" si="38"/>
        <v>0</v>
      </c>
      <c r="BJ192" s="14" t="s">
        <v>87</v>
      </c>
      <c r="BK192" s="166">
        <f t="shared" si="39"/>
        <v>0</v>
      </c>
      <c r="BL192" s="14" t="s">
        <v>227</v>
      </c>
      <c r="BM192" s="165" t="s">
        <v>744</v>
      </c>
    </row>
    <row r="193" spans="1:65" s="2" customFormat="1" ht="21.75" customHeight="1">
      <c r="A193" s="29"/>
      <c r="B193" s="152"/>
      <c r="C193" s="153" t="s">
        <v>325</v>
      </c>
      <c r="D193" s="153" t="s">
        <v>165</v>
      </c>
      <c r="E193" s="154" t="s">
        <v>2623</v>
      </c>
      <c r="F193" s="155" t="s">
        <v>2624</v>
      </c>
      <c r="G193" s="156" t="s">
        <v>2362</v>
      </c>
      <c r="H193" s="157">
        <v>1</v>
      </c>
      <c r="I193" s="158"/>
      <c r="J193" s="159">
        <f t="shared" si="30"/>
        <v>0</v>
      </c>
      <c r="K193" s="160"/>
      <c r="L193" s="30"/>
      <c r="M193" s="161" t="s">
        <v>1</v>
      </c>
      <c r="N193" s="162" t="s">
        <v>40</v>
      </c>
      <c r="O193" s="58"/>
      <c r="P193" s="163">
        <f t="shared" si="31"/>
        <v>0</v>
      </c>
      <c r="Q193" s="163">
        <v>8.7899999999999992E-3</v>
      </c>
      <c r="R193" s="163">
        <f t="shared" si="32"/>
        <v>8.7899999999999992E-3</v>
      </c>
      <c r="S193" s="163">
        <v>0</v>
      </c>
      <c r="T193" s="164">
        <f t="shared" si="3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227</v>
      </c>
      <c r="AT193" s="165" t="s">
        <v>165</v>
      </c>
      <c r="AU193" s="165" t="s">
        <v>87</v>
      </c>
      <c r="AY193" s="14" t="s">
        <v>163</v>
      </c>
      <c r="BE193" s="166">
        <f t="shared" si="34"/>
        <v>0</v>
      </c>
      <c r="BF193" s="166">
        <f t="shared" si="35"/>
        <v>0</v>
      </c>
      <c r="BG193" s="166">
        <f t="shared" si="36"/>
        <v>0</v>
      </c>
      <c r="BH193" s="166">
        <f t="shared" si="37"/>
        <v>0</v>
      </c>
      <c r="BI193" s="166">
        <f t="shared" si="38"/>
        <v>0</v>
      </c>
      <c r="BJ193" s="14" t="s">
        <v>87</v>
      </c>
      <c r="BK193" s="166">
        <f t="shared" si="39"/>
        <v>0</v>
      </c>
      <c r="BL193" s="14" t="s">
        <v>227</v>
      </c>
      <c r="BM193" s="165" t="s">
        <v>752</v>
      </c>
    </row>
    <row r="194" spans="1:65" s="2" customFormat="1" ht="24.2" customHeight="1">
      <c r="A194" s="29"/>
      <c r="B194" s="152"/>
      <c r="C194" s="153" t="s">
        <v>333</v>
      </c>
      <c r="D194" s="153" t="s">
        <v>165</v>
      </c>
      <c r="E194" s="154" t="s">
        <v>2625</v>
      </c>
      <c r="F194" s="155" t="s">
        <v>2626</v>
      </c>
      <c r="G194" s="156" t="s">
        <v>2362</v>
      </c>
      <c r="H194" s="157">
        <v>1</v>
      </c>
      <c r="I194" s="158"/>
      <c r="J194" s="159">
        <f t="shared" si="30"/>
        <v>0</v>
      </c>
      <c r="K194" s="160"/>
      <c r="L194" s="30"/>
      <c r="M194" s="161" t="s">
        <v>1</v>
      </c>
      <c r="N194" s="162" t="s">
        <v>40</v>
      </c>
      <c r="O194" s="58"/>
      <c r="P194" s="163">
        <f t="shared" si="31"/>
        <v>0</v>
      </c>
      <c r="Q194" s="163">
        <v>3.0899999999999999E-3</v>
      </c>
      <c r="R194" s="163">
        <f t="shared" si="32"/>
        <v>3.0899999999999999E-3</v>
      </c>
      <c r="S194" s="163">
        <v>0</v>
      </c>
      <c r="T194" s="164">
        <f t="shared" si="3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227</v>
      </c>
      <c r="AT194" s="165" t="s">
        <v>165</v>
      </c>
      <c r="AU194" s="165" t="s">
        <v>87</v>
      </c>
      <c r="AY194" s="14" t="s">
        <v>163</v>
      </c>
      <c r="BE194" s="166">
        <f t="shared" si="34"/>
        <v>0</v>
      </c>
      <c r="BF194" s="166">
        <f t="shared" si="35"/>
        <v>0</v>
      </c>
      <c r="BG194" s="166">
        <f t="shared" si="36"/>
        <v>0</v>
      </c>
      <c r="BH194" s="166">
        <f t="shared" si="37"/>
        <v>0</v>
      </c>
      <c r="BI194" s="166">
        <f t="shared" si="38"/>
        <v>0</v>
      </c>
      <c r="BJ194" s="14" t="s">
        <v>87</v>
      </c>
      <c r="BK194" s="166">
        <f t="shared" si="39"/>
        <v>0</v>
      </c>
      <c r="BL194" s="14" t="s">
        <v>227</v>
      </c>
      <c r="BM194" s="165" t="s">
        <v>760</v>
      </c>
    </row>
    <row r="195" spans="1:65" s="2" customFormat="1" ht="16.5" customHeight="1">
      <c r="A195" s="29"/>
      <c r="B195" s="152"/>
      <c r="C195" s="172" t="s">
        <v>339</v>
      </c>
      <c r="D195" s="172" t="s">
        <v>613</v>
      </c>
      <c r="E195" s="173" t="s">
        <v>2627</v>
      </c>
      <c r="F195" s="174" t="s">
        <v>2628</v>
      </c>
      <c r="G195" s="175" t="s">
        <v>2043</v>
      </c>
      <c r="H195" s="176">
        <v>1</v>
      </c>
      <c r="I195" s="177"/>
      <c r="J195" s="178">
        <f t="shared" si="30"/>
        <v>0</v>
      </c>
      <c r="K195" s="179"/>
      <c r="L195" s="180"/>
      <c r="M195" s="181" t="s">
        <v>1</v>
      </c>
      <c r="N195" s="182" t="s">
        <v>40</v>
      </c>
      <c r="O195" s="58"/>
      <c r="P195" s="163">
        <f t="shared" si="31"/>
        <v>0</v>
      </c>
      <c r="Q195" s="163">
        <v>0</v>
      </c>
      <c r="R195" s="163">
        <f t="shared" si="32"/>
        <v>0</v>
      </c>
      <c r="S195" s="163">
        <v>0</v>
      </c>
      <c r="T195" s="164">
        <f t="shared" si="3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292</v>
      </c>
      <c r="AT195" s="165" t="s">
        <v>613</v>
      </c>
      <c r="AU195" s="165" t="s">
        <v>87</v>
      </c>
      <c r="AY195" s="14" t="s">
        <v>163</v>
      </c>
      <c r="BE195" s="166">
        <f t="shared" si="34"/>
        <v>0</v>
      </c>
      <c r="BF195" s="166">
        <f t="shared" si="35"/>
        <v>0</v>
      </c>
      <c r="BG195" s="166">
        <f t="shared" si="36"/>
        <v>0</v>
      </c>
      <c r="BH195" s="166">
        <f t="shared" si="37"/>
        <v>0</v>
      </c>
      <c r="BI195" s="166">
        <f t="shared" si="38"/>
        <v>0</v>
      </c>
      <c r="BJ195" s="14" t="s">
        <v>87</v>
      </c>
      <c r="BK195" s="166">
        <f t="shared" si="39"/>
        <v>0</v>
      </c>
      <c r="BL195" s="14" t="s">
        <v>227</v>
      </c>
      <c r="BM195" s="165" t="s">
        <v>768</v>
      </c>
    </row>
    <row r="196" spans="1:65" s="2" customFormat="1" ht="24.2" customHeight="1">
      <c r="A196" s="29"/>
      <c r="B196" s="152"/>
      <c r="C196" s="153" t="s">
        <v>343</v>
      </c>
      <c r="D196" s="153" t="s">
        <v>165</v>
      </c>
      <c r="E196" s="154" t="s">
        <v>2629</v>
      </c>
      <c r="F196" s="155" t="s">
        <v>2630</v>
      </c>
      <c r="G196" s="156" t="s">
        <v>2362</v>
      </c>
      <c r="H196" s="157">
        <v>1</v>
      </c>
      <c r="I196" s="158"/>
      <c r="J196" s="159">
        <f t="shared" si="30"/>
        <v>0</v>
      </c>
      <c r="K196" s="160"/>
      <c r="L196" s="30"/>
      <c r="M196" s="161" t="s">
        <v>1</v>
      </c>
      <c r="N196" s="162" t="s">
        <v>40</v>
      </c>
      <c r="O196" s="58"/>
      <c r="P196" s="163">
        <f t="shared" si="31"/>
        <v>0</v>
      </c>
      <c r="Q196" s="163">
        <v>1.481E-2</v>
      </c>
      <c r="R196" s="163">
        <f t="shared" si="32"/>
        <v>1.481E-2</v>
      </c>
      <c r="S196" s="163">
        <v>0</v>
      </c>
      <c r="T196" s="164">
        <f t="shared" si="3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227</v>
      </c>
      <c r="AT196" s="165" t="s">
        <v>165</v>
      </c>
      <c r="AU196" s="165" t="s">
        <v>87</v>
      </c>
      <c r="AY196" s="14" t="s">
        <v>163</v>
      </c>
      <c r="BE196" s="166">
        <f t="shared" si="34"/>
        <v>0</v>
      </c>
      <c r="BF196" s="166">
        <f t="shared" si="35"/>
        <v>0</v>
      </c>
      <c r="BG196" s="166">
        <f t="shared" si="36"/>
        <v>0</v>
      </c>
      <c r="BH196" s="166">
        <f t="shared" si="37"/>
        <v>0</v>
      </c>
      <c r="BI196" s="166">
        <f t="shared" si="38"/>
        <v>0</v>
      </c>
      <c r="BJ196" s="14" t="s">
        <v>87</v>
      </c>
      <c r="BK196" s="166">
        <f t="shared" si="39"/>
        <v>0</v>
      </c>
      <c r="BL196" s="14" t="s">
        <v>227</v>
      </c>
      <c r="BM196" s="165" t="s">
        <v>776</v>
      </c>
    </row>
    <row r="197" spans="1:65" s="2" customFormat="1" ht="24.2" customHeight="1">
      <c r="A197" s="29"/>
      <c r="B197" s="152"/>
      <c r="C197" s="153" t="s">
        <v>349</v>
      </c>
      <c r="D197" s="153" t="s">
        <v>165</v>
      </c>
      <c r="E197" s="154" t="s">
        <v>2631</v>
      </c>
      <c r="F197" s="155" t="s">
        <v>2632</v>
      </c>
      <c r="G197" s="156" t="s">
        <v>2362</v>
      </c>
      <c r="H197" s="157">
        <v>1</v>
      </c>
      <c r="I197" s="158"/>
      <c r="J197" s="159">
        <f t="shared" si="30"/>
        <v>0</v>
      </c>
      <c r="K197" s="160"/>
      <c r="L197" s="30"/>
      <c r="M197" s="161" t="s">
        <v>1</v>
      </c>
      <c r="N197" s="162" t="s">
        <v>40</v>
      </c>
      <c r="O197" s="58"/>
      <c r="P197" s="163">
        <f t="shared" si="31"/>
        <v>0</v>
      </c>
      <c r="Q197" s="163">
        <v>4.4999999999999999E-4</v>
      </c>
      <c r="R197" s="163">
        <f t="shared" si="32"/>
        <v>4.4999999999999999E-4</v>
      </c>
      <c r="S197" s="163">
        <v>0</v>
      </c>
      <c r="T197" s="164">
        <f t="shared" si="3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227</v>
      </c>
      <c r="AT197" s="165" t="s">
        <v>165</v>
      </c>
      <c r="AU197" s="165" t="s">
        <v>87</v>
      </c>
      <c r="AY197" s="14" t="s">
        <v>163</v>
      </c>
      <c r="BE197" s="166">
        <f t="shared" si="34"/>
        <v>0</v>
      </c>
      <c r="BF197" s="166">
        <f t="shared" si="35"/>
        <v>0</v>
      </c>
      <c r="BG197" s="166">
        <f t="shared" si="36"/>
        <v>0</v>
      </c>
      <c r="BH197" s="166">
        <f t="shared" si="37"/>
        <v>0</v>
      </c>
      <c r="BI197" s="166">
        <f t="shared" si="38"/>
        <v>0</v>
      </c>
      <c r="BJ197" s="14" t="s">
        <v>87</v>
      </c>
      <c r="BK197" s="166">
        <f t="shared" si="39"/>
        <v>0</v>
      </c>
      <c r="BL197" s="14" t="s">
        <v>227</v>
      </c>
      <c r="BM197" s="165" t="s">
        <v>784</v>
      </c>
    </row>
    <row r="198" spans="1:65" s="2" customFormat="1" ht="24.2" customHeight="1">
      <c r="A198" s="29"/>
      <c r="B198" s="152"/>
      <c r="C198" s="153" t="s">
        <v>354</v>
      </c>
      <c r="D198" s="153" t="s">
        <v>165</v>
      </c>
      <c r="E198" s="154" t="s">
        <v>2633</v>
      </c>
      <c r="F198" s="155" t="s">
        <v>2634</v>
      </c>
      <c r="G198" s="156" t="s">
        <v>2362</v>
      </c>
      <c r="H198" s="157">
        <v>1</v>
      </c>
      <c r="I198" s="158"/>
      <c r="J198" s="159">
        <f t="shared" si="30"/>
        <v>0</v>
      </c>
      <c r="K198" s="160"/>
      <c r="L198" s="30"/>
      <c r="M198" s="161" t="s">
        <v>1</v>
      </c>
      <c r="N198" s="162" t="s">
        <v>40</v>
      </c>
      <c r="O198" s="58"/>
      <c r="P198" s="163">
        <f t="shared" si="31"/>
        <v>0</v>
      </c>
      <c r="Q198" s="163">
        <v>7.3600000000000002E-3</v>
      </c>
      <c r="R198" s="163">
        <f t="shared" si="32"/>
        <v>7.3600000000000002E-3</v>
      </c>
      <c r="S198" s="163">
        <v>0</v>
      </c>
      <c r="T198" s="164">
        <f t="shared" si="3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5" t="s">
        <v>227</v>
      </c>
      <c r="AT198" s="165" t="s">
        <v>165</v>
      </c>
      <c r="AU198" s="165" t="s">
        <v>87</v>
      </c>
      <c r="AY198" s="14" t="s">
        <v>163</v>
      </c>
      <c r="BE198" s="166">
        <f t="shared" si="34"/>
        <v>0</v>
      </c>
      <c r="BF198" s="166">
        <f t="shared" si="35"/>
        <v>0</v>
      </c>
      <c r="BG198" s="166">
        <f t="shared" si="36"/>
        <v>0</v>
      </c>
      <c r="BH198" s="166">
        <f t="shared" si="37"/>
        <v>0</v>
      </c>
      <c r="BI198" s="166">
        <f t="shared" si="38"/>
        <v>0</v>
      </c>
      <c r="BJ198" s="14" t="s">
        <v>87</v>
      </c>
      <c r="BK198" s="166">
        <f t="shared" si="39"/>
        <v>0</v>
      </c>
      <c r="BL198" s="14" t="s">
        <v>227</v>
      </c>
      <c r="BM198" s="165" t="s">
        <v>792</v>
      </c>
    </row>
    <row r="199" spans="1:65" s="2" customFormat="1" ht="16.5" customHeight="1">
      <c r="A199" s="29"/>
      <c r="B199" s="152"/>
      <c r="C199" s="172" t="s">
        <v>358</v>
      </c>
      <c r="D199" s="172" t="s">
        <v>613</v>
      </c>
      <c r="E199" s="173" t="s">
        <v>2635</v>
      </c>
      <c r="F199" s="174" t="s">
        <v>2636</v>
      </c>
      <c r="G199" s="175" t="s">
        <v>2043</v>
      </c>
      <c r="H199" s="176">
        <v>1</v>
      </c>
      <c r="I199" s="177"/>
      <c r="J199" s="178">
        <f t="shared" si="30"/>
        <v>0</v>
      </c>
      <c r="K199" s="179"/>
      <c r="L199" s="180"/>
      <c r="M199" s="181" t="s">
        <v>1</v>
      </c>
      <c r="N199" s="182" t="s">
        <v>40</v>
      </c>
      <c r="O199" s="58"/>
      <c r="P199" s="163">
        <f t="shared" si="31"/>
        <v>0</v>
      </c>
      <c r="Q199" s="163">
        <v>0</v>
      </c>
      <c r="R199" s="163">
        <f t="shared" si="32"/>
        <v>0</v>
      </c>
      <c r="S199" s="163">
        <v>0</v>
      </c>
      <c r="T199" s="164">
        <f t="shared" si="3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292</v>
      </c>
      <c r="AT199" s="165" t="s">
        <v>613</v>
      </c>
      <c r="AU199" s="165" t="s">
        <v>87</v>
      </c>
      <c r="AY199" s="14" t="s">
        <v>163</v>
      </c>
      <c r="BE199" s="166">
        <f t="shared" si="34"/>
        <v>0</v>
      </c>
      <c r="BF199" s="166">
        <f t="shared" si="35"/>
        <v>0</v>
      </c>
      <c r="BG199" s="166">
        <f t="shared" si="36"/>
        <v>0</v>
      </c>
      <c r="BH199" s="166">
        <f t="shared" si="37"/>
        <v>0</v>
      </c>
      <c r="BI199" s="166">
        <f t="shared" si="38"/>
        <v>0</v>
      </c>
      <c r="BJ199" s="14" t="s">
        <v>87</v>
      </c>
      <c r="BK199" s="166">
        <f t="shared" si="39"/>
        <v>0</v>
      </c>
      <c r="BL199" s="14" t="s">
        <v>227</v>
      </c>
      <c r="BM199" s="165" t="s">
        <v>800</v>
      </c>
    </row>
    <row r="200" spans="1:65" s="2" customFormat="1" ht="16.5" customHeight="1">
      <c r="A200" s="29"/>
      <c r="B200" s="152"/>
      <c r="C200" s="153" t="s">
        <v>362</v>
      </c>
      <c r="D200" s="153" t="s">
        <v>165</v>
      </c>
      <c r="E200" s="154" t="s">
        <v>2637</v>
      </c>
      <c r="F200" s="155" t="s">
        <v>2638</v>
      </c>
      <c r="G200" s="156" t="s">
        <v>2362</v>
      </c>
      <c r="H200" s="157">
        <v>1</v>
      </c>
      <c r="I200" s="158"/>
      <c r="J200" s="159">
        <f t="shared" si="30"/>
        <v>0</v>
      </c>
      <c r="K200" s="160"/>
      <c r="L200" s="30"/>
      <c r="M200" s="161" t="s">
        <v>1</v>
      </c>
      <c r="N200" s="162" t="s">
        <v>40</v>
      </c>
      <c r="O200" s="58"/>
      <c r="P200" s="163">
        <f t="shared" si="31"/>
        <v>0</v>
      </c>
      <c r="Q200" s="163">
        <v>1.0000000000000001E-5</v>
      </c>
      <c r="R200" s="163">
        <f t="shared" si="32"/>
        <v>1.0000000000000001E-5</v>
      </c>
      <c r="S200" s="163">
        <v>0</v>
      </c>
      <c r="T200" s="164">
        <f t="shared" si="3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5" t="s">
        <v>227</v>
      </c>
      <c r="AT200" s="165" t="s">
        <v>165</v>
      </c>
      <c r="AU200" s="165" t="s">
        <v>87</v>
      </c>
      <c r="AY200" s="14" t="s">
        <v>163</v>
      </c>
      <c r="BE200" s="166">
        <f t="shared" si="34"/>
        <v>0</v>
      </c>
      <c r="BF200" s="166">
        <f t="shared" si="35"/>
        <v>0</v>
      </c>
      <c r="BG200" s="166">
        <f t="shared" si="36"/>
        <v>0</v>
      </c>
      <c r="BH200" s="166">
        <f t="shared" si="37"/>
        <v>0</v>
      </c>
      <c r="BI200" s="166">
        <f t="shared" si="38"/>
        <v>0</v>
      </c>
      <c r="BJ200" s="14" t="s">
        <v>87</v>
      </c>
      <c r="BK200" s="166">
        <f t="shared" si="39"/>
        <v>0</v>
      </c>
      <c r="BL200" s="14" t="s">
        <v>227</v>
      </c>
      <c r="BM200" s="165" t="s">
        <v>808</v>
      </c>
    </row>
    <row r="201" spans="1:65" s="2" customFormat="1" ht="16.5" customHeight="1">
      <c r="A201" s="29"/>
      <c r="B201" s="152"/>
      <c r="C201" s="172" t="s">
        <v>366</v>
      </c>
      <c r="D201" s="172" t="s">
        <v>613</v>
      </c>
      <c r="E201" s="173" t="s">
        <v>2639</v>
      </c>
      <c r="F201" s="174" t="s">
        <v>2640</v>
      </c>
      <c r="G201" s="175" t="s">
        <v>2043</v>
      </c>
      <c r="H201" s="176">
        <v>1</v>
      </c>
      <c r="I201" s="177"/>
      <c r="J201" s="178">
        <f t="shared" si="30"/>
        <v>0</v>
      </c>
      <c r="K201" s="179"/>
      <c r="L201" s="180"/>
      <c r="M201" s="181" t="s">
        <v>1</v>
      </c>
      <c r="N201" s="182" t="s">
        <v>40</v>
      </c>
      <c r="O201" s="58"/>
      <c r="P201" s="163">
        <f t="shared" si="31"/>
        <v>0</v>
      </c>
      <c r="Q201" s="163">
        <v>0</v>
      </c>
      <c r="R201" s="163">
        <f t="shared" si="32"/>
        <v>0</v>
      </c>
      <c r="S201" s="163">
        <v>0</v>
      </c>
      <c r="T201" s="164">
        <f t="shared" si="3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5" t="s">
        <v>292</v>
      </c>
      <c r="AT201" s="165" t="s">
        <v>613</v>
      </c>
      <c r="AU201" s="165" t="s">
        <v>87</v>
      </c>
      <c r="AY201" s="14" t="s">
        <v>163</v>
      </c>
      <c r="BE201" s="166">
        <f t="shared" si="34"/>
        <v>0</v>
      </c>
      <c r="BF201" s="166">
        <f t="shared" si="35"/>
        <v>0</v>
      </c>
      <c r="BG201" s="166">
        <f t="shared" si="36"/>
        <v>0</v>
      </c>
      <c r="BH201" s="166">
        <f t="shared" si="37"/>
        <v>0</v>
      </c>
      <c r="BI201" s="166">
        <f t="shared" si="38"/>
        <v>0</v>
      </c>
      <c r="BJ201" s="14" t="s">
        <v>87</v>
      </c>
      <c r="BK201" s="166">
        <f t="shared" si="39"/>
        <v>0</v>
      </c>
      <c r="BL201" s="14" t="s">
        <v>227</v>
      </c>
      <c r="BM201" s="165" t="s">
        <v>816</v>
      </c>
    </row>
    <row r="202" spans="1:65" s="2" customFormat="1" ht="16.5" customHeight="1">
      <c r="A202" s="29"/>
      <c r="B202" s="152"/>
      <c r="C202" s="153" t="s">
        <v>370</v>
      </c>
      <c r="D202" s="153" t="s">
        <v>165</v>
      </c>
      <c r="E202" s="154" t="s">
        <v>2641</v>
      </c>
      <c r="F202" s="155" t="s">
        <v>2642</v>
      </c>
      <c r="G202" s="156" t="s">
        <v>2043</v>
      </c>
      <c r="H202" s="157">
        <v>2</v>
      </c>
      <c r="I202" s="158"/>
      <c r="J202" s="159">
        <f t="shared" si="30"/>
        <v>0</v>
      </c>
      <c r="K202" s="160"/>
      <c r="L202" s="30"/>
      <c r="M202" s="161" t="s">
        <v>1</v>
      </c>
      <c r="N202" s="162" t="s">
        <v>40</v>
      </c>
      <c r="O202" s="58"/>
      <c r="P202" s="163">
        <f t="shared" si="31"/>
        <v>0</v>
      </c>
      <c r="Q202" s="163">
        <v>0</v>
      </c>
      <c r="R202" s="163">
        <f t="shared" si="32"/>
        <v>0</v>
      </c>
      <c r="S202" s="163">
        <v>2.8000000000000001E-2</v>
      </c>
      <c r="T202" s="164">
        <f t="shared" si="33"/>
        <v>5.6000000000000001E-2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5" t="s">
        <v>227</v>
      </c>
      <c r="AT202" s="165" t="s">
        <v>165</v>
      </c>
      <c r="AU202" s="165" t="s">
        <v>87</v>
      </c>
      <c r="AY202" s="14" t="s">
        <v>163</v>
      </c>
      <c r="BE202" s="166">
        <f t="shared" si="34"/>
        <v>0</v>
      </c>
      <c r="BF202" s="166">
        <f t="shared" si="35"/>
        <v>0</v>
      </c>
      <c r="BG202" s="166">
        <f t="shared" si="36"/>
        <v>0</v>
      </c>
      <c r="BH202" s="166">
        <f t="shared" si="37"/>
        <v>0</v>
      </c>
      <c r="BI202" s="166">
        <f t="shared" si="38"/>
        <v>0</v>
      </c>
      <c r="BJ202" s="14" t="s">
        <v>87</v>
      </c>
      <c r="BK202" s="166">
        <f t="shared" si="39"/>
        <v>0</v>
      </c>
      <c r="BL202" s="14" t="s">
        <v>227</v>
      </c>
      <c r="BM202" s="165" t="s">
        <v>824</v>
      </c>
    </row>
    <row r="203" spans="1:65" s="2" customFormat="1" ht="24.2" customHeight="1">
      <c r="A203" s="29"/>
      <c r="B203" s="152"/>
      <c r="C203" s="172" t="s">
        <v>374</v>
      </c>
      <c r="D203" s="172" t="s">
        <v>613</v>
      </c>
      <c r="E203" s="173" t="s">
        <v>2643</v>
      </c>
      <c r="F203" s="174" t="s">
        <v>2644</v>
      </c>
      <c r="G203" s="175" t="s">
        <v>2043</v>
      </c>
      <c r="H203" s="176">
        <v>1</v>
      </c>
      <c r="I203" s="177"/>
      <c r="J203" s="178">
        <f t="shared" si="30"/>
        <v>0</v>
      </c>
      <c r="K203" s="179"/>
      <c r="L203" s="180"/>
      <c r="M203" s="181" t="s">
        <v>1</v>
      </c>
      <c r="N203" s="182" t="s">
        <v>40</v>
      </c>
      <c r="O203" s="58"/>
      <c r="P203" s="163">
        <f t="shared" si="31"/>
        <v>0</v>
      </c>
      <c r="Q203" s="163">
        <v>0</v>
      </c>
      <c r="R203" s="163">
        <f t="shared" si="32"/>
        <v>0</v>
      </c>
      <c r="S203" s="163">
        <v>0</v>
      </c>
      <c r="T203" s="164">
        <f t="shared" si="3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5" t="s">
        <v>292</v>
      </c>
      <c r="AT203" s="165" t="s">
        <v>613</v>
      </c>
      <c r="AU203" s="165" t="s">
        <v>87</v>
      </c>
      <c r="AY203" s="14" t="s">
        <v>163</v>
      </c>
      <c r="BE203" s="166">
        <f t="shared" si="34"/>
        <v>0</v>
      </c>
      <c r="BF203" s="166">
        <f t="shared" si="35"/>
        <v>0</v>
      </c>
      <c r="BG203" s="166">
        <f t="shared" si="36"/>
        <v>0</v>
      </c>
      <c r="BH203" s="166">
        <f t="shared" si="37"/>
        <v>0</v>
      </c>
      <c r="BI203" s="166">
        <f t="shared" si="38"/>
        <v>0</v>
      </c>
      <c r="BJ203" s="14" t="s">
        <v>87</v>
      </c>
      <c r="BK203" s="166">
        <f t="shared" si="39"/>
        <v>0</v>
      </c>
      <c r="BL203" s="14" t="s">
        <v>227</v>
      </c>
      <c r="BM203" s="165" t="s">
        <v>832</v>
      </c>
    </row>
    <row r="204" spans="1:65" s="2" customFormat="1" ht="24.2" customHeight="1">
      <c r="A204" s="29"/>
      <c r="B204" s="152"/>
      <c r="C204" s="172" t="s">
        <v>378</v>
      </c>
      <c r="D204" s="172" t="s">
        <v>613</v>
      </c>
      <c r="E204" s="173" t="s">
        <v>2645</v>
      </c>
      <c r="F204" s="174" t="s">
        <v>2646</v>
      </c>
      <c r="G204" s="175" t="s">
        <v>2043</v>
      </c>
      <c r="H204" s="176">
        <v>2</v>
      </c>
      <c r="I204" s="177"/>
      <c r="J204" s="178">
        <f t="shared" si="30"/>
        <v>0</v>
      </c>
      <c r="K204" s="179"/>
      <c r="L204" s="180"/>
      <c r="M204" s="181" t="s">
        <v>1</v>
      </c>
      <c r="N204" s="182" t="s">
        <v>40</v>
      </c>
      <c r="O204" s="58"/>
      <c r="P204" s="163">
        <f t="shared" si="31"/>
        <v>0</v>
      </c>
      <c r="Q204" s="163">
        <v>0</v>
      </c>
      <c r="R204" s="163">
        <f t="shared" si="32"/>
        <v>0</v>
      </c>
      <c r="S204" s="163">
        <v>0</v>
      </c>
      <c r="T204" s="164">
        <f t="shared" si="3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5" t="s">
        <v>292</v>
      </c>
      <c r="AT204" s="165" t="s">
        <v>613</v>
      </c>
      <c r="AU204" s="165" t="s">
        <v>87</v>
      </c>
      <c r="AY204" s="14" t="s">
        <v>163</v>
      </c>
      <c r="BE204" s="166">
        <f t="shared" si="34"/>
        <v>0</v>
      </c>
      <c r="BF204" s="166">
        <f t="shared" si="35"/>
        <v>0</v>
      </c>
      <c r="BG204" s="166">
        <f t="shared" si="36"/>
        <v>0</v>
      </c>
      <c r="BH204" s="166">
        <f t="shared" si="37"/>
        <v>0</v>
      </c>
      <c r="BI204" s="166">
        <f t="shared" si="38"/>
        <v>0</v>
      </c>
      <c r="BJ204" s="14" t="s">
        <v>87</v>
      </c>
      <c r="BK204" s="166">
        <f t="shared" si="39"/>
        <v>0</v>
      </c>
      <c r="BL204" s="14" t="s">
        <v>227</v>
      </c>
      <c r="BM204" s="165" t="s">
        <v>840</v>
      </c>
    </row>
    <row r="205" spans="1:65" s="2" customFormat="1" ht="24.2" customHeight="1">
      <c r="A205" s="29"/>
      <c r="B205" s="152"/>
      <c r="C205" s="153" t="s">
        <v>382</v>
      </c>
      <c r="D205" s="153" t="s">
        <v>165</v>
      </c>
      <c r="E205" s="154" t="s">
        <v>2647</v>
      </c>
      <c r="F205" s="155" t="s">
        <v>2648</v>
      </c>
      <c r="G205" s="156" t="s">
        <v>2043</v>
      </c>
      <c r="H205" s="157">
        <v>1</v>
      </c>
      <c r="I205" s="158"/>
      <c r="J205" s="159">
        <f t="shared" si="30"/>
        <v>0</v>
      </c>
      <c r="K205" s="160"/>
      <c r="L205" s="30"/>
      <c r="M205" s="161" t="s">
        <v>1</v>
      </c>
      <c r="N205" s="162" t="s">
        <v>40</v>
      </c>
      <c r="O205" s="58"/>
      <c r="P205" s="163">
        <f t="shared" si="31"/>
        <v>0</v>
      </c>
      <c r="Q205" s="163">
        <v>0</v>
      </c>
      <c r="R205" s="163">
        <f t="shared" si="32"/>
        <v>0</v>
      </c>
      <c r="S205" s="163">
        <v>0</v>
      </c>
      <c r="T205" s="164">
        <f t="shared" si="3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5" t="s">
        <v>227</v>
      </c>
      <c r="AT205" s="165" t="s">
        <v>165</v>
      </c>
      <c r="AU205" s="165" t="s">
        <v>87</v>
      </c>
      <c r="AY205" s="14" t="s">
        <v>163</v>
      </c>
      <c r="BE205" s="166">
        <f t="shared" si="34"/>
        <v>0</v>
      </c>
      <c r="BF205" s="166">
        <f t="shared" si="35"/>
        <v>0</v>
      </c>
      <c r="BG205" s="166">
        <f t="shared" si="36"/>
        <v>0</v>
      </c>
      <c r="BH205" s="166">
        <f t="shared" si="37"/>
        <v>0</v>
      </c>
      <c r="BI205" s="166">
        <f t="shared" si="38"/>
        <v>0</v>
      </c>
      <c r="BJ205" s="14" t="s">
        <v>87</v>
      </c>
      <c r="BK205" s="166">
        <f t="shared" si="39"/>
        <v>0</v>
      </c>
      <c r="BL205" s="14" t="s">
        <v>227</v>
      </c>
      <c r="BM205" s="165" t="s">
        <v>848</v>
      </c>
    </row>
    <row r="206" spans="1:65" s="2" customFormat="1" ht="16.5" customHeight="1">
      <c r="A206" s="29"/>
      <c r="B206" s="152"/>
      <c r="C206" s="172" t="s">
        <v>386</v>
      </c>
      <c r="D206" s="172" t="s">
        <v>613</v>
      </c>
      <c r="E206" s="173" t="s">
        <v>2649</v>
      </c>
      <c r="F206" s="174" t="s">
        <v>2650</v>
      </c>
      <c r="G206" s="175" t="s">
        <v>2651</v>
      </c>
      <c r="H206" s="176">
        <v>2</v>
      </c>
      <c r="I206" s="177"/>
      <c r="J206" s="178">
        <f t="shared" si="30"/>
        <v>0</v>
      </c>
      <c r="K206" s="179"/>
      <c r="L206" s="180"/>
      <c r="M206" s="181" t="s">
        <v>1</v>
      </c>
      <c r="N206" s="182" t="s">
        <v>40</v>
      </c>
      <c r="O206" s="58"/>
      <c r="P206" s="163">
        <f t="shared" si="31"/>
        <v>0</v>
      </c>
      <c r="Q206" s="163">
        <v>0</v>
      </c>
      <c r="R206" s="163">
        <f t="shared" si="32"/>
        <v>0</v>
      </c>
      <c r="S206" s="163">
        <v>0</v>
      </c>
      <c r="T206" s="164">
        <f t="shared" si="3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5" t="s">
        <v>292</v>
      </c>
      <c r="AT206" s="165" t="s">
        <v>613</v>
      </c>
      <c r="AU206" s="165" t="s">
        <v>87</v>
      </c>
      <c r="AY206" s="14" t="s">
        <v>163</v>
      </c>
      <c r="BE206" s="166">
        <f t="shared" si="34"/>
        <v>0</v>
      </c>
      <c r="BF206" s="166">
        <f t="shared" si="35"/>
        <v>0</v>
      </c>
      <c r="BG206" s="166">
        <f t="shared" si="36"/>
        <v>0</v>
      </c>
      <c r="BH206" s="166">
        <f t="shared" si="37"/>
        <v>0</v>
      </c>
      <c r="BI206" s="166">
        <f t="shared" si="38"/>
        <v>0</v>
      </c>
      <c r="BJ206" s="14" t="s">
        <v>87</v>
      </c>
      <c r="BK206" s="166">
        <f t="shared" si="39"/>
        <v>0</v>
      </c>
      <c r="BL206" s="14" t="s">
        <v>227</v>
      </c>
      <c r="BM206" s="165" t="s">
        <v>856</v>
      </c>
    </row>
    <row r="207" spans="1:65" s="2" customFormat="1" ht="33" customHeight="1">
      <c r="A207" s="29"/>
      <c r="B207" s="152"/>
      <c r="C207" s="172" t="s">
        <v>392</v>
      </c>
      <c r="D207" s="172" t="s">
        <v>613</v>
      </c>
      <c r="E207" s="173" t="s">
        <v>2652</v>
      </c>
      <c r="F207" s="174" t="s">
        <v>2653</v>
      </c>
      <c r="G207" s="175" t="s">
        <v>2043</v>
      </c>
      <c r="H207" s="176">
        <v>1</v>
      </c>
      <c r="I207" s="177"/>
      <c r="J207" s="178">
        <f t="shared" si="30"/>
        <v>0</v>
      </c>
      <c r="K207" s="179"/>
      <c r="L207" s="180"/>
      <c r="M207" s="181" t="s">
        <v>1</v>
      </c>
      <c r="N207" s="182" t="s">
        <v>40</v>
      </c>
      <c r="O207" s="58"/>
      <c r="P207" s="163">
        <f t="shared" si="31"/>
        <v>0</v>
      </c>
      <c r="Q207" s="163">
        <v>0</v>
      </c>
      <c r="R207" s="163">
        <f t="shared" si="32"/>
        <v>0</v>
      </c>
      <c r="S207" s="163">
        <v>0</v>
      </c>
      <c r="T207" s="164">
        <f t="shared" si="3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5" t="s">
        <v>292</v>
      </c>
      <c r="AT207" s="165" t="s">
        <v>613</v>
      </c>
      <c r="AU207" s="165" t="s">
        <v>87</v>
      </c>
      <c r="AY207" s="14" t="s">
        <v>163</v>
      </c>
      <c r="BE207" s="166">
        <f t="shared" si="34"/>
        <v>0</v>
      </c>
      <c r="BF207" s="166">
        <f t="shared" si="35"/>
        <v>0</v>
      </c>
      <c r="BG207" s="166">
        <f t="shared" si="36"/>
        <v>0</v>
      </c>
      <c r="BH207" s="166">
        <f t="shared" si="37"/>
        <v>0</v>
      </c>
      <c r="BI207" s="166">
        <f t="shared" si="38"/>
        <v>0</v>
      </c>
      <c r="BJ207" s="14" t="s">
        <v>87</v>
      </c>
      <c r="BK207" s="166">
        <f t="shared" si="39"/>
        <v>0</v>
      </c>
      <c r="BL207" s="14" t="s">
        <v>227</v>
      </c>
      <c r="BM207" s="165" t="s">
        <v>864</v>
      </c>
    </row>
    <row r="208" spans="1:65" s="2" customFormat="1" ht="24.2" customHeight="1">
      <c r="A208" s="29"/>
      <c r="B208" s="152"/>
      <c r="C208" s="172" t="s">
        <v>396</v>
      </c>
      <c r="D208" s="172" t="s">
        <v>613</v>
      </c>
      <c r="E208" s="173" t="s">
        <v>2654</v>
      </c>
      <c r="F208" s="174" t="s">
        <v>2655</v>
      </c>
      <c r="G208" s="175" t="s">
        <v>2043</v>
      </c>
      <c r="H208" s="176">
        <v>1</v>
      </c>
      <c r="I208" s="177"/>
      <c r="J208" s="178">
        <f t="shared" si="30"/>
        <v>0</v>
      </c>
      <c r="K208" s="179"/>
      <c r="L208" s="180"/>
      <c r="M208" s="181" t="s">
        <v>1</v>
      </c>
      <c r="N208" s="182" t="s">
        <v>40</v>
      </c>
      <c r="O208" s="58"/>
      <c r="P208" s="163">
        <f t="shared" si="31"/>
        <v>0</v>
      </c>
      <c r="Q208" s="163">
        <v>0</v>
      </c>
      <c r="R208" s="163">
        <f t="shared" si="32"/>
        <v>0</v>
      </c>
      <c r="S208" s="163">
        <v>0</v>
      </c>
      <c r="T208" s="164">
        <f t="shared" si="3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5" t="s">
        <v>292</v>
      </c>
      <c r="AT208" s="165" t="s">
        <v>613</v>
      </c>
      <c r="AU208" s="165" t="s">
        <v>87</v>
      </c>
      <c r="AY208" s="14" t="s">
        <v>163</v>
      </c>
      <c r="BE208" s="166">
        <f t="shared" si="34"/>
        <v>0</v>
      </c>
      <c r="BF208" s="166">
        <f t="shared" si="35"/>
        <v>0</v>
      </c>
      <c r="BG208" s="166">
        <f t="shared" si="36"/>
        <v>0</v>
      </c>
      <c r="BH208" s="166">
        <f t="shared" si="37"/>
        <v>0</v>
      </c>
      <c r="BI208" s="166">
        <f t="shared" si="38"/>
        <v>0</v>
      </c>
      <c r="BJ208" s="14" t="s">
        <v>87</v>
      </c>
      <c r="BK208" s="166">
        <f t="shared" si="39"/>
        <v>0</v>
      </c>
      <c r="BL208" s="14" t="s">
        <v>227</v>
      </c>
      <c r="BM208" s="165" t="s">
        <v>872</v>
      </c>
    </row>
    <row r="209" spans="1:65" s="2" customFormat="1" ht="21.75" customHeight="1">
      <c r="A209" s="29"/>
      <c r="B209" s="152"/>
      <c r="C209" s="153" t="s">
        <v>402</v>
      </c>
      <c r="D209" s="153" t="s">
        <v>165</v>
      </c>
      <c r="E209" s="154" t="s">
        <v>2656</v>
      </c>
      <c r="F209" s="155" t="s">
        <v>2657</v>
      </c>
      <c r="G209" s="156" t="s">
        <v>307</v>
      </c>
      <c r="H209" s="157">
        <v>3.5999999999999997E-2</v>
      </c>
      <c r="I209" s="158"/>
      <c r="J209" s="159">
        <f t="shared" si="30"/>
        <v>0</v>
      </c>
      <c r="K209" s="160"/>
      <c r="L209" s="30"/>
      <c r="M209" s="161" t="s">
        <v>1</v>
      </c>
      <c r="N209" s="162" t="s">
        <v>40</v>
      </c>
      <c r="O209" s="58"/>
      <c r="P209" s="163">
        <f t="shared" si="31"/>
        <v>0</v>
      </c>
      <c r="Q209" s="163">
        <v>0</v>
      </c>
      <c r="R209" s="163">
        <f t="shared" si="32"/>
        <v>0</v>
      </c>
      <c r="S209" s="163">
        <v>0</v>
      </c>
      <c r="T209" s="164">
        <f t="shared" si="3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5" t="s">
        <v>227</v>
      </c>
      <c r="AT209" s="165" t="s">
        <v>165</v>
      </c>
      <c r="AU209" s="165" t="s">
        <v>87</v>
      </c>
      <c r="AY209" s="14" t="s">
        <v>163</v>
      </c>
      <c r="BE209" s="166">
        <f t="shared" si="34"/>
        <v>0</v>
      </c>
      <c r="BF209" s="166">
        <f t="shared" si="35"/>
        <v>0</v>
      </c>
      <c r="BG209" s="166">
        <f t="shared" si="36"/>
        <v>0</v>
      </c>
      <c r="BH209" s="166">
        <f t="shared" si="37"/>
        <v>0</v>
      </c>
      <c r="BI209" s="166">
        <f t="shared" si="38"/>
        <v>0</v>
      </c>
      <c r="BJ209" s="14" t="s">
        <v>87</v>
      </c>
      <c r="BK209" s="166">
        <f t="shared" si="39"/>
        <v>0</v>
      </c>
      <c r="BL209" s="14" t="s">
        <v>227</v>
      </c>
      <c r="BM209" s="165" t="s">
        <v>880</v>
      </c>
    </row>
    <row r="210" spans="1:65" s="12" customFormat="1" ht="22.9" customHeight="1">
      <c r="B210" s="139"/>
      <c r="D210" s="140" t="s">
        <v>73</v>
      </c>
      <c r="E210" s="150" t="s">
        <v>2472</v>
      </c>
      <c r="F210" s="150" t="s">
        <v>2473</v>
      </c>
      <c r="I210" s="142"/>
      <c r="J210" s="151">
        <f>BK210</f>
        <v>0</v>
      </c>
      <c r="L210" s="139"/>
      <c r="M210" s="144"/>
      <c r="N210" s="145"/>
      <c r="O210" s="145"/>
      <c r="P210" s="146">
        <f>SUM(P211:P240)</f>
        <v>0</v>
      </c>
      <c r="Q210" s="145"/>
      <c r="R210" s="146">
        <f>SUM(R211:R240)</f>
        <v>0.72481888000000005</v>
      </c>
      <c r="S210" s="145"/>
      <c r="T210" s="147">
        <f>SUM(T211:T240)</f>
        <v>0</v>
      </c>
      <c r="AR210" s="140" t="s">
        <v>87</v>
      </c>
      <c r="AT210" s="148" t="s">
        <v>73</v>
      </c>
      <c r="AU210" s="148" t="s">
        <v>81</v>
      </c>
      <c r="AY210" s="140" t="s">
        <v>163</v>
      </c>
      <c r="BK210" s="149">
        <f>SUM(BK211:BK240)</f>
        <v>0</v>
      </c>
    </row>
    <row r="211" spans="1:65" s="2" customFormat="1" ht="16.5" customHeight="1">
      <c r="A211" s="29"/>
      <c r="B211" s="152"/>
      <c r="C211" s="153" t="s">
        <v>406</v>
      </c>
      <c r="D211" s="153" t="s">
        <v>165</v>
      </c>
      <c r="E211" s="154" t="s">
        <v>2658</v>
      </c>
      <c r="F211" s="155" t="s">
        <v>2659</v>
      </c>
      <c r="G211" s="156" t="s">
        <v>2043</v>
      </c>
      <c r="H211" s="157">
        <v>8</v>
      </c>
      <c r="I211" s="158"/>
      <c r="J211" s="159">
        <f t="shared" ref="J211:J240" si="40">ROUND(I211*H211,2)</f>
        <v>0</v>
      </c>
      <c r="K211" s="160"/>
      <c r="L211" s="30"/>
      <c r="M211" s="161" t="s">
        <v>1</v>
      </c>
      <c r="N211" s="162" t="s">
        <v>40</v>
      </c>
      <c r="O211" s="58"/>
      <c r="P211" s="163">
        <f t="shared" ref="P211:P240" si="41">O211*H211</f>
        <v>0</v>
      </c>
      <c r="Q211" s="163">
        <v>0</v>
      </c>
      <c r="R211" s="163">
        <f t="shared" ref="R211:R240" si="42">Q211*H211</f>
        <v>0</v>
      </c>
      <c r="S211" s="163">
        <v>0</v>
      </c>
      <c r="T211" s="164">
        <f t="shared" ref="T211:T240" si="43"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5" t="s">
        <v>227</v>
      </c>
      <c r="AT211" s="165" t="s">
        <v>165</v>
      </c>
      <c r="AU211" s="165" t="s">
        <v>87</v>
      </c>
      <c r="AY211" s="14" t="s">
        <v>163</v>
      </c>
      <c r="BE211" s="166">
        <f t="shared" ref="BE211:BE240" si="44">IF(N211="základná",J211,0)</f>
        <v>0</v>
      </c>
      <c r="BF211" s="166">
        <f t="shared" ref="BF211:BF240" si="45">IF(N211="znížená",J211,0)</f>
        <v>0</v>
      </c>
      <c r="BG211" s="166">
        <f t="shared" ref="BG211:BG240" si="46">IF(N211="zákl. prenesená",J211,0)</f>
        <v>0</v>
      </c>
      <c r="BH211" s="166">
        <f t="shared" ref="BH211:BH240" si="47">IF(N211="zníž. prenesená",J211,0)</f>
        <v>0</v>
      </c>
      <c r="BI211" s="166">
        <f t="shared" ref="BI211:BI240" si="48">IF(N211="nulová",J211,0)</f>
        <v>0</v>
      </c>
      <c r="BJ211" s="14" t="s">
        <v>87</v>
      </c>
      <c r="BK211" s="166">
        <f t="shared" ref="BK211:BK240" si="49">ROUND(I211*H211,2)</f>
        <v>0</v>
      </c>
      <c r="BL211" s="14" t="s">
        <v>227</v>
      </c>
      <c r="BM211" s="165" t="s">
        <v>888</v>
      </c>
    </row>
    <row r="212" spans="1:65" s="2" customFormat="1" ht="16.5" customHeight="1">
      <c r="A212" s="29"/>
      <c r="B212" s="152"/>
      <c r="C212" s="153" t="s">
        <v>410</v>
      </c>
      <c r="D212" s="153" t="s">
        <v>165</v>
      </c>
      <c r="E212" s="154" t="s">
        <v>2660</v>
      </c>
      <c r="F212" s="155" t="s">
        <v>2661</v>
      </c>
      <c r="G212" s="156" t="s">
        <v>2043</v>
      </c>
      <c r="H212" s="157">
        <v>6</v>
      </c>
      <c r="I212" s="158"/>
      <c r="J212" s="159">
        <f t="shared" si="40"/>
        <v>0</v>
      </c>
      <c r="K212" s="160"/>
      <c r="L212" s="30"/>
      <c r="M212" s="161" t="s">
        <v>1</v>
      </c>
      <c r="N212" s="162" t="s">
        <v>40</v>
      </c>
      <c r="O212" s="58"/>
      <c r="P212" s="163">
        <f t="shared" si="41"/>
        <v>0</v>
      </c>
      <c r="Q212" s="163">
        <v>0</v>
      </c>
      <c r="R212" s="163">
        <f t="shared" si="42"/>
        <v>0</v>
      </c>
      <c r="S212" s="163">
        <v>0</v>
      </c>
      <c r="T212" s="164">
        <f t="shared" si="4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5" t="s">
        <v>227</v>
      </c>
      <c r="AT212" s="165" t="s">
        <v>165</v>
      </c>
      <c r="AU212" s="165" t="s">
        <v>87</v>
      </c>
      <c r="AY212" s="14" t="s">
        <v>163</v>
      </c>
      <c r="BE212" s="166">
        <f t="shared" si="44"/>
        <v>0</v>
      </c>
      <c r="BF212" s="166">
        <f t="shared" si="45"/>
        <v>0</v>
      </c>
      <c r="BG212" s="166">
        <f t="shared" si="46"/>
        <v>0</v>
      </c>
      <c r="BH212" s="166">
        <f t="shared" si="47"/>
        <v>0</v>
      </c>
      <c r="BI212" s="166">
        <f t="shared" si="48"/>
        <v>0</v>
      </c>
      <c r="BJ212" s="14" t="s">
        <v>87</v>
      </c>
      <c r="BK212" s="166">
        <f t="shared" si="49"/>
        <v>0</v>
      </c>
      <c r="BL212" s="14" t="s">
        <v>227</v>
      </c>
      <c r="BM212" s="165" t="s">
        <v>896</v>
      </c>
    </row>
    <row r="213" spans="1:65" s="2" customFormat="1" ht="16.5" customHeight="1">
      <c r="A213" s="29"/>
      <c r="B213" s="152"/>
      <c r="C213" s="172" t="s">
        <v>414</v>
      </c>
      <c r="D213" s="172" t="s">
        <v>613</v>
      </c>
      <c r="E213" s="173" t="s">
        <v>2662</v>
      </c>
      <c r="F213" s="174" t="s">
        <v>2663</v>
      </c>
      <c r="G213" s="175" t="s">
        <v>2043</v>
      </c>
      <c r="H213" s="176">
        <v>1</v>
      </c>
      <c r="I213" s="177"/>
      <c r="J213" s="178">
        <f t="shared" si="40"/>
        <v>0</v>
      </c>
      <c r="K213" s="179"/>
      <c r="L213" s="180"/>
      <c r="M213" s="181" t="s">
        <v>1</v>
      </c>
      <c r="N213" s="182" t="s">
        <v>40</v>
      </c>
      <c r="O213" s="58"/>
      <c r="P213" s="163">
        <f t="shared" si="41"/>
        <v>0</v>
      </c>
      <c r="Q213" s="163">
        <v>5.0000000000000001E-4</v>
      </c>
      <c r="R213" s="163">
        <f t="shared" si="42"/>
        <v>5.0000000000000001E-4</v>
      </c>
      <c r="S213" s="163">
        <v>0</v>
      </c>
      <c r="T213" s="164">
        <f t="shared" si="4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5" t="s">
        <v>292</v>
      </c>
      <c r="AT213" s="165" t="s">
        <v>613</v>
      </c>
      <c r="AU213" s="165" t="s">
        <v>87</v>
      </c>
      <c r="AY213" s="14" t="s">
        <v>163</v>
      </c>
      <c r="BE213" s="166">
        <f t="shared" si="44"/>
        <v>0</v>
      </c>
      <c r="BF213" s="166">
        <f t="shared" si="45"/>
        <v>0</v>
      </c>
      <c r="BG213" s="166">
        <f t="shared" si="46"/>
        <v>0</v>
      </c>
      <c r="BH213" s="166">
        <f t="shared" si="47"/>
        <v>0</v>
      </c>
      <c r="BI213" s="166">
        <f t="shared" si="48"/>
        <v>0</v>
      </c>
      <c r="BJ213" s="14" t="s">
        <v>87</v>
      </c>
      <c r="BK213" s="166">
        <f t="shared" si="49"/>
        <v>0</v>
      </c>
      <c r="BL213" s="14" t="s">
        <v>227</v>
      </c>
      <c r="BM213" s="165" t="s">
        <v>900</v>
      </c>
    </row>
    <row r="214" spans="1:65" s="2" customFormat="1" ht="21.75" customHeight="1">
      <c r="A214" s="29"/>
      <c r="B214" s="152"/>
      <c r="C214" s="172" t="s">
        <v>418</v>
      </c>
      <c r="D214" s="172" t="s">
        <v>613</v>
      </c>
      <c r="E214" s="173" t="s">
        <v>2664</v>
      </c>
      <c r="F214" s="174" t="s">
        <v>2665</v>
      </c>
      <c r="G214" s="175" t="s">
        <v>2043</v>
      </c>
      <c r="H214" s="176">
        <v>1</v>
      </c>
      <c r="I214" s="177"/>
      <c r="J214" s="178">
        <f t="shared" si="40"/>
        <v>0</v>
      </c>
      <c r="K214" s="179"/>
      <c r="L214" s="180"/>
      <c r="M214" s="181" t="s">
        <v>1</v>
      </c>
      <c r="N214" s="182" t="s">
        <v>40</v>
      </c>
      <c r="O214" s="58"/>
      <c r="P214" s="163">
        <f t="shared" si="41"/>
        <v>0</v>
      </c>
      <c r="Q214" s="163">
        <v>8.8000000000000005E-3</v>
      </c>
      <c r="R214" s="163">
        <f t="shared" si="42"/>
        <v>8.8000000000000005E-3</v>
      </c>
      <c r="S214" s="163">
        <v>0</v>
      </c>
      <c r="T214" s="164">
        <f t="shared" si="4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5" t="s">
        <v>292</v>
      </c>
      <c r="AT214" s="165" t="s">
        <v>613</v>
      </c>
      <c r="AU214" s="165" t="s">
        <v>87</v>
      </c>
      <c r="AY214" s="14" t="s">
        <v>163</v>
      </c>
      <c r="BE214" s="166">
        <f t="shared" si="44"/>
        <v>0</v>
      </c>
      <c r="BF214" s="166">
        <f t="shared" si="45"/>
        <v>0</v>
      </c>
      <c r="BG214" s="166">
        <f t="shared" si="46"/>
        <v>0</v>
      </c>
      <c r="BH214" s="166">
        <f t="shared" si="47"/>
        <v>0</v>
      </c>
      <c r="BI214" s="166">
        <f t="shared" si="48"/>
        <v>0</v>
      </c>
      <c r="BJ214" s="14" t="s">
        <v>87</v>
      </c>
      <c r="BK214" s="166">
        <f t="shared" si="49"/>
        <v>0</v>
      </c>
      <c r="BL214" s="14" t="s">
        <v>227</v>
      </c>
      <c r="BM214" s="165" t="s">
        <v>904</v>
      </c>
    </row>
    <row r="215" spans="1:65" s="2" customFormat="1" ht="21.75" customHeight="1">
      <c r="A215" s="29"/>
      <c r="B215" s="152"/>
      <c r="C215" s="172" t="s">
        <v>422</v>
      </c>
      <c r="D215" s="172" t="s">
        <v>613</v>
      </c>
      <c r="E215" s="173" t="s">
        <v>2666</v>
      </c>
      <c r="F215" s="174" t="s">
        <v>2667</v>
      </c>
      <c r="G215" s="175" t="s">
        <v>2043</v>
      </c>
      <c r="H215" s="176">
        <v>2</v>
      </c>
      <c r="I215" s="177"/>
      <c r="J215" s="178">
        <f t="shared" si="40"/>
        <v>0</v>
      </c>
      <c r="K215" s="179"/>
      <c r="L215" s="180"/>
      <c r="M215" s="181" t="s">
        <v>1</v>
      </c>
      <c r="N215" s="182" t="s">
        <v>40</v>
      </c>
      <c r="O215" s="58"/>
      <c r="P215" s="163">
        <f t="shared" si="41"/>
        <v>0</v>
      </c>
      <c r="Q215" s="163">
        <v>0</v>
      </c>
      <c r="R215" s="163">
        <f t="shared" si="42"/>
        <v>0</v>
      </c>
      <c r="S215" s="163">
        <v>0</v>
      </c>
      <c r="T215" s="164">
        <f t="shared" si="4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5" t="s">
        <v>292</v>
      </c>
      <c r="AT215" s="165" t="s">
        <v>613</v>
      </c>
      <c r="AU215" s="165" t="s">
        <v>87</v>
      </c>
      <c r="AY215" s="14" t="s">
        <v>163</v>
      </c>
      <c r="BE215" s="166">
        <f t="shared" si="44"/>
        <v>0</v>
      </c>
      <c r="BF215" s="166">
        <f t="shared" si="45"/>
        <v>0</v>
      </c>
      <c r="BG215" s="166">
        <f t="shared" si="46"/>
        <v>0</v>
      </c>
      <c r="BH215" s="166">
        <f t="shared" si="47"/>
        <v>0</v>
      </c>
      <c r="BI215" s="166">
        <f t="shared" si="48"/>
        <v>0</v>
      </c>
      <c r="BJ215" s="14" t="s">
        <v>87</v>
      </c>
      <c r="BK215" s="166">
        <f t="shared" si="49"/>
        <v>0</v>
      </c>
      <c r="BL215" s="14" t="s">
        <v>227</v>
      </c>
      <c r="BM215" s="165" t="s">
        <v>914</v>
      </c>
    </row>
    <row r="216" spans="1:65" s="2" customFormat="1" ht="16.5" customHeight="1">
      <c r="A216" s="29"/>
      <c r="B216" s="152"/>
      <c r="C216" s="153" t="s">
        <v>426</v>
      </c>
      <c r="D216" s="153" t="s">
        <v>165</v>
      </c>
      <c r="E216" s="154" t="s">
        <v>2668</v>
      </c>
      <c r="F216" s="155" t="s">
        <v>2669</v>
      </c>
      <c r="G216" s="156" t="s">
        <v>282</v>
      </c>
      <c r="H216" s="157">
        <v>18.303999999999998</v>
      </c>
      <c r="I216" s="158"/>
      <c r="J216" s="159">
        <f t="shared" si="40"/>
        <v>0</v>
      </c>
      <c r="K216" s="160"/>
      <c r="L216" s="30"/>
      <c r="M216" s="161" t="s">
        <v>1</v>
      </c>
      <c r="N216" s="162" t="s">
        <v>40</v>
      </c>
      <c r="O216" s="58"/>
      <c r="P216" s="163">
        <f t="shared" si="41"/>
        <v>0</v>
      </c>
      <c r="Q216" s="163">
        <v>6.8999999999999997E-4</v>
      </c>
      <c r="R216" s="163">
        <f t="shared" si="42"/>
        <v>1.2629759999999999E-2</v>
      </c>
      <c r="S216" s="163">
        <v>0</v>
      </c>
      <c r="T216" s="164">
        <f t="shared" si="4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5" t="s">
        <v>227</v>
      </c>
      <c r="AT216" s="165" t="s">
        <v>165</v>
      </c>
      <c r="AU216" s="165" t="s">
        <v>87</v>
      </c>
      <c r="AY216" s="14" t="s">
        <v>163</v>
      </c>
      <c r="BE216" s="166">
        <f t="shared" si="44"/>
        <v>0</v>
      </c>
      <c r="BF216" s="166">
        <f t="shared" si="45"/>
        <v>0</v>
      </c>
      <c r="BG216" s="166">
        <f t="shared" si="46"/>
        <v>0</v>
      </c>
      <c r="BH216" s="166">
        <f t="shared" si="47"/>
        <v>0</v>
      </c>
      <c r="BI216" s="166">
        <f t="shared" si="48"/>
        <v>0</v>
      </c>
      <c r="BJ216" s="14" t="s">
        <v>87</v>
      </c>
      <c r="BK216" s="166">
        <f t="shared" si="49"/>
        <v>0</v>
      </c>
      <c r="BL216" s="14" t="s">
        <v>227</v>
      </c>
      <c r="BM216" s="165" t="s">
        <v>922</v>
      </c>
    </row>
    <row r="217" spans="1:65" s="2" customFormat="1" ht="16.5" customHeight="1">
      <c r="A217" s="29"/>
      <c r="B217" s="152"/>
      <c r="C217" s="153" t="s">
        <v>430</v>
      </c>
      <c r="D217" s="153" t="s">
        <v>165</v>
      </c>
      <c r="E217" s="154" t="s">
        <v>2670</v>
      </c>
      <c r="F217" s="155" t="s">
        <v>2671</v>
      </c>
      <c r="G217" s="156" t="s">
        <v>282</v>
      </c>
      <c r="H217" s="157">
        <v>18.303999999999998</v>
      </c>
      <c r="I217" s="158"/>
      <c r="J217" s="159">
        <f t="shared" si="40"/>
        <v>0</v>
      </c>
      <c r="K217" s="160"/>
      <c r="L217" s="30"/>
      <c r="M217" s="161" t="s">
        <v>1</v>
      </c>
      <c r="N217" s="162" t="s">
        <v>40</v>
      </c>
      <c r="O217" s="58"/>
      <c r="P217" s="163">
        <f t="shared" si="41"/>
        <v>0</v>
      </c>
      <c r="Q217" s="163">
        <v>3.0000000000000001E-5</v>
      </c>
      <c r="R217" s="163">
        <f t="shared" si="42"/>
        <v>5.4911999999999995E-4</v>
      </c>
      <c r="S217" s="163">
        <v>0</v>
      </c>
      <c r="T217" s="164">
        <f t="shared" si="4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5" t="s">
        <v>227</v>
      </c>
      <c r="AT217" s="165" t="s">
        <v>165</v>
      </c>
      <c r="AU217" s="165" t="s">
        <v>87</v>
      </c>
      <c r="AY217" s="14" t="s">
        <v>163</v>
      </c>
      <c r="BE217" s="166">
        <f t="shared" si="44"/>
        <v>0</v>
      </c>
      <c r="BF217" s="166">
        <f t="shared" si="45"/>
        <v>0</v>
      </c>
      <c r="BG217" s="166">
        <f t="shared" si="46"/>
        <v>0</v>
      </c>
      <c r="BH217" s="166">
        <f t="shared" si="47"/>
        <v>0</v>
      </c>
      <c r="BI217" s="166">
        <f t="shared" si="48"/>
        <v>0</v>
      </c>
      <c r="BJ217" s="14" t="s">
        <v>87</v>
      </c>
      <c r="BK217" s="166">
        <f t="shared" si="49"/>
        <v>0</v>
      </c>
      <c r="BL217" s="14" t="s">
        <v>227</v>
      </c>
      <c r="BM217" s="165" t="s">
        <v>928</v>
      </c>
    </row>
    <row r="218" spans="1:65" s="2" customFormat="1" ht="21.75" customHeight="1">
      <c r="A218" s="29"/>
      <c r="B218" s="152"/>
      <c r="C218" s="172" t="s">
        <v>436</v>
      </c>
      <c r="D218" s="172" t="s">
        <v>613</v>
      </c>
      <c r="E218" s="173" t="s">
        <v>2672</v>
      </c>
      <c r="F218" s="174" t="s">
        <v>2673</v>
      </c>
      <c r="G218" s="175" t="s">
        <v>2043</v>
      </c>
      <c r="H218" s="176">
        <v>16</v>
      </c>
      <c r="I218" s="177"/>
      <c r="J218" s="178">
        <f t="shared" si="40"/>
        <v>0</v>
      </c>
      <c r="K218" s="179"/>
      <c r="L218" s="180"/>
      <c r="M218" s="181" t="s">
        <v>1</v>
      </c>
      <c r="N218" s="182" t="s">
        <v>40</v>
      </c>
      <c r="O218" s="58"/>
      <c r="P218" s="163">
        <f t="shared" si="41"/>
        <v>0</v>
      </c>
      <c r="Q218" s="163">
        <v>0</v>
      </c>
      <c r="R218" s="163">
        <f t="shared" si="42"/>
        <v>0</v>
      </c>
      <c r="S218" s="163">
        <v>0</v>
      </c>
      <c r="T218" s="164">
        <f t="shared" si="4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5" t="s">
        <v>292</v>
      </c>
      <c r="AT218" s="165" t="s">
        <v>613</v>
      </c>
      <c r="AU218" s="165" t="s">
        <v>87</v>
      </c>
      <c r="AY218" s="14" t="s">
        <v>163</v>
      </c>
      <c r="BE218" s="166">
        <f t="shared" si="44"/>
        <v>0</v>
      </c>
      <c r="BF218" s="166">
        <f t="shared" si="45"/>
        <v>0</v>
      </c>
      <c r="BG218" s="166">
        <f t="shared" si="46"/>
        <v>0</v>
      </c>
      <c r="BH218" s="166">
        <f t="shared" si="47"/>
        <v>0</v>
      </c>
      <c r="BI218" s="166">
        <f t="shared" si="48"/>
        <v>0</v>
      </c>
      <c r="BJ218" s="14" t="s">
        <v>87</v>
      </c>
      <c r="BK218" s="166">
        <f t="shared" si="49"/>
        <v>0</v>
      </c>
      <c r="BL218" s="14" t="s">
        <v>227</v>
      </c>
      <c r="BM218" s="165" t="s">
        <v>936</v>
      </c>
    </row>
    <row r="219" spans="1:65" s="2" customFormat="1" ht="24.2" customHeight="1">
      <c r="A219" s="29"/>
      <c r="B219" s="152"/>
      <c r="C219" s="172" t="s">
        <v>440</v>
      </c>
      <c r="D219" s="172" t="s">
        <v>613</v>
      </c>
      <c r="E219" s="173" t="s">
        <v>2332</v>
      </c>
      <c r="F219" s="174" t="s">
        <v>2333</v>
      </c>
      <c r="G219" s="175" t="s">
        <v>2043</v>
      </c>
      <c r="H219" s="176">
        <v>12</v>
      </c>
      <c r="I219" s="177"/>
      <c r="J219" s="178">
        <f t="shared" si="40"/>
        <v>0</v>
      </c>
      <c r="K219" s="179"/>
      <c r="L219" s="180"/>
      <c r="M219" s="181" t="s">
        <v>1</v>
      </c>
      <c r="N219" s="182" t="s">
        <v>40</v>
      </c>
      <c r="O219" s="58"/>
      <c r="P219" s="163">
        <f t="shared" si="41"/>
        <v>0</v>
      </c>
      <c r="Q219" s="163">
        <v>0</v>
      </c>
      <c r="R219" s="163">
        <f t="shared" si="42"/>
        <v>0</v>
      </c>
      <c r="S219" s="163">
        <v>0</v>
      </c>
      <c r="T219" s="164">
        <f t="shared" si="4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5" t="s">
        <v>292</v>
      </c>
      <c r="AT219" s="165" t="s">
        <v>613</v>
      </c>
      <c r="AU219" s="165" t="s">
        <v>87</v>
      </c>
      <c r="AY219" s="14" t="s">
        <v>163</v>
      </c>
      <c r="BE219" s="166">
        <f t="shared" si="44"/>
        <v>0</v>
      </c>
      <c r="BF219" s="166">
        <f t="shared" si="45"/>
        <v>0</v>
      </c>
      <c r="BG219" s="166">
        <f t="shared" si="46"/>
        <v>0</v>
      </c>
      <c r="BH219" s="166">
        <f t="shared" si="47"/>
        <v>0</v>
      </c>
      <c r="BI219" s="166">
        <f t="shared" si="48"/>
        <v>0</v>
      </c>
      <c r="BJ219" s="14" t="s">
        <v>87</v>
      </c>
      <c r="BK219" s="166">
        <f t="shared" si="49"/>
        <v>0</v>
      </c>
      <c r="BL219" s="14" t="s">
        <v>227</v>
      </c>
      <c r="BM219" s="165" t="s">
        <v>942</v>
      </c>
    </row>
    <row r="220" spans="1:65" s="2" customFormat="1" ht="24.2" customHeight="1">
      <c r="A220" s="29"/>
      <c r="B220" s="152"/>
      <c r="C220" s="172" t="s">
        <v>446</v>
      </c>
      <c r="D220" s="172" t="s">
        <v>613</v>
      </c>
      <c r="E220" s="173" t="s">
        <v>2674</v>
      </c>
      <c r="F220" s="174" t="s">
        <v>2675</v>
      </c>
      <c r="G220" s="175" t="s">
        <v>2043</v>
      </c>
      <c r="H220" s="176">
        <v>16</v>
      </c>
      <c r="I220" s="177"/>
      <c r="J220" s="178">
        <f t="shared" si="40"/>
        <v>0</v>
      </c>
      <c r="K220" s="179"/>
      <c r="L220" s="180"/>
      <c r="M220" s="181" t="s">
        <v>1</v>
      </c>
      <c r="N220" s="182" t="s">
        <v>40</v>
      </c>
      <c r="O220" s="58"/>
      <c r="P220" s="163">
        <f t="shared" si="41"/>
        <v>0</v>
      </c>
      <c r="Q220" s="163">
        <v>0</v>
      </c>
      <c r="R220" s="163">
        <f t="shared" si="42"/>
        <v>0</v>
      </c>
      <c r="S220" s="163">
        <v>0</v>
      </c>
      <c r="T220" s="164">
        <f t="shared" si="4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5" t="s">
        <v>292</v>
      </c>
      <c r="AT220" s="165" t="s">
        <v>613</v>
      </c>
      <c r="AU220" s="165" t="s">
        <v>87</v>
      </c>
      <c r="AY220" s="14" t="s">
        <v>163</v>
      </c>
      <c r="BE220" s="166">
        <f t="shared" si="44"/>
        <v>0</v>
      </c>
      <c r="BF220" s="166">
        <f t="shared" si="45"/>
        <v>0</v>
      </c>
      <c r="BG220" s="166">
        <f t="shared" si="46"/>
        <v>0</v>
      </c>
      <c r="BH220" s="166">
        <f t="shared" si="47"/>
        <v>0</v>
      </c>
      <c r="BI220" s="166">
        <f t="shared" si="48"/>
        <v>0</v>
      </c>
      <c r="BJ220" s="14" t="s">
        <v>87</v>
      </c>
      <c r="BK220" s="166">
        <f t="shared" si="49"/>
        <v>0</v>
      </c>
      <c r="BL220" s="14" t="s">
        <v>227</v>
      </c>
      <c r="BM220" s="165" t="s">
        <v>950</v>
      </c>
    </row>
    <row r="221" spans="1:65" s="2" customFormat="1" ht="24.2" customHeight="1">
      <c r="A221" s="29"/>
      <c r="B221" s="152"/>
      <c r="C221" s="153" t="s">
        <v>450</v>
      </c>
      <c r="D221" s="153" t="s">
        <v>165</v>
      </c>
      <c r="E221" s="154" t="s">
        <v>2676</v>
      </c>
      <c r="F221" s="155" t="s">
        <v>2677</v>
      </c>
      <c r="G221" s="156" t="s">
        <v>282</v>
      </c>
      <c r="H221" s="157">
        <v>1882.4</v>
      </c>
      <c r="I221" s="158"/>
      <c r="J221" s="159">
        <f t="shared" si="40"/>
        <v>0</v>
      </c>
      <c r="K221" s="160"/>
      <c r="L221" s="30"/>
      <c r="M221" s="161" t="s">
        <v>1</v>
      </c>
      <c r="N221" s="162" t="s">
        <v>40</v>
      </c>
      <c r="O221" s="58"/>
      <c r="P221" s="163">
        <f t="shared" si="41"/>
        <v>0</v>
      </c>
      <c r="Q221" s="163">
        <v>3.5E-4</v>
      </c>
      <c r="R221" s="163">
        <f t="shared" si="42"/>
        <v>0.65883999999999998</v>
      </c>
      <c r="S221" s="163">
        <v>0</v>
      </c>
      <c r="T221" s="164">
        <f t="shared" si="4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5" t="s">
        <v>227</v>
      </c>
      <c r="AT221" s="165" t="s">
        <v>165</v>
      </c>
      <c r="AU221" s="165" t="s">
        <v>87</v>
      </c>
      <c r="AY221" s="14" t="s">
        <v>163</v>
      </c>
      <c r="BE221" s="166">
        <f t="shared" si="44"/>
        <v>0</v>
      </c>
      <c r="BF221" s="166">
        <f t="shared" si="45"/>
        <v>0</v>
      </c>
      <c r="BG221" s="166">
        <f t="shared" si="46"/>
        <v>0</v>
      </c>
      <c r="BH221" s="166">
        <f t="shared" si="47"/>
        <v>0</v>
      </c>
      <c r="BI221" s="166">
        <f t="shared" si="48"/>
        <v>0</v>
      </c>
      <c r="BJ221" s="14" t="s">
        <v>87</v>
      </c>
      <c r="BK221" s="166">
        <f t="shared" si="49"/>
        <v>0</v>
      </c>
      <c r="BL221" s="14" t="s">
        <v>227</v>
      </c>
      <c r="BM221" s="165" t="s">
        <v>959</v>
      </c>
    </row>
    <row r="222" spans="1:65" s="2" customFormat="1" ht="24.2" customHeight="1">
      <c r="A222" s="29"/>
      <c r="B222" s="152"/>
      <c r="C222" s="153" t="s">
        <v>454</v>
      </c>
      <c r="D222" s="153" t="s">
        <v>165</v>
      </c>
      <c r="E222" s="154" t="s">
        <v>2678</v>
      </c>
      <c r="F222" s="155" t="s">
        <v>2679</v>
      </c>
      <c r="G222" s="156" t="s">
        <v>282</v>
      </c>
      <c r="H222" s="157">
        <v>43.2</v>
      </c>
      <c r="I222" s="158"/>
      <c r="J222" s="159">
        <f t="shared" si="40"/>
        <v>0</v>
      </c>
      <c r="K222" s="160"/>
      <c r="L222" s="30"/>
      <c r="M222" s="161" t="s">
        <v>1</v>
      </c>
      <c r="N222" s="162" t="s">
        <v>40</v>
      </c>
      <c r="O222" s="58"/>
      <c r="P222" s="163">
        <f t="shared" si="41"/>
        <v>0</v>
      </c>
      <c r="Q222" s="163">
        <v>4.4999999999999999E-4</v>
      </c>
      <c r="R222" s="163">
        <f t="shared" si="42"/>
        <v>1.9440000000000002E-2</v>
      </c>
      <c r="S222" s="163">
        <v>0</v>
      </c>
      <c r="T222" s="164">
        <f t="shared" si="4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5" t="s">
        <v>227</v>
      </c>
      <c r="AT222" s="165" t="s">
        <v>165</v>
      </c>
      <c r="AU222" s="165" t="s">
        <v>87</v>
      </c>
      <c r="AY222" s="14" t="s">
        <v>163</v>
      </c>
      <c r="BE222" s="166">
        <f t="shared" si="44"/>
        <v>0</v>
      </c>
      <c r="BF222" s="166">
        <f t="shared" si="45"/>
        <v>0</v>
      </c>
      <c r="BG222" s="166">
        <f t="shared" si="46"/>
        <v>0</v>
      </c>
      <c r="BH222" s="166">
        <f t="shared" si="47"/>
        <v>0</v>
      </c>
      <c r="BI222" s="166">
        <f t="shared" si="48"/>
        <v>0</v>
      </c>
      <c r="BJ222" s="14" t="s">
        <v>87</v>
      </c>
      <c r="BK222" s="166">
        <f t="shared" si="49"/>
        <v>0</v>
      </c>
      <c r="BL222" s="14" t="s">
        <v>227</v>
      </c>
      <c r="BM222" s="165" t="s">
        <v>967</v>
      </c>
    </row>
    <row r="223" spans="1:65" s="2" customFormat="1" ht="21.75" customHeight="1">
      <c r="A223" s="29"/>
      <c r="B223" s="152"/>
      <c r="C223" s="153" t="s">
        <v>458</v>
      </c>
      <c r="D223" s="153" t="s">
        <v>165</v>
      </c>
      <c r="E223" s="154" t="s">
        <v>2680</v>
      </c>
      <c r="F223" s="155" t="s">
        <v>2681</v>
      </c>
      <c r="G223" s="156" t="s">
        <v>282</v>
      </c>
      <c r="H223" s="157">
        <v>210</v>
      </c>
      <c r="I223" s="158"/>
      <c r="J223" s="159">
        <f t="shared" si="40"/>
        <v>0</v>
      </c>
      <c r="K223" s="160"/>
      <c r="L223" s="30"/>
      <c r="M223" s="161" t="s">
        <v>1</v>
      </c>
      <c r="N223" s="162" t="s">
        <v>40</v>
      </c>
      <c r="O223" s="58"/>
      <c r="P223" s="163">
        <f t="shared" si="41"/>
        <v>0</v>
      </c>
      <c r="Q223" s="163">
        <v>6.9999999999999994E-5</v>
      </c>
      <c r="R223" s="163">
        <f t="shared" si="42"/>
        <v>1.47E-2</v>
      </c>
      <c r="S223" s="163">
        <v>0</v>
      </c>
      <c r="T223" s="164">
        <f t="shared" si="4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5" t="s">
        <v>227</v>
      </c>
      <c r="AT223" s="165" t="s">
        <v>165</v>
      </c>
      <c r="AU223" s="165" t="s">
        <v>87</v>
      </c>
      <c r="AY223" s="14" t="s">
        <v>163</v>
      </c>
      <c r="BE223" s="166">
        <f t="shared" si="44"/>
        <v>0</v>
      </c>
      <c r="BF223" s="166">
        <f t="shared" si="45"/>
        <v>0</v>
      </c>
      <c r="BG223" s="166">
        <f t="shared" si="46"/>
        <v>0</v>
      </c>
      <c r="BH223" s="166">
        <f t="shared" si="47"/>
        <v>0</v>
      </c>
      <c r="BI223" s="166">
        <f t="shared" si="48"/>
        <v>0</v>
      </c>
      <c r="BJ223" s="14" t="s">
        <v>87</v>
      </c>
      <c r="BK223" s="166">
        <f t="shared" si="49"/>
        <v>0</v>
      </c>
      <c r="BL223" s="14" t="s">
        <v>227</v>
      </c>
      <c r="BM223" s="165" t="s">
        <v>975</v>
      </c>
    </row>
    <row r="224" spans="1:65" s="2" customFormat="1" ht="24.2" customHeight="1">
      <c r="A224" s="29"/>
      <c r="B224" s="152"/>
      <c r="C224" s="153" t="s">
        <v>464</v>
      </c>
      <c r="D224" s="153" t="s">
        <v>165</v>
      </c>
      <c r="E224" s="154" t="s">
        <v>2564</v>
      </c>
      <c r="F224" s="155" t="s">
        <v>2565</v>
      </c>
      <c r="G224" s="156" t="s">
        <v>2043</v>
      </c>
      <c r="H224" s="157">
        <v>2</v>
      </c>
      <c r="I224" s="158"/>
      <c r="J224" s="159">
        <f t="shared" si="40"/>
        <v>0</v>
      </c>
      <c r="K224" s="160"/>
      <c r="L224" s="30"/>
      <c r="M224" s="161" t="s">
        <v>1</v>
      </c>
      <c r="N224" s="162" t="s">
        <v>40</v>
      </c>
      <c r="O224" s="58"/>
      <c r="P224" s="163">
        <f t="shared" si="41"/>
        <v>0</v>
      </c>
      <c r="Q224" s="163">
        <v>0</v>
      </c>
      <c r="R224" s="163">
        <f t="shared" si="42"/>
        <v>0</v>
      </c>
      <c r="S224" s="163">
        <v>0</v>
      </c>
      <c r="T224" s="164">
        <f t="shared" si="4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5" t="s">
        <v>227</v>
      </c>
      <c r="AT224" s="165" t="s">
        <v>165</v>
      </c>
      <c r="AU224" s="165" t="s">
        <v>87</v>
      </c>
      <c r="AY224" s="14" t="s">
        <v>163</v>
      </c>
      <c r="BE224" s="166">
        <f t="shared" si="44"/>
        <v>0</v>
      </c>
      <c r="BF224" s="166">
        <f t="shared" si="45"/>
        <v>0</v>
      </c>
      <c r="BG224" s="166">
        <f t="shared" si="46"/>
        <v>0</v>
      </c>
      <c r="BH224" s="166">
        <f t="shared" si="47"/>
        <v>0</v>
      </c>
      <c r="BI224" s="166">
        <f t="shared" si="48"/>
        <v>0</v>
      </c>
      <c r="BJ224" s="14" t="s">
        <v>87</v>
      </c>
      <c r="BK224" s="166">
        <f t="shared" si="49"/>
        <v>0</v>
      </c>
      <c r="BL224" s="14" t="s">
        <v>227</v>
      </c>
      <c r="BM224" s="165" t="s">
        <v>983</v>
      </c>
    </row>
    <row r="225" spans="1:65" s="2" customFormat="1" ht="24.2" customHeight="1">
      <c r="A225" s="29"/>
      <c r="B225" s="152"/>
      <c r="C225" s="153" t="s">
        <v>468</v>
      </c>
      <c r="D225" s="153" t="s">
        <v>165</v>
      </c>
      <c r="E225" s="154" t="s">
        <v>2682</v>
      </c>
      <c r="F225" s="155" t="s">
        <v>2683</v>
      </c>
      <c r="G225" s="156" t="s">
        <v>2043</v>
      </c>
      <c r="H225" s="157">
        <v>16</v>
      </c>
      <c r="I225" s="158"/>
      <c r="J225" s="159">
        <f t="shared" si="40"/>
        <v>0</v>
      </c>
      <c r="K225" s="160"/>
      <c r="L225" s="30"/>
      <c r="M225" s="161" t="s">
        <v>1</v>
      </c>
      <c r="N225" s="162" t="s">
        <v>40</v>
      </c>
      <c r="O225" s="58"/>
      <c r="P225" s="163">
        <f t="shared" si="41"/>
        <v>0</v>
      </c>
      <c r="Q225" s="163">
        <v>2.5000000000000001E-4</v>
      </c>
      <c r="R225" s="163">
        <f t="shared" si="42"/>
        <v>4.0000000000000001E-3</v>
      </c>
      <c r="S225" s="163">
        <v>0</v>
      </c>
      <c r="T225" s="164">
        <f t="shared" si="4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5" t="s">
        <v>227</v>
      </c>
      <c r="AT225" s="165" t="s">
        <v>165</v>
      </c>
      <c r="AU225" s="165" t="s">
        <v>87</v>
      </c>
      <c r="AY225" s="14" t="s">
        <v>163</v>
      </c>
      <c r="BE225" s="166">
        <f t="shared" si="44"/>
        <v>0</v>
      </c>
      <c r="BF225" s="166">
        <f t="shared" si="45"/>
        <v>0</v>
      </c>
      <c r="BG225" s="166">
        <f t="shared" si="46"/>
        <v>0</v>
      </c>
      <c r="BH225" s="166">
        <f t="shared" si="47"/>
        <v>0</v>
      </c>
      <c r="BI225" s="166">
        <f t="shared" si="48"/>
        <v>0</v>
      </c>
      <c r="BJ225" s="14" t="s">
        <v>87</v>
      </c>
      <c r="BK225" s="166">
        <f t="shared" si="49"/>
        <v>0</v>
      </c>
      <c r="BL225" s="14" t="s">
        <v>227</v>
      </c>
      <c r="BM225" s="165" t="s">
        <v>989</v>
      </c>
    </row>
    <row r="226" spans="1:65" s="2" customFormat="1" ht="16.5" customHeight="1">
      <c r="A226" s="29"/>
      <c r="B226" s="152"/>
      <c r="C226" s="172" t="s">
        <v>474</v>
      </c>
      <c r="D226" s="172" t="s">
        <v>613</v>
      </c>
      <c r="E226" s="173" t="s">
        <v>2684</v>
      </c>
      <c r="F226" s="174" t="s">
        <v>2685</v>
      </c>
      <c r="G226" s="175" t="s">
        <v>2043</v>
      </c>
      <c r="H226" s="176">
        <v>2</v>
      </c>
      <c r="I226" s="177"/>
      <c r="J226" s="178">
        <f t="shared" si="40"/>
        <v>0</v>
      </c>
      <c r="K226" s="179"/>
      <c r="L226" s="180"/>
      <c r="M226" s="181" t="s">
        <v>1</v>
      </c>
      <c r="N226" s="182" t="s">
        <v>40</v>
      </c>
      <c r="O226" s="58"/>
      <c r="P226" s="163">
        <f t="shared" si="41"/>
        <v>0</v>
      </c>
      <c r="Q226" s="163">
        <v>2.0999999999999999E-3</v>
      </c>
      <c r="R226" s="163">
        <f t="shared" si="42"/>
        <v>4.1999999999999997E-3</v>
      </c>
      <c r="S226" s="163">
        <v>0</v>
      </c>
      <c r="T226" s="164">
        <f t="shared" si="4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5" t="s">
        <v>292</v>
      </c>
      <c r="AT226" s="165" t="s">
        <v>613</v>
      </c>
      <c r="AU226" s="165" t="s">
        <v>87</v>
      </c>
      <c r="AY226" s="14" t="s">
        <v>163</v>
      </c>
      <c r="BE226" s="166">
        <f t="shared" si="44"/>
        <v>0</v>
      </c>
      <c r="BF226" s="166">
        <f t="shared" si="45"/>
        <v>0</v>
      </c>
      <c r="BG226" s="166">
        <f t="shared" si="46"/>
        <v>0</v>
      </c>
      <c r="BH226" s="166">
        <f t="shared" si="47"/>
        <v>0</v>
      </c>
      <c r="BI226" s="166">
        <f t="shared" si="48"/>
        <v>0</v>
      </c>
      <c r="BJ226" s="14" t="s">
        <v>87</v>
      </c>
      <c r="BK226" s="166">
        <f t="shared" si="49"/>
        <v>0</v>
      </c>
      <c r="BL226" s="14" t="s">
        <v>227</v>
      </c>
      <c r="BM226" s="165" t="s">
        <v>997</v>
      </c>
    </row>
    <row r="227" spans="1:65" s="2" customFormat="1" ht="24.2" customHeight="1">
      <c r="A227" s="29"/>
      <c r="B227" s="152"/>
      <c r="C227" s="172" t="s">
        <v>480</v>
      </c>
      <c r="D227" s="172" t="s">
        <v>613</v>
      </c>
      <c r="E227" s="173" t="s">
        <v>2686</v>
      </c>
      <c r="F227" s="174" t="s">
        <v>2687</v>
      </c>
      <c r="G227" s="175" t="s">
        <v>2235</v>
      </c>
      <c r="H227" s="176">
        <v>2</v>
      </c>
      <c r="I227" s="177"/>
      <c r="J227" s="178">
        <f t="shared" si="40"/>
        <v>0</v>
      </c>
      <c r="K227" s="179"/>
      <c r="L227" s="180"/>
      <c r="M227" s="181" t="s">
        <v>1</v>
      </c>
      <c r="N227" s="182" t="s">
        <v>40</v>
      </c>
      <c r="O227" s="58"/>
      <c r="P227" s="163">
        <f t="shared" si="41"/>
        <v>0</v>
      </c>
      <c r="Q227" s="163">
        <v>0</v>
      </c>
      <c r="R227" s="163">
        <f t="shared" si="42"/>
        <v>0</v>
      </c>
      <c r="S227" s="163">
        <v>0</v>
      </c>
      <c r="T227" s="164">
        <f t="shared" si="4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5" t="s">
        <v>292</v>
      </c>
      <c r="AT227" s="165" t="s">
        <v>613</v>
      </c>
      <c r="AU227" s="165" t="s">
        <v>87</v>
      </c>
      <c r="AY227" s="14" t="s">
        <v>163</v>
      </c>
      <c r="BE227" s="166">
        <f t="shared" si="44"/>
        <v>0</v>
      </c>
      <c r="BF227" s="166">
        <f t="shared" si="45"/>
        <v>0</v>
      </c>
      <c r="BG227" s="166">
        <f t="shared" si="46"/>
        <v>0</v>
      </c>
      <c r="BH227" s="166">
        <f t="shared" si="47"/>
        <v>0</v>
      </c>
      <c r="BI227" s="166">
        <f t="shared" si="48"/>
        <v>0</v>
      </c>
      <c r="BJ227" s="14" t="s">
        <v>87</v>
      </c>
      <c r="BK227" s="166">
        <f t="shared" si="49"/>
        <v>0</v>
      </c>
      <c r="BL227" s="14" t="s">
        <v>227</v>
      </c>
      <c r="BM227" s="165" t="s">
        <v>1005</v>
      </c>
    </row>
    <row r="228" spans="1:65" s="2" customFormat="1" ht="16.5" customHeight="1">
      <c r="A228" s="29"/>
      <c r="B228" s="152"/>
      <c r="C228" s="172" t="s">
        <v>727</v>
      </c>
      <c r="D228" s="172" t="s">
        <v>613</v>
      </c>
      <c r="E228" s="173" t="s">
        <v>2688</v>
      </c>
      <c r="F228" s="174" t="s">
        <v>2689</v>
      </c>
      <c r="G228" s="175" t="s">
        <v>2043</v>
      </c>
      <c r="H228" s="176">
        <v>2</v>
      </c>
      <c r="I228" s="177"/>
      <c r="J228" s="178">
        <f t="shared" si="40"/>
        <v>0</v>
      </c>
      <c r="K228" s="179"/>
      <c r="L228" s="180"/>
      <c r="M228" s="181" t="s">
        <v>1</v>
      </c>
      <c r="N228" s="182" t="s">
        <v>40</v>
      </c>
      <c r="O228" s="58"/>
      <c r="P228" s="163">
        <f t="shared" si="41"/>
        <v>0</v>
      </c>
      <c r="Q228" s="163">
        <v>0</v>
      </c>
      <c r="R228" s="163">
        <f t="shared" si="42"/>
        <v>0</v>
      </c>
      <c r="S228" s="163">
        <v>0</v>
      </c>
      <c r="T228" s="164">
        <f t="shared" si="4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5" t="s">
        <v>292</v>
      </c>
      <c r="AT228" s="165" t="s">
        <v>613</v>
      </c>
      <c r="AU228" s="165" t="s">
        <v>87</v>
      </c>
      <c r="AY228" s="14" t="s">
        <v>163</v>
      </c>
      <c r="BE228" s="166">
        <f t="shared" si="44"/>
        <v>0</v>
      </c>
      <c r="BF228" s="166">
        <f t="shared" si="45"/>
        <v>0</v>
      </c>
      <c r="BG228" s="166">
        <f t="shared" si="46"/>
        <v>0</v>
      </c>
      <c r="BH228" s="166">
        <f t="shared" si="47"/>
        <v>0</v>
      </c>
      <c r="BI228" s="166">
        <f t="shared" si="48"/>
        <v>0</v>
      </c>
      <c r="BJ228" s="14" t="s">
        <v>87</v>
      </c>
      <c r="BK228" s="166">
        <f t="shared" si="49"/>
        <v>0</v>
      </c>
      <c r="BL228" s="14" t="s">
        <v>227</v>
      </c>
      <c r="BM228" s="165" t="s">
        <v>1013</v>
      </c>
    </row>
    <row r="229" spans="1:65" s="2" customFormat="1" ht="21.75" customHeight="1">
      <c r="A229" s="29"/>
      <c r="B229" s="152"/>
      <c r="C229" s="172" t="s">
        <v>732</v>
      </c>
      <c r="D229" s="172" t="s">
        <v>613</v>
      </c>
      <c r="E229" s="173" t="s">
        <v>2666</v>
      </c>
      <c r="F229" s="174" t="s">
        <v>2667</v>
      </c>
      <c r="G229" s="175" t="s">
        <v>2043</v>
      </c>
      <c r="H229" s="176">
        <v>2</v>
      </c>
      <c r="I229" s="177"/>
      <c r="J229" s="178">
        <f t="shared" si="40"/>
        <v>0</v>
      </c>
      <c r="K229" s="179"/>
      <c r="L229" s="180"/>
      <c r="M229" s="181" t="s">
        <v>1</v>
      </c>
      <c r="N229" s="182" t="s">
        <v>40</v>
      </c>
      <c r="O229" s="58"/>
      <c r="P229" s="163">
        <f t="shared" si="41"/>
        <v>0</v>
      </c>
      <c r="Q229" s="163">
        <v>0</v>
      </c>
      <c r="R229" s="163">
        <f t="shared" si="42"/>
        <v>0</v>
      </c>
      <c r="S229" s="163">
        <v>0</v>
      </c>
      <c r="T229" s="164">
        <f t="shared" si="4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5" t="s">
        <v>292</v>
      </c>
      <c r="AT229" s="165" t="s">
        <v>613</v>
      </c>
      <c r="AU229" s="165" t="s">
        <v>87</v>
      </c>
      <c r="AY229" s="14" t="s">
        <v>163</v>
      </c>
      <c r="BE229" s="166">
        <f t="shared" si="44"/>
        <v>0</v>
      </c>
      <c r="BF229" s="166">
        <f t="shared" si="45"/>
        <v>0</v>
      </c>
      <c r="BG229" s="166">
        <f t="shared" si="46"/>
        <v>0</v>
      </c>
      <c r="BH229" s="166">
        <f t="shared" si="47"/>
        <v>0</v>
      </c>
      <c r="BI229" s="166">
        <f t="shared" si="48"/>
        <v>0</v>
      </c>
      <c r="BJ229" s="14" t="s">
        <v>87</v>
      </c>
      <c r="BK229" s="166">
        <f t="shared" si="49"/>
        <v>0</v>
      </c>
      <c r="BL229" s="14" t="s">
        <v>227</v>
      </c>
      <c r="BM229" s="165" t="s">
        <v>1021</v>
      </c>
    </row>
    <row r="230" spans="1:65" s="2" customFormat="1" ht="24.2" customHeight="1">
      <c r="A230" s="29"/>
      <c r="B230" s="152"/>
      <c r="C230" s="153" t="s">
        <v>736</v>
      </c>
      <c r="D230" s="153" t="s">
        <v>165</v>
      </c>
      <c r="E230" s="154" t="s">
        <v>2690</v>
      </c>
      <c r="F230" s="155" t="s">
        <v>2691</v>
      </c>
      <c r="G230" s="156" t="s">
        <v>2043</v>
      </c>
      <c r="H230" s="157">
        <v>4</v>
      </c>
      <c r="I230" s="158"/>
      <c r="J230" s="159">
        <f t="shared" si="40"/>
        <v>0</v>
      </c>
      <c r="K230" s="160"/>
      <c r="L230" s="30"/>
      <c r="M230" s="161" t="s">
        <v>1</v>
      </c>
      <c r="N230" s="162" t="s">
        <v>40</v>
      </c>
      <c r="O230" s="58"/>
      <c r="P230" s="163">
        <f t="shared" si="41"/>
        <v>0</v>
      </c>
      <c r="Q230" s="163">
        <v>2.9E-4</v>
      </c>
      <c r="R230" s="163">
        <f t="shared" si="42"/>
        <v>1.16E-3</v>
      </c>
      <c r="S230" s="163">
        <v>0</v>
      </c>
      <c r="T230" s="164">
        <f t="shared" si="4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5" t="s">
        <v>227</v>
      </c>
      <c r="AT230" s="165" t="s">
        <v>165</v>
      </c>
      <c r="AU230" s="165" t="s">
        <v>87</v>
      </c>
      <c r="AY230" s="14" t="s">
        <v>163</v>
      </c>
      <c r="BE230" s="166">
        <f t="shared" si="44"/>
        <v>0</v>
      </c>
      <c r="BF230" s="166">
        <f t="shared" si="45"/>
        <v>0</v>
      </c>
      <c r="BG230" s="166">
        <f t="shared" si="46"/>
        <v>0</v>
      </c>
      <c r="BH230" s="166">
        <f t="shared" si="47"/>
        <v>0</v>
      </c>
      <c r="BI230" s="166">
        <f t="shared" si="48"/>
        <v>0</v>
      </c>
      <c r="BJ230" s="14" t="s">
        <v>87</v>
      </c>
      <c r="BK230" s="166">
        <f t="shared" si="49"/>
        <v>0</v>
      </c>
      <c r="BL230" s="14" t="s">
        <v>227</v>
      </c>
      <c r="BM230" s="165" t="s">
        <v>1027</v>
      </c>
    </row>
    <row r="231" spans="1:65" s="2" customFormat="1" ht="16.5" customHeight="1">
      <c r="A231" s="29"/>
      <c r="B231" s="152"/>
      <c r="C231" s="172" t="s">
        <v>740</v>
      </c>
      <c r="D231" s="172" t="s">
        <v>613</v>
      </c>
      <c r="E231" s="173" t="s">
        <v>2373</v>
      </c>
      <c r="F231" s="174" t="s">
        <v>2374</v>
      </c>
      <c r="G231" s="175" t="s">
        <v>2235</v>
      </c>
      <c r="H231" s="176">
        <v>1</v>
      </c>
      <c r="I231" s="177"/>
      <c r="J231" s="178">
        <f t="shared" si="40"/>
        <v>0</v>
      </c>
      <c r="K231" s="179"/>
      <c r="L231" s="180"/>
      <c r="M231" s="181" t="s">
        <v>1</v>
      </c>
      <c r="N231" s="182" t="s">
        <v>40</v>
      </c>
      <c r="O231" s="58"/>
      <c r="P231" s="163">
        <f t="shared" si="41"/>
        <v>0</v>
      </c>
      <c r="Q231" s="163">
        <v>0</v>
      </c>
      <c r="R231" s="163">
        <f t="shared" si="42"/>
        <v>0</v>
      </c>
      <c r="S231" s="163">
        <v>0</v>
      </c>
      <c r="T231" s="164">
        <f t="shared" si="4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5" t="s">
        <v>292</v>
      </c>
      <c r="AT231" s="165" t="s">
        <v>613</v>
      </c>
      <c r="AU231" s="165" t="s">
        <v>87</v>
      </c>
      <c r="AY231" s="14" t="s">
        <v>163</v>
      </c>
      <c r="BE231" s="166">
        <f t="shared" si="44"/>
        <v>0</v>
      </c>
      <c r="BF231" s="166">
        <f t="shared" si="45"/>
        <v>0</v>
      </c>
      <c r="BG231" s="166">
        <f t="shared" si="46"/>
        <v>0</v>
      </c>
      <c r="BH231" s="166">
        <f t="shared" si="47"/>
        <v>0</v>
      </c>
      <c r="BI231" s="166">
        <f t="shared" si="48"/>
        <v>0</v>
      </c>
      <c r="BJ231" s="14" t="s">
        <v>87</v>
      </c>
      <c r="BK231" s="166">
        <f t="shared" si="49"/>
        <v>0</v>
      </c>
      <c r="BL231" s="14" t="s">
        <v>227</v>
      </c>
      <c r="BM231" s="165" t="s">
        <v>1035</v>
      </c>
    </row>
    <row r="232" spans="1:65" s="2" customFormat="1" ht="24.2" customHeight="1">
      <c r="A232" s="29"/>
      <c r="B232" s="152"/>
      <c r="C232" s="172" t="s">
        <v>744</v>
      </c>
      <c r="D232" s="172" t="s">
        <v>613</v>
      </c>
      <c r="E232" s="173" t="s">
        <v>2692</v>
      </c>
      <c r="F232" s="174" t="s">
        <v>2693</v>
      </c>
      <c r="G232" s="175" t="s">
        <v>2043</v>
      </c>
      <c r="H232" s="176">
        <v>40</v>
      </c>
      <c r="I232" s="177"/>
      <c r="J232" s="178">
        <f t="shared" si="40"/>
        <v>0</v>
      </c>
      <c r="K232" s="179"/>
      <c r="L232" s="180"/>
      <c r="M232" s="181" t="s">
        <v>1</v>
      </c>
      <c r="N232" s="182" t="s">
        <v>40</v>
      </c>
      <c r="O232" s="58"/>
      <c r="P232" s="163">
        <f t="shared" si="41"/>
        <v>0</v>
      </c>
      <c r="Q232" s="163">
        <v>0</v>
      </c>
      <c r="R232" s="163">
        <f t="shared" si="42"/>
        <v>0</v>
      </c>
      <c r="S232" s="163">
        <v>0</v>
      </c>
      <c r="T232" s="164">
        <f t="shared" si="4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5" t="s">
        <v>292</v>
      </c>
      <c r="AT232" s="165" t="s">
        <v>613</v>
      </c>
      <c r="AU232" s="165" t="s">
        <v>87</v>
      </c>
      <c r="AY232" s="14" t="s">
        <v>163</v>
      </c>
      <c r="BE232" s="166">
        <f t="shared" si="44"/>
        <v>0</v>
      </c>
      <c r="BF232" s="166">
        <f t="shared" si="45"/>
        <v>0</v>
      </c>
      <c r="BG232" s="166">
        <f t="shared" si="46"/>
        <v>0</v>
      </c>
      <c r="BH232" s="166">
        <f t="shared" si="47"/>
        <v>0</v>
      </c>
      <c r="BI232" s="166">
        <f t="shared" si="48"/>
        <v>0</v>
      </c>
      <c r="BJ232" s="14" t="s">
        <v>87</v>
      </c>
      <c r="BK232" s="166">
        <f t="shared" si="49"/>
        <v>0</v>
      </c>
      <c r="BL232" s="14" t="s">
        <v>227</v>
      </c>
      <c r="BM232" s="165" t="s">
        <v>1043</v>
      </c>
    </row>
    <row r="233" spans="1:65" s="2" customFormat="1" ht="24.2" customHeight="1">
      <c r="A233" s="29"/>
      <c r="B233" s="152"/>
      <c r="C233" s="172" t="s">
        <v>748</v>
      </c>
      <c r="D233" s="172" t="s">
        <v>613</v>
      </c>
      <c r="E233" s="173" t="s">
        <v>2694</v>
      </c>
      <c r="F233" s="174" t="s">
        <v>2695</v>
      </c>
      <c r="G233" s="175" t="s">
        <v>2043</v>
      </c>
      <c r="H233" s="176">
        <v>4</v>
      </c>
      <c r="I233" s="177"/>
      <c r="J233" s="178">
        <f t="shared" si="40"/>
        <v>0</v>
      </c>
      <c r="K233" s="179"/>
      <c r="L233" s="180"/>
      <c r="M233" s="181" t="s">
        <v>1</v>
      </c>
      <c r="N233" s="182" t="s">
        <v>40</v>
      </c>
      <c r="O233" s="58"/>
      <c r="P233" s="163">
        <f t="shared" si="41"/>
        <v>0</v>
      </c>
      <c r="Q233" s="163">
        <v>0</v>
      </c>
      <c r="R233" s="163">
        <f t="shared" si="42"/>
        <v>0</v>
      </c>
      <c r="S233" s="163">
        <v>0</v>
      </c>
      <c r="T233" s="164">
        <f t="shared" si="4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5" t="s">
        <v>292</v>
      </c>
      <c r="AT233" s="165" t="s">
        <v>613</v>
      </c>
      <c r="AU233" s="165" t="s">
        <v>87</v>
      </c>
      <c r="AY233" s="14" t="s">
        <v>163</v>
      </c>
      <c r="BE233" s="166">
        <f t="shared" si="44"/>
        <v>0</v>
      </c>
      <c r="BF233" s="166">
        <f t="shared" si="45"/>
        <v>0</v>
      </c>
      <c r="BG233" s="166">
        <f t="shared" si="46"/>
        <v>0</v>
      </c>
      <c r="BH233" s="166">
        <f t="shared" si="47"/>
        <v>0</v>
      </c>
      <c r="BI233" s="166">
        <f t="shared" si="48"/>
        <v>0</v>
      </c>
      <c r="BJ233" s="14" t="s">
        <v>87</v>
      </c>
      <c r="BK233" s="166">
        <f t="shared" si="49"/>
        <v>0</v>
      </c>
      <c r="BL233" s="14" t="s">
        <v>227</v>
      </c>
      <c r="BM233" s="165" t="s">
        <v>1050</v>
      </c>
    </row>
    <row r="234" spans="1:65" s="2" customFormat="1" ht="21.75" customHeight="1">
      <c r="A234" s="29"/>
      <c r="B234" s="152"/>
      <c r="C234" s="172" t="s">
        <v>752</v>
      </c>
      <c r="D234" s="172" t="s">
        <v>613</v>
      </c>
      <c r="E234" s="173" t="s">
        <v>2696</v>
      </c>
      <c r="F234" s="174" t="s">
        <v>2697</v>
      </c>
      <c r="G234" s="175" t="s">
        <v>2043</v>
      </c>
      <c r="H234" s="176">
        <v>2</v>
      </c>
      <c r="I234" s="177"/>
      <c r="J234" s="178">
        <f t="shared" si="40"/>
        <v>0</v>
      </c>
      <c r="K234" s="179"/>
      <c r="L234" s="180"/>
      <c r="M234" s="181" t="s">
        <v>1</v>
      </c>
      <c r="N234" s="182" t="s">
        <v>40</v>
      </c>
      <c r="O234" s="58"/>
      <c r="P234" s="163">
        <f t="shared" si="41"/>
        <v>0</v>
      </c>
      <c r="Q234" s="163">
        <v>0</v>
      </c>
      <c r="R234" s="163">
        <f t="shared" si="42"/>
        <v>0</v>
      </c>
      <c r="S234" s="163">
        <v>0</v>
      </c>
      <c r="T234" s="164">
        <f t="shared" si="43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65" t="s">
        <v>292</v>
      </c>
      <c r="AT234" s="165" t="s">
        <v>613</v>
      </c>
      <c r="AU234" s="165" t="s">
        <v>87</v>
      </c>
      <c r="AY234" s="14" t="s">
        <v>163</v>
      </c>
      <c r="BE234" s="166">
        <f t="shared" si="44"/>
        <v>0</v>
      </c>
      <c r="BF234" s="166">
        <f t="shared" si="45"/>
        <v>0</v>
      </c>
      <c r="BG234" s="166">
        <f t="shared" si="46"/>
        <v>0</v>
      </c>
      <c r="BH234" s="166">
        <f t="shared" si="47"/>
        <v>0</v>
      </c>
      <c r="BI234" s="166">
        <f t="shared" si="48"/>
        <v>0</v>
      </c>
      <c r="BJ234" s="14" t="s">
        <v>87</v>
      </c>
      <c r="BK234" s="166">
        <f t="shared" si="49"/>
        <v>0</v>
      </c>
      <c r="BL234" s="14" t="s">
        <v>227</v>
      </c>
      <c r="BM234" s="165" t="s">
        <v>1058</v>
      </c>
    </row>
    <row r="235" spans="1:65" s="2" customFormat="1" ht="33" customHeight="1">
      <c r="A235" s="29"/>
      <c r="B235" s="152"/>
      <c r="C235" s="172" t="s">
        <v>756</v>
      </c>
      <c r="D235" s="172" t="s">
        <v>613</v>
      </c>
      <c r="E235" s="173" t="s">
        <v>2698</v>
      </c>
      <c r="F235" s="174" t="s">
        <v>2699</v>
      </c>
      <c r="G235" s="175" t="s">
        <v>2043</v>
      </c>
      <c r="H235" s="176">
        <v>5</v>
      </c>
      <c r="I235" s="177"/>
      <c r="J235" s="178">
        <f t="shared" si="40"/>
        <v>0</v>
      </c>
      <c r="K235" s="179"/>
      <c r="L235" s="180"/>
      <c r="M235" s="181" t="s">
        <v>1</v>
      </c>
      <c r="N235" s="182" t="s">
        <v>40</v>
      </c>
      <c r="O235" s="58"/>
      <c r="P235" s="163">
        <f t="shared" si="41"/>
        <v>0</v>
      </c>
      <c r="Q235" s="163">
        <v>0</v>
      </c>
      <c r="R235" s="163">
        <f t="shared" si="42"/>
        <v>0</v>
      </c>
      <c r="S235" s="163">
        <v>0</v>
      </c>
      <c r="T235" s="164">
        <f t="shared" si="4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5" t="s">
        <v>292</v>
      </c>
      <c r="AT235" s="165" t="s">
        <v>613</v>
      </c>
      <c r="AU235" s="165" t="s">
        <v>87</v>
      </c>
      <c r="AY235" s="14" t="s">
        <v>163</v>
      </c>
      <c r="BE235" s="166">
        <f t="shared" si="44"/>
        <v>0</v>
      </c>
      <c r="BF235" s="166">
        <f t="shared" si="45"/>
        <v>0</v>
      </c>
      <c r="BG235" s="166">
        <f t="shared" si="46"/>
        <v>0</v>
      </c>
      <c r="BH235" s="166">
        <f t="shared" si="47"/>
        <v>0</v>
      </c>
      <c r="BI235" s="166">
        <f t="shared" si="48"/>
        <v>0</v>
      </c>
      <c r="BJ235" s="14" t="s">
        <v>87</v>
      </c>
      <c r="BK235" s="166">
        <f t="shared" si="49"/>
        <v>0</v>
      </c>
      <c r="BL235" s="14" t="s">
        <v>227</v>
      </c>
      <c r="BM235" s="165" t="s">
        <v>1066</v>
      </c>
    </row>
    <row r="236" spans="1:65" s="2" customFormat="1" ht="24.2" customHeight="1">
      <c r="A236" s="29"/>
      <c r="B236" s="152"/>
      <c r="C236" s="153" t="s">
        <v>760</v>
      </c>
      <c r="D236" s="153" t="s">
        <v>165</v>
      </c>
      <c r="E236" s="154" t="s">
        <v>2365</v>
      </c>
      <c r="F236" s="155" t="s">
        <v>2700</v>
      </c>
      <c r="G236" s="156" t="s">
        <v>282</v>
      </c>
      <c r="H236" s="157">
        <v>1850</v>
      </c>
      <c r="I236" s="158"/>
      <c r="J236" s="159">
        <f t="shared" si="40"/>
        <v>0</v>
      </c>
      <c r="K236" s="160"/>
      <c r="L236" s="30"/>
      <c r="M236" s="161" t="s">
        <v>1</v>
      </c>
      <c r="N236" s="162" t="s">
        <v>40</v>
      </c>
      <c r="O236" s="58"/>
      <c r="P236" s="163">
        <f t="shared" si="41"/>
        <v>0</v>
      </c>
      <c r="Q236" s="163">
        <v>0</v>
      </c>
      <c r="R236" s="163">
        <f t="shared" si="42"/>
        <v>0</v>
      </c>
      <c r="S236" s="163">
        <v>0</v>
      </c>
      <c r="T236" s="164">
        <f t="shared" si="4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65" t="s">
        <v>227</v>
      </c>
      <c r="AT236" s="165" t="s">
        <v>165</v>
      </c>
      <c r="AU236" s="165" t="s">
        <v>87</v>
      </c>
      <c r="AY236" s="14" t="s">
        <v>163</v>
      </c>
      <c r="BE236" s="166">
        <f t="shared" si="44"/>
        <v>0</v>
      </c>
      <c r="BF236" s="166">
        <f t="shared" si="45"/>
        <v>0</v>
      </c>
      <c r="BG236" s="166">
        <f t="shared" si="46"/>
        <v>0</v>
      </c>
      <c r="BH236" s="166">
        <f t="shared" si="47"/>
        <v>0</v>
      </c>
      <c r="BI236" s="166">
        <f t="shared" si="48"/>
        <v>0</v>
      </c>
      <c r="BJ236" s="14" t="s">
        <v>87</v>
      </c>
      <c r="BK236" s="166">
        <f t="shared" si="49"/>
        <v>0</v>
      </c>
      <c r="BL236" s="14" t="s">
        <v>227</v>
      </c>
      <c r="BM236" s="165" t="s">
        <v>1074</v>
      </c>
    </row>
    <row r="237" spans="1:65" s="2" customFormat="1" ht="16.5" customHeight="1">
      <c r="A237" s="29"/>
      <c r="B237" s="152"/>
      <c r="C237" s="153" t="s">
        <v>764</v>
      </c>
      <c r="D237" s="153" t="s">
        <v>165</v>
      </c>
      <c r="E237" s="154" t="s">
        <v>2369</v>
      </c>
      <c r="F237" s="155" t="s">
        <v>2370</v>
      </c>
      <c r="G237" s="156" t="s">
        <v>282</v>
      </c>
      <c r="H237" s="157">
        <v>1850</v>
      </c>
      <c r="I237" s="158"/>
      <c r="J237" s="159">
        <f t="shared" si="40"/>
        <v>0</v>
      </c>
      <c r="K237" s="160"/>
      <c r="L237" s="30"/>
      <c r="M237" s="161" t="s">
        <v>1</v>
      </c>
      <c r="N237" s="162" t="s">
        <v>40</v>
      </c>
      <c r="O237" s="58"/>
      <c r="P237" s="163">
        <f t="shared" si="41"/>
        <v>0</v>
      </c>
      <c r="Q237" s="163">
        <v>0</v>
      </c>
      <c r="R237" s="163">
        <f t="shared" si="42"/>
        <v>0</v>
      </c>
      <c r="S237" s="163">
        <v>0</v>
      </c>
      <c r="T237" s="164">
        <f t="shared" si="4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65" t="s">
        <v>227</v>
      </c>
      <c r="AT237" s="165" t="s">
        <v>165</v>
      </c>
      <c r="AU237" s="165" t="s">
        <v>87</v>
      </c>
      <c r="AY237" s="14" t="s">
        <v>163</v>
      </c>
      <c r="BE237" s="166">
        <f t="shared" si="44"/>
        <v>0</v>
      </c>
      <c r="BF237" s="166">
        <f t="shared" si="45"/>
        <v>0</v>
      </c>
      <c r="BG237" s="166">
        <f t="shared" si="46"/>
        <v>0</v>
      </c>
      <c r="BH237" s="166">
        <f t="shared" si="47"/>
        <v>0</v>
      </c>
      <c r="BI237" s="166">
        <f t="shared" si="48"/>
        <v>0</v>
      </c>
      <c r="BJ237" s="14" t="s">
        <v>87</v>
      </c>
      <c r="BK237" s="166">
        <f t="shared" si="49"/>
        <v>0</v>
      </c>
      <c r="BL237" s="14" t="s">
        <v>227</v>
      </c>
      <c r="BM237" s="165" t="s">
        <v>1080</v>
      </c>
    </row>
    <row r="238" spans="1:65" s="2" customFormat="1" ht="16.5" customHeight="1">
      <c r="A238" s="29"/>
      <c r="B238" s="152"/>
      <c r="C238" s="153" t="s">
        <v>768</v>
      </c>
      <c r="D238" s="153" t="s">
        <v>165</v>
      </c>
      <c r="E238" s="154" t="s">
        <v>2701</v>
      </c>
      <c r="F238" s="155" t="s">
        <v>2702</v>
      </c>
      <c r="G238" s="156" t="s">
        <v>483</v>
      </c>
      <c r="H238" s="157">
        <v>4</v>
      </c>
      <c r="I238" s="158"/>
      <c r="J238" s="159">
        <f t="shared" si="40"/>
        <v>0</v>
      </c>
      <c r="K238" s="160"/>
      <c r="L238" s="30"/>
      <c r="M238" s="161" t="s">
        <v>1</v>
      </c>
      <c r="N238" s="162" t="s">
        <v>40</v>
      </c>
      <c r="O238" s="58"/>
      <c r="P238" s="163">
        <f t="shared" si="41"/>
        <v>0</v>
      </c>
      <c r="Q238" s="163">
        <v>0</v>
      </c>
      <c r="R238" s="163">
        <f t="shared" si="42"/>
        <v>0</v>
      </c>
      <c r="S238" s="163">
        <v>0</v>
      </c>
      <c r="T238" s="164">
        <f t="shared" si="4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5" t="s">
        <v>227</v>
      </c>
      <c r="AT238" s="165" t="s">
        <v>165</v>
      </c>
      <c r="AU238" s="165" t="s">
        <v>87</v>
      </c>
      <c r="AY238" s="14" t="s">
        <v>163</v>
      </c>
      <c r="BE238" s="166">
        <f t="shared" si="44"/>
        <v>0</v>
      </c>
      <c r="BF238" s="166">
        <f t="shared" si="45"/>
        <v>0</v>
      </c>
      <c r="BG238" s="166">
        <f t="shared" si="46"/>
        <v>0</v>
      </c>
      <c r="BH238" s="166">
        <f t="shared" si="47"/>
        <v>0</v>
      </c>
      <c r="BI238" s="166">
        <f t="shared" si="48"/>
        <v>0</v>
      </c>
      <c r="BJ238" s="14" t="s">
        <v>87</v>
      </c>
      <c r="BK238" s="166">
        <f t="shared" si="49"/>
        <v>0</v>
      </c>
      <c r="BL238" s="14" t="s">
        <v>227</v>
      </c>
      <c r="BM238" s="165" t="s">
        <v>1088</v>
      </c>
    </row>
    <row r="239" spans="1:65" s="2" customFormat="1" ht="24.2" customHeight="1">
      <c r="A239" s="29"/>
      <c r="B239" s="152"/>
      <c r="C239" s="153" t="s">
        <v>772</v>
      </c>
      <c r="D239" s="153" t="s">
        <v>165</v>
      </c>
      <c r="E239" s="154" t="s">
        <v>2371</v>
      </c>
      <c r="F239" s="155" t="s">
        <v>2372</v>
      </c>
      <c r="G239" s="156" t="s">
        <v>483</v>
      </c>
      <c r="H239" s="157">
        <v>5</v>
      </c>
      <c r="I239" s="158"/>
      <c r="J239" s="159">
        <f t="shared" si="40"/>
        <v>0</v>
      </c>
      <c r="K239" s="160"/>
      <c r="L239" s="30"/>
      <c r="M239" s="161" t="s">
        <v>1</v>
      </c>
      <c r="N239" s="162" t="s">
        <v>40</v>
      </c>
      <c r="O239" s="58"/>
      <c r="P239" s="163">
        <f t="shared" si="41"/>
        <v>0</v>
      </c>
      <c r="Q239" s="163">
        <v>0</v>
      </c>
      <c r="R239" s="163">
        <f t="shared" si="42"/>
        <v>0</v>
      </c>
      <c r="S239" s="163">
        <v>0</v>
      </c>
      <c r="T239" s="164">
        <f t="shared" si="4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5" t="s">
        <v>227</v>
      </c>
      <c r="AT239" s="165" t="s">
        <v>165</v>
      </c>
      <c r="AU239" s="165" t="s">
        <v>87</v>
      </c>
      <c r="AY239" s="14" t="s">
        <v>163</v>
      </c>
      <c r="BE239" s="166">
        <f t="shared" si="44"/>
        <v>0</v>
      </c>
      <c r="BF239" s="166">
        <f t="shared" si="45"/>
        <v>0</v>
      </c>
      <c r="BG239" s="166">
        <f t="shared" si="46"/>
        <v>0</v>
      </c>
      <c r="BH239" s="166">
        <f t="shared" si="47"/>
        <v>0</v>
      </c>
      <c r="BI239" s="166">
        <f t="shared" si="48"/>
        <v>0</v>
      </c>
      <c r="BJ239" s="14" t="s">
        <v>87</v>
      </c>
      <c r="BK239" s="166">
        <f t="shared" si="49"/>
        <v>0</v>
      </c>
      <c r="BL239" s="14" t="s">
        <v>227</v>
      </c>
      <c r="BM239" s="165" t="s">
        <v>1096</v>
      </c>
    </row>
    <row r="240" spans="1:65" s="2" customFormat="1" ht="24.2" customHeight="1">
      <c r="A240" s="29"/>
      <c r="B240" s="152"/>
      <c r="C240" s="153" t="s">
        <v>776</v>
      </c>
      <c r="D240" s="153" t="s">
        <v>165</v>
      </c>
      <c r="E240" s="154" t="s">
        <v>2703</v>
      </c>
      <c r="F240" s="155" t="s">
        <v>2704</v>
      </c>
      <c r="G240" s="156" t="s">
        <v>307</v>
      </c>
      <c r="H240" s="157">
        <v>0.72499999999999998</v>
      </c>
      <c r="I240" s="158"/>
      <c r="J240" s="159">
        <f t="shared" si="40"/>
        <v>0</v>
      </c>
      <c r="K240" s="160"/>
      <c r="L240" s="30"/>
      <c r="M240" s="161" t="s">
        <v>1</v>
      </c>
      <c r="N240" s="162" t="s">
        <v>40</v>
      </c>
      <c r="O240" s="58"/>
      <c r="P240" s="163">
        <f t="shared" si="41"/>
        <v>0</v>
      </c>
      <c r="Q240" s="163">
        <v>0</v>
      </c>
      <c r="R240" s="163">
        <f t="shared" si="42"/>
        <v>0</v>
      </c>
      <c r="S240" s="163">
        <v>0</v>
      </c>
      <c r="T240" s="164">
        <f t="shared" si="4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5" t="s">
        <v>227</v>
      </c>
      <c r="AT240" s="165" t="s">
        <v>165</v>
      </c>
      <c r="AU240" s="165" t="s">
        <v>87</v>
      </c>
      <c r="AY240" s="14" t="s">
        <v>163</v>
      </c>
      <c r="BE240" s="166">
        <f t="shared" si="44"/>
        <v>0</v>
      </c>
      <c r="BF240" s="166">
        <f t="shared" si="45"/>
        <v>0</v>
      </c>
      <c r="BG240" s="166">
        <f t="shared" si="46"/>
        <v>0</v>
      </c>
      <c r="BH240" s="166">
        <f t="shared" si="47"/>
        <v>0</v>
      </c>
      <c r="BI240" s="166">
        <f t="shared" si="48"/>
        <v>0</v>
      </c>
      <c r="BJ240" s="14" t="s">
        <v>87</v>
      </c>
      <c r="BK240" s="166">
        <f t="shared" si="49"/>
        <v>0</v>
      </c>
      <c r="BL240" s="14" t="s">
        <v>227</v>
      </c>
      <c r="BM240" s="165" t="s">
        <v>1104</v>
      </c>
    </row>
    <row r="241" spans="1:65" s="12" customFormat="1" ht="22.9" customHeight="1">
      <c r="B241" s="139"/>
      <c r="D241" s="140" t="s">
        <v>73</v>
      </c>
      <c r="E241" s="150" t="s">
        <v>2478</v>
      </c>
      <c r="F241" s="150" t="s">
        <v>2479</v>
      </c>
      <c r="I241" s="142"/>
      <c r="J241" s="151">
        <f>BK241</f>
        <v>0</v>
      </c>
      <c r="L241" s="139"/>
      <c r="M241" s="144"/>
      <c r="N241" s="145"/>
      <c r="O241" s="145"/>
      <c r="P241" s="146">
        <f>SUM(P242:P253)</f>
        <v>0</v>
      </c>
      <c r="Q241" s="145"/>
      <c r="R241" s="146">
        <f>SUM(R242:R253)</f>
        <v>6.9299999999999995E-3</v>
      </c>
      <c r="S241" s="145"/>
      <c r="T241" s="147">
        <f>SUM(T242:T253)</f>
        <v>0</v>
      </c>
      <c r="AR241" s="140" t="s">
        <v>87</v>
      </c>
      <c r="AT241" s="148" t="s">
        <v>73</v>
      </c>
      <c r="AU241" s="148" t="s">
        <v>81</v>
      </c>
      <c r="AY241" s="140" t="s">
        <v>163</v>
      </c>
      <c r="BK241" s="149">
        <f>SUM(BK242:BK253)</f>
        <v>0</v>
      </c>
    </row>
    <row r="242" spans="1:65" s="2" customFormat="1" ht="16.5" customHeight="1">
      <c r="A242" s="29"/>
      <c r="B242" s="152"/>
      <c r="C242" s="153" t="s">
        <v>780</v>
      </c>
      <c r="D242" s="153" t="s">
        <v>165</v>
      </c>
      <c r="E242" s="154" t="s">
        <v>2705</v>
      </c>
      <c r="F242" s="155" t="s">
        <v>2706</v>
      </c>
      <c r="G242" s="156" t="s">
        <v>2043</v>
      </c>
      <c r="H242" s="157">
        <v>2</v>
      </c>
      <c r="I242" s="158"/>
      <c r="J242" s="159">
        <f t="shared" ref="J242:J253" si="50">ROUND(I242*H242,2)</f>
        <v>0</v>
      </c>
      <c r="K242" s="160"/>
      <c r="L242" s="30"/>
      <c r="M242" s="161" t="s">
        <v>1</v>
      </c>
      <c r="N242" s="162" t="s">
        <v>40</v>
      </c>
      <c r="O242" s="58"/>
      <c r="P242" s="163">
        <f t="shared" ref="P242:P253" si="51">O242*H242</f>
        <v>0</v>
      </c>
      <c r="Q242" s="163">
        <v>0</v>
      </c>
      <c r="R242" s="163">
        <f t="shared" ref="R242:R253" si="52">Q242*H242</f>
        <v>0</v>
      </c>
      <c r="S242" s="163">
        <v>0</v>
      </c>
      <c r="T242" s="164">
        <f t="shared" ref="T242:T253" si="53">S242*H242</f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5" t="s">
        <v>227</v>
      </c>
      <c r="AT242" s="165" t="s">
        <v>165</v>
      </c>
      <c r="AU242" s="165" t="s">
        <v>87</v>
      </c>
      <c r="AY242" s="14" t="s">
        <v>163</v>
      </c>
      <c r="BE242" s="166">
        <f t="shared" ref="BE242:BE253" si="54">IF(N242="základná",J242,0)</f>
        <v>0</v>
      </c>
      <c r="BF242" s="166">
        <f t="shared" ref="BF242:BF253" si="55">IF(N242="znížená",J242,0)</f>
        <v>0</v>
      </c>
      <c r="BG242" s="166">
        <f t="shared" ref="BG242:BG253" si="56">IF(N242="zákl. prenesená",J242,0)</f>
        <v>0</v>
      </c>
      <c r="BH242" s="166">
        <f t="shared" ref="BH242:BH253" si="57">IF(N242="zníž. prenesená",J242,0)</f>
        <v>0</v>
      </c>
      <c r="BI242" s="166">
        <f t="shared" ref="BI242:BI253" si="58">IF(N242="nulová",J242,0)</f>
        <v>0</v>
      </c>
      <c r="BJ242" s="14" t="s">
        <v>87</v>
      </c>
      <c r="BK242" s="166">
        <f t="shared" ref="BK242:BK253" si="59">ROUND(I242*H242,2)</f>
        <v>0</v>
      </c>
      <c r="BL242" s="14" t="s">
        <v>227</v>
      </c>
      <c r="BM242" s="165" t="s">
        <v>1112</v>
      </c>
    </row>
    <row r="243" spans="1:65" s="2" customFormat="1" ht="16.5" customHeight="1">
      <c r="A243" s="29"/>
      <c r="B243" s="152"/>
      <c r="C243" s="153" t="s">
        <v>784</v>
      </c>
      <c r="D243" s="153" t="s">
        <v>165</v>
      </c>
      <c r="E243" s="154" t="s">
        <v>2707</v>
      </c>
      <c r="F243" s="155" t="s">
        <v>2708</v>
      </c>
      <c r="G243" s="156" t="s">
        <v>2043</v>
      </c>
      <c r="H243" s="157">
        <v>2</v>
      </c>
      <c r="I243" s="158"/>
      <c r="J243" s="159">
        <f t="shared" si="50"/>
        <v>0</v>
      </c>
      <c r="K243" s="160"/>
      <c r="L243" s="30"/>
      <c r="M243" s="161" t="s">
        <v>1</v>
      </c>
      <c r="N243" s="162" t="s">
        <v>40</v>
      </c>
      <c r="O243" s="58"/>
      <c r="P243" s="163">
        <f t="shared" si="51"/>
        <v>0</v>
      </c>
      <c r="Q243" s="163">
        <v>0</v>
      </c>
      <c r="R243" s="163">
        <f t="shared" si="52"/>
        <v>0</v>
      </c>
      <c r="S243" s="163">
        <v>0</v>
      </c>
      <c r="T243" s="164">
        <f t="shared" si="5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5" t="s">
        <v>227</v>
      </c>
      <c r="AT243" s="165" t="s">
        <v>165</v>
      </c>
      <c r="AU243" s="165" t="s">
        <v>87</v>
      </c>
      <c r="AY243" s="14" t="s">
        <v>163</v>
      </c>
      <c r="BE243" s="166">
        <f t="shared" si="54"/>
        <v>0</v>
      </c>
      <c r="BF243" s="166">
        <f t="shared" si="55"/>
        <v>0</v>
      </c>
      <c r="BG243" s="166">
        <f t="shared" si="56"/>
        <v>0</v>
      </c>
      <c r="BH243" s="166">
        <f t="shared" si="57"/>
        <v>0</v>
      </c>
      <c r="BI243" s="166">
        <f t="shared" si="58"/>
        <v>0</v>
      </c>
      <c r="BJ243" s="14" t="s">
        <v>87</v>
      </c>
      <c r="BK243" s="166">
        <f t="shared" si="59"/>
        <v>0</v>
      </c>
      <c r="BL243" s="14" t="s">
        <v>227</v>
      </c>
      <c r="BM243" s="165" t="s">
        <v>2174</v>
      </c>
    </row>
    <row r="244" spans="1:65" s="2" customFormat="1" ht="16.5" customHeight="1">
      <c r="A244" s="29"/>
      <c r="B244" s="152"/>
      <c r="C244" s="172" t="s">
        <v>788</v>
      </c>
      <c r="D244" s="172" t="s">
        <v>613</v>
      </c>
      <c r="E244" s="173" t="s">
        <v>2709</v>
      </c>
      <c r="F244" s="174" t="s">
        <v>2710</v>
      </c>
      <c r="G244" s="175" t="s">
        <v>2043</v>
      </c>
      <c r="H244" s="176">
        <v>12</v>
      </c>
      <c r="I244" s="177"/>
      <c r="J244" s="178">
        <f t="shared" si="50"/>
        <v>0</v>
      </c>
      <c r="K244" s="179"/>
      <c r="L244" s="180"/>
      <c r="M244" s="181" t="s">
        <v>1</v>
      </c>
      <c r="N244" s="182" t="s">
        <v>40</v>
      </c>
      <c r="O244" s="58"/>
      <c r="P244" s="163">
        <f t="shared" si="51"/>
        <v>0</v>
      </c>
      <c r="Q244" s="163">
        <v>3.8999999999999999E-4</v>
      </c>
      <c r="R244" s="163">
        <f t="shared" si="52"/>
        <v>4.6800000000000001E-3</v>
      </c>
      <c r="S244" s="163">
        <v>0</v>
      </c>
      <c r="T244" s="164">
        <f t="shared" si="5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65" t="s">
        <v>292</v>
      </c>
      <c r="AT244" s="165" t="s">
        <v>613</v>
      </c>
      <c r="AU244" s="165" t="s">
        <v>87</v>
      </c>
      <c r="AY244" s="14" t="s">
        <v>163</v>
      </c>
      <c r="BE244" s="166">
        <f t="shared" si="54"/>
        <v>0</v>
      </c>
      <c r="BF244" s="166">
        <f t="shared" si="55"/>
        <v>0</v>
      </c>
      <c r="BG244" s="166">
        <f t="shared" si="56"/>
        <v>0</v>
      </c>
      <c r="BH244" s="166">
        <f t="shared" si="57"/>
        <v>0</v>
      </c>
      <c r="BI244" s="166">
        <f t="shared" si="58"/>
        <v>0</v>
      </c>
      <c r="BJ244" s="14" t="s">
        <v>87</v>
      </c>
      <c r="BK244" s="166">
        <f t="shared" si="59"/>
        <v>0</v>
      </c>
      <c r="BL244" s="14" t="s">
        <v>227</v>
      </c>
      <c r="BM244" s="165" t="s">
        <v>2177</v>
      </c>
    </row>
    <row r="245" spans="1:65" s="2" customFormat="1" ht="16.5" customHeight="1">
      <c r="A245" s="29"/>
      <c r="B245" s="152"/>
      <c r="C245" s="172" t="s">
        <v>792</v>
      </c>
      <c r="D245" s="172" t="s">
        <v>613</v>
      </c>
      <c r="E245" s="173" t="s">
        <v>2711</v>
      </c>
      <c r="F245" s="174" t="s">
        <v>2712</v>
      </c>
      <c r="G245" s="175" t="s">
        <v>2043</v>
      </c>
      <c r="H245" s="176">
        <v>2</v>
      </c>
      <c r="I245" s="177"/>
      <c r="J245" s="178">
        <f t="shared" si="50"/>
        <v>0</v>
      </c>
      <c r="K245" s="179"/>
      <c r="L245" s="180"/>
      <c r="M245" s="181" t="s">
        <v>1</v>
      </c>
      <c r="N245" s="182" t="s">
        <v>40</v>
      </c>
      <c r="O245" s="58"/>
      <c r="P245" s="163">
        <f t="shared" si="51"/>
        <v>0</v>
      </c>
      <c r="Q245" s="163">
        <v>0</v>
      </c>
      <c r="R245" s="163">
        <f t="shared" si="52"/>
        <v>0</v>
      </c>
      <c r="S245" s="163">
        <v>0</v>
      </c>
      <c r="T245" s="164">
        <f t="shared" si="5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65" t="s">
        <v>292</v>
      </c>
      <c r="AT245" s="165" t="s">
        <v>613</v>
      </c>
      <c r="AU245" s="165" t="s">
        <v>87</v>
      </c>
      <c r="AY245" s="14" t="s">
        <v>163</v>
      </c>
      <c r="BE245" s="166">
        <f t="shared" si="54"/>
        <v>0</v>
      </c>
      <c r="BF245" s="166">
        <f t="shared" si="55"/>
        <v>0</v>
      </c>
      <c r="BG245" s="166">
        <f t="shared" si="56"/>
        <v>0</v>
      </c>
      <c r="BH245" s="166">
        <f t="shared" si="57"/>
        <v>0</v>
      </c>
      <c r="BI245" s="166">
        <f t="shared" si="58"/>
        <v>0</v>
      </c>
      <c r="BJ245" s="14" t="s">
        <v>87</v>
      </c>
      <c r="BK245" s="166">
        <f t="shared" si="59"/>
        <v>0</v>
      </c>
      <c r="BL245" s="14" t="s">
        <v>227</v>
      </c>
      <c r="BM245" s="165" t="s">
        <v>2180</v>
      </c>
    </row>
    <row r="246" spans="1:65" s="2" customFormat="1" ht="16.5" customHeight="1">
      <c r="A246" s="29"/>
      <c r="B246" s="152"/>
      <c r="C246" s="153" t="s">
        <v>796</v>
      </c>
      <c r="D246" s="153" t="s">
        <v>165</v>
      </c>
      <c r="E246" s="154" t="s">
        <v>2658</v>
      </c>
      <c r="F246" s="155" t="s">
        <v>2659</v>
      </c>
      <c r="G246" s="156" t="s">
        <v>2043</v>
      </c>
      <c r="H246" s="157">
        <v>4</v>
      </c>
      <c r="I246" s="158"/>
      <c r="J246" s="159">
        <f t="shared" si="50"/>
        <v>0</v>
      </c>
      <c r="K246" s="160"/>
      <c r="L246" s="30"/>
      <c r="M246" s="161" t="s">
        <v>1</v>
      </c>
      <c r="N246" s="162" t="s">
        <v>40</v>
      </c>
      <c r="O246" s="58"/>
      <c r="P246" s="163">
        <f t="shared" si="51"/>
        <v>0</v>
      </c>
      <c r="Q246" s="163">
        <v>0</v>
      </c>
      <c r="R246" s="163">
        <f t="shared" si="52"/>
        <v>0</v>
      </c>
      <c r="S246" s="163">
        <v>0</v>
      </c>
      <c r="T246" s="164">
        <f t="shared" si="5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5" t="s">
        <v>227</v>
      </c>
      <c r="AT246" s="165" t="s">
        <v>165</v>
      </c>
      <c r="AU246" s="165" t="s">
        <v>87</v>
      </c>
      <c r="AY246" s="14" t="s">
        <v>163</v>
      </c>
      <c r="BE246" s="166">
        <f t="shared" si="54"/>
        <v>0</v>
      </c>
      <c r="BF246" s="166">
        <f t="shared" si="55"/>
        <v>0</v>
      </c>
      <c r="BG246" s="166">
        <f t="shared" si="56"/>
        <v>0</v>
      </c>
      <c r="BH246" s="166">
        <f t="shared" si="57"/>
        <v>0</v>
      </c>
      <c r="BI246" s="166">
        <f t="shared" si="58"/>
        <v>0</v>
      </c>
      <c r="BJ246" s="14" t="s">
        <v>87</v>
      </c>
      <c r="BK246" s="166">
        <f t="shared" si="59"/>
        <v>0</v>
      </c>
      <c r="BL246" s="14" t="s">
        <v>227</v>
      </c>
      <c r="BM246" s="165" t="s">
        <v>2183</v>
      </c>
    </row>
    <row r="247" spans="1:65" s="2" customFormat="1" ht="16.5" customHeight="1">
      <c r="A247" s="29"/>
      <c r="B247" s="152"/>
      <c r="C247" s="153" t="s">
        <v>800</v>
      </c>
      <c r="D247" s="153" t="s">
        <v>165</v>
      </c>
      <c r="E247" s="154" t="s">
        <v>2660</v>
      </c>
      <c r="F247" s="155" t="s">
        <v>2661</v>
      </c>
      <c r="G247" s="156" t="s">
        <v>2043</v>
      </c>
      <c r="H247" s="157">
        <v>4</v>
      </c>
      <c r="I247" s="158"/>
      <c r="J247" s="159">
        <f t="shared" si="50"/>
        <v>0</v>
      </c>
      <c r="K247" s="160"/>
      <c r="L247" s="30"/>
      <c r="M247" s="161" t="s">
        <v>1</v>
      </c>
      <c r="N247" s="162" t="s">
        <v>40</v>
      </c>
      <c r="O247" s="58"/>
      <c r="P247" s="163">
        <f t="shared" si="51"/>
        <v>0</v>
      </c>
      <c r="Q247" s="163">
        <v>0</v>
      </c>
      <c r="R247" s="163">
        <f t="shared" si="52"/>
        <v>0</v>
      </c>
      <c r="S247" s="163">
        <v>0</v>
      </c>
      <c r="T247" s="164">
        <f t="shared" si="5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65" t="s">
        <v>227</v>
      </c>
      <c r="AT247" s="165" t="s">
        <v>165</v>
      </c>
      <c r="AU247" s="165" t="s">
        <v>87</v>
      </c>
      <c r="AY247" s="14" t="s">
        <v>163</v>
      </c>
      <c r="BE247" s="166">
        <f t="shared" si="54"/>
        <v>0</v>
      </c>
      <c r="BF247" s="166">
        <f t="shared" si="55"/>
        <v>0</v>
      </c>
      <c r="BG247" s="166">
        <f t="shared" si="56"/>
        <v>0</v>
      </c>
      <c r="BH247" s="166">
        <f t="shared" si="57"/>
        <v>0</v>
      </c>
      <c r="BI247" s="166">
        <f t="shared" si="58"/>
        <v>0</v>
      </c>
      <c r="BJ247" s="14" t="s">
        <v>87</v>
      </c>
      <c r="BK247" s="166">
        <f t="shared" si="59"/>
        <v>0</v>
      </c>
      <c r="BL247" s="14" t="s">
        <v>227</v>
      </c>
      <c r="BM247" s="165" t="s">
        <v>2186</v>
      </c>
    </row>
    <row r="248" spans="1:65" s="2" customFormat="1" ht="16.5" customHeight="1">
      <c r="A248" s="29"/>
      <c r="B248" s="152"/>
      <c r="C248" s="172" t="s">
        <v>804</v>
      </c>
      <c r="D248" s="172" t="s">
        <v>613</v>
      </c>
      <c r="E248" s="173" t="s">
        <v>2713</v>
      </c>
      <c r="F248" s="174" t="s">
        <v>2714</v>
      </c>
      <c r="G248" s="175" t="s">
        <v>2043</v>
      </c>
      <c r="H248" s="176">
        <v>2</v>
      </c>
      <c r="I248" s="177"/>
      <c r="J248" s="178">
        <f t="shared" si="50"/>
        <v>0</v>
      </c>
      <c r="K248" s="179"/>
      <c r="L248" s="180"/>
      <c r="M248" s="181" t="s">
        <v>1</v>
      </c>
      <c r="N248" s="182" t="s">
        <v>40</v>
      </c>
      <c r="O248" s="58"/>
      <c r="P248" s="163">
        <f t="shared" si="51"/>
        <v>0</v>
      </c>
      <c r="Q248" s="163">
        <v>0</v>
      </c>
      <c r="R248" s="163">
        <f t="shared" si="52"/>
        <v>0</v>
      </c>
      <c r="S248" s="163">
        <v>0</v>
      </c>
      <c r="T248" s="164">
        <f t="shared" si="53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65" t="s">
        <v>292</v>
      </c>
      <c r="AT248" s="165" t="s">
        <v>613</v>
      </c>
      <c r="AU248" s="165" t="s">
        <v>87</v>
      </c>
      <c r="AY248" s="14" t="s">
        <v>163</v>
      </c>
      <c r="BE248" s="166">
        <f t="shared" si="54"/>
        <v>0</v>
      </c>
      <c r="BF248" s="166">
        <f t="shared" si="55"/>
        <v>0</v>
      </c>
      <c r="BG248" s="166">
        <f t="shared" si="56"/>
        <v>0</v>
      </c>
      <c r="BH248" s="166">
        <f t="shared" si="57"/>
        <v>0</v>
      </c>
      <c r="BI248" s="166">
        <f t="shared" si="58"/>
        <v>0</v>
      </c>
      <c r="BJ248" s="14" t="s">
        <v>87</v>
      </c>
      <c r="BK248" s="166">
        <f t="shared" si="59"/>
        <v>0</v>
      </c>
      <c r="BL248" s="14" t="s">
        <v>227</v>
      </c>
      <c r="BM248" s="165" t="s">
        <v>2189</v>
      </c>
    </row>
    <row r="249" spans="1:65" s="2" customFormat="1" ht="21.75" customHeight="1">
      <c r="A249" s="29"/>
      <c r="B249" s="152"/>
      <c r="C249" s="153" t="s">
        <v>808</v>
      </c>
      <c r="D249" s="153" t="s">
        <v>165</v>
      </c>
      <c r="E249" s="154" t="s">
        <v>2715</v>
      </c>
      <c r="F249" s="155" t="s">
        <v>2716</v>
      </c>
      <c r="G249" s="156" t="s">
        <v>2043</v>
      </c>
      <c r="H249" s="157">
        <v>4</v>
      </c>
      <c r="I249" s="158"/>
      <c r="J249" s="159">
        <f t="shared" si="50"/>
        <v>0</v>
      </c>
      <c r="K249" s="160"/>
      <c r="L249" s="30"/>
      <c r="M249" s="161" t="s">
        <v>1</v>
      </c>
      <c r="N249" s="162" t="s">
        <v>40</v>
      </c>
      <c r="O249" s="58"/>
      <c r="P249" s="163">
        <f t="shared" si="51"/>
        <v>0</v>
      </c>
      <c r="Q249" s="163">
        <v>0</v>
      </c>
      <c r="R249" s="163">
        <f t="shared" si="52"/>
        <v>0</v>
      </c>
      <c r="S249" s="163">
        <v>0</v>
      </c>
      <c r="T249" s="164">
        <f t="shared" si="53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65" t="s">
        <v>227</v>
      </c>
      <c r="AT249" s="165" t="s">
        <v>165</v>
      </c>
      <c r="AU249" s="165" t="s">
        <v>87</v>
      </c>
      <c r="AY249" s="14" t="s">
        <v>163</v>
      </c>
      <c r="BE249" s="166">
        <f t="shared" si="54"/>
        <v>0</v>
      </c>
      <c r="BF249" s="166">
        <f t="shared" si="55"/>
        <v>0</v>
      </c>
      <c r="BG249" s="166">
        <f t="shared" si="56"/>
        <v>0</v>
      </c>
      <c r="BH249" s="166">
        <f t="shared" si="57"/>
        <v>0</v>
      </c>
      <c r="BI249" s="166">
        <f t="shared" si="58"/>
        <v>0</v>
      </c>
      <c r="BJ249" s="14" t="s">
        <v>87</v>
      </c>
      <c r="BK249" s="166">
        <f t="shared" si="59"/>
        <v>0</v>
      </c>
      <c r="BL249" s="14" t="s">
        <v>227</v>
      </c>
      <c r="BM249" s="165" t="s">
        <v>2192</v>
      </c>
    </row>
    <row r="250" spans="1:65" s="2" customFormat="1" ht="16.5" customHeight="1">
      <c r="A250" s="29"/>
      <c r="B250" s="152"/>
      <c r="C250" s="172" t="s">
        <v>812</v>
      </c>
      <c r="D250" s="172" t="s">
        <v>613</v>
      </c>
      <c r="E250" s="173" t="s">
        <v>2717</v>
      </c>
      <c r="F250" s="174" t="s">
        <v>2718</v>
      </c>
      <c r="G250" s="175" t="s">
        <v>2043</v>
      </c>
      <c r="H250" s="176">
        <v>1</v>
      </c>
      <c r="I250" s="177"/>
      <c r="J250" s="178">
        <f t="shared" si="50"/>
        <v>0</v>
      </c>
      <c r="K250" s="179"/>
      <c r="L250" s="180"/>
      <c r="M250" s="181" t="s">
        <v>1</v>
      </c>
      <c r="N250" s="182" t="s">
        <v>40</v>
      </c>
      <c r="O250" s="58"/>
      <c r="P250" s="163">
        <f t="shared" si="51"/>
        <v>0</v>
      </c>
      <c r="Q250" s="163">
        <v>1.5E-3</v>
      </c>
      <c r="R250" s="163">
        <f t="shared" si="52"/>
        <v>1.5E-3</v>
      </c>
      <c r="S250" s="163">
        <v>0</v>
      </c>
      <c r="T250" s="164">
        <f t="shared" si="53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65" t="s">
        <v>292</v>
      </c>
      <c r="AT250" s="165" t="s">
        <v>613</v>
      </c>
      <c r="AU250" s="165" t="s">
        <v>87</v>
      </c>
      <c r="AY250" s="14" t="s">
        <v>163</v>
      </c>
      <c r="BE250" s="166">
        <f t="shared" si="54"/>
        <v>0</v>
      </c>
      <c r="BF250" s="166">
        <f t="shared" si="55"/>
        <v>0</v>
      </c>
      <c r="BG250" s="166">
        <f t="shared" si="56"/>
        <v>0</v>
      </c>
      <c r="BH250" s="166">
        <f t="shared" si="57"/>
        <v>0</v>
      </c>
      <c r="BI250" s="166">
        <f t="shared" si="58"/>
        <v>0</v>
      </c>
      <c r="BJ250" s="14" t="s">
        <v>87</v>
      </c>
      <c r="BK250" s="166">
        <f t="shared" si="59"/>
        <v>0</v>
      </c>
      <c r="BL250" s="14" t="s">
        <v>227</v>
      </c>
      <c r="BM250" s="165" t="s">
        <v>2195</v>
      </c>
    </row>
    <row r="251" spans="1:65" s="2" customFormat="1" ht="24.2" customHeight="1">
      <c r="A251" s="29"/>
      <c r="B251" s="152"/>
      <c r="C251" s="153" t="s">
        <v>816</v>
      </c>
      <c r="D251" s="153" t="s">
        <v>165</v>
      </c>
      <c r="E251" s="154" t="s">
        <v>2719</v>
      </c>
      <c r="F251" s="155" t="s">
        <v>2720</v>
      </c>
      <c r="G251" s="156" t="s">
        <v>2043</v>
      </c>
      <c r="H251" s="157">
        <v>5</v>
      </c>
      <c r="I251" s="158"/>
      <c r="J251" s="159">
        <f t="shared" si="50"/>
        <v>0</v>
      </c>
      <c r="K251" s="160"/>
      <c r="L251" s="30"/>
      <c r="M251" s="161" t="s">
        <v>1</v>
      </c>
      <c r="N251" s="162" t="s">
        <v>40</v>
      </c>
      <c r="O251" s="58"/>
      <c r="P251" s="163">
        <f t="shared" si="51"/>
        <v>0</v>
      </c>
      <c r="Q251" s="163">
        <v>1.4999999999999999E-4</v>
      </c>
      <c r="R251" s="163">
        <f t="shared" si="52"/>
        <v>7.4999999999999991E-4</v>
      </c>
      <c r="S251" s="163">
        <v>0</v>
      </c>
      <c r="T251" s="164">
        <f t="shared" si="53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65" t="s">
        <v>227</v>
      </c>
      <c r="AT251" s="165" t="s">
        <v>165</v>
      </c>
      <c r="AU251" s="165" t="s">
        <v>87</v>
      </c>
      <c r="AY251" s="14" t="s">
        <v>163</v>
      </c>
      <c r="BE251" s="166">
        <f t="shared" si="54"/>
        <v>0</v>
      </c>
      <c r="BF251" s="166">
        <f t="shared" si="55"/>
        <v>0</v>
      </c>
      <c r="BG251" s="166">
        <f t="shared" si="56"/>
        <v>0</v>
      </c>
      <c r="BH251" s="166">
        <f t="shared" si="57"/>
        <v>0</v>
      </c>
      <c r="BI251" s="166">
        <f t="shared" si="58"/>
        <v>0</v>
      </c>
      <c r="BJ251" s="14" t="s">
        <v>87</v>
      </c>
      <c r="BK251" s="166">
        <f t="shared" si="59"/>
        <v>0</v>
      </c>
      <c r="BL251" s="14" t="s">
        <v>227</v>
      </c>
      <c r="BM251" s="165" t="s">
        <v>2198</v>
      </c>
    </row>
    <row r="252" spans="1:65" s="2" customFormat="1" ht="21.75" customHeight="1">
      <c r="A252" s="29"/>
      <c r="B252" s="152"/>
      <c r="C252" s="172" t="s">
        <v>820</v>
      </c>
      <c r="D252" s="172" t="s">
        <v>613</v>
      </c>
      <c r="E252" s="173" t="s">
        <v>2721</v>
      </c>
      <c r="F252" s="174" t="s">
        <v>2722</v>
      </c>
      <c r="G252" s="175" t="s">
        <v>2043</v>
      </c>
      <c r="H252" s="176">
        <v>5</v>
      </c>
      <c r="I252" s="177"/>
      <c r="J252" s="178">
        <f t="shared" si="50"/>
        <v>0</v>
      </c>
      <c r="K252" s="179"/>
      <c r="L252" s="180"/>
      <c r="M252" s="181" t="s">
        <v>1</v>
      </c>
      <c r="N252" s="182" t="s">
        <v>40</v>
      </c>
      <c r="O252" s="58"/>
      <c r="P252" s="163">
        <f t="shared" si="51"/>
        <v>0</v>
      </c>
      <c r="Q252" s="163">
        <v>0</v>
      </c>
      <c r="R252" s="163">
        <f t="shared" si="52"/>
        <v>0</v>
      </c>
      <c r="S252" s="163">
        <v>0</v>
      </c>
      <c r="T252" s="164">
        <f t="shared" si="53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65" t="s">
        <v>292</v>
      </c>
      <c r="AT252" s="165" t="s">
        <v>613</v>
      </c>
      <c r="AU252" s="165" t="s">
        <v>87</v>
      </c>
      <c r="AY252" s="14" t="s">
        <v>163</v>
      </c>
      <c r="BE252" s="166">
        <f t="shared" si="54"/>
        <v>0</v>
      </c>
      <c r="BF252" s="166">
        <f t="shared" si="55"/>
        <v>0</v>
      </c>
      <c r="BG252" s="166">
        <f t="shared" si="56"/>
        <v>0</v>
      </c>
      <c r="BH252" s="166">
        <f t="shared" si="57"/>
        <v>0</v>
      </c>
      <c r="BI252" s="166">
        <f t="shared" si="58"/>
        <v>0</v>
      </c>
      <c r="BJ252" s="14" t="s">
        <v>87</v>
      </c>
      <c r="BK252" s="166">
        <f t="shared" si="59"/>
        <v>0</v>
      </c>
      <c r="BL252" s="14" t="s">
        <v>227</v>
      </c>
      <c r="BM252" s="165" t="s">
        <v>2201</v>
      </c>
    </row>
    <row r="253" spans="1:65" s="2" customFormat="1" ht="24.2" customHeight="1">
      <c r="A253" s="29"/>
      <c r="B253" s="152"/>
      <c r="C253" s="153" t="s">
        <v>824</v>
      </c>
      <c r="D253" s="153" t="s">
        <v>165</v>
      </c>
      <c r="E253" s="154" t="s">
        <v>2723</v>
      </c>
      <c r="F253" s="155" t="s">
        <v>2724</v>
      </c>
      <c r="G253" s="156" t="s">
        <v>953</v>
      </c>
      <c r="H253" s="183"/>
      <c r="I253" s="158"/>
      <c r="J253" s="159">
        <f t="shared" si="50"/>
        <v>0</v>
      </c>
      <c r="K253" s="160"/>
      <c r="L253" s="30"/>
      <c r="M253" s="161" t="s">
        <v>1</v>
      </c>
      <c r="N253" s="162" t="s">
        <v>40</v>
      </c>
      <c r="O253" s="58"/>
      <c r="P253" s="163">
        <f t="shared" si="51"/>
        <v>0</v>
      </c>
      <c r="Q253" s="163">
        <v>0</v>
      </c>
      <c r="R253" s="163">
        <f t="shared" si="52"/>
        <v>0</v>
      </c>
      <c r="S253" s="163">
        <v>0</v>
      </c>
      <c r="T253" s="164">
        <f t="shared" si="53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65" t="s">
        <v>227</v>
      </c>
      <c r="AT253" s="165" t="s">
        <v>165</v>
      </c>
      <c r="AU253" s="165" t="s">
        <v>87</v>
      </c>
      <c r="AY253" s="14" t="s">
        <v>163</v>
      </c>
      <c r="BE253" s="166">
        <f t="shared" si="54"/>
        <v>0</v>
      </c>
      <c r="BF253" s="166">
        <f t="shared" si="55"/>
        <v>0</v>
      </c>
      <c r="BG253" s="166">
        <f t="shared" si="56"/>
        <v>0</v>
      </c>
      <c r="BH253" s="166">
        <f t="shared" si="57"/>
        <v>0</v>
      </c>
      <c r="BI253" s="166">
        <f t="shared" si="58"/>
        <v>0</v>
      </c>
      <c r="BJ253" s="14" t="s">
        <v>87</v>
      </c>
      <c r="BK253" s="166">
        <f t="shared" si="59"/>
        <v>0</v>
      </c>
      <c r="BL253" s="14" t="s">
        <v>227</v>
      </c>
      <c r="BM253" s="165" t="s">
        <v>2204</v>
      </c>
    </row>
    <row r="254" spans="1:65" s="12" customFormat="1" ht="22.9" customHeight="1">
      <c r="B254" s="139"/>
      <c r="D254" s="140" t="s">
        <v>73</v>
      </c>
      <c r="E254" s="150" t="s">
        <v>2725</v>
      </c>
      <c r="F254" s="150" t="s">
        <v>2726</v>
      </c>
      <c r="I254" s="142"/>
      <c r="J254" s="151">
        <f>BK254</f>
        <v>0</v>
      </c>
      <c r="L254" s="139"/>
      <c r="M254" s="144"/>
      <c r="N254" s="145"/>
      <c r="O254" s="145"/>
      <c r="P254" s="146">
        <f>SUM(P255:P278)</f>
        <v>0</v>
      </c>
      <c r="Q254" s="145"/>
      <c r="R254" s="146">
        <f>SUM(R255:R278)</f>
        <v>0.51834000000000002</v>
      </c>
      <c r="S254" s="145"/>
      <c r="T254" s="147">
        <f>SUM(T255:T278)</f>
        <v>0</v>
      </c>
      <c r="AR254" s="140" t="s">
        <v>87</v>
      </c>
      <c r="AT254" s="148" t="s">
        <v>73</v>
      </c>
      <c r="AU254" s="148" t="s">
        <v>81</v>
      </c>
      <c r="AY254" s="140" t="s">
        <v>163</v>
      </c>
      <c r="BK254" s="149">
        <f>SUM(BK255:BK278)</f>
        <v>0</v>
      </c>
    </row>
    <row r="255" spans="1:65" s="2" customFormat="1" ht="24.2" customHeight="1">
      <c r="A255" s="29"/>
      <c r="B255" s="152"/>
      <c r="C255" s="153" t="s">
        <v>828</v>
      </c>
      <c r="D255" s="153" t="s">
        <v>165</v>
      </c>
      <c r="E255" s="154" t="s">
        <v>2727</v>
      </c>
      <c r="F255" s="155" t="s">
        <v>2728</v>
      </c>
      <c r="G255" s="156" t="s">
        <v>2043</v>
      </c>
      <c r="H255" s="157">
        <v>5</v>
      </c>
      <c r="I255" s="158"/>
      <c r="J255" s="159">
        <f t="shared" ref="J255:J278" si="60">ROUND(I255*H255,2)</f>
        <v>0</v>
      </c>
      <c r="K255" s="160"/>
      <c r="L255" s="30"/>
      <c r="M255" s="161" t="s">
        <v>1</v>
      </c>
      <c r="N255" s="162" t="s">
        <v>40</v>
      </c>
      <c r="O255" s="58"/>
      <c r="P255" s="163">
        <f t="shared" ref="P255:P278" si="61">O255*H255</f>
        <v>0</v>
      </c>
      <c r="Q255" s="163">
        <v>0</v>
      </c>
      <c r="R255" s="163">
        <f t="shared" ref="R255:R278" si="62">Q255*H255</f>
        <v>0</v>
      </c>
      <c r="S255" s="163">
        <v>0</v>
      </c>
      <c r="T255" s="164">
        <f t="shared" ref="T255:T278" si="63">S255*H255</f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65" t="s">
        <v>227</v>
      </c>
      <c r="AT255" s="165" t="s">
        <v>165</v>
      </c>
      <c r="AU255" s="165" t="s">
        <v>87</v>
      </c>
      <c r="AY255" s="14" t="s">
        <v>163</v>
      </c>
      <c r="BE255" s="166">
        <f t="shared" ref="BE255:BE278" si="64">IF(N255="základná",J255,0)</f>
        <v>0</v>
      </c>
      <c r="BF255" s="166">
        <f t="shared" ref="BF255:BF278" si="65">IF(N255="znížená",J255,0)</f>
        <v>0</v>
      </c>
      <c r="BG255" s="166">
        <f t="shared" ref="BG255:BG278" si="66">IF(N255="zákl. prenesená",J255,0)</f>
        <v>0</v>
      </c>
      <c r="BH255" s="166">
        <f t="shared" ref="BH255:BH278" si="67">IF(N255="zníž. prenesená",J255,0)</f>
        <v>0</v>
      </c>
      <c r="BI255" s="166">
        <f t="shared" ref="BI255:BI278" si="68">IF(N255="nulová",J255,0)</f>
        <v>0</v>
      </c>
      <c r="BJ255" s="14" t="s">
        <v>87</v>
      </c>
      <c r="BK255" s="166">
        <f t="shared" ref="BK255:BK278" si="69">ROUND(I255*H255,2)</f>
        <v>0</v>
      </c>
      <c r="BL255" s="14" t="s">
        <v>227</v>
      </c>
      <c r="BM255" s="165" t="s">
        <v>1133</v>
      </c>
    </row>
    <row r="256" spans="1:65" s="2" customFormat="1" ht="21.75" customHeight="1">
      <c r="A256" s="29"/>
      <c r="B256" s="152"/>
      <c r="C256" s="153" t="s">
        <v>832</v>
      </c>
      <c r="D256" s="153" t="s">
        <v>165</v>
      </c>
      <c r="E256" s="154" t="s">
        <v>2729</v>
      </c>
      <c r="F256" s="155" t="s">
        <v>2730</v>
      </c>
      <c r="G256" s="156" t="s">
        <v>2043</v>
      </c>
      <c r="H256" s="157">
        <v>5</v>
      </c>
      <c r="I256" s="158"/>
      <c r="J256" s="159">
        <f t="shared" si="60"/>
        <v>0</v>
      </c>
      <c r="K256" s="160"/>
      <c r="L256" s="30"/>
      <c r="M256" s="161" t="s">
        <v>1</v>
      </c>
      <c r="N256" s="162" t="s">
        <v>40</v>
      </c>
      <c r="O256" s="58"/>
      <c r="P256" s="163">
        <f t="shared" si="61"/>
        <v>0</v>
      </c>
      <c r="Q256" s="163">
        <v>0</v>
      </c>
      <c r="R256" s="163">
        <f t="shared" si="62"/>
        <v>0</v>
      </c>
      <c r="S256" s="163">
        <v>0</v>
      </c>
      <c r="T256" s="164">
        <f t="shared" si="63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65" t="s">
        <v>227</v>
      </c>
      <c r="AT256" s="165" t="s">
        <v>165</v>
      </c>
      <c r="AU256" s="165" t="s">
        <v>87</v>
      </c>
      <c r="AY256" s="14" t="s">
        <v>163</v>
      </c>
      <c r="BE256" s="166">
        <f t="shared" si="64"/>
        <v>0</v>
      </c>
      <c r="BF256" s="166">
        <f t="shared" si="65"/>
        <v>0</v>
      </c>
      <c r="BG256" s="166">
        <f t="shared" si="66"/>
        <v>0</v>
      </c>
      <c r="BH256" s="166">
        <f t="shared" si="67"/>
        <v>0</v>
      </c>
      <c r="BI256" s="166">
        <f t="shared" si="68"/>
        <v>0</v>
      </c>
      <c r="BJ256" s="14" t="s">
        <v>87</v>
      </c>
      <c r="BK256" s="166">
        <f t="shared" si="69"/>
        <v>0</v>
      </c>
      <c r="BL256" s="14" t="s">
        <v>227</v>
      </c>
      <c r="BM256" s="165" t="s">
        <v>2209</v>
      </c>
    </row>
    <row r="257" spans="1:65" s="2" customFormat="1" ht="21.75" customHeight="1">
      <c r="A257" s="29"/>
      <c r="B257" s="152"/>
      <c r="C257" s="153" t="s">
        <v>836</v>
      </c>
      <c r="D257" s="153" t="s">
        <v>165</v>
      </c>
      <c r="E257" s="154" t="s">
        <v>2731</v>
      </c>
      <c r="F257" s="155" t="s">
        <v>2732</v>
      </c>
      <c r="G257" s="156" t="s">
        <v>2043</v>
      </c>
      <c r="H257" s="157">
        <v>2</v>
      </c>
      <c r="I257" s="158"/>
      <c r="J257" s="159">
        <f t="shared" si="60"/>
        <v>0</v>
      </c>
      <c r="K257" s="160"/>
      <c r="L257" s="30"/>
      <c r="M257" s="161" t="s">
        <v>1</v>
      </c>
      <c r="N257" s="162" t="s">
        <v>40</v>
      </c>
      <c r="O257" s="58"/>
      <c r="P257" s="163">
        <f t="shared" si="61"/>
        <v>0</v>
      </c>
      <c r="Q257" s="163">
        <v>6.9999999999999999E-4</v>
      </c>
      <c r="R257" s="163">
        <f t="shared" si="62"/>
        <v>1.4E-3</v>
      </c>
      <c r="S257" s="163">
        <v>0</v>
      </c>
      <c r="T257" s="164">
        <f t="shared" si="63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65" t="s">
        <v>227</v>
      </c>
      <c r="AT257" s="165" t="s">
        <v>165</v>
      </c>
      <c r="AU257" s="165" t="s">
        <v>87</v>
      </c>
      <c r="AY257" s="14" t="s">
        <v>163</v>
      </c>
      <c r="BE257" s="166">
        <f t="shared" si="64"/>
        <v>0</v>
      </c>
      <c r="BF257" s="166">
        <f t="shared" si="65"/>
        <v>0</v>
      </c>
      <c r="BG257" s="166">
        <f t="shared" si="66"/>
        <v>0</v>
      </c>
      <c r="BH257" s="166">
        <f t="shared" si="67"/>
        <v>0</v>
      </c>
      <c r="BI257" s="166">
        <f t="shared" si="68"/>
        <v>0</v>
      </c>
      <c r="BJ257" s="14" t="s">
        <v>87</v>
      </c>
      <c r="BK257" s="166">
        <f t="shared" si="69"/>
        <v>0</v>
      </c>
      <c r="BL257" s="14" t="s">
        <v>227</v>
      </c>
      <c r="BM257" s="165" t="s">
        <v>2214</v>
      </c>
    </row>
    <row r="258" spans="1:65" s="2" customFormat="1" ht="21.75" customHeight="1">
      <c r="A258" s="29"/>
      <c r="B258" s="152"/>
      <c r="C258" s="153" t="s">
        <v>840</v>
      </c>
      <c r="D258" s="153" t="s">
        <v>165</v>
      </c>
      <c r="E258" s="154" t="s">
        <v>2733</v>
      </c>
      <c r="F258" s="155" t="s">
        <v>2734</v>
      </c>
      <c r="G258" s="156" t="s">
        <v>2043</v>
      </c>
      <c r="H258" s="157">
        <v>1</v>
      </c>
      <c r="I258" s="158"/>
      <c r="J258" s="159">
        <f t="shared" si="60"/>
        <v>0</v>
      </c>
      <c r="K258" s="160"/>
      <c r="L258" s="30"/>
      <c r="M258" s="161" t="s">
        <v>1</v>
      </c>
      <c r="N258" s="162" t="s">
        <v>40</v>
      </c>
      <c r="O258" s="58"/>
      <c r="P258" s="163">
        <f t="shared" si="61"/>
        <v>0</v>
      </c>
      <c r="Q258" s="163">
        <v>0</v>
      </c>
      <c r="R258" s="163">
        <f t="shared" si="62"/>
        <v>0</v>
      </c>
      <c r="S258" s="163">
        <v>0</v>
      </c>
      <c r="T258" s="164">
        <f t="shared" si="63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65" t="s">
        <v>227</v>
      </c>
      <c r="AT258" s="165" t="s">
        <v>165</v>
      </c>
      <c r="AU258" s="165" t="s">
        <v>87</v>
      </c>
      <c r="AY258" s="14" t="s">
        <v>163</v>
      </c>
      <c r="BE258" s="166">
        <f t="shared" si="64"/>
        <v>0</v>
      </c>
      <c r="BF258" s="166">
        <f t="shared" si="65"/>
        <v>0</v>
      </c>
      <c r="BG258" s="166">
        <f t="shared" si="66"/>
        <v>0</v>
      </c>
      <c r="BH258" s="166">
        <f t="shared" si="67"/>
        <v>0</v>
      </c>
      <c r="BI258" s="166">
        <f t="shared" si="68"/>
        <v>0</v>
      </c>
      <c r="BJ258" s="14" t="s">
        <v>87</v>
      </c>
      <c r="BK258" s="166">
        <f t="shared" si="69"/>
        <v>0</v>
      </c>
      <c r="BL258" s="14" t="s">
        <v>227</v>
      </c>
      <c r="BM258" s="165" t="s">
        <v>2217</v>
      </c>
    </row>
    <row r="259" spans="1:65" s="2" customFormat="1" ht="21.75" customHeight="1">
      <c r="A259" s="29"/>
      <c r="B259" s="152"/>
      <c r="C259" s="153" t="s">
        <v>844</v>
      </c>
      <c r="D259" s="153" t="s">
        <v>165</v>
      </c>
      <c r="E259" s="154" t="s">
        <v>2735</v>
      </c>
      <c r="F259" s="155" t="s">
        <v>2736</v>
      </c>
      <c r="G259" s="156" t="s">
        <v>2043</v>
      </c>
      <c r="H259" s="157">
        <v>1</v>
      </c>
      <c r="I259" s="158"/>
      <c r="J259" s="159">
        <f t="shared" si="60"/>
        <v>0</v>
      </c>
      <c r="K259" s="160"/>
      <c r="L259" s="30"/>
      <c r="M259" s="161" t="s">
        <v>1</v>
      </c>
      <c r="N259" s="162" t="s">
        <v>40</v>
      </c>
      <c r="O259" s="58"/>
      <c r="P259" s="163">
        <f t="shared" si="61"/>
        <v>0</v>
      </c>
      <c r="Q259" s="163">
        <v>0</v>
      </c>
      <c r="R259" s="163">
        <f t="shared" si="62"/>
        <v>0</v>
      </c>
      <c r="S259" s="163">
        <v>0</v>
      </c>
      <c r="T259" s="164">
        <f t="shared" si="63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65" t="s">
        <v>227</v>
      </c>
      <c r="AT259" s="165" t="s">
        <v>165</v>
      </c>
      <c r="AU259" s="165" t="s">
        <v>87</v>
      </c>
      <c r="AY259" s="14" t="s">
        <v>163</v>
      </c>
      <c r="BE259" s="166">
        <f t="shared" si="64"/>
        <v>0</v>
      </c>
      <c r="BF259" s="166">
        <f t="shared" si="65"/>
        <v>0</v>
      </c>
      <c r="BG259" s="166">
        <f t="shared" si="66"/>
        <v>0</v>
      </c>
      <c r="BH259" s="166">
        <f t="shared" si="67"/>
        <v>0</v>
      </c>
      <c r="BI259" s="166">
        <f t="shared" si="68"/>
        <v>0</v>
      </c>
      <c r="BJ259" s="14" t="s">
        <v>87</v>
      </c>
      <c r="BK259" s="166">
        <f t="shared" si="69"/>
        <v>0</v>
      </c>
      <c r="BL259" s="14" t="s">
        <v>227</v>
      </c>
      <c r="BM259" s="165" t="s">
        <v>2220</v>
      </c>
    </row>
    <row r="260" spans="1:65" s="2" customFormat="1" ht="24.2" customHeight="1">
      <c r="A260" s="29"/>
      <c r="B260" s="152"/>
      <c r="C260" s="153" t="s">
        <v>848</v>
      </c>
      <c r="D260" s="153" t="s">
        <v>165</v>
      </c>
      <c r="E260" s="154" t="s">
        <v>2737</v>
      </c>
      <c r="F260" s="155" t="s">
        <v>2738</v>
      </c>
      <c r="G260" s="156" t="s">
        <v>2043</v>
      </c>
      <c r="H260" s="157">
        <v>1</v>
      </c>
      <c r="I260" s="158"/>
      <c r="J260" s="159">
        <f t="shared" si="60"/>
        <v>0</v>
      </c>
      <c r="K260" s="160"/>
      <c r="L260" s="30"/>
      <c r="M260" s="161" t="s">
        <v>1</v>
      </c>
      <c r="N260" s="162" t="s">
        <v>40</v>
      </c>
      <c r="O260" s="58"/>
      <c r="P260" s="163">
        <f t="shared" si="61"/>
        <v>0</v>
      </c>
      <c r="Q260" s="163">
        <v>0</v>
      </c>
      <c r="R260" s="163">
        <f t="shared" si="62"/>
        <v>0</v>
      </c>
      <c r="S260" s="163">
        <v>0</v>
      </c>
      <c r="T260" s="164">
        <f t="shared" si="63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65" t="s">
        <v>227</v>
      </c>
      <c r="AT260" s="165" t="s">
        <v>165</v>
      </c>
      <c r="AU260" s="165" t="s">
        <v>87</v>
      </c>
      <c r="AY260" s="14" t="s">
        <v>163</v>
      </c>
      <c r="BE260" s="166">
        <f t="shared" si="64"/>
        <v>0</v>
      </c>
      <c r="BF260" s="166">
        <f t="shared" si="65"/>
        <v>0</v>
      </c>
      <c r="BG260" s="166">
        <f t="shared" si="66"/>
        <v>0</v>
      </c>
      <c r="BH260" s="166">
        <f t="shared" si="67"/>
        <v>0</v>
      </c>
      <c r="BI260" s="166">
        <f t="shared" si="68"/>
        <v>0</v>
      </c>
      <c r="BJ260" s="14" t="s">
        <v>87</v>
      </c>
      <c r="BK260" s="166">
        <f t="shared" si="69"/>
        <v>0</v>
      </c>
      <c r="BL260" s="14" t="s">
        <v>227</v>
      </c>
      <c r="BM260" s="165" t="s">
        <v>2223</v>
      </c>
    </row>
    <row r="261" spans="1:65" s="2" customFormat="1" ht="24.2" customHeight="1">
      <c r="A261" s="29"/>
      <c r="B261" s="152"/>
      <c r="C261" s="172" t="s">
        <v>852</v>
      </c>
      <c r="D261" s="172" t="s">
        <v>613</v>
      </c>
      <c r="E261" s="173" t="s">
        <v>2739</v>
      </c>
      <c r="F261" s="174" t="s">
        <v>2740</v>
      </c>
      <c r="G261" s="175" t="s">
        <v>2043</v>
      </c>
      <c r="H261" s="176">
        <v>1</v>
      </c>
      <c r="I261" s="177"/>
      <c r="J261" s="178">
        <f t="shared" si="60"/>
        <v>0</v>
      </c>
      <c r="K261" s="179"/>
      <c r="L261" s="180"/>
      <c r="M261" s="181" t="s">
        <v>1</v>
      </c>
      <c r="N261" s="182" t="s">
        <v>40</v>
      </c>
      <c r="O261" s="58"/>
      <c r="P261" s="163">
        <f t="shared" si="61"/>
        <v>0</v>
      </c>
      <c r="Q261" s="163">
        <v>9.4999999999999998E-3</v>
      </c>
      <c r="R261" s="163">
        <f t="shared" si="62"/>
        <v>9.4999999999999998E-3</v>
      </c>
      <c r="S261" s="163">
        <v>0</v>
      </c>
      <c r="T261" s="164">
        <f t="shared" si="63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65" t="s">
        <v>292</v>
      </c>
      <c r="AT261" s="165" t="s">
        <v>613</v>
      </c>
      <c r="AU261" s="165" t="s">
        <v>87</v>
      </c>
      <c r="AY261" s="14" t="s">
        <v>163</v>
      </c>
      <c r="BE261" s="166">
        <f t="shared" si="64"/>
        <v>0</v>
      </c>
      <c r="BF261" s="166">
        <f t="shared" si="65"/>
        <v>0</v>
      </c>
      <c r="BG261" s="166">
        <f t="shared" si="66"/>
        <v>0</v>
      </c>
      <c r="BH261" s="166">
        <f t="shared" si="67"/>
        <v>0</v>
      </c>
      <c r="BI261" s="166">
        <f t="shared" si="68"/>
        <v>0</v>
      </c>
      <c r="BJ261" s="14" t="s">
        <v>87</v>
      </c>
      <c r="BK261" s="166">
        <f t="shared" si="69"/>
        <v>0</v>
      </c>
      <c r="BL261" s="14" t="s">
        <v>227</v>
      </c>
      <c r="BM261" s="165" t="s">
        <v>2226</v>
      </c>
    </row>
    <row r="262" spans="1:65" s="2" customFormat="1" ht="33" customHeight="1">
      <c r="A262" s="29"/>
      <c r="B262" s="152"/>
      <c r="C262" s="172" t="s">
        <v>856</v>
      </c>
      <c r="D262" s="172" t="s">
        <v>613</v>
      </c>
      <c r="E262" s="173" t="s">
        <v>2741</v>
      </c>
      <c r="F262" s="174" t="s">
        <v>2742</v>
      </c>
      <c r="G262" s="175" t="s">
        <v>2043</v>
      </c>
      <c r="H262" s="176">
        <v>2</v>
      </c>
      <c r="I262" s="177"/>
      <c r="J262" s="178">
        <f t="shared" si="60"/>
        <v>0</v>
      </c>
      <c r="K262" s="179"/>
      <c r="L262" s="180"/>
      <c r="M262" s="181" t="s">
        <v>1</v>
      </c>
      <c r="N262" s="182" t="s">
        <v>40</v>
      </c>
      <c r="O262" s="58"/>
      <c r="P262" s="163">
        <f t="shared" si="61"/>
        <v>0</v>
      </c>
      <c r="Q262" s="163">
        <v>1.15E-2</v>
      </c>
      <c r="R262" s="163">
        <f t="shared" si="62"/>
        <v>2.3E-2</v>
      </c>
      <c r="S262" s="163">
        <v>0</v>
      </c>
      <c r="T262" s="164">
        <f t="shared" si="63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65" t="s">
        <v>292</v>
      </c>
      <c r="AT262" s="165" t="s">
        <v>613</v>
      </c>
      <c r="AU262" s="165" t="s">
        <v>87</v>
      </c>
      <c r="AY262" s="14" t="s">
        <v>163</v>
      </c>
      <c r="BE262" s="166">
        <f t="shared" si="64"/>
        <v>0</v>
      </c>
      <c r="BF262" s="166">
        <f t="shared" si="65"/>
        <v>0</v>
      </c>
      <c r="BG262" s="166">
        <f t="shared" si="66"/>
        <v>0</v>
      </c>
      <c r="BH262" s="166">
        <f t="shared" si="67"/>
        <v>0</v>
      </c>
      <c r="BI262" s="166">
        <f t="shared" si="68"/>
        <v>0</v>
      </c>
      <c r="BJ262" s="14" t="s">
        <v>87</v>
      </c>
      <c r="BK262" s="166">
        <f t="shared" si="69"/>
        <v>0</v>
      </c>
      <c r="BL262" s="14" t="s">
        <v>227</v>
      </c>
      <c r="BM262" s="165" t="s">
        <v>2229</v>
      </c>
    </row>
    <row r="263" spans="1:65" s="2" customFormat="1" ht="16.5" customHeight="1">
      <c r="A263" s="29"/>
      <c r="B263" s="152"/>
      <c r="C263" s="172" t="s">
        <v>860</v>
      </c>
      <c r="D263" s="172" t="s">
        <v>613</v>
      </c>
      <c r="E263" s="173" t="s">
        <v>2743</v>
      </c>
      <c r="F263" s="174" t="s">
        <v>2744</v>
      </c>
      <c r="G263" s="175" t="s">
        <v>2043</v>
      </c>
      <c r="H263" s="176">
        <v>1</v>
      </c>
      <c r="I263" s="177"/>
      <c r="J263" s="178">
        <f t="shared" si="60"/>
        <v>0</v>
      </c>
      <c r="K263" s="179"/>
      <c r="L263" s="180"/>
      <c r="M263" s="181" t="s">
        <v>1</v>
      </c>
      <c r="N263" s="182" t="s">
        <v>40</v>
      </c>
      <c r="O263" s="58"/>
      <c r="P263" s="163">
        <f t="shared" si="61"/>
        <v>0</v>
      </c>
      <c r="Q263" s="163">
        <v>0</v>
      </c>
      <c r="R263" s="163">
        <f t="shared" si="62"/>
        <v>0</v>
      </c>
      <c r="S263" s="163">
        <v>0</v>
      </c>
      <c r="T263" s="164">
        <f t="shared" si="63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65" t="s">
        <v>292</v>
      </c>
      <c r="AT263" s="165" t="s">
        <v>613</v>
      </c>
      <c r="AU263" s="165" t="s">
        <v>87</v>
      </c>
      <c r="AY263" s="14" t="s">
        <v>163</v>
      </c>
      <c r="BE263" s="166">
        <f t="shared" si="64"/>
        <v>0</v>
      </c>
      <c r="BF263" s="166">
        <f t="shared" si="65"/>
        <v>0</v>
      </c>
      <c r="BG263" s="166">
        <f t="shared" si="66"/>
        <v>0</v>
      </c>
      <c r="BH263" s="166">
        <f t="shared" si="67"/>
        <v>0</v>
      </c>
      <c r="BI263" s="166">
        <f t="shared" si="68"/>
        <v>0</v>
      </c>
      <c r="BJ263" s="14" t="s">
        <v>87</v>
      </c>
      <c r="BK263" s="166">
        <f t="shared" si="69"/>
        <v>0</v>
      </c>
      <c r="BL263" s="14" t="s">
        <v>227</v>
      </c>
      <c r="BM263" s="165" t="s">
        <v>2232</v>
      </c>
    </row>
    <row r="264" spans="1:65" s="2" customFormat="1" ht="16.5" customHeight="1">
      <c r="A264" s="29"/>
      <c r="B264" s="152"/>
      <c r="C264" s="172" t="s">
        <v>864</v>
      </c>
      <c r="D264" s="172" t="s">
        <v>613</v>
      </c>
      <c r="E264" s="173" t="s">
        <v>2745</v>
      </c>
      <c r="F264" s="174" t="s">
        <v>2746</v>
      </c>
      <c r="G264" s="175" t="s">
        <v>2043</v>
      </c>
      <c r="H264" s="176">
        <v>1</v>
      </c>
      <c r="I264" s="177"/>
      <c r="J264" s="178">
        <f t="shared" si="60"/>
        <v>0</v>
      </c>
      <c r="K264" s="179"/>
      <c r="L264" s="180"/>
      <c r="M264" s="181" t="s">
        <v>1</v>
      </c>
      <c r="N264" s="182" t="s">
        <v>40</v>
      </c>
      <c r="O264" s="58"/>
      <c r="P264" s="163">
        <f t="shared" si="61"/>
        <v>0</v>
      </c>
      <c r="Q264" s="163">
        <v>0</v>
      </c>
      <c r="R264" s="163">
        <f t="shared" si="62"/>
        <v>0</v>
      </c>
      <c r="S264" s="163">
        <v>0</v>
      </c>
      <c r="T264" s="164">
        <f t="shared" si="63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65" t="s">
        <v>292</v>
      </c>
      <c r="AT264" s="165" t="s">
        <v>613</v>
      </c>
      <c r="AU264" s="165" t="s">
        <v>87</v>
      </c>
      <c r="AY264" s="14" t="s">
        <v>163</v>
      </c>
      <c r="BE264" s="166">
        <f t="shared" si="64"/>
        <v>0</v>
      </c>
      <c r="BF264" s="166">
        <f t="shared" si="65"/>
        <v>0</v>
      </c>
      <c r="BG264" s="166">
        <f t="shared" si="66"/>
        <v>0</v>
      </c>
      <c r="BH264" s="166">
        <f t="shared" si="67"/>
        <v>0</v>
      </c>
      <c r="BI264" s="166">
        <f t="shared" si="68"/>
        <v>0</v>
      </c>
      <c r="BJ264" s="14" t="s">
        <v>87</v>
      </c>
      <c r="BK264" s="166">
        <f t="shared" si="69"/>
        <v>0</v>
      </c>
      <c r="BL264" s="14" t="s">
        <v>227</v>
      </c>
      <c r="BM264" s="165" t="s">
        <v>2236</v>
      </c>
    </row>
    <row r="265" spans="1:65" s="2" customFormat="1" ht="16.5" customHeight="1">
      <c r="A265" s="29"/>
      <c r="B265" s="152"/>
      <c r="C265" s="172" t="s">
        <v>868</v>
      </c>
      <c r="D265" s="172" t="s">
        <v>613</v>
      </c>
      <c r="E265" s="173" t="s">
        <v>2747</v>
      </c>
      <c r="F265" s="174" t="s">
        <v>2748</v>
      </c>
      <c r="G265" s="175" t="s">
        <v>2043</v>
      </c>
      <c r="H265" s="176">
        <v>4</v>
      </c>
      <c r="I265" s="177"/>
      <c r="J265" s="178">
        <f t="shared" si="60"/>
        <v>0</v>
      </c>
      <c r="K265" s="179"/>
      <c r="L265" s="180"/>
      <c r="M265" s="181" t="s">
        <v>1</v>
      </c>
      <c r="N265" s="182" t="s">
        <v>40</v>
      </c>
      <c r="O265" s="58"/>
      <c r="P265" s="163">
        <f t="shared" si="61"/>
        <v>0</v>
      </c>
      <c r="Q265" s="163">
        <v>0</v>
      </c>
      <c r="R265" s="163">
        <f t="shared" si="62"/>
        <v>0</v>
      </c>
      <c r="S265" s="163">
        <v>0</v>
      </c>
      <c r="T265" s="164">
        <f t="shared" si="63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65" t="s">
        <v>292</v>
      </c>
      <c r="AT265" s="165" t="s">
        <v>613</v>
      </c>
      <c r="AU265" s="165" t="s">
        <v>87</v>
      </c>
      <c r="AY265" s="14" t="s">
        <v>163</v>
      </c>
      <c r="BE265" s="166">
        <f t="shared" si="64"/>
        <v>0</v>
      </c>
      <c r="BF265" s="166">
        <f t="shared" si="65"/>
        <v>0</v>
      </c>
      <c r="BG265" s="166">
        <f t="shared" si="66"/>
        <v>0</v>
      </c>
      <c r="BH265" s="166">
        <f t="shared" si="67"/>
        <v>0</v>
      </c>
      <c r="BI265" s="166">
        <f t="shared" si="68"/>
        <v>0</v>
      </c>
      <c r="BJ265" s="14" t="s">
        <v>87</v>
      </c>
      <c r="BK265" s="166">
        <f t="shared" si="69"/>
        <v>0</v>
      </c>
      <c r="BL265" s="14" t="s">
        <v>227</v>
      </c>
      <c r="BM265" s="165" t="s">
        <v>2240</v>
      </c>
    </row>
    <row r="266" spans="1:65" s="2" customFormat="1" ht="16.5" customHeight="1">
      <c r="A266" s="29"/>
      <c r="B266" s="152"/>
      <c r="C266" s="172" t="s">
        <v>872</v>
      </c>
      <c r="D266" s="172" t="s">
        <v>613</v>
      </c>
      <c r="E266" s="173" t="s">
        <v>2749</v>
      </c>
      <c r="F266" s="174" t="s">
        <v>2750</v>
      </c>
      <c r="G266" s="175" t="s">
        <v>2043</v>
      </c>
      <c r="H266" s="176">
        <v>2</v>
      </c>
      <c r="I266" s="177"/>
      <c r="J266" s="178">
        <f t="shared" si="60"/>
        <v>0</v>
      </c>
      <c r="K266" s="179"/>
      <c r="L266" s="180"/>
      <c r="M266" s="181" t="s">
        <v>1</v>
      </c>
      <c r="N266" s="182" t="s">
        <v>40</v>
      </c>
      <c r="O266" s="58"/>
      <c r="P266" s="163">
        <f t="shared" si="61"/>
        <v>0</v>
      </c>
      <c r="Q266" s="163">
        <v>0</v>
      </c>
      <c r="R266" s="163">
        <f t="shared" si="62"/>
        <v>0</v>
      </c>
      <c r="S266" s="163">
        <v>0</v>
      </c>
      <c r="T266" s="164">
        <f t="shared" si="63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65" t="s">
        <v>292</v>
      </c>
      <c r="AT266" s="165" t="s">
        <v>613</v>
      </c>
      <c r="AU266" s="165" t="s">
        <v>87</v>
      </c>
      <c r="AY266" s="14" t="s">
        <v>163</v>
      </c>
      <c r="BE266" s="166">
        <f t="shared" si="64"/>
        <v>0</v>
      </c>
      <c r="BF266" s="166">
        <f t="shared" si="65"/>
        <v>0</v>
      </c>
      <c r="BG266" s="166">
        <f t="shared" si="66"/>
        <v>0</v>
      </c>
      <c r="BH266" s="166">
        <f t="shared" si="67"/>
        <v>0</v>
      </c>
      <c r="BI266" s="166">
        <f t="shared" si="68"/>
        <v>0</v>
      </c>
      <c r="BJ266" s="14" t="s">
        <v>87</v>
      </c>
      <c r="BK266" s="166">
        <f t="shared" si="69"/>
        <v>0</v>
      </c>
      <c r="BL266" s="14" t="s">
        <v>227</v>
      </c>
      <c r="BM266" s="165" t="s">
        <v>2244</v>
      </c>
    </row>
    <row r="267" spans="1:65" s="2" customFormat="1" ht="21.75" customHeight="1">
      <c r="A267" s="29"/>
      <c r="B267" s="152"/>
      <c r="C267" s="153" t="s">
        <v>876</v>
      </c>
      <c r="D267" s="153" t="s">
        <v>165</v>
      </c>
      <c r="E267" s="154" t="s">
        <v>2751</v>
      </c>
      <c r="F267" s="155" t="s">
        <v>2752</v>
      </c>
      <c r="G267" s="156" t="s">
        <v>2362</v>
      </c>
      <c r="H267" s="157">
        <v>5</v>
      </c>
      <c r="I267" s="158"/>
      <c r="J267" s="159">
        <f t="shared" si="60"/>
        <v>0</v>
      </c>
      <c r="K267" s="160"/>
      <c r="L267" s="30"/>
      <c r="M267" s="161" t="s">
        <v>1</v>
      </c>
      <c r="N267" s="162" t="s">
        <v>40</v>
      </c>
      <c r="O267" s="58"/>
      <c r="P267" s="163">
        <f t="shared" si="61"/>
        <v>0</v>
      </c>
      <c r="Q267" s="163">
        <v>0</v>
      </c>
      <c r="R267" s="163">
        <f t="shared" si="62"/>
        <v>0</v>
      </c>
      <c r="S267" s="163">
        <v>0</v>
      </c>
      <c r="T267" s="164">
        <f t="shared" si="63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65" t="s">
        <v>227</v>
      </c>
      <c r="AT267" s="165" t="s">
        <v>165</v>
      </c>
      <c r="AU267" s="165" t="s">
        <v>87</v>
      </c>
      <c r="AY267" s="14" t="s">
        <v>163</v>
      </c>
      <c r="BE267" s="166">
        <f t="shared" si="64"/>
        <v>0</v>
      </c>
      <c r="BF267" s="166">
        <f t="shared" si="65"/>
        <v>0</v>
      </c>
      <c r="BG267" s="166">
        <f t="shared" si="66"/>
        <v>0</v>
      </c>
      <c r="BH267" s="166">
        <f t="shared" si="67"/>
        <v>0</v>
      </c>
      <c r="BI267" s="166">
        <f t="shared" si="68"/>
        <v>0</v>
      </c>
      <c r="BJ267" s="14" t="s">
        <v>87</v>
      </c>
      <c r="BK267" s="166">
        <f t="shared" si="69"/>
        <v>0</v>
      </c>
      <c r="BL267" s="14" t="s">
        <v>227</v>
      </c>
      <c r="BM267" s="165" t="s">
        <v>2247</v>
      </c>
    </row>
    <row r="268" spans="1:65" s="2" customFormat="1" ht="16.5" customHeight="1">
      <c r="A268" s="29"/>
      <c r="B268" s="152"/>
      <c r="C268" s="172" t="s">
        <v>880</v>
      </c>
      <c r="D268" s="172" t="s">
        <v>613</v>
      </c>
      <c r="E268" s="173" t="s">
        <v>2753</v>
      </c>
      <c r="F268" s="174" t="s">
        <v>2754</v>
      </c>
      <c r="G268" s="175" t="s">
        <v>2043</v>
      </c>
      <c r="H268" s="176">
        <v>10</v>
      </c>
      <c r="I268" s="177"/>
      <c r="J268" s="178">
        <f t="shared" si="60"/>
        <v>0</v>
      </c>
      <c r="K268" s="179"/>
      <c r="L268" s="180"/>
      <c r="M268" s="181" t="s">
        <v>1</v>
      </c>
      <c r="N268" s="182" t="s">
        <v>40</v>
      </c>
      <c r="O268" s="58"/>
      <c r="P268" s="163">
        <f t="shared" si="61"/>
        <v>0</v>
      </c>
      <c r="Q268" s="163">
        <v>1.1000000000000001E-3</v>
      </c>
      <c r="R268" s="163">
        <f t="shared" si="62"/>
        <v>1.1000000000000001E-2</v>
      </c>
      <c r="S268" s="163">
        <v>0</v>
      </c>
      <c r="T268" s="164">
        <f t="shared" si="63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65" t="s">
        <v>292</v>
      </c>
      <c r="AT268" s="165" t="s">
        <v>613</v>
      </c>
      <c r="AU268" s="165" t="s">
        <v>87</v>
      </c>
      <c r="AY268" s="14" t="s">
        <v>163</v>
      </c>
      <c r="BE268" s="166">
        <f t="shared" si="64"/>
        <v>0</v>
      </c>
      <c r="BF268" s="166">
        <f t="shared" si="65"/>
        <v>0</v>
      </c>
      <c r="BG268" s="166">
        <f t="shared" si="66"/>
        <v>0</v>
      </c>
      <c r="BH268" s="166">
        <f t="shared" si="67"/>
        <v>0</v>
      </c>
      <c r="BI268" s="166">
        <f t="shared" si="68"/>
        <v>0</v>
      </c>
      <c r="BJ268" s="14" t="s">
        <v>87</v>
      </c>
      <c r="BK268" s="166">
        <f t="shared" si="69"/>
        <v>0</v>
      </c>
      <c r="BL268" s="14" t="s">
        <v>227</v>
      </c>
      <c r="BM268" s="165" t="s">
        <v>2250</v>
      </c>
    </row>
    <row r="269" spans="1:65" s="2" customFormat="1" ht="16.5" customHeight="1">
      <c r="A269" s="29"/>
      <c r="B269" s="152"/>
      <c r="C269" s="172" t="s">
        <v>884</v>
      </c>
      <c r="D269" s="172" t="s">
        <v>613</v>
      </c>
      <c r="E269" s="173" t="s">
        <v>2755</v>
      </c>
      <c r="F269" s="174" t="s">
        <v>2756</v>
      </c>
      <c r="G269" s="175" t="s">
        <v>2043</v>
      </c>
      <c r="H269" s="176">
        <v>5</v>
      </c>
      <c r="I269" s="177"/>
      <c r="J269" s="178">
        <f t="shared" si="60"/>
        <v>0</v>
      </c>
      <c r="K269" s="179"/>
      <c r="L269" s="180"/>
      <c r="M269" s="181" t="s">
        <v>1</v>
      </c>
      <c r="N269" s="182" t="s">
        <v>40</v>
      </c>
      <c r="O269" s="58"/>
      <c r="P269" s="163">
        <f t="shared" si="61"/>
        <v>0</v>
      </c>
      <c r="Q269" s="163">
        <v>0</v>
      </c>
      <c r="R269" s="163">
        <f t="shared" si="62"/>
        <v>0</v>
      </c>
      <c r="S269" s="163">
        <v>0</v>
      </c>
      <c r="T269" s="164">
        <f t="shared" si="63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65" t="s">
        <v>292</v>
      </c>
      <c r="AT269" s="165" t="s">
        <v>613</v>
      </c>
      <c r="AU269" s="165" t="s">
        <v>87</v>
      </c>
      <c r="AY269" s="14" t="s">
        <v>163</v>
      </c>
      <c r="BE269" s="166">
        <f t="shared" si="64"/>
        <v>0</v>
      </c>
      <c r="BF269" s="166">
        <f t="shared" si="65"/>
        <v>0</v>
      </c>
      <c r="BG269" s="166">
        <f t="shared" si="66"/>
        <v>0</v>
      </c>
      <c r="BH269" s="166">
        <f t="shared" si="67"/>
        <v>0</v>
      </c>
      <c r="BI269" s="166">
        <f t="shared" si="68"/>
        <v>0</v>
      </c>
      <c r="BJ269" s="14" t="s">
        <v>87</v>
      </c>
      <c r="BK269" s="166">
        <f t="shared" si="69"/>
        <v>0</v>
      </c>
      <c r="BL269" s="14" t="s">
        <v>227</v>
      </c>
      <c r="BM269" s="165" t="s">
        <v>2253</v>
      </c>
    </row>
    <row r="270" spans="1:65" s="2" customFormat="1" ht="24.2" customHeight="1">
      <c r="A270" s="29"/>
      <c r="B270" s="152"/>
      <c r="C270" s="172" t="s">
        <v>888</v>
      </c>
      <c r="D270" s="172" t="s">
        <v>613</v>
      </c>
      <c r="E270" s="173" t="s">
        <v>2757</v>
      </c>
      <c r="F270" s="174" t="s">
        <v>2758</v>
      </c>
      <c r="G270" s="175" t="s">
        <v>2043</v>
      </c>
      <c r="H270" s="176">
        <v>5</v>
      </c>
      <c r="I270" s="177"/>
      <c r="J270" s="178">
        <f t="shared" si="60"/>
        <v>0</v>
      </c>
      <c r="K270" s="179"/>
      <c r="L270" s="180"/>
      <c r="M270" s="181" t="s">
        <v>1</v>
      </c>
      <c r="N270" s="182" t="s">
        <v>40</v>
      </c>
      <c r="O270" s="58"/>
      <c r="P270" s="163">
        <f t="shared" si="61"/>
        <v>0</v>
      </c>
      <c r="Q270" s="163">
        <v>2.7999999999999998E-4</v>
      </c>
      <c r="R270" s="163">
        <f t="shared" si="62"/>
        <v>1.3999999999999998E-3</v>
      </c>
      <c r="S270" s="163">
        <v>0</v>
      </c>
      <c r="T270" s="164">
        <f t="shared" si="63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65" t="s">
        <v>292</v>
      </c>
      <c r="AT270" s="165" t="s">
        <v>613</v>
      </c>
      <c r="AU270" s="165" t="s">
        <v>87</v>
      </c>
      <c r="AY270" s="14" t="s">
        <v>163</v>
      </c>
      <c r="BE270" s="166">
        <f t="shared" si="64"/>
        <v>0</v>
      </c>
      <c r="BF270" s="166">
        <f t="shared" si="65"/>
        <v>0</v>
      </c>
      <c r="BG270" s="166">
        <f t="shared" si="66"/>
        <v>0</v>
      </c>
      <c r="BH270" s="166">
        <f t="shared" si="67"/>
        <v>0</v>
      </c>
      <c r="BI270" s="166">
        <f t="shared" si="68"/>
        <v>0</v>
      </c>
      <c r="BJ270" s="14" t="s">
        <v>87</v>
      </c>
      <c r="BK270" s="166">
        <f t="shared" si="69"/>
        <v>0</v>
      </c>
      <c r="BL270" s="14" t="s">
        <v>227</v>
      </c>
      <c r="BM270" s="165" t="s">
        <v>2256</v>
      </c>
    </row>
    <row r="271" spans="1:65" s="2" customFormat="1" ht="21.75" customHeight="1">
      <c r="A271" s="29"/>
      <c r="B271" s="152"/>
      <c r="C271" s="153" t="s">
        <v>892</v>
      </c>
      <c r="D271" s="153" t="s">
        <v>165</v>
      </c>
      <c r="E271" s="154" t="s">
        <v>2759</v>
      </c>
      <c r="F271" s="155" t="s">
        <v>2760</v>
      </c>
      <c r="G271" s="156" t="s">
        <v>168</v>
      </c>
      <c r="H271" s="157">
        <v>224.9</v>
      </c>
      <c r="I271" s="158"/>
      <c r="J271" s="159">
        <f t="shared" si="60"/>
        <v>0</v>
      </c>
      <c r="K271" s="160"/>
      <c r="L271" s="30"/>
      <c r="M271" s="161" t="s">
        <v>1</v>
      </c>
      <c r="N271" s="162" t="s">
        <v>40</v>
      </c>
      <c r="O271" s="58"/>
      <c r="P271" s="163">
        <f t="shared" si="61"/>
        <v>0</v>
      </c>
      <c r="Q271" s="163">
        <v>0</v>
      </c>
      <c r="R271" s="163">
        <f t="shared" si="62"/>
        <v>0</v>
      </c>
      <c r="S271" s="163">
        <v>0</v>
      </c>
      <c r="T271" s="164">
        <f t="shared" si="63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65" t="s">
        <v>227</v>
      </c>
      <c r="AT271" s="165" t="s">
        <v>165</v>
      </c>
      <c r="AU271" s="165" t="s">
        <v>87</v>
      </c>
      <c r="AY271" s="14" t="s">
        <v>163</v>
      </c>
      <c r="BE271" s="166">
        <f t="shared" si="64"/>
        <v>0</v>
      </c>
      <c r="BF271" s="166">
        <f t="shared" si="65"/>
        <v>0</v>
      </c>
      <c r="BG271" s="166">
        <f t="shared" si="66"/>
        <v>0</v>
      </c>
      <c r="BH271" s="166">
        <f t="shared" si="67"/>
        <v>0</v>
      </c>
      <c r="BI271" s="166">
        <f t="shared" si="68"/>
        <v>0</v>
      </c>
      <c r="BJ271" s="14" t="s">
        <v>87</v>
      </c>
      <c r="BK271" s="166">
        <f t="shared" si="69"/>
        <v>0</v>
      </c>
      <c r="BL271" s="14" t="s">
        <v>227</v>
      </c>
      <c r="BM271" s="165" t="s">
        <v>2261</v>
      </c>
    </row>
    <row r="272" spans="1:65" s="2" customFormat="1" ht="24.2" customHeight="1">
      <c r="A272" s="29"/>
      <c r="B272" s="152"/>
      <c r="C272" s="153" t="s">
        <v>896</v>
      </c>
      <c r="D272" s="153" t="s">
        <v>165</v>
      </c>
      <c r="E272" s="154" t="s">
        <v>2761</v>
      </c>
      <c r="F272" s="155" t="s">
        <v>2762</v>
      </c>
      <c r="G272" s="156" t="s">
        <v>168</v>
      </c>
      <c r="H272" s="157">
        <v>221</v>
      </c>
      <c r="I272" s="158"/>
      <c r="J272" s="159">
        <f t="shared" si="60"/>
        <v>0</v>
      </c>
      <c r="K272" s="160"/>
      <c r="L272" s="30"/>
      <c r="M272" s="161" t="s">
        <v>1</v>
      </c>
      <c r="N272" s="162" t="s">
        <v>40</v>
      </c>
      <c r="O272" s="58"/>
      <c r="P272" s="163">
        <f t="shared" si="61"/>
        <v>0</v>
      </c>
      <c r="Q272" s="163">
        <v>2.1099999999999999E-3</v>
      </c>
      <c r="R272" s="163">
        <f t="shared" si="62"/>
        <v>0.46631</v>
      </c>
      <c r="S272" s="163">
        <v>0</v>
      </c>
      <c r="T272" s="164">
        <f t="shared" si="63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65" t="s">
        <v>227</v>
      </c>
      <c r="AT272" s="165" t="s">
        <v>165</v>
      </c>
      <c r="AU272" s="165" t="s">
        <v>87</v>
      </c>
      <c r="AY272" s="14" t="s">
        <v>163</v>
      </c>
      <c r="BE272" s="166">
        <f t="shared" si="64"/>
        <v>0</v>
      </c>
      <c r="BF272" s="166">
        <f t="shared" si="65"/>
        <v>0</v>
      </c>
      <c r="BG272" s="166">
        <f t="shared" si="66"/>
        <v>0</v>
      </c>
      <c r="BH272" s="166">
        <f t="shared" si="67"/>
        <v>0</v>
      </c>
      <c r="BI272" s="166">
        <f t="shared" si="68"/>
        <v>0</v>
      </c>
      <c r="BJ272" s="14" t="s">
        <v>87</v>
      </c>
      <c r="BK272" s="166">
        <f t="shared" si="69"/>
        <v>0</v>
      </c>
      <c r="BL272" s="14" t="s">
        <v>227</v>
      </c>
      <c r="BM272" s="165" t="s">
        <v>2500</v>
      </c>
    </row>
    <row r="273" spans="1:65" s="2" customFormat="1" ht="24.2" customHeight="1">
      <c r="A273" s="29"/>
      <c r="B273" s="152"/>
      <c r="C273" s="153" t="s">
        <v>898</v>
      </c>
      <c r="D273" s="153" t="s">
        <v>165</v>
      </c>
      <c r="E273" s="154" t="s">
        <v>2763</v>
      </c>
      <c r="F273" s="155" t="s">
        <v>2764</v>
      </c>
      <c r="G273" s="156" t="s">
        <v>2043</v>
      </c>
      <c r="H273" s="157">
        <v>3</v>
      </c>
      <c r="I273" s="158"/>
      <c r="J273" s="159">
        <f t="shared" si="60"/>
        <v>0</v>
      </c>
      <c r="K273" s="160"/>
      <c r="L273" s="30"/>
      <c r="M273" s="161" t="s">
        <v>1</v>
      </c>
      <c r="N273" s="162" t="s">
        <v>40</v>
      </c>
      <c r="O273" s="58"/>
      <c r="P273" s="163">
        <f t="shared" si="61"/>
        <v>0</v>
      </c>
      <c r="Q273" s="163">
        <v>1.91E-3</v>
      </c>
      <c r="R273" s="163">
        <f t="shared" si="62"/>
        <v>5.7299999999999999E-3</v>
      </c>
      <c r="S273" s="163">
        <v>0</v>
      </c>
      <c r="T273" s="164">
        <f t="shared" si="63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65" t="s">
        <v>227</v>
      </c>
      <c r="AT273" s="165" t="s">
        <v>165</v>
      </c>
      <c r="AU273" s="165" t="s">
        <v>87</v>
      </c>
      <c r="AY273" s="14" t="s">
        <v>163</v>
      </c>
      <c r="BE273" s="166">
        <f t="shared" si="64"/>
        <v>0</v>
      </c>
      <c r="BF273" s="166">
        <f t="shared" si="65"/>
        <v>0</v>
      </c>
      <c r="BG273" s="166">
        <f t="shared" si="66"/>
        <v>0</v>
      </c>
      <c r="BH273" s="166">
        <f t="shared" si="67"/>
        <v>0</v>
      </c>
      <c r="BI273" s="166">
        <f t="shared" si="68"/>
        <v>0</v>
      </c>
      <c r="BJ273" s="14" t="s">
        <v>87</v>
      </c>
      <c r="BK273" s="166">
        <f t="shared" si="69"/>
        <v>0</v>
      </c>
      <c r="BL273" s="14" t="s">
        <v>227</v>
      </c>
      <c r="BM273" s="165" t="s">
        <v>2503</v>
      </c>
    </row>
    <row r="274" spans="1:65" s="2" customFormat="1" ht="16.5" customHeight="1">
      <c r="A274" s="29"/>
      <c r="B274" s="152"/>
      <c r="C274" s="172" t="s">
        <v>900</v>
      </c>
      <c r="D274" s="172" t="s">
        <v>613</v>
      </c>
      <c r="E274" s="173" t="s">
        <v>2765</v>
      </c>
      <c r="F274" s="174" t="s">
        <v>2766</v>
      </c>
      <c r="G274" s="175" t="s">
        <v>2043</v>
      </c>
      <c r="H274" s="176">
        <v>8</v>
      </c>
      <c r="I274" s="177"/>
      <c r="J274" s="178">
        <f t="shared" si="60"/>
        <v>0</v>
      </c>
      <c r="K274" s="179"/>
      <c r="L274" s="180"/>
      <c r="M274" s="181" t="s">
        <v>1</v>
      </c>
      <c r="N274" s="182" t="s">
        <v>40</v>
      </c>
      <c r="O274" s="58"/>
      <c r="P274" s="163">
        <f t="shared" si="61"/>
        <v>0</v>
      </c>
      <c r="Q274" s="163">
        <v>0</v>
      </c>
      <c r="R274" s="163">
        <f t="shared" si="62"/>
        <v>0</v>
      </c>
      <c r="S274" s="163">
        <v>0</v>
      </c>
      <c r="T274" s="164">
        <f t="shared" si="63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65" t="s">
        <v>292</v>
      </c>
      <c r="AT274" s="165" t="s">
        <v>613</v>
      </c>
      <c r="AU274" s="165" t="s">
        <v>87</v>
      </c>
      <c r="AY274" s="14" t="s">
        <v>163</v>
      </c>
      <c r="BE274" s="166">
        <f t="shared" si="64"/>
        <v>0</v>
      </c>
      <c r="BF274" s="166">
        <f t="shared" si="65"/>
        <v>0</v>
      </c>
      <c r="BG274" s="166">
        <f t="shared" si="66"/>
        <v>0</v>
      </c>
      <c r="BH274" s="166">
        <f t="shared" si="67"/>
        <v>0</v>
      </c>
      <c r="BI274" s="166">
        <f t="shared" si="68"/>
        <v>0</v>
      </c>
      <c r="BJ274" s="14" t="s">
        <v>87</v>
      </c>
      <c r="BK274" s="166">
        <f t="shared" si="69"/>
        <v>0</v>
      </c>
      <c r="BL274" s="14" t="s">
        <v>227</v>
      </c>
      <c r="BM274" s="165" t="s">
        <v>1141</v>
      </c>
    </row>
    <row r="275" spans="1:65" s="2" customFormat="1" ht="16.5" customHeight="1">
      <c r="A275" s="29"/>
      <c r="B275" s="152"/>
      <c r="C275" s="172" t="s">
        <v>902</v>
      </c>
      <c r="D275" s="172" t="s">
        <v>613</v>
      </c>
      <c r="E275" s="173" t="s">
        <v>2767</v>
      </c>
      <c r="F275" s="174" t="s">
        <v>2768</v>
      </c>
      <c r="G275" s="175" t="s">
        <v>2769</v>
      </c>
      <c r="H275" s="176">
        <v>6</v>
      </c>
      <c r="I275" s="177"/>
      <c r="J275" s="178">
        <f t="shared" si="60"/>
        <v>0</v>
      </c>
      <c r="K275" s="179"/>
      <c r="L275" s="180"/>
      <c r="M275" s="181" t="s">
        <v>1</v>
      </c>
      <c r="N275" s="182" t="s">
        <v>40</v>
      </c>
      <c r="O275" s="58"/>
      <c r="P275" s="163">
        <f t="shared" si="61"/>
        <v>0</v>
      </c>
      <c r="Q275" s="163">
        <v>0</v>
      </c>
      <c r="R275" s="163">
        <f t="shared" si="62"/>
        <v>0</v>
      </c>
      <c r="S275" s="163">
        <v>0</v>
      </c>
      <c r="T275" s="164">
        <f t="shared" si="63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65" t="s">
        <v>292</v>
      </c>
      <c r="AT275" s="165" t="s">
        <v>613</v>
      </c>
      <c r="AU275" s="165" t="s">
        <v>87</v>
      </c>
      <c r="AY275" s="14" t="s">
        <v>163</v>
      </c>
      <c r="BE275" s="166">
        <f t="shared" si="64"/>
        <v>0</v>
      </c>
      <c r="BF275" s="166">
        <f t="shared" si="65"/>
        <v>0</v>
      </c>
      <c r="BG275" s="166">
        <f t="shared" si="66"/>
        <v>0</v>
      </c>
      <c r="BH275" s="166">
        <f t="shared" si="67"/>
        <v>0</v>
      </c>
      <c r="BI275" s="166">
        <f t="shared" si="68"/>
        <v>0</v>
      </c>
      <c r="BJ275" s="14" t="s">
        <v>87</v>
      </c>
      <c r="BK275" s="166">
        <f t="shared" si="69"/>
        <v>0</v>
      </c>
      <c r="BL275" s="14" t="s">
        <v>227</v>
      </c>
      <c r="BM275" s="165" t="s">
        <v>2508</v>
      </c>
    </row>
    <row r="276" spans="1:65" s="2" customFormat="1" ht="24.2" customHeight="1">
      <c r="A276" s="29"/>
      <c r="B276" s="152"/>
      <c r="C276" s="172" t="s">
        <v>904</v>
      </c>
      <c r="D276" s="172" t="s">
        <v>613</v>
      </c>
      <c r="E276" s="173" t="s">
        <v>2770</v>
      </c>
      <c r="F276" s="174" t="s">
        <v>2771</v>
      </c>
      <c r="G276" s="175" t="s">
        <v>2043</v>
      </c>
      <c r="H276" s="176">
        <v>2</v>
      </c>
      <c r="I276" s="177"/>
      <c r="J276" s="178">
        <f t="shared" si="60"/>
        <v>0</v>
      </c>
      <c r="K276" s="179"/>
      <c r="L276" s="180"/>
      <c r="M276" s="181" t="s">
        <v>1</v>
      </c>
      <c r="N276" s="182" t="s">
        <v>40</v>
      </c>
      <c r="O276" s="58"/>
      <c r="P276" s="163">
        <f t="shared" si="61"/>
        <v>0</v>
      </c>
      <c r="Q276" s="163">
        <v>0</v>
      </c>
      <c r="R276" s="163">
        <f t="shared" si="62"/>
        <v>0</v>
      </c>
      <c r="S276" s="163">
        <v>0</v>
      </c>
      <c r="T276" s="164">
        <f t="shared" si="63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65" t="s">
        <v>292</v>
      </c>
      <c r="AT276" s="165" t="s">
        <v>613</v>
      </c>
      <c r="AU276" s="165" t="s">
        <v>87</v>
      </c>
      <c r="AY276" s="14" t="s">
        <v>163</v>
      </c>
      <c r="BE276" s="166">
        <f t="shared" si="64"/>
        <v>0</v>
      </c>
      <c r="BF276" s="166">
        <f t="shared" si="65"/>
        <v>0</v>
      </c>
      <c r="BG276" s="166">
        <f t="shared" si="66"/>
        <v>0</v>
      </c>
      <c r="BH276" s="166">
        <f t="shared" si="67"/>
        <v>0</v>
      </c>
      <c r="BI276" s="166">
        <f t="shared" si="68"/>
        <v>0</v>
      </c>
      <c r="BJ276" s="14" t="s">
        <v>87</v>
      </c>
      <c r="BK276" s="166">
        <f t="shared" si="69"/>
        <v>0</v>
      </c>
      <c r="BL276" s="14" t="s">
        <v>227</v>
      </c>
      <c r="BM276" s="165" t="s">
        <v>2511</v>
      </c>
    </row>
    <row r="277" spans="1:65" s="2" customFormat="1" ht="16.5" customHeight="1">
      <c r="A277" s="29"/>
      <c r="B277" s="152"/>
      <c r="C277" s="172" t="s">
        <v>908</v>
      </c>
      <c r="D277" s="172" t="s">
        <v>613</v>
      </c>
      <c r="E277" s="173" t="s">
        <v>2772</v>
      </c>
      <c r="F277" s="174" t="s">
        <v>2773</v>
      </c>
      <c r="G277" s="175" t="s">
        <v>2774</v>
      </c>
      <c r="H277" s="176">
        <v>2</v>
      </c>
      <c r="I277" s="177"/>
      <c r="J277" s="178">
        <f t="shared" si="60"/>
        <v>0</v>
      </c>
      <c r="K277" s="179"/>
      <c r="L277" s="180"/>
      <c r="M277" s="181" t="s">
        <v>1</v>
      </c>
      <c r="N277" s="182" t="s">
        <v>40</v>
      </c>
      <c r="O277" s="58"/>
      <c r="P277" s="163">
        <f t="shared" si="61"/>
        <v>0</v>
      </c>
      <c r="Q277" s="163">
        <v>0</v>
      </c>
      <c r="R277" s="163">
        <f t="shared" si="62"/>
        <v>0</v>
      </c>
      <c r="S277" s="163">
        <v>0</v>
      </c>
      <c r="T277" s="164">
        <f t="shared" si="63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65" t="s">
        <v>292</v>
      </c>
      <c r="AT277" s="165" t="s">
        <v>613</v>
      </c>
      <c r="AU277" s="165" t="s">
        <v>87</v>
      </c>
      <c r="AY277" s="14" t="s">
        <v>163</v>
      </c>
      <c r="BE277" s="166">
        <f t="shared" si="64"/>
        <v>0</v>
      </c>
      <c r="BF277" s="166">
        <f t="shared" si="65"/>
        <v>0</v>
      </c>
      <c r="BG277" s="166">
        <f t="shared" si="66"/>
        <v>0</v>
      </c>
      <c r="BH277" s="166">
        <f t="shared" si="67"/>
        <v>0</v>
      </c>
      <c r="BI277" s="166">
        <f t="shared" si="68"/>
        <v>0</v>
      </c>
      <c r="BJ277" s="14" t="s">
        <v>87</v>
      </c>
      <c r="BK277" s="166">
        <f t="shared" si="69"/>
        <v>0</v>
      </c>
      <c r="BL277" s="14" t="s">
        <v>227</v>
      </c>
      <c r="BM277" s="165" t="s">
        <v>2518</v>
      </c>
    </row>
    <row r="278" spans="1:65" s="2" customFormat="1" ht="24.2" customHeight="1">
      <c r="A278" s="29"/>
      <c r="B278" s="152"/>
      <c r="C278" s="153" t="s">
        <v>914</v>
      </c>
      <c r="D278" s="153" t="s">
        <v>165</v>
      </c>
      <c r="E278" s="154" t="s">
        <v>2775</v>
      </c>
      <c r="F278" s="155" t="s">
        <v>2776</v>
      </c>
      <c r="G278" s="156" t="s">
        <v>953</v>
      </c>
      <c r="H278" s="183"/>
      <c r="I278" s="158"/>
      <c r="J278" s="159">
        <f t="shared" si="60"/>
        <v>0</v>
      </c>
      <c r="K278" s="160"/>
      <c r="L278" s="30"/>
      <c r="M278" s="161" t="s">
        <v>1</v>
      </c>
      <c r="N278" s="162" t="s">
        <v>40</v>
      </c>
      <c r="O278" s="58"/>
      <c r="P278" s="163">
        <f t="shared" si="61"/>
        <v>0</v>
      </c>
      <c r="Q278" s="163">
        <v>0</v>
      </c>
      <c r="R278" s="163">
        <f t="shared" si="62"/>
        <v>0</v>
      </c>
      <c r="S278" s="163">
        <v>0</v>
      </c>
      <c r="T278" s="164">
        <f t="shared" si="63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65" t="s">
        <v>227</v>
      </c>
      <c r="AT278" s="165" t="s">
        <v>165</v>
      </c>
      <c r="AU278" s="165" t="s">
        <v>87</v>
      </c>
      <c r="AY278" s="14" t="s">
        <v>163</v>
      </c>
      <c r="BE278" s="166">
        <f t="shared" si="64"/>
        <v>0</v>
      </c>
      <c r="BF278" s="166">
        <f t="shared" si="65"/>
        <v>0</v>
      </c>
      <c r="BG278" s="166">
        <f t="shared" si="66"/>
        <v>0</v>
      </c>
      <c r="BH278" s="166">
        <f t="shared" si="67"/>
        <v>0</v>
      </c>
      <c r="BI278" s="166">
        <f t="shared" si="68"/>
        <v>0</v>
      </c>
      <c r="BJ278" s="14" t="s">
        <v>87</v>
      </c>
      <c r="BK278" s="166">
        <f t="shared" si="69"/>
        <v>0</v>
      </c>
      <c r="BL278" s="14" t="s">
        <v>227</v>
      </c>
      <c r="BM278" s="165" t="s">
        <v>2519</v>
      </c>
    </row>
    <row r="279" spans="1:65" s="12" customFormat="1" ht="22.9" customHeight="1">
      <c r="B279" s="139"/>
      <c r="D279" s="140" t="s">
        <v>73</v>
      </c>
      <c r="E279" s="150" t="s">
        <v>390</v>
      </c>
      <c r="F279" s="150" t="s">
        <v>391</v>
      </c>
      <c r="I279" s="142"/>
      <c r="J279" s="151">
        <f>BK279</f>
        <v>0</v>
      </c>
      <c r="L279" s="139"/>
      <c r="M279" s="144"/>
      <c r="N279" s="145"/>
      <c r="O279" s="145"/>
      <c r="P279" s="146">
        <f>SUM(P280:P282)</f>
        <v>0</v>
      </c>
      <c r="Q279" s="145"/>
      <c r="R279" s="146">
        <f>SUM(R280:R282)</f>
        <v>0</v>
      </c>
      <c r="S279" s="145"/>
      <c r="T279" s="147">
        <f>SUM(T280:T282)</f>
        <v>2.5200000000000001E-3</v>
      </c>
      <c r="AR279" s="140" t="s">
        <v>87</v>
      </c>
      <c r="AT279" s="148" t="s">
        <v>73</v>
      </c>
      <c r="AU279" s="148" t="s">
        <v>81</v>
      </c>
      <c r="AY279" s="140" t="s">
        <v>163</v>
      </c>
      <c r="BK279" s="149">
        <f>SUM(BK280:BK282)</f>
        <v>0</v>
      </c>
    </row>
    <row r="280" spans="1:65" s="2" customFormat="1" ht="21.75" customHeight="1">
      <c r="A280" s="29"/>
      <c r="B280" s="152"/>
      <c r="C280" s="153" t="s">
        <v>918</v>
      </c>
      <c r="D280" s="153" t="s">
        <v>165</v>
      </c>
      <c r="E280" s="154" t="s">
        <v>2215</v>
      </c>
      <c r="F280" s="155" t="s">
        <v>2216</v>
      </c>
      <c r="G280" s="156" t="s">
        <v>168</v>
      </c>
      <c r="H280" s="157">
        <v>6.3E-2</v>
      </c>
      <c r="I280" s="158"/>
      <c r="J280" s="159">
        <f>ROUND(I280*H280,2)</f>
        <v>0</v>
      </c>
      <c r="K280" s="160"/>
      <c r="L280" s="30"/>
      <c r="M280" s="161" t="s">
        <v>1</v>
      </c>
      <c r="N280" s="162" t="s">
        <v>40</v>
      </c>
      <c r="O280" s="58"/>
      <c r="P280" s="163">
        <f>O280*H280</f>
        <v>0</v>
      </c>
      <c r="Q280" s="163">
        <v>0</v>
      </c>
      <c r="R280" s="163">
        <f>Q280*H280</f>
        <v>0</v>
      </c>
      <c r="S280" s="163">
        <v>0</v>
      </c>
      <c r="T280" s="164">
        <f>S280*H280</f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65" t="s">
        <v>227</v>
      </c>
      <c r="AT280" s="165" t="s">
        <v>165</v>
      </c>
      <c r="AU280" s="165" t="s">
        <v>87</v>
      </c>
      <c r="AY280" s="14" t="s">
        <v>163</v>
      </c>
      <c r="BE280" s="166">
        <f>IF(N280="základná",J280,0)</f>
        <v>0</v>
      </c>
      <c r="BF280" s="166">
        <f>IF(N280="znížená",J280,0)</f>
        <v>0</v>
      </c>
      <c r="BG280" s="166">
        <f>IF(N280="zákl. prenesená",J280,0)</f>
        <v>0</v>
      </c>
      <c r="BH280" s="166">
        <f>IF(N280="zníž. prenesená",J280,0)</f>
        <v>0</v>
      </c>
      <c r="BI280" s="166">
        <f>IF(N280="nulová",J280,0)</f>
        <v>0</v>
      </c>
      <c r="BJ280" s="14" t="s">
        <v>87</v>
      </c>
      <c r="BK280" s="166">
        <f>ROUND(I280*H280,2)</f>
        <v>0</v>
      </c>
      <c r="BL280" s="14" t="s">
        <v>227</v>
      </c>
      <c r="BM280" s="165" t="s">
        <v>2522</v>
      </c>
    </row>
    <row r="281" spans="1:65" s="2" customFormat="1" ht="24.2" customHeight="1">
      <c r="A281" s="29"/>
      <c r="B281" s="152"/>
      <c r="C281" s="153" t="s">
        <v>922</v>
      </c>
      <c r="D281" s="153" t="s">
        <v>165</v>
      </c>
      <c r="E281" s="154" t="s">
        <v>2218</v>
      </c>
      <c r="F281" s="155" t="s">
        <v>2219</v>
      </c>
      <c r="G281" s="156" t="s">
        <v>168</v>
      </c>
      <c r="H281" s="157">
        <v>6.3E-2</v>
      </c>
      <c r="I281" s="158"/>
      <c r="J281" s="159">
        <f>ROUND(I281*H281,2)</f>
        <v>0</v>
      </c>
      <c r="K281" s="160"/>
      <c r="L281" s="30"/>
      <c r="M281" s="161" t="s">
        <v>1</v>
      </c>
      <c r="N281" s="162" t="s">
        <v>40</v>
      </c>
      <c r="O281" s="58"/>
      <c r="P281" s="163">
        <f>O281*H281</f>
        <v>0</v>
      </c>
      <c r="Q281" s="163">
        <v>0</v>
      </c>
      <c r="R281" s="163">
        <f>Q281*H281</f>
        <v>0</v>
      </c>
      <c r="S281" s="163">
        <v>0</v>
      </c>
      <c r="T281" s="164">
        <f>S281*H281</f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65" t="s">
        <v>227</v>
      </c>
      <c r="AT281" s="165" t="s">
        <v>165</v>
      </c>
      <c r="AU281" s="165" t="s">
        <v>87</v>
      </c>
      <c r="AY281" s="14" t="s">
        <v>163</v>
      </c>
      <c r="BE281" s="166">
        <f>IF(N281="základná",J281,0)</f>
        <v>0</v>
      </c>
      <c r="BF281" s="166">
        <f>IF(N281="znížená",J281,0)</f>
        <v>0</v>
      </c>
      <c r="BG281" s="166">
        <f>IF(N281="zákl. prenesená",J281,0)</f>
        <v>0</v>
      </c>
      <c r="BH281" s="166">
        <f>IF(N281="zníž. prenesená",J281,0)</f>
        <v>0</v>
      </c>
      <c r="BI281" s="166">
        <f>IF(N281="nulová",J281,0)</f>
        <v>0</v>
      </c>
      <c r="BJ281" s="14" t="s">
        <v>87</v>
      </c>
      <c r="BK281" s="166">
        <f>ROUND(I281*H281,2)</f>
        <v>0</v>
      </c>
      <c r="BL281" s="14" t="s">
        <v>227</v>
      </c>
      <c r="BM281" s="165" t="s">
        <v>2523</v>
      </c>
    </row>
    <row r="282" spans="1:65" s="2" customFormat="1" ht="21.75" customHeight="1">
      <c r="A282" s="29"/>
      <c r="B282" s="152"/>
      <c r="C282" s="153" t="s">
        <v>926</v>
      </c>
      <c r="D282" s="153" t="s">
        <v>165</v>
      </c>
      <c r="E282" s="154" t="s">
        <v>2221</v>
      </c>
      <c r="F282" s="155" t="s">
        <v>2222</v>
      </c>
      <c r="G282" s="156" t="s">
        <v>168</v>
      </c>
      <c r="H282" s="157">
        <v>6.3E-2</v>
      </c>
      <c r="I282" s="158"/>
      <c r="J282" s="159">
        <f>ROUND(I282*H282,2)</f>
        <v>0</v>
      </c>
      <c r="K282" s="160"/>
      <c r="L282" s="30"/>
      <c r="M282" s="161" t="s">
        <v>1</v>
      </c>
      <c r="N282" s="162" t="s">
        <v>40</v>
      </c>
      <c r="O282" s="58"/>
      <c r="P282" s="163">
        <f>O282*H282</f>
        <v>0</v>
      </c>
      <c r="Q282" s="163">
        <v>0</v>
      </c>
      <c r="R282" s="163">
        <f>Q282*H282</f>
        <v>0</v>
      </c>
      <c r="S282" s="163">
        <v>0.04</v>
      </c>
      <c r="T282" s="164">
        <f>S282*H282</f>
        <v>2.5200000000000001E-3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65" t="s">
        <v>227</v>
      </c>
      <c r="AT282" s="165" t="s">
        <v>165</v>
      </c>
      <c r="AU282" s="165" t="s">
        <v>87</v>
      </c>
      <c r="AY282" s="14" t="s">
        <v>163</v>
      </c>
      <c r="BE282" s="166">
        <f>IF(N282="základná",J282,0)</f>
        <v>0</v>
      </c>
      <c r="BF282" s="166">
        <f>IF(N282="znížená",J282,0)</f>
        <v>0</v>
      </c>
      <c r="BG282" s="166">
        <f>IF(N282="zákl. prenesená",J282,0)</f>
        <v>0</v>
      </c>
      <c r="BH282" s="166">
        <f>IF(N282="zníž. prenesená",J282,0)</f>
        <v>0</v>
      </c>
      <c r="BI282" s="166">
        <f>IF(N282="nulová",J282,0)</f>
        <v>0</v>
      </c>
      <c r="BJ282" s="14" t="s">
        <v>87</v>
      </c>
      <c r="BK282" s="166">
        <f>ROUND(I282*H282,2)</f>
        <v>0</v>
      </c>
      <c r="BL282" s="14" t="s">
        <v>227</v>
      </c>
      <c r="BM282" s="165" t="s">
        <v>2526</v>
      </c>
    </row>
    <row r="283" spans="1:65" s="12" customFormat="1" ht="22.9" customHeight="1">
      <c r="B283" s="139"/>
      <c r="D283" s="140" t="s">
        <v>73</v>
      </c>
      <c r="E283" s="150" t="s">
        <v>434</v>
      </c>
      <c r="F283" s="150" t="s">
        <v>2237</v>
      </c>
      <c r="I283" s="142"/>
      <c r="J283" s="151">
        <f>BK283</f>
        <v>0</v>
      </c>
      <c r="L283" s="139"/>
      <c r="M283" s="144"/>
      <c r="N283" s="145"/>
      <c r="O283" s="145"/>
      <c r="P283" s="146">
        <f>P284</f>
        <v>0</v>
      </c>
      <c r="Q283" s="145"/>
      <c r="R283" s="146">
        <f>R284</f>
        <v>0</v>
      </c>
      <c r="S283" s="145"/>
      <c r="T283" s="147">
        <f>T284</f>
        <v>0.17608500000000002</v>
      </c>
      <c r="AR283" s="140" t="s">
        <v>87</v>
      </c>
      <c r="AT283" s="148" t="s">
        <v>73</v>
      </c>
      <c r="AU283" s="148" t="s">
        <v>81</v>
      </c>
      <c r="AY283" s="140" t="s">
        <v>163</v>
      </c>
      <c r="BK283" s="149">
        <f>BK284</f>
        <v>0</v>
      </c>
    </row>
    <row r="284" spans="1:65" s="2" customFormat="1" ht="24.2" customHeight="1">
      <c r="A284" s="29"/>
      <c r="B284" s="152"/>
      <c r="C284" s="153" t="s">
        <v>928</v>
      </c>
      <c r="D284" s="153" t="s">
        <v>165</v>
      </c>
      <c r="E284" s="154" t="s">
        <v>2238</v>
      </c>
      <c r="F284" s="155" t="s">
        <v>2239</v>
      </c>
      <c r="G284" s="156" t="s">
        <v>168</v>
      </c>
      <c r="H284" s="157">
        <v>8.3849999999999998</v>
      </c>
      <c r="I284" s="158"/>
      <c r="J284" s="159">
        <f>ROUND(I284*H284,2)</f>
        <v>0</v>
      </c>
      <c r="K284" s="160"/>
      <c r="L284" s="30"/>
      <c r="M284" s="161" t="s">
        <v>1</v>
      </c>
      <c r="N284" s="162" t="s">
        <v>40</v>
      </c>
      <c r="O284" s="58"/>
      <c r="P284" s="163">
        <f>O284*H284</f>
        <v>0</v>
      </c>
      <c r="Q284" s="163">
        <v>0</v>
      </c>
      <c r="R284" s="163">
        <f>Q284*H284</f>
        <v>0</v>
      </c>
      <c r="S284" s="163">
        <v>2.1000000000000001E-2</v>
      </c>
      <c r="T284" s="164">
        <f>S284*H284</f>
        <v>0.17608500000000002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65" t="s">
        <v>227</v>
      </c>
      <c r="AT284" s="165" t="s">
        <v>165</v>
      </c>
      <c r="AU284" s="165" t="s">
        <v>87</v>
      </c>
      <c r="AY284" s="14" t="s">
        <v>163</v>
      </c>
      <c r="BE284" s="166">
        <f>IF(N284="základná",J284,0)</f>
        <v>0</v>
      </c>
      <c r="BF284" s="166">
        <f>IF(N284="znížená",J284,0)</f>
        <v>0</v>
      </c>
      <c r="BG284" s="166">
        <f>IF(N284="zákl. prenesená",J284,0)</f>
        <v>0</v>
      </c>
      <c r="BH284" s="166">
        <f>IF(N284="zníž. prenesená",J284,0)</f>
        <v>0</v>
      </c>
      <c r="BI284" s="166">
        <f>IF(N284="nulová",J284,0)</f>
        <v>0</v>
      </c>
      <c r="BJ284" s="14" t="s">
        <v>87</v>
      </c>
      <c r="BK284" s="166">
        <f>ROUND(I284*H284,2)</f>
        <v>0</v>
      </c>
      <c r="BL284" s="14" t="s">
        <v>227</v>
      </c>
      <c r="BM284" s="165" t="s">
        <v>2529</v>
      </c>
    </row>
    <row r="285" spans="1:65" s="12" customFormat="1" ht="22.9" customHeight="1">
      <c r="B285" s="139"/>
      <c r="D285" s="140" t="s">
        <v>73</v>
      </c>
      <c r="E285" s="150" t="s">
        <v>1458</v>
      </c>
      <c r="F285" s="150" t="s">
        <v>2241</v>
      </c>
      <c r="I285" s="142"/>
      <c r="J285" s="151">
        <f>BK285</f>
        <v>0</v>
      </c>
      <c r="L285" s="139"/>
      <c r="M285" s="144"/>
      <c r="N285" s="145"/>
      <c r="O285" s="145"/>
      <c r="P285" s="146">
        <f>SUM(P286:P291)</f>
        <v>0</v>
      </c>
      <c r="Q285" s="145"/>
      <c r="R285" s="146">
        <f>SUM(R286:R291)</f>
        <v>1.2745499999999997E-3</v>
      </c>
      <c r="S285" s="145"/>
      <c r="T285" s="147">
        <f>SUM(T286:T291)</f>
        <v>0</v>
      </c>
      <c r="AR285" s="140" t="s">
        <v>87</v>
      </c>
      <c r="AT285" s="148" t="s">
        <v>73</v>
      </c>
      <c r="AU285" s="148" t="s">
        <v>81</v>
      </c>
      <c r="AY285" s="140" t="s">
        <v>163</v>
      </c>
      <c r="BK285" s="149">
        <f>SUM(BK286:BK291)</f>
        <v>0</v>
      </c>
    </row>
    <row r="286" spans="1:65" s="2" customFormat="1" ht="33" customHeight="1">
      <c r="A286" s="29"/>
      <c r="B286" s="152"/>
      <c r="C286" s="153" t="s">
        <v>932</v>
      </c>
      <c r="D286" s="153" t="s">
        <v>165</v>
      </c>
      <c r="E286" s="154" t="s">
        <v>2777</v>
      </c>
      <c r="F286" s="155" t="s">
        <v>2778</v>
      </c>
      <c r="G286" s="156" t="s">
        <v>168</v>
      </c>
      <c r="H286" s="157">
        <v>8.3849999999999998</v>
      </c>
      <c r="I286" s="158"/>
      <c r="J286" s="159">
        <f t="shared" ref="J286:J291" si="70">ROUND(I286*H286,2)</f>
        <v>0</v>
      </c>
      <c r="K286" s="160"/>
      <c r="L286" s="30"/>
      <c r="M286" s="161" t="s">
        <v>1</v>
      </c>
      <c r="N286" s="162" t="s">
        <v>40</v>
      </c>
      <c r="O286" s="58"/>
      <c r="P286" s="163">
        <f t="shared" ref="P286:P291" si="71">O286*H286</f>
        <v>0</v>
      </c>
      <c r="Q286" s="163">
        <v>1.4999999999999999E-4</v>
      </c>
      <c r="R286" s="163">
        <f t="shared" ref="R286:R291" si="72">Q286*H286</f>
        <v>1.2577499999999998E-3</v>
      </c>
      <c r="S286" s="163">
        <v>0</v>
      </c>
      <c r="T286" s="164">
        <f t="shared" ref="T286:T291" si="73">S286*H286</f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65" t="s">
        <v>227</v>
      </c>
      <c r="AT286" s="165" t="s">
        <v>165</v>
      </c>
      <c r="AU286" s="165" t="s">
        <v>87</v>
      </c>
      <c r="AY286" s="14" t="s">
        <v>163</v>
      </c>
      <c r="BE286" s="166">
        <f t="shared" ref="BE286:BE291" si="74">IF(N286="základná",J286,0)</f>
        <v>0</v>
      </c>
      <c r="BF286" s="166">
        <f t="shared" ref="BF286:BF291" si="75">IF(N286="znížená",J286,0)</f>
        <v>0</v>
      </c>
      <c r="BG286" s="166">
        <f t="shared" ref="BG286:BG291" si="76">IF(N286="zákl. prenesená",J286,0)</f>
        <v>0</v>
      </c>
      <c r="BH286" s="166">
        <f t="shared" ref="BH286:BH291" si="77">IF(N286="zníž. prenesená",J286,0)</f>
        <v>0</v>
      </c>
      <c r="BI286" s="166">
        <f t="shared" ref="BI286:BI291" si="78">IF(N286="nulová",J286,0)</f>
        <v>0</v>
      </c>
      <c r="BJ286" s="14" t="s">
        <v>87</v>
      </c>
      <c r="BK286" s="166">
        <f t="shared" ref="BK286:BK291" si="79">ROUND(I286*H286,2)</f>
        <v>0</v>
      </c>
      <c r="BL286" s="14" t="s">
        <v>227</v>
      </c>
      <c r="BM286" s="165" t="s">
        <v>2534</v>
      </c>
    </row>
    <row r="287" spans="1:65" s="2" customFormat="1" ht="24.2" customHeight="1">
      <c r="A287" s="29"/>
      <c r="B287" s="152"/>
      <c r="C287" s="172" t="s">
        <v>936</v>
      </c>
      <c r="D287" s="172" t="s">
        <v>613</v>
      </c>
      <c r="E287" s="173" t="s">
        <v>2779</v>
      </c>
      <c r="F287" s="174" t="s">
        <v>2780</v>
      </c>
      <c r="G287" s="175" t="s">
        <v>2043</v>
      </c>
      <c r="H287" s="176">
        <v>2</v>
      </c>
      <c r="I287" s="177"/>
      <c r="J287" s="178">
        <f t="shared" si="70"/>
        <v>0</v>
      </c>
      <c r="K287" s="179"/>
      <c r="L287" s="180"/>
      <c r="M287" s="181" t="s">
        <v>1</v>
      </c>
      <c r="N287" s="182" t="s">
        <v>40</v>
      </c>
      <c r="O287" s="58"/>
      <c r="P287" s="163">
        <f t="shared" si="71"/>
        <v>0</v>
      </c>
      <c r="Q287" s="163">
        <v>0</v>
      </c>
      <c r="R287" s="163">
        <f t="shared" si="72"/>
        <v>0</v>
      </c>
      <c r="S287" s="163">
        <v>0</v>
      </c>
      <c r="T287" s="164">
        <f t="shared" si="73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65" t="s">
        <v>292</v>
      </c>
      <c r="AT287" s="165" t="s">
        <v>613</v>
      </c>
      <c r="AU287" s="165" t="s">
        <v>87</v>
      </c>
      <c r="AY287" s="14" t="s">
        <v>163</v>
      </c>
      <c r="BE287" s="166">
        <f t="shared" si="74"/>
        <v>0</v>
      </c>
      <c r="BF287" s="166">
        <f t="shared" si="75"/>
        <v>0</v>
      </c>
      <c r="BG287" s="166">
        <f t="shared" si="76"/>
        <v>0</v>
      </c>
      <c r="BH287" s="166">
        <f t="shared" si="77"/>
        <v>0</v>
      </c>
      <c r="BI287" s="166">
        <f t="shared" si="78"/>
        <v>0</v>
      </c>
      <c r="BJ287" s="14" t="s">
        <v>87</v>
      </c>
      <c r="BK287" s="166">
        <f t="shared" si="79"/>
        <v>0</v>
      </c>
      <c r="BL287" s="14" t="s">
        <v>227</v>
      </c>
      <c r="BM287" s="165" t="s">
        <v>1757</v>
      </c>
    </row>
    <row r="288" spans="1:65" s="2" customFormat="1" ht="24.2" customHeight="1">
      <c r="A288" s="29"/>
      <c r="B288" s="152"/>
      <c r="C288" s="172" t="s">
        <v>940</v>
      </c>
      <c r="D288" s="172" t="s">
        <v>613</v>
      </c>
      <c r="E288" s="173" t="s">
        <v>2781</v>
      </c>
      <c r="F288" s="174" t="s">
        <v>2782</v>
      </c>
      <c r="G288" s="175" t="s">
        <v>2043</v>
      </c>
      <c r="H288" s="176">
        <v>2</v>
      </c>
      <c r="I288" s="177"/>
      <c r="J288" s="178">
        <f t="shared" si="70"/>
        <v>0</v>
      </c>
      <c r="K288" s="179"/>
      <c r="L288" s="180"/>
      <c r="M288" s="181" t="s">
        <v>1</v>
      </c>
      <c r="N288" s="182" t="s">
        <v>40</v>
      </c>
      <c r="O288" s="58"/>
      <c r="P288" s="163">
        <f t="shared" si="71"/>
        <v>0</v>
      </c>
      <c r="Q288" s="163">
        <v>0</v>
      </c>
      <c r="R288" s="163">
        <f t="shared" si="72"/>
        <v>0</v>
      </c>
      <c r="S288" s="163">
        <v>0</v>
      </c>
      <c r="T288" s="164">
        <f t="shared" si="73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65" t="s">
        <v>292</v>
      </c>
      <c r="AT288" s="165" t="s">
        <v>613</v>
      </c>
      <c r="AU288" s="165" t="s">
        <v>87</v>
      </c>
      <c r="AY288" s="14" t="s">
        <v>163</v>
      </c>
      <c r="BE288" s="166">
        <f t="shared" si="74"/>
        <v>0</v>
      </c>
      <c r="BF288" s="166">
        <f t="shared" si="75"/>
        <v>0</v>
      </c>
      <c r="BG288" s="166">
        <f t="shared" si="76"/>
        <v>0</v>
      </c>
      <c r="BH288" s="166">
        <f t="shared" si="77"/>
        <v>0</v>
      </c>
      <c r="BI288" s="166">
        <f t="shared" si="78"/>
        <v>0</v>
      </c>
      <c r="BJ288" s="14" t="s">
        <v>87</v>
      </c>
      <c r="BK288" s="166">
        <f t="shared" si="79"/>
        <v>0</v>
      </c>
      <c r="BL288" s="14" t="s">
        <v>227</v>
      </c>
      <c r="BM288" s="165" t="s">
        <v>2539</v>
      </c>
    </row>
    <row r="289" spans="1:65" s="2" customFormat="1" ht="24.2" customHeight="1">
      <c r="A289" s="29"/>
      <c r="B289" s="152"/>
      <c r="C289" s="153" t="s">
        <v>942</v>
      </c>
      <c r="D289" s="153" t="s">
        <v>165</v>
      </c>
      <c r="E289" s="154" t="s">
        <v>2783</v>
      </c>
      <c r="F289" s="155" t="s">
        <v>2784</v>
      </c>
      <c r="G289" s="156" t="s">
        <v>1495</v>
      </c>
      <c r="H289" s="157">
        <v>0.24</v>
      </c>
      <c r="I289" s="158"/>
      <c r="J289" s="159">
        <f t="shared" si="70"/>
        <v>0</v>
      </c>
      <c r="K289" s="160"/>
      <c r="L289" s="30"/>
      <c r="M289" s="161" t="s">
        <v>1</v>
      </c>
      <c r="N289" s="162" t="s">
        <v>40</v>
      </c>
      <c r="O289" s="58"/>
      <c r="P289" s="163">
        <f t="shared" si="71"/>
        <v>0</v>
      </c>
      <c r="Q289" s="163">
        <v>6.9999999999999994E-5</v>
      </c>
      <c r="R289" s="163">
        <f t="shared" si="72"/>
        <v>1.6799999999999998E-5</v>
      </c>
      <c r="S289" s="163">
        <v>0</v>
      </c>
      <c r="T289" s="164">
        <f t="shared" si="73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65" t="s">
        <v>227</v>
      </c>
      <c r="AT289" s="165" t="s">
        <v>165</v>
      </c>
      <c r="AU289" s="165" t="s">
        <v>87</v>
      </c>
      <c r="AY289" s="14" t="s">
        <v>163</v>
      </c>
      <c r="BE289" s="166">
        <f t="shared" si="74"/>
        <v>0</v>
      </c>
      <c r="BF289" s="166">
        <f t="shared" si="75"/>
        <v>0</v>
      </c>
      <c r="BG289" s="166">
        <f t="shared" si="76"/>
        <v>0</v>
      </c>
      <c r="BH289" s="166">
        <f t="shared" si="77"/>
        <v>0</v>
      </c>
      <c r="BI289" s="166">
        <f t="shared" si="78"/>
        <v>0</v>
      </c>
      <c r="BJ289" s="14" t="s">
        <v>87</v>
      </c>
      <c r="BK289" s="166">
        <f t="shared" si="79"/>
        <v>0</v>
      </c>
      <c r="BL289" s="14" t="s">
        <v>227</v>
      </c>
      <c r="BM289" s="165" t="s">
        <v>2543</v>
      </c>
    </row>
    <row r="290" spans="1:65" s="2" customFormat="1" ht="16.5" customHeight="1">
      <c r="A290" s="29"/>
      <c r="B290" s="152"/>
      <c r="C290" s="172" t="s">
        <v>946</v>
      </c>
      <c r="D290" s="172" t="s">
        <v>613</v>
      </c>
      <c r="E290" s="173" t="s">
        <v>2785</v>
      </c>
      <c r="F290" s="174" t="s">
        <v>2786</v>
      </c>
      <c r="G290" s="175" t="s">
        <v>2043</v>
      </c>
      <c r="H290" s="176">
        <v>6</v>
      </c>
      <c r="I290" s="177"/>
      <c r="J290" s="178">
        <f t="shared" si="70"/>
        <v>0</v>
      </c>
      <c r="K290" s="179"/>
      <c r="L290" s="180"/>
      <c r="M290" s="181" t="s">
        <v>1</v>
      </c>
      <c r="N290" s="182" t="s">
        <v>40</v>
      </c>
      <c r="O290" s="58"/>
      <c r="P290" s="163">
        <f t="shared" si="71"/>
        <v>0</v>
      </c>
      <c r="Q290" s="163">
        <v>0</v>
      </c>
      <c r="R290" s="163">
        <f t="shared" si="72"/>
        <v>0</v>
      </c>
      <c r="S290" s="163">
        <v>0</v>
      </c>
      <c r="T290" s="164">
        <f t="shared" si="73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65" t="s">
        <v>292</v>
      </c>
      <c r="AT290" s="165" t="s">
        <v>613</v>
      </c>
      <c r="AU290" s="165" t="s">
        <v>87</v>
      </c>
      <c r="AY290" s="14" t="s">
        <v>163</v>
      </c>
      <c r="BE290" s="166">
        <f t="shared" si="74"/>
        <v>0</v>
      </c>
      <c r="BF290" s="166">
        <f t="shared" si="75"/>
        <v>0</v>
      </c>
      <c r="BG290" s="166">
        <f t="shared" si="76"/>
        <v>0</v>
      </c>
      <c r="BH290" s="166">
        <f t="shared" si="77"/>
        <v>0</v>
      </c>
      <c r="BI290" s="166">
        <f t="shared" si="78"/>
        <v>0</v>
      </c>
      <c r="BJ290" s="14" t="s">
        <v>87</v>
      </c>
      <c r="BK290" s="166">
        <f t="shared" si="79"/>
        <v>0</v>
      </c>
      <c r="BL290" s="14" t="s">
        <v>227</v>
      </c>
      <c r="BM290" s="165" t="s">
        <v>2787</v>
      </c>
    </row>
    <row r="291" spans="1:65" s="2" customFormat="1" ht="24.2" customHeight="1">
      <c r="A291" s="29"/>
      <c r="B291" s="152"/>
      <c r="C291" s="153" t="s">
        <v>950</v>
      </c>
      <c r="D291" s="153" t="s">
        <v>165</v>
      </c>
      <c r="E291" s="154" t="s">
        <v>2254</v>
      </c>
      <c r="F291" s="155" t="s">
        <v>2255</v>
      </c>
      <c r="G291" s="156" t="s">
        <v>307</v>
      </c>
      <c r="H291" s="157">
        <v>1E-3</v>
      </c>
      <c r="I291" s="158"/>
      <c r="J291" s="159">
        <f t="shared" si="70"/>
        <v>0</v>
      </c>
      <c r="K291" s="160"/>
      <c r="L291" s="30"/>
      <c r="M291" s="161" t="s">
        <v>1</v>
      </c>
      <c r="N291" s="162" t="s">
        <v>40</v>
      </c>
      <c r="O291" s="58"/>
      <c r="P291" s="163">
        <f t="shared" si="71"/>
        <v>0</v>
      </c>
      <c r="Q291" s="163">
        <v>0</v>
      </c>
      <c r="R291" s="163">
        <f t="shared" si="72"/>
        <v>0</v>
      </c>
      <c r="S291" s="163">
        <v>0</v>
      </c>
      <c r="T291" s="164">
        <f t="shared" si="73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65" t="s">
        <v>227</v>
      </c>
      <c r="AT291" s="165" t="s">
        <v>165</v>
      </c>
      <c r="AU291" s="165" t="s">
        <v>87</v>
      </c>
      <c r="AY291" s="14" t="s">
        <v>163</v>
      </c>
      <c r="BE291" s="166">
        <f t="shared" si="74"/>
        <v>0</v>
      </c>
      <c r="BF291" s="166">
        <f t="shared" si="75"/>
        <v>0</v>
      </c>
      <c r="BG291" s="166">
        <f t="shared" si="76"/>
        <v>0</v>
      </c>
      <c r="BH291" s="166">
        <f t="shared" si="77"/>
        <v>0</v>
      </c>
      <c r="BI291" s="166">
        <f t="shared" si="78"/>
        <v>0</v>
      </c>
      <c r="BJ291" s="14" t="s">
        <v>87</v>
      </c>
      <c r="BK291" s="166">
        <f t="shared" si="79"/>
        <v>0</v>
      </c>
      <c r="BL291" s="14" t="s">
        <v>227</v>
      </c>
      <c r="BM291" s="165" t="s">
        <v>2788</v>
      </c>
    </row>
    <row r="292" spans="1:65" s="12" customFormat="1" ht="22.9" customHeight="1">
      <c r="B292" s="139"/>
      <c r="D292" s="140" t="s">
        <v>73</v>
      </c>
      <c r="E292" s="150" t="s">
        <v>1591</v>
      </c>
      <c r="F292" s="150" t="s">
        <v>1592</v>
      </c>
      <c r="I292" s="142"/>
      <c r="J292" s="151">
        <f>BK292</f>
        <v>0</v>
      </c>
      <c r="L292" s="139"/>
      <c r="M292" s="144"/>
      <c r="N292" s="145"/>
      <c r="O292" s="145"/>
      <c r="P292" s="146">
        <f>P293</f>
        <v>0</v>
      </c>
      <c r="Q292" s="145"/>
      <c r="R292" s="146">
        <f>R293</f>
        <v>1.6800000000000002E-5</v>
      </c>
      <c r="S292" s="145"/>
      <c r="T292" s="147">
        <f>T293</f>
        <v>0</v>
      </c>
      <c r="AR292" s="140" t="s">
        <v>87</v>
      </c>
      <c r="AT292" s="148" t="s">
        <v>73</v>
      </c>
      <c r="AU292" s="148" t="s">
        <v>81</v>
      </c>
      <c r="AY292" s="140" t="s">
        <v>163</v>
      </c>
      <c r="BK292" s="149">
        <f>BK293</f>
        <v>0</v>
      </c>
    </row>
    <row r="293" spans="1:65" s="2" customFormat="1" ht="24.2" customHeight="1">
      <c r="A293" s="29"/>
      <c r="B293" s="152"/>
      <c r="C293" s="153" t="s">
        <v>955</v>
      </c>
      <c r="D293" s="153" t="s">
        <v>165</v>
      </c>
      <c r="E293" s="154" t="s">
        <v>2789</v>
      </c>
      <c r="F293" s="155" t="s">
        <v>2790</v>
      </c>
      <c r="G293" s="156" t="s">
        <v>168</v>
      </c>
      <c r="H293" s="157">
        <v>0.105</v>
      </c>
      <c r="I293" s="158"/>
      <c r="J293" s="159">
        <f>ROUND(I293*H293,2)</f>
        <v>0</v>
      </c>
      <c r="K293" s="160"/>
      <c r="L293" s="30"/>
      <c r="M293" s="161" t="s">
        <v>1</v>
      </c>
      <c r="N293" s="162" t="s">
        <v>40</v>
      </c>
      <c r="O293" s="58"/>
      <c r="P293" s="163">
        <f>O293*H293</f>
        <v>0</v>
      </c>
      <c r="Q293" s="163">
        <v>1.6000000000000001E-4</v>
      </c>
      <c r="R293" s="163">
        <f>Q293*H293</f>
        <v>1.6800000000000002E-5</v>
      </c>
      <c r="S293" s="163">
        <v>0</v>
      </c>
      <c r="T293" s="164">
        <f>S293*H293</f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65" t="s">
        <v>227</v>
      </c>
      <c r="AT293" s="165" t="s">
        <v>165</v>
      </c>
      <c r="AU293" s="165" t="s">
        <v>87</v>
      </c>
      <c r="AY293" s="14" t="s">
        <v>163</v>
      </c>
      <c r="BE293" s="166">
        <f>IF(N293="základná",J293,0)</f>
        <v>0</v>
      </c>
      <c r="BF293" s="166">
        <f>IF(N293="znížená",J293,0)</f>
        <v>0</v>
      </c>
      <c r="BG293" s="166">
        <f>IF(N293="zákl. prenesená",J293,0)</f>
        <v>0</v>
      </c>
      <c r="BH293" s="166">
        <f>IF(N293="zníž. prenesená",J293,0)</f>
        <v>0</v>
      </c>
      <c r="BI293" s="166">
        <f>IF(N293="nulová",J293,0)</f>
        <v>0</v>
      </c>
      <c r="BJ293" s="14" t="s">
        <v>87</v>
      </c>
      <c r="BK293" s="166">
        <f>ROUND(I293*H293,2)</f>
        <v>0</v>
      </c>
      <c r="BL293" s="14" t="s">
        <v>227</v>
      </c>
      <c r="BM293" s="165" t="s">
        <v>2791</v>
      </c>
    </row>
    <row r="294" spans="1:65" s="12" customFormat="1" ht="22.9" customHeight="1">
      <c r="B294" s="139"/>
      <c r="D294" s="140" t="s">
        <v>73</v>
      </c>
      <c r="E294" s="150" t="s">
        <v>1605</v>
      </c>
      <c r="F294" s="150" t="s">
        <v>2792</v>
      </c>
      <c r="I294" s="142"/>
      <c r="J294" s="151">
        <f>BK294</f>
        <v>0</v>
      </c>
      <c r="L294" s="139"/>
      <c r="M294" s="144"/>
      <c r="N294" s="145"/>
      <c r="O294" s="145"/>
      <c r="P294" s="146">
        <f>P295</f>
        <v>0</v>
      </c>
      <c r="Q294" s="145"/>
      <c r="R294" s="146">
        <f>R295</f>
        <v>8.1000000000000006E-4</v>
      </c>
      <c r="S294" s="145"/>
      <c r="T294" s="147">
        <f>T295</f>
        <v>0</v>
      </c>
      <c r="AR294" s="140" t="s">
        <v>87</v>
      </c>
      <c r="AT294" s="148" t="s">
        <v>73</v>
      </c>
      <c r="AU294" s="148" t="s">
        <v>81</v>
      </c>
      <c r="AY294" s="140" t="s">
        <v>163</v>
      </c>
      <c r="BK294" s="149">
        <f>BK295</f>
        <v>0</v>
      </c>
    </row>
    <row r="295" spans="1:65" s="2" customFormat="1" ht="21.75" customHeight="1">
      <c r="A295" s="29"/>
      <c r="B295" s="152"/>
      <c r="C295" s="153" t="s">
        <v>959</v>
      </c>
      <c r="D295" s="153" t="s">
        <v>165</v>
      </c>
      <c r="E295" s="154" t="s">
        <v>2793</v>
      </c>
      <c r="F295" s="155" t="s">
        <v>2794</v>
      </c>
      <c r="G295" s="156" t="s">
        <v>168</v>
      </c>
      <c r="H295" s="157">
        <v>4.5</v>
      </c>
      <c r="I295" s="158"/>
      <c r="J295" s="159">
        <f>ROUND(I295*H295,2)</f>
        <v>0</v>
      </c>
      <c r="K295" s="160"/>
      <c r="L295" s="30"/>
      <c r="M295" s="161" t="s">
        <v>1</v>
      </c>
      <c r="N295" s="162" t="s">
        <v>40</v>
      </c>
      <c r="O295" s="58"/>
      <c r="P295" s="163">
        <f>O295*H295</f>
        <v>0</v>
      </c>
      <c r="Q295" s="163">
        <v>1.8000000000000001E-4</v>
      </c>
      <c r="R295" s="163">
        <f>Q295*H295</f>
        <v>8.1000000000000006E-4</v>
      </c>
      <c r="S295" s="163">
        <v>0</v>
      </c>
      <c r="T295" s="164">
        <f>S295*H295</f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65" t="s">
        <v>227</v>
      </c>
      <c r="AT295" s="165" t="s">
        <v>165</v>
      </c>
      <c r="AU295" s="165" t="s">
        <v>87</v>
      </c>
      <c r="AY295" s="14" t="s">
        <v>163</v>
      </c>
      <c r="BE295" s="166">
        <f>IF(N295="základná",J295,0)</f>
        <v>0</v>
      </c>
      <c r="BF295" s="166">
        <f>IF(N295="znížená",J295,0)</f>
        <v>0</v>
      </c>
      <c r="BG295" s="166">
        <f>IF(N295="zákl. prenesená",J295,0)</f>
        <v>0</v>
      </c>
      <c r="BH295" s="166">
        <f>IF(N295="zníž. prenesená",J295,0)</f>
        <v>0</v>
      </c>
      <c r="BI295" s="166">
        <f>IF(N295="nulová",J295,0)</f>
        <v>0</v>
      </c>
      <c r="BJ295" s="14" t="s">
        <v>87</v>
      </c>
      <c r="BK295" s="166">
        <f>ROUND(I295*H295,2)</f>
        <v>0</v>
      </c>
      <c r="BL295" s="14" t="s">
        <v>227</v>
      </c>
      <c r="BM295" s="165" t="s">
        <v>2795</v>
      </c>
    </row>
    <row r="296" spans="1:65" s="12" customFormat="1" ht="25.9" customHeight="1">
      <c r="B296" s="139"/>
      <c r="D296" s="140" t="s">
        <v>73</v>
      </c>
      <c r="E296" s="141" t="s">
        <v>2512</v>
      </c>
      <c r="F296" s="141" t="s">
        <v>2513</v>
      </c>
      <c r="I296" s="142"/>
      <c r="J296" s="143">
        <f>BK296</f>
        <v>0</v>
      </c>
      <c r="L296" s="139"/>
      <c r="M296" s="144"/>
      <c r="N296" s="145"/>
      <c r="O296" s="145"/>
      <c r="P296" s="146">
        <f>P297+P303+P310+P313</f>
        <v>0</v>
      </c>
      <c r="Q296" s="145"/>
      <c r="R296" s="146">
        <f>R297+R303+R310+R313</f>
        <v>0.13475999999999999</v>
      </c>
      <c r="S296" s="145"/>
      <c r="T296" s="147">
        <f>T297+T303+T310+T313</f>
        <v>0</v>
      </c>
      <c r="AR296" s="140" t="s">
        <v>81</v>
      </c>
      <c r="AT296" s="148" t="s">
        <v>73</v>
      </c>
      <c r="AU296" s="148" t="s">
        <v>74</v>
      </c>
      <c r="AY296" s="140" t="s">
        <v>163</v>
      </c>
      <c r="BK296" s="149">
        <f>BK297+BK303+BK310+BK313</f>
        <v>0</v>
      </c>
    </row>
    <row r="297" spans="1:65" s="12" customFormat="1" ht="22.9" customHeight="1">
      <c r="B297" s="139"/>
      <c r="D297" s="140" t="s">
        <v>73</v>
      </c>
      <c r="E297" s="150" t="s">
        <v>2514</v>
      </c>
      <c r="F297" s="150" t="s">
        <v>2515</v>
      </c>
      <c r="I297" s="142"/>
      <c r="J297" s="151">
        <f>BK297</f>
        <v>0</v>
      </c>
      <c r="L297" s="139"/>
      <c r="M297" s="144"/>
      <c r="N297" s="145"/>
      <c r="O297" s="145"/>
      <c r="P297" s="146">
        <f>SUM(P298:P302)</f>
        <v>0</v>
      </c>
      <c r="Q297" s="145"/>
      <c r="R297" s="146">
        <f>SUM(R298:R302)</f>
        <v>0</v>
      </c>
      <c r="S297" s="145"/>
      <c r="T297" s="147">
        <f>SUM(T298:T302)</f>
        <v>0</v>
      </c>
      <c r="AR297" s="140" t="s">
        <v>81</v>
      </c>
      <c r="AT297" s="148" t="s">
        <v>73</v>
      </c>
      <c r="AU297" s="148" t="s">
        <v>81</v>
      </c>
      <c r="AY297" s="140" t="s">
        <v>163</v>
      </c>
      <c r="BK297" s="149">
        <f>SUM(BK298:BK302)</f>
        <v>0</v>
      </c>
    </row>
    <row r="298" spans="1:65" s="2" customFormat="1" ht="24.2" customHeight="1">
      <c r="A298" s="29"/>
      <c r="B298" s="152"/>
      <c r="C298" s="153" t="s">
        <v>963</v>
      </c>
      <c r="D298" s="153" t="s">
        <v>165</v>
      </c>
      <c r="E298" s="154" t="s">
        <v>2796</v>
      </c>
      <c r="F298" s="155" t="s">
        <v>2797</v>
      </c>
      <c r="G298" s="156" t="s">
        <v>2235</v>
      </c>
      <c r="H298" s="157">
        <v>1</v>
      </c>
      <c r="I298" s="158"/>
      <c r="J298" s="159">
        <f>ROUND(I298*H298,2)</f>
        <v>0</v>
      </c>
      <c r="K298" s="160"/>
      <c r="L298" s="30"/>
      <c r="M298" s="161" t="s">
        <v>1</v>
      </c>
      <c r="N298" s="162" t="s">
        <v>40</v>
      </c>
      <c r="O298" s="58"/>
      <c r="P298" s="163">
        <f>O298*H298</f>
        <v>0</v>
      </c>
      <c r="Q298" s="163">
        <v>0</v>
      </c>
      <c r="R298" s="163">
        <f>Q298*H298</f>
        <v>0</v>
      </c>
      <c r="S298" s="163">
        <v>0</v>
      </c>
      <c r="T298" s="164">
        <f>S298*H298</f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65" t="s">
        <v>169</v>
      </c>
      <c r="AT298" s="165" t="s">
        <v>165</v>
      </c>
      <c r="AU298" s="165" t="s">
        <v>87</v>
      </c>
      <c r="AY298" s="14" t="s">
        <v>163</v>
      </c>
      <c r="BE298" s="166">
        <f>IF(N298="základná",J298,0)</f>
        <v>0</v>
      </c>
      <c r="BF298" s="166">
        <f>IF(N298="znížená",J298,0)</f>
        <v>0</v>
      </c>
      <c r="BG298" s="166">
        <f>IF(N298="zákl. prenesená",J298,0)</f>
        <v>0</v>
      </c>
      <c r="BH298" s="166">
        <f>IF(N298="zníž. prenesená",J298,0)</f>
        <v>0</v>
      </c>
      <c r="BI298" s="166">
        <f>IF(N298="nulová",J298,0)</f>
        <v>0</v>
      </c>
      <c r="BJ298" s="14" t="s">
        <v>87</v>
      </c>
      <c r="BK298" s="166">
        <f>ROUND(I298*H298,2)</f>
        <v>0</v>
      </c>
      <c r="BL298" s="14" t="s">
        <v>169</v>
      </c>
      <c r="BM298" s="165" t="s">
        <v>2798</v>
      </c>
    </row>
    <row r="299" spans="1:65" s="2" customFormat="1" ht="24.2" customHeight="1">
      <c r="A299" s="29"/>
      <c r="B299" s="152"/>
      <c r="C299" s="153" t="s">
        <v>967</v>
      </c>
      <c r="D299" s="153" t="s">
        <v>165</v>
      </c>
      <c r="E299" s="154" t="s">
        <v>2799</v>
      </c>
      <c r="F299" s="155" t="s">
        <v>2800</v>
      </c>
      <c r="G299" s="156" t="s">
        <v>2235</v>
      </c>
      <c r="H299" s="157">
        <v>1</v>
      </c>
      <c r="I299" s="158"/>
      <c r="J299" s="159">
        <f>ROUND(I299*H299,2)</f>
        <v>0</v>
      </c>
      <c r="K299" s="160"/>
      <c r="L299" s="30"/>
      <c r="M299" s="161" t="s">
        <v>1</v>
      </c>
      <c r="N299" s="162" t="s">
        <v>40</v>
      </c>
      <c r="O299" s="58"/>
      <c r="P299" s="163">
        <f>O299*H299</f>
        <v>0</v>
      </c>
      <c r="Q299" s="163">
        <v>0</v>
      </c>
      <c r="R299" s="163">
        <f>Q299*H299</f>
        <v>0</v>
      </c>
      <c r="S299" s="163">
        <v>0</v>
      </c>
      <c r="T299" s="164">
        <f>S299*H299</f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65" t="s">
        <v>169</v>
      </c>
      <c r="AT299" s="165" t="s">
        <v>165</v>
      </c>
      <c r="AU299" s="165" t="s">
        <v>87</v>
      </c>
      <c r="AY299" s="14" t="s">
        <v>163</v>
      </c>
      <c r="BE299" s="166">
        <f>IF(N299="základná",J299,0)</f>
        <v>0</v>
      </c>
      <c r="BF299" s="166">
        <f>IF(N299="znížená",J299,0)</f>
        <v>0</v>
      </c>
      <c r="BG299" s="166">
        <f>IF(N299="zákl. prenesená",J299,0)</f>
        <v>0</v>
      </c>
      <c r="BH299" s="166">
        <f>IF(N299="zníž. prenesená",J299,0)</f>
        <v>0</v>
      </c>
      <c r="BI299" s="166">
        <f>IF(N299="nulová",J299,0)</f>
        <v>0</v>
      </c>
      <c r="BJ299" s="14" t="s">
        <v>87</v>
      </c>
      <c r="BK299" s="166">
        <f>ROUND(I299*H299,2)</f>
        <v>0</v>
      </c>
      <c r="BL299" s="14" t="s">
        <v>169</v>
      </c>
      <c r="BM299" s="165" t="s">
        <v>2801</v>
      </c>
    </row>
    <row r="300" spans="1:65" s="2" customFormat="1" ht="24.2" customHeight="1">
      <c r="A300" s="29"/>
      <c r="B300" s="152"/>
      <c r="C300" s="172" t="s">
        <v>971</v>
      </c>
      <c r="D300" s="172" t="s">
        <v>613</v>
      </c>
      <c r="E300" s="173" t="s">
        <v>2802</v>
      </c>
      <c r="F300" s="174" t="s">
        <v>2803</v>
      </c>
      <c r="G300" s="175" t="s">
        <v>2043</v>
      </c>
      <c r="H300" s="176">
        <v>1</v>
      </c>
      <c r="I300" s="177"/>
      <c r="J300" s="178">
        <f>ROUND(I300*H300,2)</f>
        <v>0</v>
      </c>
      <c r="K300" s="179"/>
      <c r="L300" s="180"/>
      <c r="M300" s="181" t="s">
        <v>1</v>
      </c>
      <c r="N300" s="182" t="s">
        <v>40</v>
      </c>
      <c r="O300" s="58"/>
      <c r="P300" s="163">
        <f>O300*H300</f>
        <v>0</v>
      </c>
      <c r="Q300" s="163">
        <v>0</v>
      </c>
      <c r="R300" s="163">
        <f>Q300*H300</f>
        <v>0</v>
      </c>
      <c r="S300" s="163">
        <v>0</v>
      </c>
      <c r="T300" s="164">
        <f>S300*H300</f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65" t="s">
        <v>194</v>
      </c>
      <c r="AT300" s="165" t="s">
        <v>613</v>
      </c>
      <c r="AU300" s="165" t="s">
        <v>87</v>
      </c>
      <c r="AY300" s="14" t="s">
        <v>163</v>
      </c>
      <c r="BE300" s="166">
        <f>IF(N300="základná",J300,0)</f>
        <v>0</v>
      </c>
      <c r="BF300" s="166">
        <f>IF(N300="znížená",J300,0)</f>
        <v>0</v>
      </c>
      <c r="BG300" s="166">
        <f>IF(N300="zákl. prenesená",J300,0)</f>
        <v>0</v>
      </c>
      <c r="BH300" s="166">
        <f>IF(N300="zníž. prenesená",J300,0)</f>
        <v>0</v>
      </c>
      <c r="BI300" s="166">
        <f>IF(N300="nulová",J300,0)</f>
        <v>0</v>
      </c>
      <c r="BJ300" s="14" t="s">
        <v>87</v>
      </c>
      <c r="BK300" s="166">
        <f>ROUND(I300*H300,2)</f>
        <v>0</v>
      </c>
      <c r="BL300" s="14" t="s">
        <v>169</v>
      </c>
      <c r="BM300" s="165" t="s">
        <v>2804</v>
      </c>
    </row>
    <row r="301" spans="1:65" s="2" customFormat="1" ht="21.75" customHeight="1">
      <c r="A301" s="29"/>
      <c r="B301" s="152"/>
      <c r="C301" s="172" t="s">
        <v>975</v>
      </c>
      <c r="D301" s="172" t="s">
        <v>613</v>
      </c>
      <c r="E301" s="173" t="s">
        <v>2516</v>
      </c>
      <c r="F301" s="174" t="s">
        <v>2805</v>
      </c>
      <c r="G301" s="175" t="s">
        <v>2043</v>
      </c>
      <c r="H301" s="176">
        <v>1</v>
      </c>
      <c r="I301" s="177"/>
      <c r="J301" s="178">
        <f>ROUND(I301*H301,2)</f>
        <v>0</v>
      </c>
      <c r="K301" s="179"/>
      <c r="L301" s="180"/>
      <c r="M301" s="181" t="s">
        <v>1</v>
      </c>
      <c r="N301" s="182" t="s">
        <v>40</v>
      </c>
      <c r="O301" s="58"/>
      <c r="P301" s="163">
        <f>O301*H301</f>
        <v>0</v>
      </c>
      <c r="Q301" s="163">
        <v>0</v>
      </c>
      <c r="R301" s="163">
        <f>Q301*H301</f>
        <v>0</v>
      </c>
      <c r="S301" s="163">
        <v>0</v>
      </c>
      <c r="T301" s="164">
        <f>S301*H301</f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65" t="s">
        <v>194</v>
      </c>
      <c r="AT301" s="165" t="s">
        <v>613</v>
      </c>
      <c r="AU301" s="165" t="s">
        <v>87</v>
      </c>
      <c r="AY301" s="14" t="s">
        <v>163</v>
      </c>
      <c r="BE301" s="166">
        <f>IF(N301="základná",J301,0)</f>
        <v>0</v>
      </c>
      <c r="BF301" s="166">
        <f>IF(N301="znížená",J301,0)</f>
        <v>0</v>
      </c>
      <c r="BG301" s="166">
        <f>IF(N301="zákl. prenesená",J301,0)</f>
        <v>0</v>
      </c>
      <c r="BH301" s="166">
        <f>IF(N301="zníž. prenesená",J301,0)</f>
        <v>0</v>
      </c>
      <c r="BI301" s="166">
        <f>IF(N301="nulová",J301,0)</f>
        <v>0</v>
      </c>
      <c r="BJ301" s="14" t="s">
        <v>87</v>
      </c>
      <c r="BK301" s="166">
        <f>ROUND(I301*H301,2)</f>
        <v>0</v>
      </c>
      <c r="BL301" s="14" t="s">
        <v>169</v>
      </c>
      <c r="BM301" s="165" t="s">
        <v>2806</v>
      </c>
    </row>
    <row r="302" spans="1:65" s="2" customFormat="1" ht="24.2" customHeight="1">
      <c r="A302" s="29"/>
      <c r="B302" s="152"/>
      <c r="C302" s="172" t="s">
        <v>979</v>
      </c>
      <c r="D302" s="172" t="s">
        <v>613</v>
      </c>
      <c r="E302" s="173" t="s">
        <v>2807</v>
      </c>
      <c r="F302" s="174" t="s">
        <v>2808</v>
      </c>
      <c r="G302" s="175" t="s">
        <v>953</v>
      </c>
      <c r="H302" s="186"/>
      <c r="I302" s="177"/>
      <c r="J302" s="178">
        <f>ROUND(I302*H302,2)</f>
        <v>0</v>
      </c>
      <c r="K302" s="179"/>
      <c r="L302" s="180"/>
      <c r="M302" s="181" t="s">
        <v>1</v>
      </c>
      <c r="N302" s="182" t="s">
        <v>40</v>
      </c>
      <c r="O302" s="58"/>
      <c r="P302" s="163">
        <f>O302*H302</f>
        <v>0</v>
      </c>
      <c r="Q302" s="163">
        <v>0</v>
      </c>
      <c r="R302" s="163">
        <f>Q302*H302</f>
        <v>0</v>
      </c>
      <c r="S302" s="163">
        <v>0</v>
      </c>
      <c r="T302" s="164">
        <f>S302*H302</f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65" t="s">
        <v>194</v>
      </c>
      <c r="AT302" s="165" t="s">
        <v>613</v>
      </c>
      <c r="AU302" s="165" t="s">
        <v>87</v>
      </c>
      <c r="AY302" s="14" t="s">
        <v>163</v>
      </c>
      <c r="BE302" s="166">
        <f>IF(N302="základná",J302,0)</f>
        <v>0</v>
      </c>
      <c r="BF302" s="166">
        <f>IF(N302="znížená",J302,0)</f>
        <v>0</v>
      </c>
      <c r="BG302" s="166">
        <f>IF(N302="zákl. prenesená",J302,0)</f>
        <v>0</v>
      </c>
      <c r="BH302" s="166">
        <f>IF(N302="zníž. prenesená",J302,0)</f>
        <v>0</v>
      </c>
      <c r="BI302" s="166">
        <f>IF(N302="nulová",J302,0)</f>
        <v>0</v>
      </c>
      <c r="BJ302" s="14" t="s">
        <v>87</v>
      </c>
      <c r="BK302" s="166">
        <f>ROUND(I302*H302,2)</f>
        <v>0</v>
      </c>
      <c r="BL302" s="14" t="s">
        <v>169</v>
      </c>
      <c r="BM302" s="165" t="s">
        <v>2809</v>
      </c>
    </row>
    <row r="303" spans="1:65" s="12" customFormat="1" ht="22.9" customHeight="1">
      <c r="B303" s="139"/>
      <c r="D303" s="140" t="s">
        <v>73</v>
      </c>
      <c r="E303" s="150" t="s">
        <v>2810</v>
      </c>
      <c r="F303" s="150" t="s">
        <v>2811</v>
      </c>
      <c r="I303" s="142"/>
      <c r="J303" s="151">
        <f>BK303</f>
        <v>0</v>
      </c>
      <c r="L303" s="139"/>
      <c r="M303" s="144"/>
      <c r="N303" s="145"/>
      <c r="O303" s="145"/>
      <c r="P303" s="146">
        <f>SUM(P304:P309)</f>
        <v>0</v>
      </c>
      <c r="Q303" s="145"/>
      <c r="R303" s="146">
        <f>SUM(R304:R309)</f>
        <v>0.12723999999999999</v>
      </c>
      <c r="S303" s="145"/>
      <c r="T303" s="147">
        <f>SUM(T304:T309)</f>
        <v>0</v>
      </c>
      <c r="AR303" s="140" t="s">
        <v>81</v>
      </c>
      <c r="AT303" s="148" t="s">
        <v>73</v>
      </c>
      <c r="AU303" s="148" t="s">
        <v>81</v>
      </c>
      <c r="AY303" s="140" t="s">
        <v>163</v>
      </c>
      <c r="BK303" s="149">
        <f>SUM(BK304:BK309)</f>
        <v>0</v>
      </c>
    </row>
    <row r="304" spans="1:65" s="2" customFormat="1" ht="21.75" customHeight="1">
      <c r="A304" s="29"/>
      <c r="B304" s="152"/>
      <c r="C304" s="153" t="s">
        <v>983</v>
      </c>
      <c r="D304" s="153" t="s">
        <v>165</v>
      </c>
      <c r="E304" s="154" t="s">
        <v>2812</v>
      </c>
      <c r="F304" s="155" t="s">
        <v>2813</v>
      </c>
      <c r="G304" s="156" t="s">
        <v>2362</v>
      </c>
      <c r="H304" s="157">
        <v>1</v>
      </c>
      <c r="I304" s="158"/>
      <c r="J304" s="159">
        <f t="shared" ref="J304:J309" si="80">ROUND(I304*H304,2)</f>
        <v>0</v>
      </c>
      <c r="K304" s="160"/>
      <c r="L304" s="30"/>
      <c r="M304" s="161" t="s">
        <v>1</v>
      </c>
      <c r="N304" s="162" t="s">
        <v>40</v>
      </c>
      <c r="O304" s="58"/>
      <c r="P304" s="163">
        <f t="shared" ref="P304:P309" si="81">O304*H304</f>
        <v>0</v>
      </c>
      <c r="Q304" s="163">
        <v>0.11</v>
      </c>
      <c r="R304" s="163">
        <f t="shared" ref="R304:R309" si="82">Q304*H304</f>
        <v>0.11</v>
      </c>
      <c r="S304" s="163">
        <v>0</v>
      </c>
      <c r="T304" s="164">
        <f t="shared" ref="T304:T309" si="83">S304*H304</f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65" t="s">
        <v>169</v>
      </c>
      <c r="AT304" s="165" t="s">
        <v>165</v>
      </c>
      <c r="AU304" s="165" t="s">
        <v>87</v>
      </c>
      <c r="AY304" s="14" t="s">
        <v>163</v>
      </c>
      <c r="BE304" s="166">
        <f t="shared" ref="BE304:BE309" si="84">IF(N304="základná",J304,0)</f>
        <v>0</v>
      </c>
      <c r="BF304" s="166">
        <f t="shared" ref="BF304:BF309" si="85">IF(N304="znížená",J304,0)</f>
        <v>0</v>
      </c>
      <c r="BG304" s="166">
        <f t="shared" ref="BG304:BG309" si="86">IF(N304="zákl. prenesená",J304,0)</f>
        <v>0</v>
      </c>
      <c r="BH304" s="166">
        <f t="shared" ref="BH304:BH309" si="87">IF(N304="zníž. prenesená",J304,0)</f>
        <v>0</v>
      </c>
      <c r="BI304" s="166">
        <f t="shared" ref="BI304:BI309" si="88">IF(N304="nulová",J304,0)</f>
        <v>0</v>
      </c>
      <c r="BJ304" s="14" t="s">
        <v>87</v>
      </c>
      <c r="BK304" s="166">
        <f t="shared" ref="BK304:BK309" si="89">ROUND(I304*H304,2)</f>
        <v>0</v>
      </c>
      <c r="BL304" s="14" t="s">
        <v>169</v>
      </c>
      <c r="BM304" s="165" t="s">
        <v>2814</v>
      </c>
    </row>
    <row r="305" spans="1:65" s="2" customFormat="1" ht="21.75" customHeight="1">
      <c r="A305" s="29"/>
      <c r="B305" s="152"/>
      <c r="C305" s="153" t="s">
        <v>987</v>
      </c>
      <c r="D305" s="153" t="s">
        <v>165</v>
      </c>
      <c r="E305" s="154" t="s">
        <v>2815</v>
      </c>
      <c r="F305" s="155" t="s">
        <v>2816</v>
      </c>
      <c r="G305" s="156" t="s">
        <v>2043</v>
      </c>
      <c r="H305" s="157">
        <v>1</v>
      </c>
      <c r="I305" s="158"/>
      <c r="J305" s="159">
        <f t="shared" si="80"/>
        <v>0</v>
      </c>
      <c r="K305" s="160"/>
      <c r="L305" s="30"/>
      <c r="M305" s="161" t="s">
        <v>1</v>
      </c>
      <c r="N305" s="162" t="s">
        <v>40</v>
      </c>
      <c r="O305" s="58"/>
      <c r="P305" s="163">
        <f t="shared" si="81"/>
        <v>0</v>
      </c>
      <c r="Q305" s="163">
        <v>1.7239999999999998E-2</v>
      </c>
      <c r="R305" s="163">
        <f t="shared" si="82"/>
        <v>1.7239999999999998E-2</v>
      </c>
      <c r="S305" s="163">
        <v>0</v>
      </c>
      <c r="T305" s="164">
        <f t="shared" si="83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65" t="s">
        <v>169</v>
      </c>
      <c r="AT305" s="165" t="s">
        <v>165</v>
      </c>
      <c r="AU305" s="165" t="s">
        <v>87</v>
      </c>
      <c r="AY305" s="14" t="s">
        <v>163</v>
      </c>
      <c r="BE305" s="166">
        <f t="shared" si="84"/>
        <v>0</v>
      </c>
      <c r="BF305" s="166">
        <f t="shared" si="85"/>
        <v>0</v>
      </c>
      <c r="BG305" s="166">
        <f t="shared" si="86"/>
        <v>0</v>
      </c>
      <c r="BH305" s="166">
        <f t="shared" si="87"/>
        <v>0</v>
      </c>
      <c r="BI305" s="166">
        <f t="shared" si="88"/>
        <v>0</v>
      </c>
      <c r="BJ305" s="14" t="s">
        <v>87</v>
      </c>
      <c r="BK305" s="166">
        <f t="shared" si="89"/>
        <v>0</v>
      </c>
      <c r="BL305" s="14" t="s">
        <v>169</v>
      </c>
      <c r="BM305" s="165" t="s">
        <v>2817</v>
      </c>
    </row>
    <row r="306" spans="1:65" s="2" customFormat="1" ht="24.2" customHeight="1">
      <c r="A306" s="29"/>
      <c r="B306" s="152"/>
      <c r="C306" s="153" t="s">
        <v>989</v>
      </c>
      <c r="D306" s="153" t="s">
        <v>165</v>
      </c>
      <c r="E306" s="154" t="s">
        <v>251</v>
      </c>
      <c r="F306" s="155" t="s">
        <v>2818</v>
      </c>
      <c r="G306" s="156" t="s">
        <v>2235</v>
      </c>
      <c r="H306" s="157">
        <v>1</v>
      </c>
      <c r="I306" s="158"/>
      <c r="J306" s="159">
        <f t="shared" si="80"/>
        <v>0</v>
      </c>
      <c r="K306" s="160"/>
      <c r="L306" s="30"/>
      <c r="M306" s="161" t="s">
        <v>1</v>
      </c>
      <c r="N306" s="162" t="s">
        <v>40</v>
      </c>
      <c r="O306" s="58"/>
      <c r="P306" s="163">
        <f t="shared" si="81"/>
        <v>0</v>
      </c>
      <c r="Q306" s="163">
        <v>0</v>
      </c>
      <c r="R306" s="163">
        <f t="shared" si="82"/>
        <v>0</v>
      </c>
      <c r="S306" s="163">
        <v>0</v>
      </c>
      <c r="T306" s="164">
        <f t="shared" si="83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65" t="s">
        <v>169</v>
      </c>
      <c r="AT306" s="165" t="s">
        <v>165</v>
      </c>
      <c r="AU306" s="165" t="s">
        <v>87</v>
      </c>
      <c r="AY306" s="14" t="s">
        <v>163</v>
      </c>
      <c r="BE306" s="166">
        <f t="shared" si="84"/>
        <v>0</v>
      </c>
      <c r="BF306" s="166">
        <f t="shared" si="85"/>
        <v>0</v>
      </c>
      <c r="BG306" s="166">
        <f t="shared" si="86"/>
        <v>0</v>
      </c>
      <c r="BH306" s="166">
        <f t="shared" si="87"/>
        <v>0</v>
      </c>
      <c r="BI306" s="166">
        <f t="shared" si="88"/>
        <v>0</v>
      </c>
      <c r="BJ306" s="14" t="s">
        <v>87</v>
      </c>
      <c r="BK306" s="166">
        <f t="shared" si="89"/>
        <v>0</v>
      </c>
      <c r="BL306" s="14" t="s">
        <v>169</v>
      </c>
      <c r="BM306" s="165" t="s">
        <v>2819</v>
      </c>
    </row>
    <row r="307" spans="1:65" s="2" customFormat="1" ht="24.2" customHeight="1">
      <c r="A307" s="29"/>
      <c r="B307" s="152"/>
      <c r="C307" s="172" t="s">
        <v>993</v>
      </c>
      <c r="D307" s="172" t="s">
        <v>613</v>
      </c>
      <c r="E307" s="173" t="s">
        <v>2820</v>
      </c>
      <c r="F307" s="174" t="s">
        <v>2821</v>
      </c>
      <c r="G307" s="175" t="s">
        <v>2043</v>
      </c>
      <c r="H307" s="176">
        <v>1</v>
      </c>
      <c r="I307" s="177"/>
      <c r="J307" s="178">
        <f t="shared" si="80"/>
        <v>0</v>
      </c>
      <c r="K307" s="179"/>
      <c r="L307" s="180"/>
      <c r="M307" s="181" t="s">
        <v>1</v>
      </c>
      <c r="N307" s="182" t="s">
        <v>40</v>
      </c>
      <c r="O307" s="58"/>
      <c r="P307" s="163">
        <f t="shared" si="81"/>
        <v>0</v>
      </c>
      <c r="Q307" s="163">
        <v>0</v>
      </c>
      <c r="R307" s="163">
        <f t="shared" si="82"/>
        <v>0</v>
      </c>
      <c r="S307" s="163">
        <v>0</v>
      </c>
      <c r="T307" s="164">
        <f t="shared" si="83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65" t="s">
        <v>194</v>
      </c>
      <c r="AT307" s="165" t="s">
        <v>613</v>
      </c>
      <c r="AU307" s="165" t="s">
        <v>87</v>
      </c>
      <c r="AY307" s="14" t="s">
        <v>163</v>
      </c>
      <c r="BE307" s="166">
        <f t="shared" si="84"/>
        <v>0</v>
      </c>
      <c r="BF307" s="166">
        <f t="shared" si="85"/>
        <v>0</v>
      </c>
      <c r="BG307" s="166">
        <f t="shared" si="86"/>
        <v>0</v>
      </c>
      <c r="BH307" s="166">
        <f t="shared" si="87"/>
        <v>0</v>
      </c>
      <c r="BI307" s="166">
        <f t="shared" si="88"/>
        <v>0</v>
      </c>
      <c r="BJ307" s="14" t="s">
        <v>87</v>
      </c>
      <c r="BK307" s="166">
        <f t="shared" si="89"/>
        <v>0</v>
      </c>
      <c r="BL307" s="14" t="s">
        <v>169</v>
      </c>
      <c r="BM307" s="165" t="s">
        <v>2822</v>
      </c>
    </row>
    <row r="308" spans="1:65" s="2" customFormat="1" ht="24.2" customHeight="1">
      <c r="A308" s="29"/>
      <c r="B308" s="152"/>
      <c r="C308" s="172" t="s">
        <v>997</v>
      </c>
      <c r="D308" s="172" t="s">
        <v>613</v>
      </c>
      <c r="E308" s="173" t="s">
        <v>2823</v>
      </c>
      <c r="F308" s="174" t="s">
        <v>2824</v>
      </c>
      <c r="G308" s="175" t="s">
        <v>2043</v>
      </c>
      <c r="H308" s="176">
        <v>1</v>
      </c>
      <c r="I308" s="177"/>
      <c r="J308" s="178">
        <f t="shared" si="80"/>
        <v>0</v>
      </c>
      <c r="K308" s="179"/>
      <c r="L308" s="180"/>
      <c r="M308" s="181" t="s">
        <v>1</v>
      </c>
      <c r="N308" s="182" t="s">
        <v>40</v>
      </c>
      <c r="O308" s="58"/>
      <c r="P308" s="163">
        <f t="shared" si="81"/>
        <v>0</v>
      </c>
      <c r="Q308" s="163">
        <v>0</v>
      </c>
      <c r="R308" s="163">
        <f t="shared" si="82"/>
        <v>0</v>
      </c>
      <c r="S308" s="163">
        <v>0</v>
      </c>
      <c r="T308" s="164">
        <f t="shared" si="83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65" t="s">
        <v>194</v>
      </c>
      <c r="AT308" s="165" t="s">
        <v>613</v>
      </c>
      <c r="AU308" s="165" t="s">
        <v>87</v>
      </c>
      <c r="AY308" s="14" t="s">
        <v>163</v>
      </c>
      <c r="BE308" s="166">
        <f t="shared" si="84"/>
        <v>0</v>
      </c>
      <c r="BF308" s="166">
        <f t="shared" si="85"/>
        <v>0</v>
      </c>
      <c r="BG308" s="166">
        <f t="shared" si="86"/>
        <v>0</v>
      </c>
      <c r="BH308" s="166">
        <f t="shared" si="87"/>
        <v>0</v>
      </c>
      <c r="BI308" s="166">
        <f t="shared" si="88"/>
        <v>0</v>
      </c>
      <c r="BJ308" s="14" t="s">
        <v>87</v>
      </c>
      <c r="BK308" s="166">
        <f t="shared" si="89"/>
        <v>0</v>
      </c>
      <c r="BL308" s="14" t="s">
        <v>169</v>
      </c>
      <c r="BM308" s="165" t="s">
        <v>2825</v>
      </c>
    </row>
    <row r="309" spans="1:65" s="2" customFormat="1" ht="24.2" customHeight="1">
      <c r="A309" s="29"/>
      <c r="B309" s="152"/>
      <c r="C309" s="172" t="s">
        <v>1001</v>
      </c>
      <c r="D309" s="172" t="s">
        <v>613</v>
      </c>
      <c r="E309" s="173" t="s">
        <v>2826</v>
      </c>
      <c r="F309" s="174" t="s">
        <v>2827</v>
      </c>
      <c r="G309" s="175" t="s">
        <v>2043</v>
      </c>
      <c r="H309" s="176">
        <v>1</v>
      </c>
      <c r="I309" s="177"/>
      <c r="J309" s="178">
        <f t="shared" si="80"/>
        <v>0</v>
      </c>
      <c r="K309" s="179"/>
      <c r="L309" s="180"/>
      <c r="M309" s="181" t="s">
        <v>1</v>
      </c>
      <c r="N309" s="182" t="s">
        <v>40</v>
      </c>
      <c r="O309" s="58"/>
      <c r="P309" s="163">
        <f t="shared" si="81"/>
        <v>0</v>
      </c>
      <c r="Q309" s="163">
        <v>0</v>
      </c>
      <c r="R309" s="163">
        <f t="shared" si="82"/>
        <v>0</v>
      </c>
      <c r="S309" s="163">
        <v>0</v>
      </c>
      <c r="T309" s="164">
        <f t="shared" si="83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65" t="s">
        <v>194</v>
      </c>
      <c r="AT309" s="165" t="s">
        <v>613</v>
      </c>
      <c r="AU309" s="165" t="s">
        <v>87</v>
      </c>
      <c r="AY309" s="14" t="s">
        <v>163</v>
      </c>
      <c r="BE309" s="166">
        <f t="shared" si="84"/>
        <v>0</v>
      </c>
      <c r="BF309" s="166">
        <f t="shared" si="85"/>
        <v>0</v>
      </c>
      <c r="BG309" s="166">
        <f t="shared" si="86"/>
        <v>0</v>
      </c>
      <c r="BH309" s="166">
        <f t="shared" si="87"/>
        <v>0</v>
      </c>
      <c r="BI309" s="166">
        <f t="shared" si="88"/>
        <v>0</v>
      </c>
      <c r="BJ309" s="14" t="s">
        <v>87</v>
      </c>
      <c r="BK309" s="166">
        <f t="shared" si="89"/>
        <v>0</v>
      </c>
      <c r="BL309" s="14" t="s">
        <v>169</v>
      </c>
      <c r="BM309" s="165" t="s">
        <v>2828</v>
      </c>
    </row>
    <row r="310" spans="1:65" s="12" customFormat="1" ht="22.9" customHeight="1">
      <c r="B310" s="139"/>
      <c r="D310" s="140" t="s">
        <v>73</v>
      </c>
      <c r="E310" s="150" t="s">
        <v>2829</v>
      </c>
      <c r="F310" s="150" t="s">
        <v>2830</v>
      </c>
      <c r="I310" s="142"/>
      <c r="J310" s="151">
        <f>BK310</f>
        <v>0</v>
      </c>
      <c r="L310" s="139"/>
      <c r="M310" s="144"/>
      <c r="N310" s="145"/>
      <c r="O310" s="145"/>
      <c r="P310" s="146">
        <f>SUM(P311:P312)</f>
        <v>0</v>
      </c>
      <c r="Q310" s="145"/>
      <c r="R310" s="146">
        <f>SUM(R311:R312)</f>
        <v>0</v>
      </c>
      <c r="S310" s="145"/>
      <c r="T310" s="147">
        <f>SUM(T311:T312)</f>
        <v>0</v>
      </c>
      <c r="AR310" s="140" t="s">
        <v>81</v>
      </c>
      <c r="AT310" s="148" t="s">
        <v>73</v>
      </c>
      <c r="AU310" s="148" t="s">
        <v>81</v>
      </c>
      <c r="AY310" s="140" t="s">
        <v>163</v>
      </c>
      <c r="BK310" s="149">
        <f>SUM(BK311:BK312)</f>
        <v>0</v>
      </c>
    </row>
    <row r="311" spans="1:65" s="2" customFormat="1" ht="21.75" customHeight="1">
      <c r="A311" s="29"/>
      <c r="B311" s="152"/>
      <c r="C311" s="153" t="s">
        <v>1005</v>
      </c>
      <c r="D311" s="153" t="s">
        <v>165</v>
      </c>
      <c r="E311" s="154" t="s">
        <v>2831</v>
      </c>
      <c r="F311" s="155" t="s">
        <v>2832</v>
      </c>
      <c r="G311" s="156" t="s">
        <v>483</v>
      </c>
      <c r="H311" s="157">
        <v>1</v>
      </c>
      <c r="I311" s="158"/>
      <c r="J311" s="159">
        <f>ROUND(I311*H311,2)</f>
        <v>0</v>
      </c>
      <c r="K311" s="160"/>
      <c r="L311" s="30"/>
      <c r="M311" s="161" t="s">
        <v>1</v>
      </c>
      <c r="N311" s="162" t="s">
        <v>40</v>
      </c>
      <c r="O311" s="58"/>
      <c r="P311" s="163">
        <f>O311*H311</f>
        <v>0</v>
      </c>
      <c r="Q311" s="163">
        <v>0</v>
      </c>
      <c r="R311" s="163">
        <f>Q311*H311</f>
        <v>0</v>
      </c>
      <c r="S311" s="163">
        <v>0</v>
      </c>
      <c r="T311" s="164">
        <f>S311*H311</f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65" t="s">
        <v>169</v>
      </c>
      <c r="AT311" s="165" t="s">
        <v>165</v>
      </c>
      <c r="AU311" s="165" t="s">
        <v>87</v>
      </c>
      <c r="AY311" s="14" t="s">
        <v>163</v>
      </c>
      <c r="BE311" s="166">
        <f>IF(N311="základná",J311,0)</f>
        <v>0</v>
      </c>
      <c r="BF311" s="166">
        <f>IF(N311="znížená",J311,0)</f>
        <v>0</v>
      </c>
      <c r="BG311" s="166">
        <f>IF(N311="zákl. prenesená",J311,0)</f>
        <v>0</v>
      </c>
      <c r="BH311" s="166">
        <f>IF(N311="zníž. prenesená",J311,0)</f>
        <v>0</v>
      </c>
      <c r="BI311" s="166">
        <f>IF(N311="nulová",J311,0)</f>
        <v>0</v>
      </c>
      <c r="BJ311" s="14" t="s">
        <v>87</v>
      </c>
      <c r="BK311" s="166">
        <f>ROUND(I311*H311,2)</f>
        <v>0</v>
      </c>
      <c r="BL311" s="14" t="s">
        <v>169</v>
      </c>
      <c r="BM311" s="165" t="s">
        <v>2833</v>
      </c>
    </row>
    <row r="312" spans="1:65" s="2" customFormat="1" ht="16.5" customHeight="1">
      <c r="A312" s="29"/>
      <c r="B312" s="152"/>
      <c r="C312" s="172" t="s">
        <v>1009</v>
      </c>
      <c r="D312" s="172" t="s">
        <v>613</v>
      </c>
      <c r="E312" s="173" t="s">
        <v>2834</v>
      </c>
      <c r="F312" s="174" t="s">
        <v>2835</v>
      </c>
      <c r="G312" s="175" t="s">
        <v>2043</v>
      </c>
      <c r="H312" s="176">
        <v>1</v>
      </c>
      <c r="I312" s="177"/>
      <c r="J312" s="178">
        <f>ROUND(I312*H312,2)</f>
        <v>0</v>
      </c>
      <c r="K312" s="179"/>
      <c r="L312" s="180"/>
      <c r="M312" s="181" t="s">
        <v>1</v>
      </c>
      <c r="N312" s="182" t="s">
        <v>40</v>
      </c>
      <c r="O312" s="58"/>
      <c r="P312" s="163">
        <f>O312*H312</f>
        <v>0</v>
      </c>
      <c r="Q312" s="163">
        <v>0</v>
      </c>
      <c r="R312" s="163">
        <f>Q312*H312</f>
        <v>0</v>
      </c>
      <c r="S312" s="163">
        <v>0</v>
      </c>
      <c r="T312" s="164">
        <f>S312*H312</f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65" t="s">
        <v>194</v>
      </c>
      <c r="AT312" s="165" t="s">
        <v>613</v>
      </c>
      <c r="AU312" s="165" t="s">
        <v>87</v>
      </c>
      <c r="AY312" s="14" t="s">
        <v>163</v>
      </c>
      <c r="BE312" s="166">
        <f>IF(N312="základná",J312,0)</f>
        <v>0</v>
      </c>
      <c r="BF312" s="166">
        <f>IF(N312="znížená",J312,0)</f>
        <v>0</v>
      </c>
      <c r="BG312" s="166">
        <f>IF(N312="zákl. prenesená",J312,0)</f>
        <v>0</v>
      </c>
      <c r="BH312" s="166">
        <f>IF(N312="zníž. prenesená",J312,0)</f>
        <v>0</v>
      </c>
      <c r="BI312" s="166">
        <f>IF(N312="nulová",J312,0)</f>
        <v>0</v>
      </c>
      <c r="BJ312" s="14" t="s">
        <v>87</v>
      </c>
      <c r="BK312" s="166">
        <f>ROUND(I312*H312,2)</f>
        <v>0</v>
      </c>
      <c r="BL312" s="14" t="s">
        <v>169</v>
      </c>
      <c r="BM312" s="165" t="s">
        <v>2836</v>
      </c>
    </row>
    <row r="313" spans="1:65" s="12" customFormat="1" ht="22.9" customHeight="1">
      <c r="B313" s="139"/>
      <c r="D313" s="140" t="s">
        <v>73</v>
      </c>
      <c r="E313" s="150" t="s">
        <v>2798</v>
      </c>
      <c r="F313" s="150" t="s">
        <v>2837</v>
      </c>
      <c r="I313" s="142"/>
      <c r="J313" s="151">
        <f>BK313</f>
        <v>0</v>
      </c>
      <c r="L313" s="139"/>
      <c r="M313" s="144"/>
      <c r="N313" s="145"/>
      <c r="O313" s="145"/>
      <c r="P313" s="146">
        <f>P314</f>
        <v>0</v>
      </c>
      <c r="Q313" s="145"/>
      <c r="R313" s="146">
        <f>R314</f>
        <v>7.5199999999999998E-3</v>
      </c>
      <c r="S313" s="145"/>
      <c r="T313" s="147">
        <f>T314</f>
        <v>0</v>
      </c>
      <c r="AR313" s="140" t="s">
        <v>81</v>
      </c>
      <c r="AT313" s="148" t="s">
        <v>73</v>
      </c>
      <c r="AU313" s="148" t="s">
        <v>81</v>
      </c>
      <c r="AY313" s="140" t="s">
        <v>163</v>
      </c>
      <c r="BK313" s="149">
        <f>BK314</f>
        <v>0</v>
      </c>
    </row>
    <row r="314" spans="1:65" s="2" customFormat="1" ht="33" customHeight="1">
      <c r="A314" s="29"/>
      <c r="B314" s="152"/>
      <c r="C314" s="153" t="s">
        <v>1013</v>
      </c>
      <c r="D314" s="153" t="s">
        <v>165</v>
      </c>
      <c r="E314" s="154" t="s">
        <v>2838</v>
      </c>
      <c r="F314" s="155" t="s">
        <v>2839</v>
      </c>
      <c r="G314" s="156" t="s">
        <v>2043</v>
      </c>
      <c r="H314" s="157">
        <v>4</v>
      </c>
      <c r="I314" s="158"/>
      <c r="J314" s="159">
        <f>ROUND(I314*H314,2)</f>
        <v>0</v>
      </c>
      <c r="K314" s="160"/>
      <c r="L314" s="30"/>
      <c r="M314" s="161" t="s">
        <v>1</v>
      </c>
      <c r="N314" s="162" t="s">
        <v>40</v>
      </c>
      <c r="O314" s="58"/>
      <c r="P314" s="163">
        <f>O314*H314</f>
        <v>0</v>
      </c>
      <c r="Q314" s="163">
        <v>1.8799999999999999E-3</v>
      </c>
      <c r="R314" s="163">
        <f>Q314*H314</f>
        <v>7.5199999999999998E-3</v>
      </c>
      <c r="S314" s="163">
        <v>0</v>
      </c>
      <c r="T314" s="164">
        <f>S314*H314</f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65" t="s">
        <v>169</v>
      </c>
      <c r="AT314" s="165" t="s">
        <v>165</v>
      </c>
      <c r="AU314" s="165" t="s">
        <v>87</v>
      </c>
      <c r="AY314" s="14" t="s">
        <v>163</v>
      </c>
      <c r="BE314" s="166">
        <f>IF(N314="základná",J314,0)</f>
        <v>0</v>
      </c>
      <c r="BF314" s="166">
        <f>IF(N314="znížená",J314,0)</f>
        <v>0</v>
      </c>
      <c r="BG314" s="166">
        <f>IF(N314="zákl. prenesená",J314,0)</f>
        <v>0</v>
      </c>
      <c r="BH314" s="166">
        <f>IF(N314="zníž. prenesená",J314,0)</f>
        <v>0</v>
      </c>
      <c r="BI314" s="166">
        <f>IF(N314="nulová",J314,0)</f>
        <v>0</v>
      </c>
      <c r="BJ314" s="14" t="s">
        <v>87</v>
      </c>
      <c r="BK314" s="166">
        <f>ROUND(I314*H314,2)</f>
        <v>0</v>
      </c>
      <c r="BL314" s="14" t="s">
        <v>169</v>
      </c>
      <c r="BM314" s="165" t="s">
        <v>2840</v>
      </c>
    </row>
    <row r="315" spans="1:65" s="12" customFormat="1" ht="25.9" customHeight="1">
      <c r="B315" s="139"/>
      <c r="D315" s="140" t="s">
        <v>73</v>
      </c>
      <c r="E315" s="141" t="s">
        <v>2530</v>
      </c>
      <c r="F315" s="141" t="s">
        <v>2531</v>
      </c>
      <c r="I315" s="142"/>
      <c r="J315" s="143">
        <f>BK315</f>
        <v>0</v>
      </c>
      <c r="L315" s="139"/>
      <c r="M315" s="144"/>
      <c r="N315" s="145"/>
      <c r="O315" s="145"/>
      <c r="P315" s="146">
        <v>0</v>
      </c>
      <c r="Q315" s="145"/>
      <c r="R315" s="146">
        <v>0</v>
      </c>
      <c r="S315" s="145"/>
      <c r="T315" s="147">
        <v>0</v>
      </c>
      <c r="AR315" s="140" t="s">
        <v>81</v>
      </c>
      <c r="AT315" s="148" t="s">
        <v>73</v>
      </c>
      <c r="AU315" s="148" t="s">
        <v>74</v>
      </c>
      <c r="AY315" s="140" t="s">
        <v>163</v>
      </c>
      <c r="BK315" s="149">
        <v>0</v>
      </c>
    </row>
    <row r="316" spans="1:65" s="12" customFormat="1" ht="25.9" customHeight="1">
      <c r="B316" s="139"/>
      <c r="D316" s="140" t="s">
        <v>73</v>
      </c>
      <c r="E316" s="141" t="s">
        <v>2530</v>
      </c>
      <c r="F316" s="141" t="s">
        <v>2531</v>
      </c>
      <c r="I316" s="142"/>
      <c r="J316" s="143">
        <f>BK316</f>
        <v>0</v>
      </c>
      <c r="L316" s="139"/>
      <c r="M316" s="144"/>
      <c r="N316" s="145"/>
      <c r="O316" s="145"/>
      <c r="P316" s="146">
        <f>SUM(P317:P330)</f>
        <v>0</v>
      </c>
      <c r="Q316" s="145"/>
      <c r="R316" s="146">
        <f>SUM(R317:R330)</f>
        <v>8.0499999999999981E-3</v>
      </c>
      <c r="S316" s="145"/>
      <c r="T316" s="147">
        <f>SUM(T317:T330)</f>
        <v>2.4E-2</v>
      </c>
      <c r="AR316" s="140" t="s">
        <v>81</v>
      </c>
      <c r="AT316" s="148" t="s">
        <v>73</v>
      </c>
      <c r="AU316" s="148" t="s">
        <v>74</v>
      </c>
      <c r="AY316" s="140" t="s">
        <v>163</v>
      </c>
      <c r="BK316" s="149">
        <f>SUM(BK317:BK330)</f>
        <v>0</v>
      </c>
    </row>
    <row r="317" spans="1:65" s="2" customFormat="1" ht="24.2" customHeight="1">
      <c r="A317" s="29"/>
      <c r="B317" s="152"/>
      <c r="C317" s="153" t="s">
        <v>1017</v>
      </c>
      <c r="D317" s="153" t="s">
        <v>165</v>
      </c>
      <c r="E317" s="154" t="s">
        <v>2112</v>
      </c>
      <c r="F317" s="155" t="s">
        <v>2113</v>
      </c>
      <c r="G317" s="156" t="s">
        <v>168</v>
      </c>
      <c r="H317" s="157">
        <v>225.5</v>
      </c>
      <c r="I317" s="158"/>
      <c r="J317" s="159">
        <f t="shared" ref="J317:J330" si="90">ROUND(I317*H317,2)</f>
        <v>0</v>
      </c>
      <c r="K317" s="160"/>
      <c r="L317" s="30"/>
      <c r="M317" s="161" t="s">
        <v>1</v>
      </c>
      <c r="N317" s="162" t="s">
        <v>40</v>
      </c>
      <c r="O317" s="58"/>
      <c r="P317" s="163">
        <f t="shared" ref="P317:P330" si="91">O317*H317</f>
        <v>0</v>
      </c>
      <c r="Q317" s="163">
        <v>2.0000000000000002E-5</v>
      </c>
      <c r="R317" s="163">
        <f t="shared" ref="R317:R330" si="92">Q317*H317</f>
        <v>4.5100000000000001E-3</v>
      </c>
      <c r="S317" s="163">
        <v>0</v>
      </c>
      <c r="T317" s="164">
        <f t="shared" ref="T317:T330" si="93">S317*H317</f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65" t="s">
        <v>169</v>
      </c>
      <c r="AT317" s="165" t="s">
        <v>165</v>
      </c>
      <c r="AU317" s="165" t="s">
        <v>81</v>
      </c>
      <c r="AY317" s="14" t="s">
        <v>163</v>
      </c>
      <c r="BE317" s="166">
        <f t="shared" ref="BE317:BE330" si="94">IF(N317="základná",J317,0)</f>
        <v>0</v>
      </c>
      <c r="BF317" s="166">
        <f t="shared" ref="BF317:BF330" si="95">IF(N317="znížená",J317,0)</f>
        <v>0</v>
      </c>
      <c r="BG317" s="166">
        <f t="shared" ref="BG317:BG330" si="96">IF(N317="zákl. prenesená",J317,0)</f>
        <v>0</v>
      </c>
      <c r="BH317" s="166">
        <f t="shared" ref="BH317:BH330" si="97">IF(N317="zníž. prenesená",J317,0)</f>
        <v>0</v>
      </c>
      <c r="BI317" s="166">
        <f t="shared" ref="BI317:BI330" si="98">IF(N317="nulová",J317,0)</f>
        <v>0</v>
      </c>
      <c r="BJ317" s="14" t="s">
        <v>87</v>
      </c>
      <c r="BK317" s="166">
        <f t="shared" ref="BK317:BK330" si="99">ROUND(I317*H317,2)</f>
        <v>0</v>
      </c>
      <c r="BL317" s="14" t="s">
        <v>169</v>
      </c>
      <c r="BM317" s="165" t="s">
        <v>1153</v>
      </c>
    </row>
    <row r="318" spans="1:65" s="2" customFormat="1" ht="24.2" customHeight="1">
      <c r="A318" s="29"/>
      <c r="B318" s="152"/>
      <c r="C318" s="153" t="s">
        <v>1021</v>
      </c>
      <c r="D318" s="153" t="s">
        <v>165</v>
      </c>
      <c r="E318" s="154" t="s">
        <v>2841</v>
      </c>
      <c r="F318" s="155" t="s">
        <v>2842</v>
      </c>
      <c r="G318" s="156" t="s">
        <v>2043</v>
      </c>
      <c r="H318" s="157">
        <v>3</v>
      </c>
      <c r="I318" s="158"/>
      <c r="J318" s="159">
        <f t="shared" si="90"/>
        <v>0</v>
      </c>
      <c r="K318" s="160"/>
      <c r="L318" s="30"/>
      <c r="M318" s="161" t="s">
        <v>1</v>
      </c>
      <c r="N318" s="162" t="s">
        <v>40</v>
      </c>
      <c r="O318" s="58"/>
      <c r="P318" s="163">
        <f t="shared" si="91"/>
        <v>0</v>
      </c>
      <c r="Q318" s="163">
        <v>2.7999999999999998E-4</v>
      </c>
      <c r="R318" s="163">
        <f t="shared" si="92"/>
        <v>8.3999999999999993E-4</v>
      </c>
      <c r="S318" s="163">
        <v>0</v>
      </c>
      <c r="T318" s="164">
        <f t="shared" si="93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65" t="s">
        <v>169</v>
      </c>
      <c r="AT318" s="165" t="s">
        <v>165</v>
      </c>
      <c r="AU318" s="165" t="s">
        <v>81</v>
      </c>
      <c r="AY318" s="14" t="s">
        <v>163</v>
      </c>
      <c r="BE318" s="166">
        <f t="shared" si="94"/>
        <v>0</v>
      </c>
      <c r="BF318" s="166">
        <f t="shared" si="95"/>
        <v>0</v>
      </c>
      <c r="BG318" s="166">
        <f t="shared" si="96"/>
        <v>0</v>
      </c>
      <c r="BH318" s="166">
        <f t="shared" si="97"/>
        <v>0</v>
      </c>
      <c r="BI318" s="166">
        <f t="shared" si="98"/>
        <v>0</v>
      </c>
      <c r="BJ318" s="14" t="s">
        <v>87</v>
      </c>
      <c r="BK318" s="166">
        <f t="shared" si="99"/>
        <v>0</v>
      </c>
      <c r="BL318" s="14" t="s">
        <v>169</v>
      </c>
      <c r="BM318" s="165" t="s">
        <v>1161</v>
      </c>
    </row>
    <row r="319" spans="1:65" s="2" customFormat="1" ht="16.5" customHeight="1">
      <c r="A319" s="29"/>
      <c r="B319" s="152"/>
      <c r="C319" s="153" t="s">
        <v>1025</v>
      </c>
      <c r="D319" s="153" t="s">
        <v>165</v>
      </c>
      <c r="E319" s="154" t="s">
        <v>2843</v>
      </c>
      <c r="F319" s="155" t="s">
        <v>2844</v>
      </c>
      <c r="G319" s="156" t="s">
        <v>2043</v>
      </c>
      <c r="H319" s="157">
        <v>1</v>
      </c>
      <c r="I319" s="158"/>
      <c r="J319" s="159">
        <f t="shared" si="90"/>
        <v>0</v>
      </c>
      <c r="K319" s="160"/>
      <c r="L319" s="30"/>
      <c r="M319" s="161" t="s">
        <v>1</v>
      </c>
      <c r="N319" s="162" t="s">
        <v>40</v>
      </c>
      <c r="O319" s="58"/>
      <c r="P319" s="163">
        <f t="shared" si="91"/>
        <v>0</v>
      </c>
      <c r="Q319" s="163">
        <v>0</v>
      </c>
      <c r="R319" s="163">
        <f t="shared" si="92"/>
        <v>0</v>
      </c>
      <c r="S319" s="163">
        <v>1.9E-2</v>
      </c>
      <c r="T319" s="164">
        <f t="shared" si="93"/>
        <v>1.9E-2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65" t="s">
        <v>169</v>
      </c>
      <c r="AT319" s="165" t="s">
        <v>165</v>
      </c>
      <c r="AU319" s="165" t="s">
        <v>81</v>
      </c>
      <c r="AY319" s="14" t="s">
        <v>163</v>
      </c>
      <c r="BE319" s="166">
        <f t="shared" si="94"/>
        <v>0</v>
      </c>
      <c r="BF319" s="166">
        <f t="shared" si="95"/>
        <v>0</v>
      </c>
      <c r="BG319" s="166">
        <f t="shared" si="96"/>
        <v>0</v>
      </c>
      <c r="BH319" s="166">
        <f t="shared" si="97"/>
        <v>0</v>
      </c>
      <c r="BI319" s="166">
        <f t="shared" si="98"/>
        <v>0</v>
      </c>
      <c r="BJ319" s="14" t="s">
        <v>87</v>
      </c>
      <c r="BK319" s="166">
        <f t="shared" si="99"/>
        <v>0</v>
      </c>
      <c r="BL319" s="14" t="s">
        <v>169</v>
      </c>
      <c r="BM319" s="165" t="s">
        <v>1169</v>
      </c>
    </row>
    <row r="320" spans="1:65" s="2" customFormat="1" ht="16.5" customHeight="1">
      <c r="A320" s="29"/>
      <c r="B320" s="152"/>
      <c r="C320" s="153" t="s">
        <v>1027</v>
      </c>
      <c r="D320" s="153" t="s">
        <v>165</v>
      </c>
      <c r="E320" s="154" t="s">
        <v>2845</v>
      </c>
      <c r="F320" s="155" t="s">
        <v>2846</v>
      </c>
      <c r="G320" s="156" t="s">
        <v>2043</v>
      </c>
      <c r="H320" s="157">
        <v>1</v>
      </c>
      <c r="I320" s="158"/>
      <c r="J320" s="159">
        <f t="shared" si="90"/>
        <v>0</v>
      </c>
      <c r="K320" s="160"/>
      <c r="L320" s="30"/>
      <c r="M320" s="161" t="s">
        <v>1</v>
      </c>
      <c r="N320" s="162" t="s">
        <v>40</v>
      </c>
      <c r="O320" s="58"/>
      <c r="P320" s="163">
        <f t="shared" si="91"/>
        <v>0</v>
      </c>
      <c r="Q320" s="163">
        <v>0</v>
      </c>
      <c r="R320" s="163">
        <f t="shared" si="92"/>
        <v>0</v>
      </c>
      <c r="S320" s="163">
        <v>5.0000000000000001E-3</v>
      </c>
      <c r="T320" s="164">
        <f t="shared" si="93"/>
        <v>5.0000000000000001E-3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65" t="s">
        <v>169</v>
      </c>
      <c r="AT320" s="165" t="s">
        <v>165</v>
      </c>
      <c r="AU320" s="165" t="s">
        <v>81</v>
      </c>
      <c r="AY320" s="14" t="s">
        <v>163</v>
      </c>
      <c r="BE320" s="166">
        <f t="shared" si="94"/>
        <v>0</v>
      </c>
      <c r="BF320" s="166">
        <f t="shared" si="95"/>
        <v>0</v>
      </c>
      <c r="BG320" s="166">
        <f t="shared" si="96"/>
        <v>0</v>
      </c>
      <c r="BH320" s="166">
        <f t="shared" si="97"/>
        <v>0</v>
      </c>
      <c r="BI320" s="166">
        <f t="shared" si="98"/>
        <v>0</v>
      </c>
      <c r="BJ320" s="14" t="s">
        <v>87</v>
      </c>
      <c r="BK320" s="166">
        <f t="shared" si="99"/>
        <v>0</v>
      </c>
      <c r="BL320" s="14" t="s">
        <v>169</v>
      </c>
      <c r="BM320" s="165" t="s">
        <v>1177</v>
      </c>
    </row>
    <row r="321" spans="1:65" s="2" customFormat="1" ht="16.5" customHeight="1">
      <c r="A321" s="29"/>
      <c r="B321" s="152"/>
      <c r="C321" s="153" t="s">
        <v>1031</v>
      </c>
      <c r="D321" s="153" t="s">
        <v>165</v>
      </c>
      <c r="E321" s="154" t="s">
        <v>2847</v>
      </c>
      <c r="F321" s="155" t="s">
        <v>2848</v>
      </c>
      <c r="G321" s="156" t="s">
        <v>2043</v>
      </c>
      <c r="H321" s="157">
        <v>1</v>
      </c>
      <c r="I321" s="158"/>
      <c r="J321" s="159">
        <f t="shared" si="90"/>
        <v>0</v>
      </c>
      <c r="K321" s="160"/>
      <c r="L321" s="30"/>
      <c r="M321" s="161" t="s">
        <v>1</v>
      </c>
      <c r="N321" s="162" t="s">
        <v>40</v>
      </c>
      <c r="O321" s="58"/>
      <c r="P321" s="163">
        <f t="shared" si="91"/>
        <v>0</v>
      </c>
      <c r="Q321" s="163">
        <v>0</v>
      </c>
      <c r="R321" s="163">
        <f t="shared" si="92"/>
        <v>0</v>
      </c>
      <c r="S321" s="163">
        <v>0</v>
      </c>
      <c r="T321" s="164">
        <f t="shared" si="93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65" t="s">
        <v>169</v>
      </c>
      <c r="AT321" s="165" t="s">
        <v>165</v>
      </c>
      <c r="AU321" s="165" t="s">
        <v>81</v>
      </c>
      <c r="AY321" s="14" t="s">
        <v>163</v>
      </c>
      <c r="BE321" s="166">
        <f t="shared" si="94"/>
        <v>0</v>
      </c>
      <c r="BF321" s="166">
        <f t="shared" si="95"/>
        <v>0</v>
      </c>
      <c r="BG321" s="166">
        <f t="shared" si="96"/>
        <v>0</v>
      </c>
      <c r="BH321" s="166">
        <f t="shared" si="97"/>
        <v>0</v>
      </c>
      <c r="BI321" s="166">
        <f t="shared" si="98"/>
        <v>0</v>
      </c>
      <c r="BJ321" s="14" t="s">
        <v>87</v>
      </c>
      <c r="BK321" s="166">
        <f t="shared" si="99"/>
        <v>0</v>
      </c>
      <c r="BL321" s="14" t="s">
        <v>169</v>
      </c>
      <c r="BM321" s="165" t="s">
        <v>1185</v>
      </c>
    </row>
    <row r="322" spans="1:65" s="2" customFormat="1" ht="21.75" customHeight="1">
      <c r="A322" s="29"/>
      <c r="B322" s="152"/>
      <c r="C322" s="172" t="s">
        <v>1035</v>
      </c>
      <c r="D322" s="172" t="s">
        <v>613</v>
      </c>
      <c r="E322" s="173" t="s">
        <v>2849</v>
      </c>
      <c r="F322" s="174" t="s">
        <v>2850</v>
      </c>
      <c r="G322" s="175" t="s">
        <v>2043</v>
      </c>
      <c r="H322" s="176">
        <v>1</v>
      </c>
      <c r="I322" s="177"/>
      <c r="J322" s="178">
        <f t="shared" si="90"/>
        <v>0</v>
      </c>
      <c r="K322" s="179"/>
      <c r="L322" s="180"/>
      <c r="M322" s="181" t="s">
        <v>1</v>
      </c>
      <c r="N322" s="182" t="s">
        <v>40</v>
      </c>
      <c r="O322" s="58"/>
      <c r="P322" s="163">
        <f t="shared" si="91"/>
        <v>0</v>
      </c>
      <c r="Q322" s="163">
        <v>2.5000000000000001E-3</v>
      </c>
      <c r="R322" s="163">
        <f t="shared" si="92"/>
        <v>2.5000000000000001E-3</v>
      </c>
      <c r="S322" s="163">
        <v>0</v>
      </c>
      <c r="T322" s="164">
        <f t="shared" si="93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65" t="s">
        <v>194</v>
      </c>
      <c r="AT322" s="165" t="s">
        <v>613</v>
      </c>
      <c r="AU322" s="165" t="s">
        <v>81</v>
      </c>
      <c r="AY322" s="14" t="s">
        <v>163</v>
      </c>
      <c r="BE322" s="166">
        <f t="shared" si="94"/>
        <v>0</v>
      </c>
      <c r="BF322" s="166">
        <f t="shared" si="95"/>
        <v>0</v>
      </c>
      <c r="BG322" s="166">
        <f t="shared" si="96"/>
        <v>0</v>
      </c>
      <c r="BH322" s="166">
        <f t="shared" si="97"/>
        <v>0</v>
      </c>
      <c r="BI322" s="166">
        <f t="shared" si="98"/>
        <v>0</v>
      </c>
      <c r="BJ322" s="14" t="s">
        <v>87</v>
      </c>
      <c r="BK322" s="166">
        <f t="shared" si="99"/>
        <v>0</v>
      </c>
      <c r="BL322" s="14" t="s">
        <v>169</v>
      </c>
      <c r="BM322" s="165" t="s">
        <v>1193</v>
      </c>
    </row>
    <row r="323" spans="1:65" s="2" customFormat="1" ht="16.5" customHeight="1">
      <c r="A323" s="29"/>
      <c r="B323" s="152"/>
      <c r="C323" s="172" t="s">
        <v>1039</v>
      </c>
      <c r="D323" s="172" t="s">
        <v>613</v>
      </c>
      <c r="E323" s="173" t="s">
        <v>2851</v>
      </c>
      <c r="F323" s="174" t="s">
        <v>2852</v>
      </c>
      <c r="G323" s="175" t="s">
        <v>2043</v>
      </c>
      <c r="H323" s="176">
        <v>1</v>
      </c>
      <c r="I323" s="177"/>
      <c r="J323" s="178">
        <f t="shared" si="90"/>
        <v>0</v>
      </c>
      <c r="K323" s="179"/>
      <c r="L323" s="180"/>
      <c r="M323" s="181" t="s">
        <v>1</v>
      </c>
      <c r="N323" s="182" t="s">
        <v>40</v>
      </c>
      <c r="O323" s="58"/>
      <c r="P323" s="163">
        <f t="shared" si="91"/>
        <v>0</v>
      </c>
      <c r="Q323" s="163">
        <v>1E-4</v>
      </c>
      <c r="R323" s="163">
        <f t="shared" si="92"/>
        <v>1E-4</v>
      </c>
      <c r="S323" s="163">
        <v>0</v>
      </c>
      <c r="T323" s="164">
        <f t="shared" si="93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65" t="s">
        <v>194</v>
      </c>
      <c r="AT323" s="165" t="s">
        <v>613</v>
      </c>
      <c r="AU323" s="165" t="s">
        <v>81</v>
      </c>
      <c r="AY323" s="14" t="s">
        <v>163</v>
      </c>
      <c r="BE323" s="166">
        <f t="shared" si="94"/>
        <v>0</v>
      </c>
      <c r="BF323" s="166">
        <f t="shared" si="95"/>
        <v>0</v>
      </c>
      <c r="BG323" s="166">
        <f t="shared" si="96"/>
        <v>0</v>
      </c>
      <c r="BH323" s="166">
        <f t="shared" si="97"/>
        <v>0</v>
      </c>
      <c r="BI323" s="166">
        <f t="shared" si="98"/>
        <v>0</v>
      </c>
      <c r="BJ323" s="14" t="s">
        <v>87</v>
      </c>
      <c r="BK323" s="166">
        <f t="shared" si="99"/>
        <v>0</v>
      </c>
      <c r="BL323" s="14" t="s">
        <v>169</v>
      </c>
      <c r="BM323" s="165" t="s">
        <v>1201</v>
      </c>
    </row>
    <row r="324" spans="1:65" s="2" customFormat="1" ht="16.5" customHeight="1">
      <c r="A324" s="29"/>
      <c r="B324" s="152"/>
      <c r="C324" s="172" t="s">
        <v>1043</v>
      </c>
      <c r="D324" s="172" t="s">
        <v>613</v>
      </c>
      <c r="E324" s="173" t="s">
        <v>2853</v>
      </c>
      <c r="F324" s="174" t="s">
        <v>2854</v>
      </c>
      <c r="G324" s="175" t="s">
        <v>2043</v>
      </c>
      <c r="H324" s="176">
        <v>1</v>
      </c>
      <c r="I324" s="177"/>
      <c r="J324" s="178">
        <f t="shared" si="90"/>
        <v>0</v>
      </c>
      <c r="K324" s="179"/>
      <c r="L324" s="180"/>
      <c r="M324" s="181" t="s">
        <v>1</v>
      </c>
      <c r="N324" s="182" t="s">
        <v>40</v>
      </c>
      <c r="O324" s="58"/>
      <c r="P324" s="163">
        <f t="shared" si="91"/>
        <v>0</v>
      </c>
      <c r="Q324" s="163">
        <v>1E-4</v>
      </c>
      <c r="R324" s="163">
        <f t="shared" si="92"/>
        <v>1E-4</v>
      </c>
      <c r="S324" s="163">
        <v>0</v>
      </c>
      <c r="T324" s="164">
        <f t="shared" si="93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65" t="s">
        <v>194</v>
      </c>
      <c r="AT324" s="165" t="s">
        <v>613</v>
      </c>
      <c r="AU324" s="165" t="s">
        <v>81</v>
      </c>
      <c r="AY324" s="14" t="s">
        <v>163</v>
      </c>
      <c r="BE324" s="166">
        <f t="shared" si="94"/>
        <v>0</v>
      </c>
      <c r="BF324" s="166">
        <f t="shared" si="95"/>
        <v>0</v>
      </c>
      <c r="BG324" s="166">
        <f t="shared" si="96"/>
        <v>0</v>
      </c>
      <c r="BH324" s="166">
        <f t="shared" si="97"/>
        <v>0</v>
      </c>
      <c r="BI324" s="166">
        <f t="shared" si="98"/>
        <v>0</v>
      </c>
      <c r="BJ324" s="14" t="s">
        <v>87</v>
      </c>
      <c r="BK324" s="166">
        <f t="shared" si="99"/>
        <v>0</v>
      </c>
      <c r="BL324" s="14" t="s">
        <v>169</v>
      </c>
      <c r="BM324" s="165" t="s">
        <v>1211</v>
      </c>
    </row>
    <row r="325" spans="1:65" s="2" customFormat="1" ht="21.75" customHeight="1">
      <c r="A325" s="29"/>
      <c r="B325" s="152"/>
      <c r="C325" s="172" t="s">
        <v>1047</v>
      </c>
      <c r="D325" s="172" t="s">
        <v>613</v>
      </c>
      <c r="E325" s="173" t="s">
        <v>2855</v>
      </c>
      <c r="F325" s="174" t="s">
        <v>2856</v>
      </c>
      <c r="G325" s="175" t="s">
        <v>2043</v>
      </c>
      <c r="H325" s="176">
        <v>1</v>
      </c>
      <c r="I325" s="177"/>
      <c r="J325" s="178">
        <f t="shared" si="90"/>
        <v>0</v>
      </c>
      <c r="K325" s="179"/>
      <c r="L325" s="180"/>
      <c r="M325" s="181" t="s">
        <v>1</v>
      </c>
      <c r="N325" s="182" t="s">
        <v>40</v>
      </c>
      <c r="O325" s="58"/>
      <c r="P325" s="163">
        <f t="shared" si="91"/>
        <v>0</v>
      </c>
      <c r="Q325" s="163">
        <v>0</v>
      </c>
      <c r="R325" s="163">
        <f t="shared" si="92"/>
        <v>0</v>
      </c>
      <c r="S325" s="163">
        <v>0</v>
      </c>
      <c r="T325" s="164">
        <f t="shared" si="93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65" t="s">
        <v>194</v>
      </c>
      <c r="AT325" s="165" t="s">
        <v>613</v>
      </c>
      <c r="AU325" s="165" t="s">
        <v>81</v>
      </c>
      <c r="AY325" s="14" t="s">
        <v>163</v>
      </c>
      <c r="BE325" s="166">
        <f t="shared" si="94"/>
        <v>0</v>
      </c>
      <c r="BF325" s="166">
        <f t="shared" si="95"/>
        <v>0</v>
      </c>
      <c r="BG325" s="166">
        <f t="shared" si="96"/>
        <v>0</v>
      </c>
      <c r="BH325" s="166">
        <f t="shared" si="97"/>
        <v>0</v>
      </c>
      <c r="BI325" s="166">
        <f t="shared" si="98"/>
        <v>0</v>
      </c>
      <c r="BJ325" s="14" t="s">
        <v>87</v>
      </c>
      <c r="BK325" s="166">
        <f t="shared" si="99"/>
        <v>0</v>
      </c>
      <c r="BL325" s="14" t="s">
        <v>169</v>
      </c>
      <c r="BM325" s="165" t="s">
        <v>1219</v>
      </c>
    </row>
    <row r="326" spans="1:65" s="2" customFormat="1" ht="24.2" customHeight="1">
      <c r="A326" s="29"/>
      <c r="B326" s="152"/>
      <c r="C326" s="153" t="s">
        <v>1050</v>
      </c>
      <c r="D326" s="153" t="s">
        <v>165</v>
      </c>
      <c r="E326" s="154" t="s">
        <v>2857</v>
      </c>
      <c r="F326" s="155" t="s">
        <v>2858</v>
      </c>
      <c r="G326" s="156" t="s">
        <v>483</v>
      </c>
      <c r="H326" s="157">
        <v>5</v>
      </c>
      <c r="I326" s="158"/>
      <c r="J326" s="159">
        <f t="shared" si="90"/>
        <v>0</v>
      </c>
      <c r="K326" s="160"/>
      <c r="L326" s="30"/>
      <c r="M326" s="161" t="s">
        <v>1</v>
      </c>
      <c r="N326" s="162" t="s">
        <v>40</v>
      </c>
      <c r="O326" s="58"/>
      <c r="P326" s="163">
        <f t="shared" si="91"/>
        <v>0</v>
      </c>
      <c r="Q326" s="163">
        <v>0</v>
      </c>
      <c r="R326" s="163">
        <f t="shared" si="92"/>
        <v>0</v>
      </c>
      <c r="S326" s="163">
        <v>0</v>
      </c>
      <c r="T326" s="164">
        <f t="shared" si="93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65" t="s">
        <v>169</v>
      </c>
      <c r="AT326" s="165" t="s">
        <v>165</v>
      </c>
      <c r="AU326" s="165" t="s">
        <v>81</v>
      </c>
      <c r="AY326" s="14" t="s">
        <v>163</v>
      </c>
      <c r="BE326" s="166">
        <f t="shared" si="94"/>
        <v>0</v>
      </c>
      <c r="BF326" s="166">
        <f t="shared" si="95"/>
        <v>0</v>
      </c>
      <c r="BG326" s="166">
        <f t="shared" si="96"/>
        <v>0</v>
      </c>
      <c r="BH326" s="166">
        <f t="shared" si="97"/>
        <v>0</v>
      </c>
      <c r="BI326" s="166">
        <f t="shared" si="98"/>
        <v>0</v>
      </c>
      <c r="BJ326" s="14" t="s">
        <v>87</v>
      </c>
      <c r="BK326" s="166">
        <f t="shared" si="99"/>
        <v>0</v>
      </c>
      <c r="BL326" s="14" t="s">
        <v>169</v>
      </c>
      <c r="BM326" s="165" t="s">
        <v>1227</v>
      </c>
    </row>
    <row r="327" spans="1:65" s="2" customFormat="1" ht="24.2" customHeight="1">
      <c r="A327" s="29"/>
      <c r="B327" s="152"/>
      <c r="C327" s="153" t="s">
        <v>1054</v>
      </c>
      <c r="D327" s="153" t="s">
        <v>165</v>
      </c>
      <c r="E327" s="154" t="s">
        <v>2859</v>
      </c>
      <c r="F327" s="155" t="s">
        <v>2860</v>
      </c>
      <c r="G327" s="156" t="s">
        <v>483</v>
      </c>
      <c r="H327" s="157">
        <v>1</v>
      </c>
      <c r="I327" s="158"/>
      <c r="J327" s="159">
        <f t="shared" si="90"/>
        <v>0</v>
      </c>
      <c r="K327" s="160"/>
      <c r="L327" s="30"/>
      <c r="M327" s="161" t="s">
        <v>1</v>
      </c>
      <c r="N327" s="162" t="s">
        <v>40</v>
      </c>
      <c r="O327" s="58"/>
      <c r="P327" s="163">
        <f t="shared" si="91"/>
        <v>0</v>
      </c>
      <c r="Q327" s="163">
        <v>0</v>
      </c>
      <c r="R327" s="163">
        <f t="shared" si="92"/>
        <v>0</v>
      </c>
      <c r="S327" s="163">
        <v>0</v>
      </c>
      <c r="T327" s="164">
        <f t="shared" si="93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65" t="s">
        <v>169</v>
      </c>
      <c r="AT327" s="165" t="s">
        <v>165</v>
      </c>
      <c r="AU327" s="165" t="s">
        <v>81</v>
      </c>
      <c r="AY327" s="14" t="s">
        <v>163</v>
      </c>
      <c r="BE327" s="166">
        <f t="shared" si="94"/>
        <v>0</v>
      </c>
      <c r="BF327" s="166">
        <f t="shared" si="95"/>
        <v>0</v>
      </c>
      <c r="BG327" s="166">
        <f t="shared" si="96"/>
        <v>0</v>
      </c>
      <c r="BH327" s="166">
        <f t="shared" si="97"/>
        <v>0</v>
      </c>
      <c r="BI327" s="166">
        <f t="shared" si="98"/>
        <v>0</v>
      </c>
      <c r="BJ327" s="14" t="s">
        <v>87</v>
      </c>
      <c r="BK327" s="166">
        <f t="shared" si="99"/>
        <v>0</v>
      </c>
      <c r="BL327" s="14" t="s">
        <v>169</v>
      </c>
      <c r="BM327" s="165" t="s">
        <v>1235</v>
      </c>
    </row>
    <row r="328" spans="1:65" s="2" customFormat="1" ht="24.2" customHeight="1">
      <c r="A328" s="29"/>
      <c r="B328" s="152"/>
      <c r="C328" s="153" t="s">
        <v>1058</v>
      </c>
      <c r="D328" s="153" t="s">
        <v>165</v>
      </c>
      <c r="E328" s="154" t="s">
        <v>2861</v>
      </c>
      <c r="F328" s="155" t="s">
        <v>2862</v>
      </c>
      <c r="G328" s="156" t="s">
        <v>483</v>
      </c>
      <c r="H328" s="157">
        <v>12</v>
      </c>
      <c r="I328" s="158"/>
      <c r="J328" s="159">
        <f t="shared" si="90"/>
        <v>0</v>
      </c>
      <c r="K328" s="160"/>
      <c r="L328" s="30"/>
      <c r="M328" s="161" t="s">
        <v>1</v>
      </c>
      <c r="N328" s="162" t="s">
        <v>40</v>
      </c>
      <c r="O328" s="58"/>
      <c r="P328" s="163">
        <f t="shared" si="91"/>
        <v>0</v>
      </c>
      <c r="Q328" s="163">
        <v>0</v>
      </c>
      <c r="R328" s="163">
        <f t="shared" si="92"/>
        <v>0</v>
      </c>
      <c r="S328" s="163">
        <v>0</v>
      </c>
      <c r="T328" s="164">
        <f t="shared" si="93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65" t="s">
        <v>169</v>
      </c>
      <c r="AT328" s="165" t="s">
        <v>165</v>
      </c>
      <c r="AU328" s="165" t="s">
        <v>81</v>
      </c>
      <c r="AY328" s="14" t="s">
        <v>163</v>
      </c>
      <c r="BE328" s="166">
        <f t="shared" si="94"/>
        <v>0</v>
      </c>
      <c r="BF328" s="166">
        <f t="shared" si="95"/>
        <v>0</v>
      </c>
      <c r="BG328" s="166">
        <f t="shared" si="96"/>
        <v>0</v>
      </c>
      <c r="BH328" s="166">
        <f t="shared" si="97"/>
        <v>0</v>
      </c>
      <c r="BI328" s="166">
        <f t="shared" si="98"/>
        <v>0</v>
      </c>
      <c r="BJ328" s="14" t="s">
        <v>87</v>
      </c>
      <c r="BK328" s="166">
        <f t="shared" si="99"/>
        <v>0</v>
      </c>
      <c r="BL328" s="14" t="s">
        <v>169</v>
      </c>
      <c r="BM328" s="165" t="s">
        <v>1243</v>
      </c>
    </row>
    <row r="329" spans="1:65" s="2" customFormat="1" ht="37.9" customHeight="1">
      <c r="A329" s="29"/>
      <c r="B329" s="152"/>
      <c r="C329" s="153" t="s">
        <v>1062</v>
      </c>
      <c r="D329" s="153" t="s">
        <v>165</v>
      </c>
      <c r="E329" s="154" t="s">
        <v>2532</v>
      </c>
      <c r="F329" s="155" t="s">
        <v>2863</v>
      </c>
      <c r="G329" s="156" t="s">
        <v>483</v>
      </c>
      <c r="H329" s="157">
        <v>12</v>
      </c>
      <c r="I329" s="158"/>
      <c r="J329" s="159">
        <f t="shared" si="90"/>
        <v>0</v>
      </c>
      <c r="K329" s="160"/>
      <c r="L329" s="30"/>
      <c r="M329" s="161" t="s">
        <v>1</v>
      </c>
      <c r="N329" s="162" t="s">
        <v>40</v>
      </c>
      <c r="O329" s="58"/>
      <c r="P329" s="163">
        <f t="shared" si="91"/>
        <v>0</v>
      </c>
      <c r="Q329" s="163">
        <v>0</v>
      </c>
      <c r="R329" s="163">
        <f t="shared" si="92"/>
        <v>0</v>
      </c>
      <c r="S329" s="163">
        <v>0</v>
      </c>
      <c r="T329" s="164">
        <f t="shared" si="93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65" t="s">
        <v>169</v>
      </c>
      <c r="AT329" s="165" t="s">
        <v>165</v>
      </c>
      <c r="AU329" s="165" t="s">
        <v>81</v>
      </c>
      <c r="AY329" s="14" t="s">
        <v>163</v>
      </c>
      <c r="BE329" s="166">
        <f t="shared" si="94"/>
        <v>0</v>
      </c>
      <c r="BF329" s="166">
        <f t="shared" si="95"/>
        <v>0</v>
      </c>
      <c r="BG329" s="166">
        <f t="shared" si="96"/>
        <v>0</v>
      </c>
      <c r="BH329" s="166">
        <f t="shared" si="97"/>
        <v>0</v>
      </c>
      <c r="BI329" s="166">
        <f t="shared" si="98"/>
        <v>0</v>
      </c>
      <c r="BJ329" s="14" t="s">
        <v>87</v>
      </c>
      <c r="BK329" s="166">
        <f t="shared" si="99"/>
        <v>0</v>
      </c>
      <c r="BL329" s="14" t="s">
        <v>169</v>
      </c>
      <c r="BM329" s="165" t="s">
        <v>1251</v>
      </c>
    </row>
    <row r="330" spans="1:65" s="2" customFormat="1" ht="24.2" customHeight="1">
      <c r="A330" s="29"/>
      <c r="B330" s="152"/>
      <c r="C330" s="153" t="s">
        <v>1066</v>
      </c>
      <c r="D330" s="153" t="s">
        <v>165</v>
      </c>
      <c r="E330" s="154" t="s">
        <v>2864</v>
      </c>
      <c r="F330" s="155" t="s">
        <v>2865</v>
      </c>
      <c r="G330" s="156" t="s">
        <v>483</v>
      </c>
      <c r="H330" s="157">
        <v>3</v>
      </c>
      <c r="I330" s="158"/>
      <c r="J330" s="159">
        <f t="shared" si="90"/>
        <v>0</v>
      </c>
      <c r="K330" s="160"/>
      <c r="L330" s="30"/>
      <c r="M330" s="167" t="s">
        <v>1</v>
      </c>
      <c r="N330" s="168" t="s">
        <v>40</v>
      </c>
      <c r="O330" s="169"/>
      <c r="P330" s="170">
        <f t="shared" si="91"/>
        <v>0</v>
      </c>
      <c r="Q330" s="170">
        <v>0</v>
      </c>
      <c r="R330" s="170">
        <f t="shared" si="92"/>
        <v>0</v>
      </c>
      <c r="S330" s="170">
        <v>0</v>
      </c>
      <c r="T330" s="171">
        <f t="shared" si="93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65" t="s">
        <v>169</v>
      </c>
      <c r="AT330" s="165" t="s">
        <v>165</v>
      </c>
      <c r="AU330" s="165" t="s">
        <v>81</v>
      </c>
      <c r="AY330" s="14" t="s">
        <v>163</v>
      </c>
      <c r="BE330" s="166">
        <f t="shared" si="94"/>
        <v>0</v>
      </c>
      <c r="BF330" s="166">
        <f t="shared" si="95"/>
        <v>0</v>
      </c>
      <c r="BG330" s="166">
        <f t="shared" si="96"/>
        <v>0</v>
      </c>
      <c r="BH330" s="166">
        <f t="shared" si="97"/>
        <v>0</v>
      </c>
      <c r="BI330" s="166">
        <f t="shared" si="98"/>
        <v>0</v>
      </c>
      <c r="BJ330" s="14" t="s">
        <v>87</v>
      </c>
      <c r="BK330" s="166">
        <f t="shared" si="99"/>
        <v>0</v>
      </c>
      <c r="BL330" s="14" t="s">
        <v>169</v>
      </c>
      <c r="BM330" s="165" t="s">
        <v>1259</v>
      </c>
    </row>
    <row r="331" spans="1:65" s="2" customFormat="1" ht="6.95" customHeight="1">
      <c r="A331" s="29"/>
      <c r="B331" s="47"/>
      <c r="C331" s="48"/>
      <c r="D331" s="48"/>
      <c r="E331" s="48"/>
      <c r="F331" s="48"/>
      <c r="G331" s="48"/>
      <c r="H331" s="48"/>
      <c r="I331" s="48"/>
      <c r="J331" s="48"/>
      <c r="K331" s="48"/>
      <c r="L331" s="30"/>
      <c r="M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</row>
  </sheetData>
  <autoFilter ref="C143:K330"/>
  <mergeCells count="12">
    <mergeCell ref="E136:H136"/>
    <mergeCell ref="L2:V2"/>
    <mergeCell ref="E85:H85"/>
    <mergeCell ref="E87:H87"/>
    <mergeCell ref="E89:H89"/>
    <mergeCell ref="E132:H132"/>
    <mergeCell ref="E134:H13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0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7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106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125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26.25" customHeight="1">
      <c r="B7" s="17"/>
      <c r="E7" s="233" t="str">
        <f>'Rekapitulácia stavby'!K6</f>
        <v>FEMINADSS Veľký Blh - prestava a rekonštrukcia rodinného domu pre účely zriadenia podporovaného bývania pre PSS</v>
      </c>
      <c r="F7" s="234"/>
      <c r="G7" s="234"/>
      <c r="H7" s="234"/>
      <c r="L7" s="17"/>
    </row>
    <row r="8" spans="1:46" s="1" customFormat="1" ht="12" customHeight="1">
      <c r="B8" s="17"/>
      <c r="D8" s="24" t="s">
        <v>126</v>
      </c>
      <c r="L8" s="17"/>
    </row>
    <row r="9" spans="1:46" s="2" customFormat="1" ht="16.5" customHeight="1">
      <c r="A9" s="29"/>
      <c r="B9" s="30"/>
      <c r="C9" s="29"/>
      <c r="D9" s="29"/>
      <c r="E9" s="233" t="s">
        <v>2866</v>
      </c>
      <c r="F9" s="235"/>
      <c r="G9" s="235"/>
      <c r="H9" s="23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128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192" t="s">
        <v>2867</v>
      </c>
      <c r="F11" s="235"/>
      <c r="G11" s="235"/>
      <c r="H11" s="235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1.25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 t="str">
        <f>'Rekapitulácia stavby'!AN8</f>
        <v>22. 6. 2023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">
        <v>25</v>
      </c>
      <c r="F17" s="29"/>
      <c r="G17" s="29"/>
      <c r="H17" s="29"/>
      <c r="I17" s="24" t="s">
        <v>26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27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36" t="str">
        <f>'Rekapitulácia stavby'!E14</f>
        <v>Vyplň údaj</v>
      </c>
      <c r="F20" s="198"/>
      <c r="G20" s="198"/>
      <c r="H20" s="198"/>
      <c r="I20" s="24" t="s">
        <v>26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29</v>
      </c>
      <c r="E22" s="29"/>
      <c r="F22" s="29"/>
      <c r="G22" s="29"/>
      <c r="H22" s="29"/>
      <c r="I22" s="24" t="s">
        <v>24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26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24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26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33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203" t="s">
        <v>1</v>
      </c>
      <c r="F29" s="203"/>
      <c r="G29" s="203"/>
      <c r="H29" s="20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2" t="s">
        <v>34</v>
      </c>
      <c r="E32" s="29"/>
      <c r="F32" s="29"/>
      <c r="G32" s="29"/>
      <c r="H32" s="29"/>
      <c r="I32" s="29"/>
      <c r="J32" s="71">
        <f>ROUND(J142,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3" t="s">
        <v>38</v>
      </c>
      <c r="E35" s="35" t="s">
        <v>39</v>
      </c>
      <c r="F35" s="104">
        <f>ROUND((SUM(BE142:BE305)),  2)</f>
        <v>0</v>
      </c>
      <c r="G35" s="105"/>
      <c r="H35" s="105"/>
      <c r="I35" s="106">
        <v>0.2</v>
      </c>
      <c r="J35" s="104">
        <f>ROUND(((SUM(BE142:BE305))*I35),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40</v>
      </c>
      <c r="F36" s="104">
        <f>ROUND((SUM(BF142:BF305)),  2)</f>
        <v>0</v>
      </c>
      <c r="G36" s="105"/>
      <c r="H36" s="105"/>
      <c r="I36" s="106">
        <v>0.2</v>
      </c>
      <c r="J36" s="104">
        <f>ROUND(((SUM(BF142:BF305))*I36),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7">
        <f>ROUND((SUM(BG142:BG305)),  2)</f>
        <v>0</v>
      </c>
      <c r="G37" s="29"/>
      <c r="H37" s="29"/>
      <c r="I37" s="108">
        <v>0.2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7">
        <f>ROUND((SUM(BH142:BH305)),  2)</f>
        <v>0</v>
      </c>
      <c r="G38" s="29"/>
      <c r="H38" s="29"/>
      <c r="I38" s="108">
        <v>0.2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4">
        <f>ROUND((SUM(BI142:BI305)),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9"/>
      <c r="D41" s="110" t="s">
        <v>44</v>
      </c>
      <c r="E41" s="60"/>
      <c r="F41" s="60"/>
      <c r="G41" s="111" t="s">
        <v>45</v>
      </c>
      <c r="H41" s="112" t="s">
        <v>46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130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6.25" customHeight="1">
      <c r="A85" s="29"/>
      <c r="B85" s="30"/>
      <c r="C85" s="29"/>
      <c r="D85" s="29"/>
      <c r="E85" s="233" t="str">
        <f>E7</f>
        <v>FEMINADSS Veľký Blh - prestava a rekonštrukcia rodinného domu pre účely zriadenia podporovaného bývania pre PSS</v>
      </c>
      <c r="F85" s="234"/>
      <c r="G85" s="234"/>
      <c r="H85" s="23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126</v>
      </c>
      <c r="L86" s="17"/>
    </row>
    <row r="87" spans="1:31" s="2" customFormat="1" ht="16.5" customHeight="1">
      <c r="A87" s="29"/>
      <c r="B87" s="30"/>
      <c r="C87" s="29"/>
      <c r="D87" s="29"/>
      <c r="E87" s="233" t="s">
        <v>2866</v>
      </c>
      <c r="F87" s="235"/>
      <c r="G87" s="235"/>
      <c r="H87" s="23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128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192" t="str">
        <f>E11</f>
        <v>02-1 - Garáž</v>
      </c>
      <c r="F89" s="235"/>
      <c r="G89" s="235"/>
      <c r="H89" s="235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19</v>
      </c>
      <c r="D91" s="29"/>
      <c r="E91" s="29"/>
      <c r="F91" s="22" t="str">
        <f>F14</f>
        <v>Jesenské</v>
      </c>
      <c r="G91" s="29"/>
      <c r="H91" s="29"/>
      <c r="I91" s="24" t="s">
        <v>21</v>
      </c>
      <c r="J91" s="55" t="str">
        <f>IF(J14="","",J14)</f>
        <v>22. 6. 2023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>
      <c r="A93" s="29"/>
      <c r="B93" s="30"/>
      <c r="C93" s="24" t="s">
        <v>23</v>
      </c>
      <c r="D93" s="29"/>
      <c r="E93" s="29"/>
      <c r="F93" s="22" t="str">
        <f>E17</f>
        <v>FEMINA Domov sociálnych služieb, Veľký Blh</v>
      </c>
      <c r="G93" s="29"/>
      <c r="H93" s="29"/>
      <c r="I93" s="24" t="s">
        <v>29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4" t="s">
        <v>27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17" t="s">
        <v>131</v>
      </c>
      <c r="D96" s="109"/>
      <c r="E96" s="109"/>
      <c r="F96" s="109"/>
      <c r="G96" s="109"/>
      <c r="H96" s="109"/>
      <c r="I96" s="109"/>
      <c r="J96" s="118" t="s">
        <v>132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19" t="s">
        <v>133</v>
      </c>
      <c r="D98" s="29"/>
      <c r="E98" s="29"/>
      <c r="F98" s="29"/>
      <c r="G98" s="29"/>
      <c r="H98" s="29"/>
      <c r="I98" s="29"/>
      <c r="J98" s="71">
        <f>J142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134</v>
      </c>
    </row>
    <row r="99" spans="1:47" s="9" customFormat="1" ht="24.95" customHeight="1">
      <c r="B99" s="120"/>
      <c r="D99" s="121" t="s">
        <v>135</v>
      </c>
      <c r="E99" s="122"/>
      <c r="F99" s="122"/>
      <c r="G99" s="122"/>
      <c r="H99" s="122"/>
      <c r="I99" s="122"/>
      <c r="J99" s="123">
        <f>J143</f>
        <v>0</v>
      </c>
      <c r="L99" s="120"/>
    </row>
    <row r="100" spans="1:47" s="10" customFormat="1" ht="19.899999999999999" customHeight="1">
      <c r="B100" s="124"/>
      <c r="D100" s="125" t="s">
        <v>136</v>
      </c>
      <c r="E100" s="126"/>
      <c r="F100" s="126"/>
      <c r="G100" s="126"/>
      <c r="H100" s="126"/>
      <c r="I100" s="126"/>
      <c r="J100" s="127">
        <f>J144</f>
        <v>0</v>
      </c>
      <c r="L100" s="124"/>
    </row>
    <row r="101" spans="1:47" s="10" customFormat="1" ht="19.899999999999999" customHeight="1">
      <c r="B101" s="124"/>
      <c r="D101" s="125" t="s">
        <v>487</v>
      </c>
      <c r="E101" s="126"/>
      <c r="F101" s="126"/>
      <c r="G101" s="126"/>
      <c r="H101" s="126"/>
      <c r="I101" s="126"/>
      <c r="J101" s="127">
        <f>J153</f>
        <v>0</v>
      </c>
      <c r="L101" s="124"/>
    </row>
    <row r="102" spans="1:47" s="10" customFormat="1" ht="19.899999999999999" customHeight="1">
      <c r="B102" s="124"/>
      <c r="D102" s="125" t="s">
        <v>490</v>
      </c>
      <c r="E102" s="126"/>
      <c r="F102" s="126"/>
      <c r="G102" s="126"/>
      <c r="H102" s="126"/>
      <c r="I102" s="126"/>
      <c r="J102" s="127">
        <f>J156</f>
        <v>0</v>
      </c>
      <c r="L102" s="124"/>
    </row>
    <row r="103" spans="1:47" s="10" customFormat="1" ht="19.899999999999999" customHeight="1">
      <c r="B103" s="124"/>
      <c r="D103" s="125" t="s">
        <v>491</v>
      </c>
      <c r="E103" s="126"/>
      <c r="F103" s="126"/>
      <c r="G103" s="126"/>
      <c r="H103" s="126"/>
      <c r="I103" s="126"/>
      <c r="J103" s="127">
        <f>J160</f>
        <v>0</v>
      </c>
      <c r="L103" s="124"/>
    </row>
    <row r="104" spans="1:47" s="10" customFormat="1" ht="19.899999999999999" customHeight="1">
      <c r="B104" s="124"/>
      <c r="D104" s="125" t="s">
        <v>137</v>
      </c>
      <c r="E104" s="126"/>
      <c r="F104" s="126"/>
      <c r="G104" s="126"/>
      <c r="H104" s="126"/>
      <c r="I104" s="126"/>
      <c r="J104" s="127">
        <f>J175</f>
        <v>0</v>
      </c>
      <c r="L104" s="124"/>
    </row>
    <row r="105" spans="1:47" s="10" customFormat="1" ht="19.899999999999999" customHeight="1">
      <c r="B105" s="124"/>
      <c r="D105" s="125" t="s">
        <v>492</v>
      </c>
      <c r="E105" s="126"/>
      <c r="F105" s="126"/>
      <c r="G105" s="126"/>
      <c r="H105" s="126"/>
      <c r="I105" s="126"/>
      <c r="J105" s="127">
        <f>J198</f>
        <v>0</v>
      </c>
      <c r="L105" s="124"/>
    </row>
    <row r="106" spans="1:47" s="9" customFormat="1" ht="24.95" customHeight="1">
      <c r="B106" s="120"/>
      <c r="D106" s="121" t="s">
        <v>138</v>
      </c>
      <c r="E106" s="122"/>
      <c r="F106" s="122"/>
      <c r="G106" s="122"/>
      <c r="H106" s="122"/>
      <c r="I106" s="122"/>
      <c r="J106" s="123">
        <f>J200</f>
        <v>0</v>
      </c>
      <c r="L106" s="120"/>
    </row>
    <row r="107" spans="1:47" s="10" customFormat="1" ht="19.899999999999999" customHeight="1">
      <c r="B107" s="124"/>
      <c r="D107" s="125" t="s">
        <v>139</v>
      </c>
      <c r="E107" s="126"/>
      <c r="F107" s="126"/>
      <c r="G107" s="126"/>
      <c r="H107" s="126"/>
      <c r="I107" s="126"/>
      <c r="J107" s="127">
        <f>J201</f>
        <v>0</v>
      </c>
      <c r="L107" s="124"/>
    </row>
    <row r="108" spans="1:47" s="10" customFormat="1" ht="19.899999999999999" customHeight="1">
      <c r="B108" s="124"/>
      <c r="D108" s="125" t="s">
        <v>142</v>
      </c>
      <c r="E108" s="126"/>
      <c r="F108" s="126"/>
      <c r="G108" s="126"/>
      <c r="H108" s="126"/>
      <c r="I108" s="126"/>
      <c r="J108" s="127">
        <f>J206</f>
        <v>0</v>
      </c>
      <c r="L108" s="124"/>
    </row>
    <row r="109" spans="1:47" s="10" customFormat="1" ht="19.899999999999999" customHeight="1">
      <c r="B109" s="124"/>
      <c r="D109" s="125" t="s">
        <v>495</v>
      </c>
      <c r="E109" s="126"/>
      <c r="F109" s="126"/>
      <c r="G109" s="126"/>
      <c r="H109" s="126"/>
      <c r="I109" s="126"/>
      <c r="J109" s="127">
        <f>J217</f>
        <v>0</v>
      </c>
      <c r="L109" s="124"/>
    </row>
    <row r="110" spans="1:47" s="10" customFormat="1" ht="19.899999999999999" customHeight="1">
      <c r="B110" s="124"/>
      <c r="D110" s="125" t="s">
        <v>143</v>
      </c>
      <c r="E110" s="126"/>
      <c r="F110" s="126"/>
      <c r="G110" s="126"/>
      <c r="H110" s="126"/>
      <c r="I110" s="126"/>
      <c r="J110" s="127">
        <f>J221</f>
        <v>0</v>
      </c>
      <c r="L110" s="124"/>
    </row>
    <row r="111" spans="1:47" s="10" customFormat="1" ht="19.899999999999999" customHeight="1">
      <c r="B111" s="124"/>
      <c r="D111" s="125" t="s">
        <v>144</v>
      </c>
      <c r="E111" s="126"/>
      <c r="F111" s="126"/>
      <c r="G111" s="126"/>
      <c r="H111" s="126"/>
      <c r="I111" s="126"/>
      <c r="J111" s="127">
        <f>J238</f>
        <v>0</v>
      </c>
      <c r="L111" s="124"/>
    </row>
    <row r="112" spans="1:47" s="10" customFormat="1" ht="19.899999999999999" customHeight="1">
      <c r="B112" s="124"/>
      <c r="D112" s="125" t="s">
        <v>145</v>
      </c>
      <c r="E112" s="126"/>
      <c r="F112" s="126"/>
      <c r="G112" s="126"/>
      <c r="H112" s="126"/>
      <c r="I112" s="126"/>
      <c r="J112" s="127">
        <f>J241</f>
        <v>0</v>
      </c>
      <c r="L112" s="124"/>
    </row>
    <row r="113" spans="1:31" s="10" customFormat="1" ht="19.899999999999999" customHeight="1">
      <c r="B113" s="124"/>
      <c r="D113" s="125" t="s">
        <v>497</v>
      </c>
      <c r="E113" s="126"/>
      <c r="F113" s="126"/>
      <c r="G113" s="126"/>
      <c r="H113" s="126"/>
      <c r="I113" s="126"/>
      <c r="J113" s="127">
        <f>J251</f>
        <v>0</v>
      </c>
      <c r="L113" s="124"/>
    </row>
    <row r="114" spans="1:31" s="10" customFormat="1" ht="19.899999999999999" customHeight="1">
      <c r="B114" s="124"/>
      <c r="D114" s="125" t="s">
        <v>147</v>
      </c>
      <c r="E114" s="126"/>
      <c r="F114" s="126"/>
      <c r="G114" s="126"/>
      <c r="H114" s="126"/>
      <c r="I114" s="126"/>
      <c r="J114" s="127">
        <f>J257</f>
        <v>0</v>
      </c>
      <c r="L114" s="124"/>
    </row>
    <row r="115" spans="1:31" s="10" customFormat="1" ht="19.899999999999999" customHeight="1">
      <c r="B115" s="124"/>
      <c r="D115" s="125" t="s">
        <v>501</v>
      </c>
      <c r="E115" s="126"/>
      <c r="F115" s="126"/>
      <c r="G115" s="126"/>
      <c r="H115" s="126"/>
      <c r="I115" s="126"/>
      <c r="J115" s="127">
        <f>J261</f>
        <v>0</v>
      </c>
      <c r="L115" s="124"/>
    </row>
    <row r="116" spans="1:31" s="10" customFormat="1" ht="19.899999999999999" customHeight="1">
      <c r="B116" s="124"/>
      <c r="D116" s="125" t="s">
        <v>502</v>
      </c>
      <c r="E116" s="126"/>
      <c r="F116" s="126"/>
      <c r="G116" s="126"/>
      <c r="H116" s="126"/>
      <c r="I116" s="126"/>
      <c r="J116" s="127">
        <f>J264</f>
        <v>0</v>
      </c>
      <c r="L116" s="124"/>
    </row>
    <row r="117" spans="1:31" s="10" customFormat="1" ht="19.899999999999999" customHeight="1">
      <c r="B117" s="124"/>
      <c r="D117" s="125" t="s">
        <v>2868</v>
      </c>
      <c r="E117" s="126"/>
      <c r="F117" s="126"/>
      <c r="G117" s="126"/>
      <c r="H117" s="126"/>
      <c r="I117" s="126"/>
      <c r="J117" s="127">
        <f>J267</f>
        <v>0</v>
      </c>
      <c r="L117" s="124"/>
    </row>
    <row r="118" spans="1:31" s="9" customFormat="1" ht="24.95" customHeight="1">
      <c r="B118" s="120"/>
      <c r="D118" s="121" t="s">
        <v>503</v>
      </c>
      <c r="E118" s="122"/>
      <c r="F118" s="122"/>
      <c r="G118" s="122"/>
      <c r="H118" s="122"/>
      <c r="I118" s="122"/>
      <c r="J118" s="123">
        <f>J269</f>
        <v>0</v>
      </c>
      <c r="L118" s="120"/>
    </row>
    <row r="119" spans="1:31" s="10" customFormat="1" ht="19.899999999999999" customHeight="1">
      <c r="B119" s="124"/>
      <c r="D119" s="125" t="s">
        <v>504</v>
      </c>
      <c r="E119" s="126"/>
      <c r="F119" s="126"/>
      <c r="G119" s="126"/>
      <c r="H119" s="126"/>
      <c r="I119" s="126"/>
      <c r="J119" s="127">
        <f>J270</f>
        <v>0</v>
      </c>
      <c r="L119" s="124"/>
    </row>
    <row r="120" spans="1:31" s="9" customFormat="1" ht="24.95" customHeight="1">
      <c r="B120" s="120"/>
      <c r="D120" s="121" t="s">
        <v>148</v>
      </c>
      <c r="E120" s="122"/>
      <c r="F120" s="122"/>
      <c r="G120" s="122"/>
      <c r="H120" s="122"/>
      <c r="I120" s="122"/>
      <c r="J120" s="123">
        <f>J303</f>
        <v>0</v>
      </c>
      <c r="L120" s="120"/>
    </row>
    <row r="121" spans="1:31" s="2" customFormat="1" ht="21.7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6.95" customHeight="1">
      <c r="A122" s="29"/>
      <c r="B122" s="47"/>
      <c r="C122" s="48"/>
      <c r="D122" s="48"/>
      <c r="E122" s="48"/>
      <c r="F122" s="48"/>
      <c r="G122" s="48"/>
      <c r="H122" s="48"/>
      <c r="I122" s="48"/>
      <c r="J122" s="48"/>
      <c r="K122" s="48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6" spans="1:31" s="2" customFormat="1" ht="6.95" customHeight="1">
      <c r="A126" s="29"/>
      <c r="B126" s="49"/>
      <c r="C126" s="50"/>
      <c r="D126" s="50"/>
      <c r="E126" s="50"/>
      <c r="F126" s="50"/>
      <c r="G126" s="50"/>
      <c r="H126" s="50"/>
      <c r="I126" s="50"/>
      <c r="J126" s="50"/>
      <c r="K126" s="50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24.95" customHeight="1">
      <c r="A127" s="29"/>
      <c r="B127" s="30"/>
      <c r="C127" s="18" t="s">
        <v>149</v>
      </c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3" s="2" customFormat="1" ht="12" customHeight="1">
      <c r="A129" s="29"/>
      <c r="B129" s="30"/>
      <c r="C129" s="24" t="s">
        <v>15</v>
      </c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3" s="2" customFormat="1" ht="26.25" customHeight="1">
      <c r="A130" s="29"/>
      <c r="B130" s="30"/>
      <c r="C130" s="29"/>
      <c r="D130" s="29"/>
      <c r="E130" s="233" t="str">
        <f>E7</f>
        <v>FEMINADSS Veľký Blh - prestava a rekonštrukcia rodinného domu pre účely zriadenia podporovaného bývania pre PSS</v>
      </c>
      <c r="F130" s="234"/>
      <c r="G130" s="234"/>
      <c r="H130" s="234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3" s="1" customFormat="1" ht="12" customHeight="1">
      <c r="B131" s="17"/>
      <c r="C131" s="24" t="s">
        <v>126</v>
      </c>
      <c r="L131" s="17"/>
    </row>
    <row r="132" spans="1:63" s="2" customFormat="1" ht="16.5" customHeight="1">
      <c r="A132" s="29"/>
      <c r="B132" s="30"/>
      <c r="C132" s="29"/>
      <c r="D132" s="29"/>
      <c r="E132" s="233" t="s">
        <v>2866</v>
      </c>
      <c r="F132" s="235"/>
      <c r="G132" s="235"/>
      <c r="H132" s="235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3" s="2" customFormat="1" ht="12" customHeight="1">
      <c r="A133" s="29"/>
      <c r="B133" s="30"/>
      <c r="C133" s="24" t="s">
        <v>128</v>
      </c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3" s="2" customFormat="1" ht="16.5" customHeight="1">
      <c r="A134" s="29"/>
      <c r="B134" s="30"/>
      <c r="C134" s="29"/>
      <c r="D134" s="29"/>
      <c r="E134" s="192" t="str">
        <f>E11</f>
        <v>02-1 - Garáž</v>
      </c>
      <c r="F134" s="235"/>
      <c r="G134" s="235"/>
      <c r="H134" s="235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3" s="2" customFormat="1" ht="6.95" customHeight="1">
      <c r="A135" s="29"/>
      <c r="B135" s="30"/>
      <c r="C135" s="29"/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3" s="2" customFormat="1" ht="12" customHeight="1">
      <c r="A136" s="29"/>
      <c r="B136" s="30"/>
      <c r="C136" s="24" t="s">
        <v>19</v>
      </c>
      <c r="D136" s="29"/>
      <c r="E136" s="29"/>
      <c r="F136" s="22" t="str">
        <f>F14</f>
        <v>Jesenské</v>
      </c>
      <c r="G136" s="29"/>
      <c r="H136" s="29"/>
      <c r="I136" s="24" t="s">
        <v>21</v>
      </c>
      <c r="J136" s="55" t="str">
        <f>IF(J14="","",J14)</f>
        <v>22. 6. 2023</v>
      </c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3" s="2" customFormat="1" ht="6.9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3" s="2" customFormat="1" ht="15.2" customHeight="1">
      <c r="A138" s="29"/>
      <c r="B138" s="30"/>
      <c r="C138" s="24" t="s">
        <v>23</v>
      </c>
      <c r="D138" s="29"/>
      <c r="E138" s="29"/>
      <c r="F138" s="22" t="str">
        <f>E17</f>
        <v>FEMINA Domov sociálnych služieb, Veľký Blh</v>
      </c>
      <c r="G138" s="29"/>
      <c r="H138" s="29"/>
      <c r="I138" s="24" t="s">
        <v>29</v>
      </c>
      <c r="J138" s="27" t="str">
        <f>E23</f>
        <v xml:space="preserve"> </v>
      </c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3" s="2" customFormat="1" ht="15.2" customHeight="1">
      <c r="A139" s="29"/>
      <c r="B139" s="30"/>
      <c r="C139" s="24" t="s">
        <v>27</v>
      </c>
      <c r="D139" s="29"/>
      <c r="E139" s="29"/>
      <c r="F139" s="22" t="str">
        <f>IF(E20="","",E20)</f>
        <v>Vyplň údaj</v>
      </c>
      <c r="G139" s="29"/>
      <c r="H139" s="29"/>
      <c r="I139" s="24" t="s">
        <v>32</v>
      </c>
      <c r="J139" s="27" t="str">
        <f>E26</f>
        <v xml:space="preserve"> </v>
      </c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3" s="2" customFormat="1" ht="10.35" customHeight="1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3" s="11" customFormat="1" ht="29.25" customHeight="1">
      <c r="A141" s="128"/>
      <c r="B141" s="129"/>
      <c r="C141" s="130" t="s">
        <v>150</v>
      </c>
      <c r="D141" s="131" t="s">
        <v>59</v>
      </c>
      <c r="E141" s="131" t="s">
        <v>55</v>
      </c>
      <c r="F141" s="131" t="s">
        <v>56</v>
      </c>
      <c r="G141" s="131" t="s">
        <v>151</v>
      </c>
      <c r="H141" s="131" t="s">
        <v>152</v>
      </c>
      <c r="I141" s="131" t="s">
        <v>153</v>
      </c>
      <c r="J141" s="132" t="s">
        <v>132</v>
      </c>
      <c r="K141" s="133" t="s">
        <v>154</v>
      </c>
      <c r="L141" s="134"/>
      <c r="M141" s="62" t="s">
        <v>1</v>
      </c>
      <c r="N141" s="63" t="s">
        <v>38</v>
      </c>
      <c r="O141" s="63" t="s">
        <v>155</v>
      </c>
      <c r="P141" s="63" t="s">
        <v>156</v>
      </c>
      <c r="Q141" s="63" t="s">
        <v>157</v>
      </c>
      <c r="R141" s="63" t="s">
        <v>158</v>
      </c>
      <c r="S141" s="63" t="s">
        <v>159</v>
      </c>
      <c r="T141" s="64" t="s">
        <v>160</v>
      </c>
      <c r="U141" s="128"/>
      <c r="V141" s="128"/>
      <c r="W141" s="128"/>
      <c r="X141" s="128"/>
      <c r="Y141" s="128"/>
      <c r="Z141" s="128"/>
      <c r="AA141" s="128"/>
      <c r="AB141" s="128"/>
      <c r="AC141" s="128"/>
      <c r="AD141" s="128"/>
      <c r="AE141" s="128"/>
    </row>
    <row r="142" spans="1:63" s="2" customFormat="1" ht="22.9" customHeight="1">
      <c r="A142" s="29"/>
      <c r="B142" s="30"/>
      <c r="C142" s="69" t="s">
        <v>133</v>
      </c>
      <c r="D142" s="29"/>
      <c r="E142" s="29"/>
      <c r="F142" s="29"/>
      <c r="G142" s="29"/>
      <c r="H142" s="29"/>
      <c r="I142" s="29"/>
      <c r="J142" s="135">
        <f>BK142</f>
        <v>0</v>
      </c>
      <c r="K142" s="29"/>
      <c r="L142" s="30"/>
      <c r="M142" s="65"/>
      <c r="N142" s="56"/>
      <c r="O142" s="66"/>
      <c r="P142" s="136">
        <f>P143+P200+P269+P303</f>
        <v>0</v>
      </c>
      <c r="Q142" s="66"/>
      <c r="R142" s="136">
        <f>R143+R200+R269+R303</f>
        <v>33.065366510000004</v>
      </c>
      <c r="S142" s="66"/>
      <c r="T142" s="137">
        <f>T143+T200+T269+T303</f>
        <v>9.5056034999999994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T142" s="14" t="s">
        <v>73</v>
      </c>
      <c r="AU142" s="14" t="s">
        <v>134</v>
      </c>
      <c r="BK142" s="138">
        <f>BK143+BK200+BK269+BK303</f>
        <v>0</v>
      </c>
    </row>
    <row r="143" spans="1:63" s="12" customFormat="1" ht="25.9" customHeight="1">
      <c r="B143" s="139"/>
      <c r="D143" s="140" t="s">
        <v>73</v>
      </c>
      <c r="E143" s="141" t="s">
        <v>161</v>
      </c>
      <c r="F143" s="141" t="s">
        <v>162</v>
      </c>
      <c r="I143" s="142"/>
      <c r="J143" s="143">
        <f>BK143</f>
        <v>0</v>
      </c>
      <c r="L143" s="139"/>
      <c r="M143" s="144"/>
      <c r="N143" s="145"/>
      <c r="O143" s="145"/>
      <c r="P143" s="146">
        <f>P144+P153+P156+P160+P175+P198</f>
        <v>0</v>
      </c>
      <c r="Q143" s="145"/>
      <c r="R143" s="146">
        <f>R144+R153+R156+R160+R175+R198</f>
        <v>29.666874910000001</v>
      </c>
      <c r="S143" s="145"/>
      <c r="T143" s="147">
        <f>T144+T153+T156+T160+T175+T198</f>
        <v>8.5673469999999998</v>
      </c>
      <c r="AR143" s="140" t="s">
        <v>81</v>
      </c>
      <c r="AT143" s="148" t="s">
        <v>73</v>
      </c>
      <c r="AU143" s="148" t="s">
        <v>74</v>
      </c>
      <c r="AY143" s="140" t="s">
        <v>163</v>
      </c>
      <c r="BK143" s="149">
        <f>BK144+BK153+BK156+BK160+BK175+BK198</f>
        <v>0</v>
      </c>
    </row>
    <row r="144" spans="1:63" s="12" customFormat="1" ht="22.9" customHeight="1">
      <c r="B144" s="139"/>
      <c r="D144" s="140" t="s">
        <v>73</v>
      </c>
      <c r="E144" s="150" t="s">
        <v>81</v>
      </c>
      <c r="F144" s="150" t="s">
        <v>164</v>
      </c>
      <c r="I144" s="142"/>
      <c r="J144" s="151">
        <f>BK144</f>
        <v>0</v>
      </c>
      <c r="L144" s="139"/>
      <c r="M144" s="144"/>
      <c r="N144" s="145"/>
      <c r="O144" s="145"/>
      <c r="P144" s="146">
        <f>SUM(P145:P152)</f>
        <v>0</v>
      </c>
      <c r="Q144" s="145"/>
      <c r="R144" s="146">
        <f>SUM(R145:R152)</f>
        <v>0</v>
      </c>
      <c r="S144" s="145"/>
      <c r="T144" s="147">
        <f>SUM(T145:T152)</f>
        <v>0</v>
      </c>
      <c r="AR144" s="140" t="s">
        <v>81</v>
      </c>
      <c r="AT144" s="148" t="s">
        <v>73</v>
      </c>
      <c r="AU144" s="148" t="s">
        <v>81</v>
      </c>
      <c r="AY144" s="140" t="s">
        <v>163</v>
      </c>
      <c r="BK144" s="149">
        <f>SUM(BK145:BK152)</f>
        <v>0</v>
      </c>
    </row>
    <row r="145" spans="1:65" s="2" customFormat="1" ht="24.2" customHeight="1">
      <c r="A145" s="29"/>
      <c r="B145" s="152"/>
      <c r="C145" s="153" t="s">
        <v>81</v>
      </c>
      <c r="D145" s="153" t="s">
        <v>165</v>
      </c>
      <c r="E145" s="154" t="s">
        <v>2869</v>
      </c>
      <c r="F145" s="155" t="s">
        <v>2870</v>
      </c>
      <c r="G145" s="156" t="s">
        <v>177</v>
      </c>
      <c r="H145" s="157">
        <v>5.49</v>
      </c>
      <c r="I145" s="158"/>
      <c r="J145" s="159">
        <f t="shared" ref="J145:J152" si="0">ROUND(I145*H145,2)</f>
        <v>0</v>
      </c>
      <c r="K145" s="160"/>
      <c r="L145" s="30"/>
      <c r="M145" s="161" t="s">
        <v>1</v>
      </c>
      <c r="N145" s="162" t="s">
        <v>40</v>
      </c>
      <c r="O145" s="58"/>
      <c r="P145" s="163">
        <f t="shared" ref="P145:P152" si="1">O145*H145</f>
        <v>0</v>
      </c>
      <c r="Q145" s="163">
        <v>0</v>
      </c>
      <c r="R145" s="163">
        <f t="shared" ref="R145:R152" si="2">Q145*H145</f>
        <v>0</v>
      </c>
      <c r="S145" s="163">
        <v>0</v>
      </c>
      <c r="T145" s="164">
        <f t="shared" ref="T145:T152" si="3"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169</v>
      </c>
      <c r="AT145" s="165" t="s">
        <v>165</v>
      </c>
      <c r="AU145" s="165" t="s">
        <v>87</v>
      </c>
      <c r="AY145" s="14" t="s">
        <v>163</v>
      </c>
      <c r="BE145" s="166">
        <f t="shared" ref="BE145:BE152" si="4">IF(N145="základná",J145,0)</f>
        <v>0</v>
      </c>
      <c r="BF145" s="166">
        <f t="shared" ref="BF145:BF152" si="5">IF(N145="znížená",J145,0)</f>
        <v>0</v>
      </c>
      <c r="BG145" s="166">
        <f t="shared" ref="BG145:BG152" si="6">IF(N145="zákl. prenesená",J145,0)</f>
        <v>0</v>
      </c>
      <c r="BH145" s="166">
        <f t="shared" ref="BH145:BH152" si="7">IF(N145="zníž. prenesená",J145,0)</f>
        <v>0</v>
      </c>
      <c r="BI145" s="166">
        <f t="shared" ref="BI145:BI152" si="8">IF(N145="nulová",J145,0)</f>
        <v>0</v>
      </c>
      <c r="BJ145" s="14" t="s">
        <v>87</v>
      </c>
      <c r="BK145" s="166">
        <f t="shared" ref="BK145:BK152" si="9">ROUND(I145*H145,2)</f>
        <v>0</v>
      </c>
      <c r="BL145" s="14" t="s">
        <v>169</v>
      </c>
      <c r="BM145" s="165" t="s">
        <v>2871</v>
      </c>
    </row>
    <row r="146" spans="1:65" s="2" customFormat="1" ht="24.2" customHeight="1">
      <c r="A146" s="29"/>
      <c r="B146" s="152"/>
      <c r="C146" s="153" t="s">
        <v>87</v>
      </c>
      <c r="D146" s="153" t="s">
        <v>165</v>
      </c>
      <c r="E146" s="154" t="s">
        <v>510</v>
      </c>
      <c r="F146" s="155" t="s">
        <v>511</v>
      </c>
      <c r="G146" s="156" t="s">
        <v>177</v>
      </c>
      <c r="H146" s="157">
        <v>5.49</v>
      </c>
      <c r="I146" s="158"/>
      <c r="J146" s="159">
        <f t="shared" si="0"/>
        <v>0</v>
      </c>
      <c r="K146" s="160"/>
      <c r="L146" s="30"/>
      <c r="M146" s="161" t="s">
        <v>1</v>
      </c>
      <c r="N146" s="162" t="s">
        <v>40</v>
      </c>
      <c r="O146" s="58"/>
      <c r="P146" s="163">
        <f t="shared" si="1"/>
        <v>0</v>
      </c>
      <c r="Q146" s="163">
        <v>0</v>
      </c>
      <c r="R146" s="163">
        <f t="shared" si="2"/>
        <v>0</v>
      </c>
      <c r="S146" s="163">
        <v>0</v>
      </c>
      <c r="T146" s="164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169</v>
      </c>
      <c r="AT146" s="165" t="s">
        <v>165</v>
      </c>
      <c r="AU146" s="165" t="s">
        <v>87</v>
      </c>
      <c r="AY146" s="14" t="s">
        <v>163</v>
      </c>
      <c r="BE146" s="166">
        <f t="shared" si="4"/>
        <v>0</v>
      </c>
      <c r="BF146" s="166">
        <f t="shared" si="5"/>
        <v>0</v>
      </c>
      <c r="BG146" s="166">
        <f t="shared" si="6"/>
        <v>0</v>
      </c>
      <c r="BH146" s="166">
        <f t="shared" si="7"/>
        <v>0</v>
      </c>
      <c r="BI146" s="166">
        <f t="shared" si="8"/>
        <v>0</v>
      </c>
      <c r="BJ146" s="14" t="s">
        <v>87</v>
      </c>
      <c r="BK146" s="166">
        <f t="shared" si="9"/>
        <v>0</v>
      </c>
      <c r="BL146" s="14" t="s">
        <v>169</v>
      </c>
      <c r="BM146" s="165" t="s">
        <v>2872</v>
      </c>
    </row>
    <row r="147" spans="1:65" s="2" customFormat="1" ht="21.75" customHeight="1">
      <c r="A147" s="29"/>
      <c r="B147" s="152"/>
      <c r="C147" s="153" t="s">
        <v>174</v>
      </c>
      <c r="D147" s="153" t="s">
        <v>165</v>
      </c>
      <c r="E147" s="154" t="s">
        <v>2873</v>
      </c>
      <c r="F147" s="155" t="s">
        <v>2874</v>
      </c>
      <c r="G147" s="156" t="s">
        <v>177</v>
      </c>
      <c r="H147" s="157">
        <v>5.1520000000000001</v>
      </c>
      <c r="I147" s="158"/>
      <c r="J147" s="159">
        <f t="shared" si="0"/>
        <v>0</v>
      </c>
      <c r="K147" s="160"/>
      <c r="L147" s="30"/>
      <c r="M147" s="161" t="s">
        <v>1</v>
      </c>
      <c r="N147" s="162" t="s">
        <v>40</v>
      </c>
      <c r="O147" s="58"/>
      <c r="P147" s="163">
        <f t="shared" si="1"/>
        <v>0</v>
      </c>
      <c r="Q147" s="163">
        <v>0</v>
      </c>
      <c r="R147" s="163">
        <f t="shared" si="2"/>
        <v>0</v>
      </c>
      <c r="S147" s="163">
        <v>0</v>
      </c>
      <c r="T147" s="16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169</v>
      </c>
      <c r="AT147" s="165" t="s">
        <v>165</v>
      </c>
      <c r="AU147" s="165" t="s">
        <v>87</v>
      </c>
      <c r="AY147" s="14" t="s">
        <v>163</v>
      </c>
      <c r="BE147" s="166">
        <f t="shared" si="4"/>
        <v>0</v>
      </c>
      <c r="BF147" s="166">
        <f t="shared" si="5"/>
        <v>0</v>
      </c>
      <c r="BG147" s="166">
        <f t="shared" si="6"/>
        <v>0</v>
      </c>
      <c r="BH147" s="166">
        <f t="shared" si="7"/>
        <v>0</v>
      </c>
      <c r="BI147" s="166">
        <f t="shared" si="8"/>
        <v>0</v>
      </c>
      <c r="BJ147" s="14" t="s">
        <v>87</v>
      </c>
      <c r="BK147" s="166">
        <f t="shared" si="9"/>
        <v>0</v>
      </c>
      <c r="BL147" s="14" t="s">
        <v>169</v>
      </c>
      <c r="BM147" s="165" t="s">
        <v>2875</v>
      </c>
    </row>
    <row r="148" spans="1:65" s="2" customFormat="1" ht="24.2" customHeight="1">
      <c r="A148" s="29"/>
      <c r="B148" s="152"/>
      <c r="C148" s="153" t="s">
        <v>169</v>
      </c>
      <c r="D148" s="153" t="s">
        <v>165</v>
      </c>
      <c r="E148" s="154" t="s">
        <v>2876</v>
      </c>
      <c r="F148" s="155" t="s">
        <v>2877</v>
      </c>
      <c r="G148" s="156" t="s">
        <v>177</v>
      </c>
      <c r="H148" s="157">
        <v>5.1520000000000001</v>
      </c>
      <c r="I148" s="158"/>
      <c r="J148" s="159">
        <f t="shared" si="0"/>
        <v>0</v>
      </c>
      <c r="K148" s="160"/>
      <c r="L148" s="30"/>
      <c r="M148" s="161" t="s">
        <v>1</v>
      </c>
      <c r="N148" s="162" t="s">
        <v>40</v>
      </c>
      <c r="O148" s="58"/>
      <c r="P148" s="163">
        <f t="shared" si="1"/>
        <v>0</v>
      </c>
      <c r="Q148" s="163">
        <v>0</v>
      </c>
      <c r="R148" s="163">
        <f t="shared" si="2"/>
        <v>0</v>
      </c>
      <c r="S148" s="163">
        <v>0</v>
      </c>
      <c r="T148" s="16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169</v>
      </c>
      <c r="AT148" s="165" t="s">
        <v>165</v>
      </c>
      <c r="AU148" s="165" t="s">
        <v>87</v>
      </c>
      <c r="AY148" s="14" t="s">
        <v>163</v>
      </c>
      <c r="BE148" s="166">
        <f t="shared" si="4"/>
        <v>0</v>
      </c>
      <c r="BF148" s="166">
        <f t="shared" si="5"/>
        <v>0</v>
      </c>
      <c r="BG148" s="166">
        <f t="shared" si="6"/>
        <v>0</v>
      </c>
      <c r="BH148" s="166">
        <f t="shared" si="7"/>
        <v>0</v>
      </c>
      <c r="BI148" s="166">
        <f t="shared" si="8"/>
        <v>0</v>
      </c>
      <c r="BJ148" s="14" t="s">
        <v>87</v>
      </c>
      <c r="BK148" s="166">
        <f t="shared" si="9"/>
        <v>0</v>
      </c>
      <c r="BL148" s="14" t="s">
        <v>169</v>
      </c>
      <c r="BM148" s="165" t="s">
        <v>2878</v>
      </c>
    </row>
    <row r="149" spans="1:65" s="2" customFormat="1" ht="33" customHeight="1">
      <c r="A149" s="29"/>
      <c r="B149" s="152"/>
      <c r="C149" s="153" t="s">
        <v>182</v>
      </c>
      <c r="D149" s="153" t="s">
        <v>165</v>
      </c>
      <c r="E149" s="154" t="s">
        <v>187</v>
      </c>
      <c r="F149" s="155" t="s">
        <v>188</v>
      </c>
      <c r="G149" s="156" t="s">
        <v>177</v>
      </c>
      <c r="H149" s="157">
        <v>10.641999999999999</v>
      </c>
      <c r="I149" s="158"/>
      <c r="J149" s="159">
        <f t="shared" si="0"/>
        <v>0</v>
      </c>
      <c r="K149" s="160"/>
      <c r="L149" s="30"/>
      <c r="M149" s="161" t="s">
        <v>1</v>
      </c>
      <c r="N149" s="162" t="s">
        <v>40</v>
      </c>
      <c r="O149" s="58"/>
      <c r="P149" s="163">
        <f t="shared" si="1"/>
        <v>0</v>
      </c>
      <c r="Q149" s="163">
        <v>0</v>
      </c>
      <c r="R149" s="163">
        <f t="shared" si="2"/>
        <v>0</v>
      </c>
      <c r="S149" s="163">
        <v>0</v>
      </c>
      <c r="T149" s="164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169</v>
      </c>
      <c r="AT149" s="165" t="s">
        <v>165</v>
      </c>
      <c r="AU149" s="165" t="s">
        <v>87</v>
      </c>
      <c r="AY149" s="14" t="s">
        <v>163</v>
      </c>
      <c r="BE149" s="166">
        <f t="shared" si="4"/>
        <v>0</v>
      </c>
      <c r="BF149" s="166">
        <f t="shared" si="5"/>
        <v>0</v>
      </c>
      <c r="BG149" s="166">
        <f t="shared" si="6"/>
        <v>0</v>
      </c>
      <c r="BH149" s="166">
        <f t="shared" si="7"/>
        <v>0</v>
      </c>
      <c r="BI149" s="166">
        <f t="shared" si="8"/>
        <v>0</v>
      </c>
      <c r="BJ149" s="14" t="s">
        <v>87</v>
      </c>
      <c r="BK149" s="166">
        <f t="shared" si="9"/>
        <v>0</v>
      </c>
      <c r="BL149" s="14" t="s">
        <v>169</v>
      </c>
      <c r="BM149" s="165" t="s">
        <v>2879</v>
      </c>
    </row>
    <row r="150" spans="1:65" s="2" customFormat="1" ht="37.9" customHeight="1">
      <c r="A150" s="29"/>
      <c r="B150" s="152"/>
      <c r="C150" s="153" t="s">
        <v>186</v>
      </c>
      <c r="D150" s="153" t="s">
        <v>165</v>
      </c>
      <c r="E150" s="154" t="s">
        <v>191</v>
      </c>
      <c r="F150" s="155" t="s">
        <v>192</v>
      </c>
      <c r="G150" s="156" t="s">
        <v>177</v>
      </c>
      <c r="H150" s="157">
        <v>74.494</v>
      </c>
      <c r="I150" s="158"/>
      <c r="J150" s="159">
        <f t="shared" si="0"/>
        <v>0</v>
      </c>
      <c r="K150" s="160"/>
      <c r="L150" s="30"/>
      <c r="M150" s="161" t="s">
        <v>1</v>
      </c>
      <c r="N150" s="162" t="s">
        <v>40</v>
      </c>
      <c r="O150" s="58"/>
      <c r="P150" s="163">
        <f t="shared" si="1"/>
        <v>0</v>
      </c>
      <c r="Q150" s="163">
        <v>0</v>
      </c>
      <c r="R150" s="163">
        <f t="shared" si="2"/>
        <v>0</v>
      </c>
      <c r="S150" s="163">
        <v>0</v>
      </c>
      <c r="T150" s="164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169</v>
      </c>
      <c r="AT150" s="165" t="s">
        <v>165</v>
      </c>
      <c r="AU150" s="165" t="s">
        <v>87</v>
      </c>
      <c r="AY150" s="14" t="s">
        <v>163</v>
      </c>
      <c r="BE150" s="166">
        <f t="shared" si="4"/>
        <v>0</v>
      </c>
      <c r="BF150" s="166">
        <f t="shared" si="5"/>
        <v>0</v>
      </c>
      <c r="BG150" s="166">
        <f t="shared" si="6"/>
        <v>0</v>
      </c>
      <c r="BH150" s="166">
        <f t="shared" si="7"/>
        <v>0</v>
      </c>
      <c r="BI150" s="166">
        <f t="shared" si="8"/>
        <v>0</v>
      </c>
      <c r="BJ150" s="14" t="s">
        <v>87</v>
      </c>
      <c r="BK150" s="166">
        <f t="shared" si="9"/>
        <v>0</v>
      </c>
      <c r="BL150" s="14" t="s">
        <v>169</v>
      </c>
      <c r="BM150" s="165" t="s">
        <v>2880</v>
      </c>
    </row>
    <row r="151" spans="1:65" s="2" customFormat="1" ht="33" customHeight="1">
      <c r="A151" s="29"/>
      <c r="B151" s="152"/>
      <c r="C151" s="153" t="s">
        <v>190</v>
      </c>
      <c r="D151" s="153" t="s">
        <v>165</v>
      </c>
      <c r="E151" s="154" t="s">
        <v>199</v>
      </c>
      <c r="F151" s="155" t="s">
        <v>200</v>
      </c>
      <c r="G151" s="156" t="s">
        <v>177</v>
      </c>
      <c r="H151" s="157">
        <v>10.641999999999999</v>
      </c>
      <c r="I151" s="158"/>
      <c r="J151" s="159">
        <f t="shared" si="0"/>
        <v>0</v>
      </c>
      <c r="K151" s="160"/>
      <c r="L151" s="30"/>
      <c r="M151" s="161" t="s">
        <v>1</v>
      </c>
      <c r="N151" s="162" t="s">
        <v>40</v>
      </c>
      <c r="O151" s="58"/>
      <c r="P151" s="163">
        <f t="shared" si="1"/>
        <v>0</v>
      </c>
      <c r="Q151" s="163">
        <v>0</v>
      </c>
      <c r="R151" s="163">
        <f t="shared" si="2"/>
        <v>0</v>
      </c>
      <c r="S151" s="163">
        <v>0</v>
      </c>
      <c r="T151" s="164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169</v>
      </c>
      <c r="AT151" s="165" t="s">
        <v>165</v>
      </c>
      <c r="AU151" s="165" t="s">
        <v>87</v>
      </c>
      <c r="AY151" s="14" t="s">
        <v>163</v>
      </c>
      <c r="BE151" s="166">
        <f t="shared" si="4"/>
        <v>0</v>
      </c>
      <c r="BF151" s="166">
        <f t="shared" si="5"/>
        <v>0</v>
      </c>
      <c r="BG151" s="166">
        <f t="shared" si="6"/>
        <v>0</v>
      </c>
      <c r="BH151" s="166">
        <f t="shared" si="7"/>
        <v>0</v>
      </c>
      <c r="BI151" s="166">
        <f t="shared" si="8"/>
        <v>0</v>
      </c>
      <c r="BJ151" s="14" t="s">
        <v>87</v>
      </c>
      <c r="BK151" s="166">
        <f t="shared" si="9"/>
        <v>0</v>
      </c>
      <c r="BL151" s="14" t="s">
        <v>169</v>
      </c>
      <c r="BM151" s="165" t="s">
        <v>2881</v>
      </c>
    </row>
    <row r="152" spans="1:65" s="2" customFormat="1" ht="21.75" customHeight="1">
      <c r="A152" s="29"/>
      <c r="B152" s="152"/>
      <c r="C152" s="153" t="s">
        <v>194</v>
      </c>
      <c r="D152" s="153" t="s">
        <v>165</v>
      </c>
      <c r="E152" s="154" t="s">
        <v>527</v>
      </c>
      <c r="F152" s="155" t="s">
        <v>528</v>
      </c>
      <c r="G152" s="156" t="s">
        <v>168</v>
      </c>
      <c r="H152" s="157">
        <v>18.3</v>
      </c>
      <c r="I152" s="158"/>
      <c r="J152" s="159">
        <f t="shared" si="0"/>
        <v>0</v>
      </c>
      <c r="K152" s="160"/>
      <c r="L152" s="30"/>
      <c r="M152" s="161" t="s">
        <v>1</v>
      </c>
      <c r="N152" s="162" t="s">
        <v>40</v>
      </c>
      <c r="O152" s="58"/>
      <c r="P152" s="163">
        <f t="shared" si="1"/>
        <v>0</v>
      </c>
      <c r="Q152" s="163">
        <v>0</v>
      </c>
      <c r="R152" s="163">
        <f t="shared" si="2"/>
        <v>0</v>
      </c>
      <c r="S152" s="163">
        <v>0</v>
      </c>
      <c r="T152" s="164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169</v>
      </c>
      <c r="AT152" s="165" t="s">
        <v>165</v>
      </c>
      <c r="AU152" s="165" t="s">
        <v>87</v>
      </c>
      <c r="AY152" s="14" t="s">
        <v>163</v>
      </c>
      <c r="BE152" s="166">
        <f t="shared" si="4"/>
        <v>0</v>
      </c>
      <c r="BF152" s="166">
        <f t="shared" si="5"/>
        <v>0</v>
      </c>
      <c r="BG152" s="166">
        <f t="shared" si="6"/>
        <v>0</v>
      </c>
      <c r="BH152" s="166">
        <f t="shared" si="7"/>
        <v>0</v>
      </c>
      <c r="BI152" s="166">
        <f t="shared" si="8"/>
        <v>0</v>
      </c>
      <c r="BJ152" s="14" t="s">
        <v>87</v>
      </c>
      <c r="BK152" s="166">
        <f t="shared" si="9"/>
        <v>0</v>
      </c>
      <c r="BL152" s="14" t="s">
        <v>169</v>
      </c>
      <c r="BM152" s="165" t="s">
        <v>2882</v>
      </c>
    </row>
    <row r="153" spans="1:65" s="12" customFormat="1" ht="22.9" customHeight="1">
      <c r="B153" s="139"/>
      <c r="D153" s="140" t="s">
        <v>73</v>
      </c>
      <c r="E153" s="150" t="s">
        <v>87</v>
      </c>
      <c r="F153" s="150" t="s">
        <v>530</v>
      </c>
      <c r="I153" s="142"/>
      <c r="J153" s="151">
        <f>BK153</f>
        <v>0</v>
      </c>
      <c r="L153" s="139"/>
      <c r="M153" s="144"/>
      <c r="N153" s="145"/>
      <c r="O153" s="145"/>
      <c r="P153" s="146">
        <f>SUM(P154:P155)</f>
        <v>0</v>
      </c>
      <c r="Q153" s="145"/>
      <c r="R153" s="146">
        <f>SUM(R154:R155)</f>
        <v>11.314822400000001</v>
      </c>
      <c r="S153" s="145"/>
      <c r="T153" s="147">
        <f>SUM(T154:T155)</f>
        <v>0</v>
      </c>
      <c r="AR153" s="140" t="s">
        <v>81</v>
      </c>
      <c r="AT153" s="148" t="s">
        <v>73</v>
      </c>
      <c r="AU153" s="148" t="s">
        <v>81</v>
      </c>
      <c r="AY153" s="140" t="s">
        <v>163</v>
      </c>
      <c r="BK153" s="149">
        <f>SUM(BK154:BK155)</f>
        <v>0</v>
      </c>
    </row>
    <row r="154" spans="1:65" s="2" customFormat="1" ht="24.2" customHeight="1">
      <c r="A154" s="29"/>
      <c r="B154" s="152"/>
      <c r="C154" s="153" t="s">
        <v>198</v>
      </c>
      <c r="D154" s="153" t="s">
        <v>165</v>
      </c>
      <c r="E154" s="154" t="s">
        <v>531</v>
      </c>
      <c r="F154" s="155" t="s">
        <v>532</v>
      </c>
      <c r="G154" s="156" t="s">
        <v>177</v>
      </c>
      <c r="H154" s="157">
        <v>0.67200000000000004</v>
      </c>
      <c r="I154" s="158"/>
      <c r="J154" s="159">
        <f>ROUND(I154*H154,2)</f>
        <v>0</v>
      </c>
      <c r="K154" s="160"/>
      <c r="L154" s="30"/>
      <c r="M154" s="161" t="s">
        <v>1</v>
      </c>
      <c r="N154" s="162" t="s">
        <v>40</v>
      </c>
      <c r="O154" s="58"/>
      <c r="P154" s="163">
        <f>O154*H154</f>
        <v>0</v>
      </c>
      <c r="Q154" s="163">
        <v>2.0699999999999998</v>
      </c>
      <c r="R154" s="163">
        <f>Q154*H154</f>
        <v>1.3910400000000001</v>
      </c>
      <c r="S154" s="163">
        <v>0</v>
      </c>
      <c r="T154" s="164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169</v>
      </c>
      <c r="AT154" s="165" t="s">
        <v>165</v>
      </c>
      <c r="AU154" s="165" t="s">
        <v>87</v>
      </c>
      <c r="AY154" s="14" t="s">
        <v>163</v>
      </c>
      <c r="BE154" s="166">
        <f>IF(N154="základná",J154,0)</f>
        <v>0</v>
      </c>
      <c r="BF154" s="166">
        <f>IF(N154="znížená",J154,0)</f>
        <v>0</v>
      </c>
      <c r="BG154" s="166">
        <f>IF(N154="zákl. prenesená",J154,0)</f>
        <v>0</v>
      </c>
      <c r="BH154" s="166">
        <f>IF(N154="zníž. prenesená",J154,0)</f>
        <v>0</v>
      </c>
      <c r="BI154" s="166">
        <f>IF(N154="nulová",J154,0)</f>
        <v>0</v>
      </c>
      <c r="BJ154" s="14" t="s">
        <v>87</v>
      </c>
      <c r="BK154" s="166">
        <f>ROUND(I154*H154,2)</f>
        <v>0</v>
      </c>
      <c r="BL154" s="14" t="s">
        <v>169</v>
      </c>
      <c r="BM154" s="165" t="s">
        <v>2883</v>
      </c>
    </row>
    <row r="155" spans="1:65" s="2" customFormat="1" ht="16.5" customHeight="1">
      <c r="A155" s="29"/>
      <c r="B155" s="152"/>
      <c r="C155" s="153" t="s">
        <v>203</v>
      </c>
      <c r="D155" s="153" t="s">
        <v>165</v>
      </c>
      <c r="E155" s="154" t="s">
        <v>2884</v>
      </c>
      <c r="F155" s="155" t="s">
        <v>2885</v>
      </c>
      <c r="G155" s="156" t="s">
        <v>177</v>
      </c>
      <c r="H155" s="157">
        <v>4.4800000000000004</v>
      </c>
      <c r="I155" s="158"/>
      <c r="J155" s="159">
        <f>ROUND(I155*H155,2)</f>
        <v>0</v>
      </c>
      <c r="K155" s="160"/>
      <c r="L155" s="30"/>
      <c r="M155" s="161" t="s">
        <v>1</v>
      </c>
      <c r="N155" s="162" t="s">
        <v>40</v>
      </c>
      <c r="O155" s="58"/>
      <c r="P155" s="163">
        <f>O155*H155</f>
        <v>0</v>
      </c>
      <c r="Q155" s="163">
        <v>2.2151299999999998</v>
      </c>
      <c r="R155" s="163">
        <f>Q155*H155</f>
        <v>9.9237824000000003</v>
      </c>
      <c r="S155" s="163">
        <v>0</v>
      </c>
      <c r="T155" s="164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169</v>
      </c>
      <c r="AT155" s="165" t="s">
        <v>165</v>
      </c>
      <c r="AU155" s="165" t="s">
        <v>87</v>
      </c>
      <c r="AY155" s="14" t="s">
        <v>163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4" t="s">
        <v>87</v>
      </c>
      <c r="BK155" s="166">
        <f>ROUND(I155*H155,2)</f>
        <v>0</v>
      </c>
      <c r="BL155" s="14" t="s">
        <v>169</v>
      </c>
      <c r="BM155" s="165" t="s">
        <v>2886</v>
      </c>
    </row>
    <row r="156" spans="1:65" s="12" customFormat="1" ht="22.9" customHeight="1">
      <c r="B156" s="139"/>
      <c r="D156" s="140" t="s">
        <v>73</v>
      </c>
      <c r="E156" s="150" t="s">
        <v>182</v>
      </c>
      <c r="F156" s="150" t="s">
        <v>720</v>
      </c>
      <c r="I156" s="142"/>
      <c r="J156" s="151">
        <f>BK156</f>
        <v>0</v>
      </c>
      <c r="L156" s="139"/>
      <c r="M156" s="144"/>
      <c r="N156" s="145"/>
      <c r="O156" s="145"/>
      <c r="P156" s="146">
        <f>SUM(P157:P159)</f>
        <v>0</v>
      </c>
      <c r="Q156" s="145"/>
      <c r="R156" s="146">
        <f>SUM(R157:R159)</f>
        <v>11.655405250000001</v>
      </c>
      <c r="S156" s="145"/>
      <c r="T156" s="147">
        <f>SUM(T157:T159)</f>
        <v>0</v>
      </c>
      <c r="AR156" s="140" t="s">
        <v>81</v>
      </c>
      <c r="AT156" s="148" t="s">
        <v>73</v>
      </c>
      <c r="AU156" s="148" t="s">
        <v>81</v>
      </c>
      <c r="AY156" s="140" t="s">
        <v>163</v>
      </c>
      <c r="BK156" s="149">
        <f>SUM(BK157:BK159)</f>
        <v>0</v>
      </c>
    </row>
    <row r="157" spans="1:65" s="2" customFormat="1" ht="24.2" customHeight="1">
      <c r="A157" s="29"/>
      <c r="B157" s="152"/>
      <c r="C157" s="153" t="s">
        <v>207</v>
      </c>
      <c r="D157" s="153" t="s">
        <v>165</v>
      </c>
      <c r="E157" s="154" t="s">
        <v>721</v>
      </c>
      <c r="F157" s="155" t="s">
        <v>722</v>
      </c>
      <c r="G157" s="156" t="s">
        <v>177</v>
      </c>
      <c r="H157" s="157">
        <v>3.637</v>
      </c>
      <c r="I157" s="158"/>
      <c r="J157" s="159">
        <f>ROUND(I157*H157,2)</f>
        <v>0</v>
      </c>
      <c r="K157" s="160"/>
      <c r="L157" s="30"/>
      <c r="M157" s="161" t="s">
        <v>1</v>
      </c>
      <c r="N157" s="162" t="s">
        <v>40</v>
      </c>
      <c r="O157" s="58"/>
      <c r="P157" s="163">
        <f>O157*H157</f>
        <v>0</v>
      </c>
      <c r="Q157" s="163">
        <v>1.9312499999999999</v>
      </c>
      <c r="R157" s="163">
        <f>Q157*H157</f>
        <v>7.0239562499999995</v>
      </c>
      <c r="S157" s="163">
        <v>0</v>
      </c>
      <c r="T157" s="164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169</v>
      </c>
      <c r="AT157" s="165" t="s">
        <v>165</v>
      </c>
      <c r="AU157" s="165" t="s">
        <v>87</v>
      </c>
      <c r="AY157" s="14" t="s">
        <v>163</v>
      </c>
      <c r="BE157" s="166">
        <f>IF(N157="základná",J157,0)</f>
        <v>0</v>
      </c>
      <c r="BF157" s="166">
        <f>IF(N157="znížená",J157,0)</f>
        <v>0</v>
      </c>
      <c r="BG157" s="166">
        <f>IF(N157="zákl. prenesená",J157,0)</f>
        <v>0</v>
      </c>
      <c r="BH157" s="166">
        <f>IF(N157="zníž. prenesená",J157,0)</f>
        <v>0</v>
      </c>
      <c r="BI157" s="166">
        <f>IF(N157="nulová",J157,0)</f>
        <v>0</v>
      </c>
      <c r="BJ157" s="14" t="s">
        <v>87</v>
      </c>
      <c r="BK157" s="166">
        <f>ROUND(I157*H157,2)</f>
        <v>0</v>
      </c>
      <c r="BL157" s="14" t="s">
        <v>169</v>
      </c>
      <c r="BM157" s="165" t="s">
        <v>2887</v>
      </c>
    </row>
    <row r="158" spans="1:65" s="2" customFormat="1" ht="37.9" customHeight="1">
      <c r="A158" s="29"/>
      <c r="B158" s="152"/>
      <c r="C158" s="153" t="s">
        <v>211</v>
      </c>
      <c r="D158" s="153" t="s">
        <v>165</v>
      </c>
      <c r="E158" s="154" t="s">
        <v>2888</v>
      </c>
      <c r="F158" s="155" t="s">
        <v>2889</v>
      </c>
      <c r="G158" s="156" t="s">
        <v>168</v>
      </c>
      <c r="H158" s="157">
        <v>16.53</v>
      </c>
      <c r="I158" s="158"/>
      <c r="J158" s="159">
        <f>ROUND(I158*H158,2)</f>
        <v>0</v>
      </c>
      <c r="K158" s="160"/>
      <c r="L158" s="30"/>
      <c r="M158" s="161" t="s">
        <v>1</v>
      </c>
      <c r="N158" s="162" t="s">
        <v>40</v>
      </c>
      <c r="O158" s="58"/>
      <c r="P158" s="163">
        <f>O158*H158</f>
        <v>0</v>
      </c>
      <c r="Q158" s="163">
        <v>9.2499999999999999E-2</v>
      </c>
      <c r="R158" s="163">
        <f>Q158*H158</f>
        <v>1.5290250000000001</v>
      </c>
      <c r="S158" s="163">
        <v>0</v>
      </c>
      <c r="T158" s="164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169</v>
      </c>
      <c r="AT158" s="165" t="s">
        <v>165</v>
      </c>
      <c r="AU158" s="165" t="s">
        <v>87</v>
      </c>
      <c r="AY158" s="14" t="s">
        <v>163</v>
      </c>
      <c r="BE158" s="166">
        <f>IF(N158="základná",J158,0)</f>
        <v>0</v>
      </c>
      <c r="BF158" s="166">
        <f>IF(N158="znížená",J158,0)</f>
        <v>0</v>
      </c>
      <c r="BG158" s="166">
        <f>IF(N158="zákl. prenesená",J158,0)</f>
        <v>0</v>
      </c>
      <c r="BH158" s="166">
        <f>IF(N158="zníž. prenesená",J158,0)</f>
        <v>0</v>
      </c>
      <c r="BI158" s="166">
        <f>IF(N158="nulová",J158,0)</f>
        <v>0</v>
      </c>
      <c r="BJ158" s="14" t="s">
        <v>87</v>
      </c>
      <c r="BK158" s="166">
        <f>ROUND(I158*H158,2)</f>
        <v>0</v>
      </c>
      <c r="BL158" s="14" t="s">
        <v>169</v>
      </c>
      <c r="BM158" s="165" t="s">
        <v>2890</v>
      </c>
    </row>
    <row r="159" spans="1:65" s="2" customFormat="1" ht="16.5" customHeight="1">
      <c r="A159" s="29"/>
      <c r="B159" s="152"/>
      <c r="C159" s="172" t="s">
        <v>215</v>
      </c>
      <c r="D159" s="172" t="s">
        <v>613</v>
      </c>
      <c r="E159" s="173" t="s">
        <v>728</v>
      </c>
      <c r="F159" s="174" t="s">
        <v>729</v>
      </c>
      <c r="G159" s="175" t="s">
        <v>168</v>
      </c>
      <c r="H159" s="176">
        <v>16.861000000000001</v>
      </c>
      <c r="I159" s="177"/>
      <c r="J159" s="178">
        <f>ROUND(I159*H159,2)</f>
        <v>0</v>
      </c>
      <c r="K159" s="179"/>
      <c r="L159" s="180"/>
      <c r="M159" s="181" t="s">
        <v>1</v>
      </c>
      <c r="N159" s="182" t="s">
        <v>40</v>
      </c>
      <c r="O159" s="58"/>
      <c r="P159" s="163">
        <f>O159*H159</f>
        <v>0</v>
      </c>
      <c r="Q159" s="163">
        <v>0.184</v>
      </c>
      <c r="R159" s="163">
        <f>Q159*H159</f>
        <v>3.1024240000000001</v>
      </c>
      <c r="S159" s="163">
        <v>0</v>
      </c>
      <c r="T159" s="164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194</v>
      </c>
      <c r="AT159" s="165" t="s">
        <v>613</v>
      </c>
      <c r="AU159" s="165" t="s">
        <v>87</v>
      </c>
      <c r="AY159" s="14" t="s">
        <v>163</v>
      </c>
      <c r="BE159" s="166">
        <f>IF(N159="základná",J159,0)</f>
        <v>0</v>
      </c>
      <c r="BF159" s="166">
        <f>IF(N159="znížená",J159,0)</f>
        <v>0</v>
      </c>
      <c r="BG159" s="166">
        <f>IF(N159="zákl. prenesená",J159,0)</f>
        <v>0</v>
      </c>
      <c r="BH159" s="166">
        <f>IF(N159="zníž. prenesená",J159,0)</f>
        <v>0</v>
      </c>
      <c r="BI159" s="166">
        <f>IF(N159="nulová",J159,0)</f>
        <v>0</v>
      </c>
      <c r="BJ159" s="14" t="s">
        <v>87</v>
      </c>
      <c r="BK159" s="166">
        <f>ROUND(I159*H159,2)</f>
        <v>0</v>
      </c>
      <c r="BL159" s="14" t="s">
        <v>169</v>
      </c>
      <c r="BM159" s="165" t="s">
        <v>2891</v>
      </c>
    </row>
    <row r="160" spans="1:65" s="12" customFormat="1" ht="22.9" customHeight="1">
      <c r="B160" s="139"/>
      <c r="D160" s="140" t="s">
        <v>73</v>
      </c>
      <c r="E160" s="150" t="s">
        <v>186</v>
      </c>
      <c r="F160" s="150" t="s">
        <v>731</v>
      </c>
      <c r="I160" s="142"/>
      <c r="J160" s="151">
        <f>BK160</f>
        <v>0</v>
      </c>
      <c r="L160" s="139"/>
      <c r="M160" s="144"/>
      <c r="N160" s="145"/>
      <c r="O160" s="145"/>
      <c r="P160" s="146">
        <f>SUM(P161:P174)</f>
        <v>0</v>
      </c>
      <c r="Q160" s="145"/>
      <c r="R160" s="146">
        <f>SUM(R161:R174)</f>
        <v>5.1953737599999998</v>
      </c>
      <c r="S160" s="145"/>
      <c r="T160" s="147">
        <f>SUM(T161:T174)</f>
        <v>0</v>
      </c>
      <c r="AR160" s="140" t="s">
        <v>81</v>
      </c>
      <c r="AT160" s="148" t="s">
        <v>73</v>
      </c>
      <c r="AU160" s="148" t="s">
        <v>81</v>
      </c>
      <c r="AY160" s="140" t="s">
        <v>163</v>
      </c>
      <c r="BK160" s="149">
        <f>SUM(BK161:BK174)</f>
        <v>0</v>
      </c>
    </row>
    <row r="161" spans="1:65" s="2" customFormat="1" ht="24.2" customHeight="1">
      <c r="A161" s="29"/>
      <c r="B161" s="152"/>
      <c r="C161" s="153" t="s">
        <v>219</v>
      </c>
      <c r="D161" s="153" t="s">
        <v>165</v>
      </c>
      <c r="E161" s="154" t="s">
        <v>737</v>
      </c>
      <c r="F161" s="155" t="s">
        <v>738</v>
      </c>
      <c r="G161" s="156" t="s">
        <v>168</v>
      </c>
      <c r="H161" s="157">
        <v>30.34</v>
      </c>
      <c r="I161" s="158"/>
      <c r="J161" s="159">
        <f t="shared" ref="J161:J174" si="10">ROUND(I161*H161,2)</f>
        <v>0</v>
      </c>
      <c r="K161" s="160"/>
      <c r="L161" s="30"/>
      <c r="M161" s="161" t="s">
        <v>1</v>
      </c>
      <c r="N161" s="162" t="s">
        <v>40</v>
      </c>
      <c r="O161" s="58"/>
      <c r="P161" s="163">
        <f t="shared" ref="P161:P174" si="11">O161*H161</f>
        <v>0</v>
      </c>
      <c r="Q161" s="163">
        <v>4.2000000000000002E-4</v>
      </c>
      <c r="R161" s="163">
        <f t="shared" ref="R161:R174" si="12">Q161*H161</f>
        <v>1.27428E-2</v>
      </c>
      <c r="S161" s="163">
        <v>0</v>
      </c>
      <c r="T161" s="164">
        <f t="shared" ref="T161:T174" si="13"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169</v>
      </c>
      <c r="AT161" s="165" t="s">
        <v>165</v>
      </c>
      <c r="AU161" s="165" t="s">
        <v>87</v>
      </c>
      <c r="AY161" s="14" t="s">
        <v>163</v>
      </c>
      <c r="BE161" s="166">
        <f t="shared" ref="BE161:BE174" si="14">IF(N161="základná",J161,0)</f>
        <v>0</v>
      </c>
      <c r="BF161" s="166">
        <f t="shared" ref="BF161:BF174" si="15">IF(N161="znížená",J161,0)</f>
        <v>0</v>
      </c>
      <c r="BG161" s="166">
        <f t="shared" ref="BG161:BG174" si="16">IF(N161="zákl. prenesená",J161,0)</f>
        <v>0</v>
      </c>
      <c r="BH161" s="166">
        <f t="shared" ref="BH161:BH174" si="17">IF(N161="zníž. prenesená",J161,0)</f>
        <v>0</v>
      </c>
      <c r="BI161" s="166">
        <f t="shared" ref="BI161:BI174" si="18">IF(N161="nulová",J161,0)</f>
        <v>0</v>
      </c>
      <c r="BJ161" s="14" t="s">
        <v>87</v>
      </c>
      <c r="BK161" s="166">
        <f t="shared" ref="BK161:BK174" si="19">ROUND(I161*H161,2)</f>
        <v>0</v>
      </c>
      <c r="BL161" s="14" t="s">
        <v>169</v>
      </c>
      <c r="BM161" s="165" t="s">
        <v>2892</v>
      </c>
    </row>
    <row r="162" spans="1:65" s="2" customFormat="1" ht="24.2" customHeight="1">
      <c r="A162" s="29"/>
      <c r="B162" s="152"/>
      <c r="C162" s="153" t="s">
        <v>223</v>
      </c>
      <c r="D162" s="153" t="s">
        <v>165</v>
      </c>
      <c r="E162" s="154" t="s">
        <v>2893</v>
      </c>
      <c r="F162" s="155" t="s">
        <v>2894</v>
      </c>
      <c r="G162" s="156" t="s">
        <v>168</v>
      </c>
      <c r="H162" s="157">
        <v>30.34</v>
      </c>
      <c r="I162" s="158"/>
      <c r="J162" s="159">
        <f t="shared" si="10"/>
        <v>0</v>
      </c>
      <c r="K162" s="160"/>
      <c r="L162" s="30"/>
      <c r="M162" s="161" t="s">
        <v>1</v>
      </c>
      <c r="N162" s="162" t="s">
        <v>40</v>
      </c>
      <c r="O162" s="58"/>
      <c r="P162" s="163">
        <f t="shared" si="11"/>
        <v>0</v>
      </c>
      <c r="Q162" s="163">
        <v>2.0619999999999999E-2</v>
      </c>
      <c r="R162" s="163">
        <f t="shared" si="12"/>
        <v>0.62561080000000002</v>
      </c>
      <c r="S162" s="163">
        <v>0</v>
      </c>
      <c r="T162" s="164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169</v>
      </c>
      <c r="AT162" s="165" t="s">
        <v>165</v>
      </c>
      <c r="AU162" s="165" t="s">
        <v>87</v>
      </c>
      <c r="AY162" s="14" t="s">
        <v>163</v>
      </c>
      <c r="BE162" s="166">
        <f t="shared" si="14"/>
        <v>0</v>
      </c>
      <c r="BF162" s="166">
        <f t="shared" si="15"/>
        <v>0</v>
      </c>
      <c r="BG162" s="166">
        <f t="shared" si="16"/>
        <v>0</v>
      </c>
      <c r="BH162" s="166">
        <f t="shared" si="17"/>
        <v>0</v>
      </c>
      <c r="BI162" s="166">
        <f t="shared" si="18"/>
        <v>0</v>
      </c>
      <c r="BJ162" s="14" t="s">
        <v>87</v>
      </c>
      <c r="BK162" s="166">
        <f t="shared" si="19"/>
        <v>0</v>
      </c>
      <c r="BL162" s="14" t="s">
        <v>169</v>
      </c>
      <c r="BM162" s="165" t="s">
        <v>2895</v>
      </c>
    </row>
    <row r="163" spans="1:65" s="2" customFormat="1" ht="24.2" customHeight="1">
      <c r="A163" s="29"/>
      <c r="B163" s="152"/>
      <c r="C163" s="153" t="s">
        <v>227</v>
      </c>
      <c r="D163" s="153" t="s">
        <v>165</v>
      </c>
      <c r="E163" s="154" t="s">
        <v>749</v>
      </c>
      <c r="F163" s="155" t="s">
        <v>750</v>
      </c>
      <c r="G163" s="156" t="s">
        <v>168</v>
      </c>
      <c r="H163" s="157">
        <v>17</v>
      </c>
      <c r="I163" s="158"/>
      <c r="J163" s="159">
        <f t="shared" si="10"/>
        <v>0</v>
      </c>
      <c r="K163" s="160"/>
      <c r="L163" s="30"/>
      <c r="M163" s="161" t="s">
        <v>1</v>
      </c>
      <c r="N163" s="162" t="s">
        <v>40</v>
      </c>
      <c r="O163" s="58"/>
      <c r="P163" s="163">
        <f t="shared" si="11"/>
        <v>0</v>
      </c>
      <c r="Q163" s="163">
        <v>7.5520000000000004E-2</v>
      </c>
      <c r="R163" s="163">
        <f t="shared" si="12"/>
        <v>1.2838400000000001</v>
      </c>
      <c r="S163" s="163">
        <v>0</v>
      </c>
      <c r="T163" s="164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169</v>
      </c>
      <c r="AT163" s="165" t="s">
        <v>165</v>
      </c>
      <c r="AU163" s="165" t="s">
        <v>87</v>
      </c>
      <c r="AY163" s="14" t="s">
        <v>163</v>
      </c>
      <c r="BE163" s="166">
        <f t="shared" si="14"/>
        <v>0</v>
      </c>
      <c r="BF163" s="166">
        <f t="shared" si="15"/>
        <v>0</v>
      </c>
      <c r="BG163" s="166">
        <f t="shared" si="16"/>
        <v>0</v>
      </c>
      <c r="BH163" s="166">
        <f t="shared" si="17"/>
        <v>0</v>
      </c>
      <c r="BI163" s="166">
        <f t="shared" si="18"/>
        <v>0</v>
      </c>
      <c r="BJ163" s="14" t="s">
        <v>87</v>
      </c>
      <c r="BK163" s="166">
        <f t="shared" si="19"/>
        <v>0</v>
      </c>
      <c r="BL163" s="14" t="s">
        <v>169</v>
      </c>
      <c r="BM163" s="165" t="s">
        <v>2896</v>
      </c>
    </row>
    <row r="164" spans="1:65" s="2" customFormat="1" ht="24.2" customHeight="1">
      <c r="A164" s="29"/>
      <c r="B164" s="152"/>
      <c r="C164" s="153" t="s">
        <v>231</v>
      </c>
      <c r="D164" s="153" t="s">
        <v>165</v>
      </c>
      <c r="E164" s="154" t="s">
        <v>761</v>
      </c>
      <c r="F164" s="155" t="s">
        <v>762</v>
      </c>
      <c r="G164" s="156" t="s">
        <v>168</v>
      </c>
      <c r="H164" s="157">
        <v>39.543999999999997</v>
      </c>
      <c r="I164" s="158"/>
      <c r="J164" s="159">
        <f t="shared" si="10"/>
        <v>0</v>
      </c>
      <c r="K164" s="160"/>
      <c r="L164" s="30"/>
      <c r="M164" s="161" t="s">
        <v>1</v>
      </c>
      <c r="N164" s="162" t="s">
        <v>40</v>
      </c>
      <c r="O164" s="58"/>
      <c r="P164" s="163">
        <f t="shared" si="11"/>
        <v>0</v>
      </c>
      <c r="Q164" s="163">
        <v>2.9999999999999997E-4</v>
      </c>
      <c r="R164" s="163">
        <f t="shared" si="12"/>
        <v>1.1863199999999997E-2</v>
      </c>
      <c r="S164" s="163">
        <v>0</v>
      </c>
      <c r="T164" s="164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169</v>
      </c>
      <c r="AT164" s="165" t="s">
        <v>165</v>
      </c>
      <c r="AU164" s="165" t="s">
        <v>87</v>
      </c>
      <c r="AY164" s="14" t="s">
        <v>163</v>
      </c>
      <c r="BE164" s="166">
        <f t="shared" si="14"/>
        <v>0</v>
      </c>
      <c r="BF164" s="166">
        <f t="shared" si="15"/>
        <v>0</v>
      </c>
      <c r="BG164" s="166">
        <f t="shared" si="16"/>
        <v>0</v>
      </c>
      <c r="BH164" s="166">
        <f t="shared" si="17"/>
        <v>0</v>
      </c>
      <c r="BI164" s="166">
        <f t="shared" si="18"/>
        <v>0</v>
      </c>
      <c r="BJ164" s="14" t="s">
        <v>87</v>
      </c>
      <c r="BK164" s="166">
        <f t="shared" si="19"/>
        <v>0</v>
      </c>
      <c r="BL164" s="14" t="s">
        <v>169</v>
      </c>
      <c r="BM164" s="165" t="s">
        <v>2897</v>
      </c>
    </row>
    <row r="165" spans="1:65" s="2" customFormat="1" ht="24.2" customHeight="1">
      <c r="A165" s="29"/>
      <c r="B165" s="152"/>
      <c r="C165" s="153" t="s">
        <v>235</v>
      </c>
      <c r="D165" s="153" t="s">
        <v>165</v>
      </c>
      <c r="E165" s="154" t="s">
        <v>2898</v>
      </c>
      <c r="F165" s="155" t="s">
        <v>2899</v>
      </c>
      <c r="G165" s="156" t="s">
        <v>168</v>
      </c>
      <c r="H165" s="157">
        <v>39.543999999999997</v>
      </c>
      <c r="I165" s="158"/>
      <c r="J165" s="159">
        <f t="shared" si="10"/>
        <v>0</v>
      </c>
      <c r="K165" s="160"/>
      <c r="L165" s="30"/>
      <c r="M165" s="161" t="s">
        <v>1</v>
      </c>
      <c r="N165" s="162" t="s">
        <v>40</v>
      </c>
      <c r="O165" s="58"/>
      <c r="P165" s="163">
        <f t="shared" si="11"/>
        <v>0</v>
      </c>
      <c r="Q165" s="163">
        <v>1.9689999999999999E-2</v>
      </c>
      <c r="R165" s="163">
        <f t="shared" si="12"/>
        <v>0.77862135999999993</v>
      </c>
      <c r="S165" s="163">
        <v>0</v>
      </c>
      <c r="T165" s="164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169</v>
      </c>
      <c r="AT165" s="165" t="s">
        <v>165</v>
      </c>
      <c r="AU165" s="165" t="s">
        <v>87</v>
      </c>
      <c r="AY165" s="14" t="s">
        <v>163</v>
      </c>
      <c r="BE165" s="166">
        <f t="shared" si="14"/>
        <v>0</v>
      </c>
      <c r="BF165" s="166">
        <f t="shared" si="15"/>
        <v>0</v>
      </c>
      <c r="BG165" s="166">
        <f t="shared" si="16"/>
        <v>0</v>
      </c>
      <c r="BH165" s="166">
        <f t="shared" si="17"/>
        <v>0</v>
      </c>
      <c r="BI165" s="166">
        <f t="shared" si="18"/>
        <v>0</v>
      </c>
      <c r="BJ165" s="14" t="s">
        <v>87</v>
      </c>
      <c r="BK165" s="166">
        <f t="shared" si="19"/>
        <v>0</v>
      </c>
      <c r="BL165" s="14" t="s">
        <v>169</v>
      </c>
      <c r="BM165" s="165" t="s">
        <v>2900</v>
      </c>
    </row>
    <row r="166" spans="1:65" s="2" customFormat="1" ht="24.2" customHeight="1">
      <c r="A166" s="29"/>
      <c r="B166" s="152"/>
      <c r="C166" s="153" t="s">
        <v>239</v>
      </c>
      <c r="D166" s="153" t="s">
        <v>165</v>
      </c>
      <c r="E166" s="154" t="s">
        <v>2901</v>
      </c>
      <c r="F166" s="155" t="s">
        <v>2902</v>
      </c>
      <c r="G166" s="156" t="s">
        <v>168</v>
      </c>
      <c r="H166" s="157">
        <v>71.435000000000002</v>
      </c>
      <c r="I166" s="158"/>
      <c r="J166" s="159">
        <f t="shared" si="10"/>
        <v>0</v>
      </c>
      <c r="K166" s="160"/>
      <c r="L166" s="30"/>
      <c r="M166" s="161" t="s">
        <v>1</v>
      </c>
      <c r="N166" s="162" t="s">
        <v>40</v>
      </c>
      <c r="O166" s="58"/>
      <c r="P166" s="163">
        <f t="shared" si="11"/>
        <v>0</v>
      </c>
      <c r="Q166" s="163">
        <v>2.9999999999999997E-4</v>
      </c>
      <c r="R166" s="163">
        <f t="shared" si="12"/>
        <v>2.1430499999999998E-2</v>
      </c>
      <c r="S166" s="163">
        <v>0</v>
      </c>
      <c r="T166" s="164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169</v>
      </c>
      <c r="AT166" s="165" t="s">
        <v>165</v>
      </c>
      <c r="AU166" s="165" t="s">
        <v>87</v>
      </c>
      <c r="AY166" s="14" t="s">
        <v>163</v>
      </c>
      <c r="BE166" s="166">
        <f t="shared" si="14"/>
        <v>0</v>
      </c>
      <c r="BF166" s="166">
        <f t="shared" si="15"/>
        <v>0</v>
      </c>
      <c r="BG166" s="166">
        <f t="shared" si="16"/>
        <v>0</v>
      </c>
      <c r="BH166" s="166">
        <f t="shared" si="17"/>
        <v>0</v>
      </c>
      <c r="BI166" s="166">
        <f t="shared" si="18"/>
        <v>0</v>
      </c>
      <c r="BJ166" s="14" t="s">
        <v>87</v>
      </c>
      <c r="BK166" s="166">
        <f t="shared" si="19"/>
        <v>0</v>
      </c>
      <c r="BL166" s="14" t="s">
        <v>169</v>
      </c>
      <c r="BM166" s="165" t="s">
        <v>2903</v>
      </c>
    </row>
    <row r="167" spans="1:65" s="2" customFormat="1" ht="24.2" customHeight="1">
      <c r="A167" s="29"/>
      <c r="B167" s="152"/>
      <c r="C167" s="153" t="s">
        <v>7</v>
      </c>
      <c r="D167" s="153" t="s">
        <v>165</v>
      </c>
      <c r="E167" s="154" t="s">
        <v>2904</v>
      </c>
      <c r="F167" s="155" t="s">
        <v>2905</v>
      </c>
      <c r="G167" s="156" t="s">
        <v>168</v>
      </c>
      <c r="H167" s="157">
        <v>71.435000000000002</v>
      </c>
      <c r="I167" s="158"/>
      <c r="J167" s="159">
        <f t="shared" si="10"/>
        <v>0</v>
      </c>
      <c r="K167" s="160"/>
      <c r="L167" s="30"/>
      <c r="M167" s="161" t="s">
        <v>1</v>
      </c>
      <c r="N167" s="162" t="s">
        <v>40</v>
      </c>
      <c r="O167" s="58"/>
      <c r="P167" s="163">
        <f t="shared" si="11"/>
        <v>0</v>
      </c>
      <c r="Q167" s="163">
        <v>1.4999999999999999E-4</v>
      </c>
      <c r="R167" s="163">
        <f t="shared" si="12"/>
        <v>1.0715249999999999E-2</v>
      </c>
      <c r="S167" s="163">
        <v>0</v>
      </c>
      <c r="T167" s="164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169</v>
      </c>
      <c r="AT167" s="165" t="s">
        <v>165</v>
      </c>
      <c r="AU167" s="165" t="s">
        <v>87</v>
      </c>
      <c r="AY167" s="14" t="s">
        <v>163</v>
      </c>
      <c r="BE167" s="166">
        <f t="shared" si="14"/>
        <v>0</v>
      </c>
      <c r="BF167" s="166">
        <f t="shared" si="15"/>
        <v>0</v>
      </c>
      <c r="BG167" s="166">
        <f t="shared" si="16"/>
        <v>0</v>
      </c>
      <c r="BH167" s="166">
        <f t="shared" si="17"/>
        <v>0</v>
      </c>
      <c r="BI167" s="166">
        <f t="shared" si="18"/>
        <v>0</v>
      </c>
      <c r="BJ167" s="14" t="s">
        <v>87</v>
      </c>
      <c r="BK167" s="166">
        <f t="shared" si="19"/>
        <v>0</v>
      </c>
      <c r="BL167" s="14" t="s">
        <v>169</v>
      </c>
      <c r="BM167" s="165" t="s">
        <v>2906</v>
      </c>
    </row>
    <row r="168" spans="1:65" s="2" customFormat="1" ht="24.2" customHeight="1">
      <c r="A168" s="29"/>
      <c r="B168" s="152"/>
      <c r="C168" s="153" t="s">
        <v>247</v>
      </c>
      <c r="D168" s="153" t="s">
        <v>165</v>
      </c>
      <c r="E168" s="154" t="s">
        <v>2907</v>
      </c>
      <c r="F168" s="155" t="s">
        <v>2908</v>
      </c>
      <c r="G168" s="156" t="s">
        <v>168</v>
      </c>
      <c r="H168" s="157">
        <v>71.435000000000002</v>
      </c>
      <c r="I168" s="158"/>
      <c r="J168" s="159">
        <f t="shared" si="10"/>
        <v>0</v>
      </c>
      <c r="K168" s="160"/>
      <c r="L168" s="30"/>
      <c r="M168" s="161" t="s">
        <v>1</v>
      </c>
      <c r="N168" s="162" t="s">
        <v>40</v>
      </c>
      <c r="O168" s="58"/>
      <c r="P168" s="163">
        <f t="shared" si="11"/>
        <v>0</v>
      </c>
      <c r="Q168" s="163">
        <v>2.6249999999999999E-2</v>
      </c>
      <c r="R168" s="163">
        <f t="shared" si="12"/>
        <v>1.8751687500000001</v>
      </c>
      <c r="S168" s="163">
        <v>0</v>
      </c>
      <c r="T168" s="164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169</v>
      </c>
      <c r="AT168" s="165" t="s">
        <v>165</v>
      </c>
      <c r="AU168" s="165" t="s">
        <v>87</v>
      </c>
      <c r="AY168" s="14" t="s">
        <v>163</v>
      </c>
      <c r="BE168" s="166">
        <f t="shared" si="14"/>
        <v>0</v>
      </c>
      <c r="BF168" s="166">
        <f t="shared" si="15"/>
        <v>0</v>
      </c>
      <c r="BG168" s="166">
        <f t="shared" si="16"/>
        <v>0</v>
      </c>
      <c r="BH168" s="166">
        <f t="shared" si="17"/>
        <v>0</v>
      </c>
      <c r="BI168" s="166">
        <f t="shared" si="18"/>
        <v>0</v>
      </c>
      <c r="BJ168" s="14" t="s">
        <v>87</v>
      </c>
      <c r="BK168" s="166">
        <f t="shared" si="19"/>
        <v>0</v>
      </c>
      <c r="BL168" s="14" t="s">
        <v>169</v>
      </c>
      <c r="BM168" s="165" t="s">
        <v>2909</v>
      </c>
    </row>
    <row r="169" spans="1:65" s="2" customFormat="1" ht="16.5" customHeight="1">
      <c r="A169" s="29"/>
      <c r="B169" s="152"/>
      <c r="C169" s="153" t="s">
        <v>251</v>
      </c>
      <c r="D169" s="153" t="s">
        <v>165</v>
      </c>
      <c r="E169" s="154" t="s">
        <v>2910</v>
      </c>
      <c r="F169" s="155" t="s">
        <v>2911</v>
      </c>
      <c r="G169" s="156" t="s">
        <v>168</v>
      </c>
      <c r="H169" s="157">
        <v>71.435000000000002</v>
      </c>
      <c r="I169" s="158"/>
      <c r="J169" s="159">
        <f t="shared" si="10"/>
        <v>0</v>
      </c>
      <c r="K169" s="160"/>
      <c r="L169" s="30"/>
      <c r="M169" s="161" t="s">
        <v>1</v>
      </c>
      <c r="N169" s="162" t="s">
        <v>40</v>
      </c>
      <c r="O169" s="58"/>
      <c r="P169" s="163">
        <f t="shared" si="11"/>
        <v>0</v>
      </c>
      <c r="Q169" s="163">
        <v>5.8E-4</v>
      </c>
      <c r="R169" s="163">
        <f t="shared" si="12"/>
        <v>4.1432299999999998E-2</v>
      </c>
      <c r="S169" s="163">
        <v>0</v>
      </c>
      <c r="T169" s="164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169</v>
      </c>
      <c r="AT169" s="165" t="s">
        <v>165</v>
      </c>
      <c r="AU169" s="165" t="s">
        <v>87</v>
      </c>
      <c r="AY169" s="14" t="s">
        <v>163</v>
      </c>
      <c r="BE169" s="166">
        <f t="shared" si="14"/>
        <v>0</v>
      </c>
      <c r="BF169" s="166">
        <f t="shared" si="15"/>
        <v>0</v>
      </c>
      <c r="BG169" s="166">
        <f t="shared" si="16"/>
        <v>0</v>
      </c>
      <c r="BH169" s="166">
        <f t="shared" si="17"/>
        <v>0</v>
      </c>
      <c r="BI169" s="166">
        <f t="shared" si="18"/>
        <v>0</v>
      </c>
      <c r="BJ169" s="14" t="s">
        <v>87</v>
      </c>
      <c r="BK169" s="166">
        <f t="shared" si="19"/>
        <v>0</v>
      </c>
      <c r="BL169" s="14" t="s">
        <v>169</v>
      </c>
      <c r="BM169" s="165" t="s">
        <v>2912</v>
      </c>
    </row>
    <row r="170" spans="1:65" s="2" customFormat="1" ht="24.2" customHeight="1">
      <c r="A170" s="29"/>
      <c r="B170" s="152"/>
      <c r="C170" s="153" t="s">
        <v>255</v>
      </c>
      <c r="D170" s="153" t="s">
        <v>165</v>
      </c>
      <c r="E170" s="154" t="s">
        <v>2913</v>
      </c>
      <c r="F170" s="155" t="s">
        <v>2914</v>
      </c>
      <c r="G170" s="156" t="s">
        <v>168</v>
      </c>
      <c r="H170" s="157">
        <v>30.34</v>
      </c>
      <c r="I170" s="158"/>
      <c r="J170" s="159">
        <f t="shared" si="10"/>
        <v>0</v>
      </c>
      <c r="K170" s="160"/>
      <c r="L170" s="30"/>
      <c r="M170" s="161" t="s">
        <v>1</v>
      </c>
      <c r="N170" s="162" t="s">
        <v>40</v>
      </c>
      <c r="O170" s="58"/>
      <c r="P170" s="163">
        <f t="shared" si="11"/>
        <v>0</v>
      </c>
      <c r="Q170" s="163">
        <v>0</v>
      </c>
      <c r="R170" s="163">
        <f t="shared" si="12"/>
        <v>0</v>
      </c>
      <c r="S170" s="163">
        <v>0</v>
      </c>
      <c r="T170" s="164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169</v>
      </c>
      <c r="AT170" s="165" t="s">
        <v>165</v>
      </c>
      <c r="AU170" s="165" t="s">
        <v>87</v>
      </c>
      <c r="AY170" s="14" t="s">
        <v>163</v>
      </c>
      <c r="BE170" s="166">
        <f t="shared" si="14"/>
        <v>0</v>
      </c>
      <c r="BF170" s="166">
        <f t="shared" si="15"/>
        <v>0</v>
      </c>
      <c r="BG170" s="166">
        <f t="shared" si="16"/>
        <v>0</v>
      </c>
      <c r="BH170" s="166">
        <f t="shared" si="17"/>
        <v>0</v>
      </c>
      <c r="BI170" s="166">
        <f t="shared" si="18"/>
        <v>0</v>
      </c>
      <c r="BJ170" s="14" t="s">
        <v>87</v>
      </c>
      <c r="BK170" s="166">
        <f t="shared" si="19"/>
        <v>0</v>
      </c>
      <c r="BL170" s="14" t="s">
        <v>169</v>
      </c>
      <c r="BM170" s="165" t="s">
        <v>2915</v>
      </c>
    </row>
    <row r="171" spans="1:65" s="2" customFormat="1" ht="24.2" customHeight="1">
      <c r="A171" s="29"/>
      <c r="B171" s="152"/>
      <c r="C171" s="172" t="s">
        <v>259</v>
      </c>
      <c r="D171" s="172" t="s">
        <v>613</v>
      </c>
      <c r="E171" s="173" t="s">
        <v>2916</v>
      </c>
      <c r="F171" s="174" t="s">
        <v>2917</v>
      </c>
      <c r="G171" s="175" t="s">
        <v>1495</v>
      </c>
      <c r="H171" s="176">
        <v>6.25</v>
      </c>
      <c r="I171" s="177"/>
      <c r="J171" s="178">
        <f t="shared" si="10"/>
        <v>0</v>
      </c>
      <c r="K171" s="179"/>
      <c r="L171" s="180"/>
      <c r="M171" s="181" t="s">
        <v>1</v>
      </c>
      <c r="N171" s="182" t="s">
        <v>40</v>
      </c>
      <c r="O171" s="58"/>
      <c r="P171" s="163">
        <f t="shared" si="11"/>
        <v>0</v>
      </c>
      <c r="Q171" s="163">
        <v>1E-3</v>
      </c>
      <c r="R171" s="163">
        <f t="shared" si="12"/>
        <v>6.2500000000000003E-3</v>
      </c>
      <c r="S171" s="163">
        <v>0</v>
      </c>
      <c r="T171" s="164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194</v>
      </c>
      <c r="AT171" s="165" t="s">
        <v>613</v>
      </c>
      <c r="AU171" s="165" t="s">
        <v>87</v>
      </c>
      <c r="AY171" s="14" t="s">
        <v>163</v>
      </c>
      <c r="BE171" s="166">
        <f t="shared" si="14"/>
        <v>0</v>
      </c>
      <c r="BF171" s="166">
        <f t="shared" si="15"/>
        <v>0</v>
      </c>
      <c r="BG171" s="166">
        <f t="shared" si="16"/>
        <v>0</v>
      </c>
      <c r="BH171" s="166">
        <f t="shared" si="17"/>
        <v>0</v>
      </c>
      <c r="BI171" s="166">
        <f t="shared" si="18"/>
        <v>0</v>
      </c>
      <c r="BJ171" s="14" t="s">
        <v>87</v>
      </c>
      <c r="BK171" s="166">
        <f t="shared" si="19"/>
        <v>0</v>
      </c>
      <c r="BL171" s="14" t="s">
        <v>169</v>
      </c>
      <c r="BM171" s="165" t="s">
        <v>2918</v>
      </c>
    </row>
    <row r="172" spans="1:65" s="2" customFormat="1" ht="24.2" customHeight="1">
      <c r="A172" s="29"/>
      <c r="B172" s="152"/>
      <c r="C172" s="153" t="s">
        <v>263</v>
      </c>
      <c r="D172" s="153" t="s">
        <v>165</v>
      </c>
      <c r="E172" s="154" t="s">
        <v>2919</v>
      </c>
      <c r="F172" s="155" t="s">
        <v>2920</v>
      </c>
      <c r="G172" s="156" t="s">
        <v>168</v>
      </c>
      <c r="H172" s="157">
        <v>30.34</v>
      </c>
      <c r="I172" s="158"/>
      <c r="J172" s="159">
        <f t="shared" si="10"/>
        <v>0</v>
      </c>
      <c r="K172" s="160"/>
      <c r="L172" s="30"/>
      <c r="M172" s="161" t="s">
        <v>1</v>
      </c>
      <c r="N172" s="162" t="s">
        <v>40</v>
      </c>
      <c r="O172" s="58"/>
      <c r="P172" s="163">
        <f t="shared" si="11"/>
        <v>0</v>
      </c>
      <c r="Q172" s="163">
        <v>1.6320000000000001E-2</v>
      </c>
      <c r="R172" s="163">
        <f t="shared" si="12"/>
        <v>0.49514880000000006</v>
      </c>
      <c r="S172" s="163">
        <v>0</v>
      </c>
      <c r="T172" s="164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169</v>
      </c>
      <c r="AT172" s="165" t="s">
        <v>165</v>
      </c>
      <c r="AU172" s="165" t="s">
        <v>87</v>
      </c>
      <c r="AY172" s="14" t="s">
        <v>163</v>
      </c>
      <c r="BE172" s="166">
        <f t="shared" si="14"/>
        <v>0</v>
      </c>
      <c r="BF172" s="166">
        <f t="shared" si="15"/>
        <v>0</v>
      </c>
      <c r="BG172" s="166">
        <f t="shared" si="16"/>
        <v>0</v>
      </c>
      <c r="BH172" s="166">
        <f t="shared" si="17"/>
        <v>0</v>
      </c>
      <c r="BI172" s="166">
        <f t="shared" si="18"/>
        <v>0</v>
      </c>
      <c r="BJ172" s="14" t="s">
        <v>87</v>
      </c>
      <c r="BK172" s="166">
        <f t="shared" si="19"/>
        <v>0</v>
      </c>
      <c r="BL172" s="14" t="s">
        <v>169</v>
      </c>
      <c r="BM172" s="165" t="s">
        <v>2921</v>
      </c>
    </row>
    <row r="173" spans="1:65" s="2" customFormat="1" ht="24.2" customHeight="1">
      <c r="A173" s="29"/>
      <c r="B173" s="152"/>
      <c r="C173" s="153" t="s">
        <v>267</v>
      </c>
      <c r="D173" s="153" t="s">
        <v>165</v>
      </c>
      <c r="E173" s="154" t="s">
        <v>2922</v>
      </c>
      <c r="F173" s="155" t="s">
        <v>2923</v>
      </c>
      <c r="G173" s="156" t="s">
        <v>282</v>
      </c>
      <c r="H173" s="157">
        <v>3.75</v>
      </c>
      <c r="I173" s="158"/>
      <c r="J173" s="159">
        <f t="shared" si="10"/>
        <v>0</v>
      </c>
      <c r="K173" s="160"/>
      <c r="L173" s="30"/>
      <c r="M173" s="161" t="s">
        <v>1</v>
      </c>
      <c r="N173" s="162" t="s">
        <v>40</v>
      </c>
      <c r="O173" s="58"/>
      <c r="P173" s="163">
        <f t="shared" si="11"/>
        <v>0</v>
      </c>
      <c r="Q173" s="163">
        <v>7.9399999999999991E-3</v>
      </c>
      <c r="R173" s="163">
        <f t="shared" si="12"/>
        <v>2.9774999999999996E-2</v>
      </c>
      <c r="S173" s="163">
        <v>0</v>
      </c>
      <c r="T173" s="164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169</v>
      </c>
      <c r="AT173" s="165" t="s">
        <v>165</v>
      </c>
      <c r="AU173" s="165" t="s">
        <v>87</v>
      </c>
      <c r="AY173" s="14" t="s">
        <v>163</v>
      </c>
      <c r="BE173" s="166">
        <f t="shared" si="14"/>
        <v>0</v>
      </c>
      <c r="BF173" s="166">
        <f t="shared" si="15"/>
        <v>0</v>
      </c>
      <c r="BG173" s="166">
        <f t="shared" si="16"/>
        <v>0</v>
      </c>
      <c r="BH173" s="166">
        <f t="shared" si="17"/>
        <v>0</v>
      </c>
      <c r="BI173" s="166">
        <f t="shared" si="18"/>
        <v>0</v>
      </c>
      <c r="BJ173" s="14" t="s">
        <v>87</v>
      </c>
      <c r="BK173" s="166">
        <f t="shared" si="19"/>
        <v>0</v>
      </c>
      <c r="BL173" s="14" t="s">
        <v>169</v>
      </c>
      <c r="BM173" s="165" t="s">
        <v>2924</v>
      </c>
    </row>
    <row r="174" spans="1:65" s="2" customFormat="1" ht="37.9" customHeight="1">
      <c r="A174" s="29"/>
      <c r="B174" s="152"/>
      <c r="C174" s="172" t="s">
        <v>271</v>
      </c>
      <c r="D174" s="172" t="s">
        <v>613</v>
      </c>
      <c r="E174" s="173" t="s">
        <v>2925</v>
      </c>
      <c r="F174" s="174" t="s">
        <v>2926</v>
      </c>
      <c r="G174" s="175" t="s">
        <v>282</v>
      </c>
      <c r="H174" s="176">
        <v>3.75</v>
      </c>
      <c r="I174" s="177"/>
      <c r="J174" s="178">
        <f t="shared" si="10"/>
        <v>0</v>
      </c>
      <c r="K174" s="179"/>
      <c r="L174" s="180"/>
      <c r="M174" s="181" t="s">
        <v>1</v>
      </c>
      <c r="N174" s="182" t="s">
        <v>40</v>
      </c>
      <c r="O174" s="58"/>
      <c r="P174" s="163">
        <f t="shared" si="11"/>
        <v>0</v>
      </c>
      <c r="Q174" s="163">
        <v>7.3999999999999999E-4</v>
      </c>
      <c r="R174" s="163">
        <f t="shared" si="12"/>
        <v>2.7750000000000001E-3</v>
      </c>
      <c r="S174" s="163">
        <v>0</v>
      </c>
      <c r="T174" s="164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194</v>
      </c>
      <c r="AT174" s="165" t="s">
        <v>613</v>
      </c>
      <c r="AU174" s="165" t="s">
        <v>87</v>
      </c>
      <c r="AY174" s="14" t="s">
        <v>163</v>
      </c>
      <c r="BE174" s="166">
        <f t="shared" si="14"/>
        <v>0</v>
      </c>
      <c r="BF174" s="166">
        <f t="shared" si="15"/>
        <v>0</v>
      </c>
      <c r="BG174" s="166">
        <f t="shared" si="16"/>
        <v>0</v>
      </c>
      <c r="BH174" s="166">
        <f t="shared" si="17"/>
        <v>0</v>
      </c>
      <c r="BI174" s="166">
        <f t="shared" si="18"/>
        <v>0</v>
      </c>
      <c r="BJ174" s="14" t="s">
        <v>87</v>
      </c>
      <c r="BK174" s="166">
        <f t="shared" si="19"/>
        <v>0</v>
      </c>
      <c r="BL174" s="14" t="s">
        <v>169</v>
      </c>
      <c r="BM174" s="165" t="s">
        <v>2927</v>
      </c>
    </row>
    <row r="175" spans="1:65" s="12" customFormat="1" ht="22.9" customHeight="1">
      <c r="B175" s="139"/>
      <c r="D175" s="140" t="s">
        <v>73</v>
      </c>
      <c r="E175" s="150" t="s">
        <v>198</v>
      </c>
      <c r="F175" s="150" t="s">
        <v>202</v>
      </c>
      <c r="I175" s="142"/>
      <c r="J175" s="151">
        <f>BK175</f>
        <v>0</v>
      </c>
      <c r="L175" s="139"/>
      <c r="M175" s="144"/>
      <c r="N175" s="145"/>
      <c r="O175" s="145"/>
      <c r="P175" s="146">
        <f>SUM(P176:P197)</f>
        <v>0</v>
      </c>
      <c r="Q175" s="145"/>
      <c r="R175" s="146">
        <f>SUM(R176:R197)</f>
        <v>1.5012734999999999</v>
      </c>
      <c r="S175" s="145"/>
      <c r="T175" s="147">
        <f>SUM(T176:T197)</f>
        <v>8.5673469999999998</v>
      </c>
      <c r="AR175" s="140" t="s">
        <v>81</v>
      </c>
      <c r="AT175" s="148" t="s">
        <v>73</v>
      </c>
      <c r="AU175" s="148" t="s">
        <v>81</v>
      </c>
      <c r="AY175" s="140" t="s">
        <v>163</v>
      </c>
      <c r="BK175" s="149">
        <f>SUM(BK176:BK197)</f>
        <v>0</v>
      </c>
    </row>
    <row r="176" spans="1:65" s="2" customFormat="1" ht="37.9" customHeight="1">
      <c r="A176" s="29"/>
      <c r="B176" s="152"/>
      <c r="C176" s="153" t="s">
        <v>275</v>
      </c>
      <c r="D176" s="153" t="s">
        <v>165</v>
      </c>
      <c r="E176" s="154" t="s">
        <v>853</v>
      </c>
      <c r="F176" s="155" t="s">
        <v>854</v>
      </c>
      <c r="G176" s="156" t="s">
        <v>282</v>
      </c>
      <c r="H176" s="157">
        <v>12.1</v>
      </c>
      <c r="I176" s="158"/>
      <c r="J176" s="159">
        <f t="shared" ref="J176:J197" si="20">ROUND(I176*H176,2)</f>
        <v>0</v>
      </c>
      <c r="K176" s="160"/>
      <c r="L176" s="30"/>
      <c r="M176" s="161" t="s">
        <v>1</v>
      </c>
      <c r="N176" s="162" t="s">
        <v>40</v>
      </c>
      <c r="O176" s="58"/>
      <c r="P176" s="163">
        <f t="shared" ref="P176:P197" si="21">O176*H176</f>
        <v>0</v>
      </c>
      <c r="Q176" s="163">
        <v>9.7930000000000003E-2</v>
      </c>
      <c r="R176" s="163">
        <f t="shared" ref="R176:R197" si="22">Q176*H176</f>
        <v>1.1849529999999999</v>
      </c>
      <c r="S176" s="163">
        <v>0</v>
      </c>
      <c r="T176" s="164">
        <f t="shared" ref="T176:T197" si="23"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169</v>
      </c>
      <c r="AT176" s="165" t="s">
        <v>165</v>
      </c>
      <c r="AU176" s="165" t="s">
        <v>87</v>
      </c>
      <c r="AY176" s="14" t="s">
        <v>163</v>
      </c>
      <c r="BE176" s="166">
        <f t="shared" ref="BE176:BE197" si="24">IF(N176="základná",J176,0)</f>
        <v>0</v>
      </c>
      <c r="BF176" s="166">
        <f t="shared" ref="BF176:BF197" si="25">IF(N176="znížená",J176,0)</f>
        <v>0</v>
      </c>
      <c r="BG176" s="166">
        <f t="shared" ref="BG176:BG197" si="26">IF(N176="zákl. prenesená",J176,0)</f>
        <v>0</v>
      </c>
      <c r="BH176" s="166">
        <f t="shared" ref="BH176:BH197" si="27">IF(N176="zníž. prenesená",J176,0)</f>
        <v>0</v>
      </c>
      <c r="BI176" s="166">
        <f t="shared" ref="BI176:BI197" si="28">IF(N176="nulová",J176,0)</f>
        <v>0</v>
      </c>
      <c r="BJ176" s="14" t="s">
        <v>87</v>
      </c>
      <c r="BK176" s="166">
        <f t="shared" ref="BK176:BK197" si="29">ROUND(I176*H176,2)</f>
        <v>0</v>
      </c>
      <c r="BL176" s="14" t="s">
        <v>169</v>
      </c>
      <c r="BM176" s="165" t="s">
        <v>2928</v>
      </c>
    </row>
    <row r="177" spans="1:65" s="2" customFormat="1" ht="21.75" customHeight="1">
      <c r="A177" s="29"/>
      <c r="B177" s="152"/>
      <c r="C177" s="172" t="s">
        <v>279</v>
      </c>
      <c r="D177" s="172" t="s">
        <v>613</v>
      </c>
      <c r="E177" s="173" t="s">
        <v>857</v>
      </c>
      <c r="F177" s="174" t="s">
        <v>858</v>
      </c>
      <c r="G177" s="175" t="s">
        <v>245</v>
      </c>
      <c r="H177" s="176">
        <v>12.221</v>
      </c>
      <c r="I177" s="177"/>
      <c r="J177" s="178">
        <f t="shared" si="20"/>
        <v>0</v>
      </c>
      <c r="K177" s="179"/>
      <c r="L177" s="180"/>
      <c r="M177" s="181" t="s">
        <v>1</v>
      </c>
      <c r="N177" s="182" t="s">
        <v>40</v>
      </c>
      <c r="O177" s="58"/>
      <c r="P177" s="163">
        <f t="shared" si="21"/>
        <v>0</v>
      </c>
      <c r="Q177" s="163">
        <v>2.35E-2</v>
      </c>
      <c r="R177" s="163">
        <f t="shared" si="22"/>
        <v>0.28719349999999999</v>
      </c>
      <c r="S177" s="163">
        <v>0</v>
      </c>
      <c r="T177" s="164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194</v>
      </c>
      <c r="AT177" s="165" t="s">
        <v>613</v>
      </c>
      <c r="AU177" s="165" t="s">
        <v>87</v>
      </c>
      <c r="AY177" s="14" t="s">
        <v>163</v>
      </c>
      <c r="BE177" s="166">
        <f t="shared" si="24"/>
        <v>0</v>
      </c>
      <c r="BF177" s="166">
        <f t="shared" si="25"/>
        <v>0</v>
      </c>
      <c r="BG177" s="166">
        <f t="shared" si="26"/>
        <v>0</v>
      </c>
      <c r="BH177" s="166">
        <f t="shared" si="27"/>
        <v>0</v>
      </c>
      <c r="BI177" s="166">
        <f t="shared" si="28"/>
        <v>0</v>
      </c>
      <c r="BJ177" s="14" t="s">
        <v>87</v>
      </c>
      <c r="BK177" s="166">
        <f t="shared" si="29"/>
        <v>0</v>
      </c>
      <c r="BL177" s="14" t="s">
        <v>169</v>
      </c>
      <c r="BM177" s="165" t="s">
        <v>2929</v>
      </c>
    </row>
    <row r="178" spans="1:65" s="2" customFormat="1" ht="24.2" customHeight="1">
      <c r="A178" s="29"/>
      <c r="B178" s="152"/>
      <c r="C178" s="153" t="s">
        <v>284</v>
      </c>
      <c r="D178" s="153" t="s">
        <v>165</v>
      </c>
      <c r="E178" s="154" t="s">
        <v>873</v>
      </c>
      <c r="F178" s="155" t="s">
        <v>874</v>
      </c>
      <c r="G178" s="156" t="s">
        <v>168</v>
      </c>
      <c r="H178" s="157">
        <v>18</v>
      </c>
      <c r="I178" s="158"/>
      <c r="J178" s="159">
        <f t="shared" si="20"/>
        <v>0</v>
      </c>
      <c r="K178" s="160"/>
      <c r="L178" s="30"/>
      <c r="M178" s="161" t="s">
        <v>1</v>
      </c>
      <c r="N178" s="162" t="s">
        <v>40</v>
      </c>
      <c r="O178" s="58"/>
      <c r="P178" s="163">
        <f t="shared" si="21"/>
        <v>0</v>
      </c>
      <c r="Q178" s="163">
        <v>1.5299999999999999E-3</v>
      </c>
      <c r="R178" s="163">
        <f t="shared" si="22"/>
        <v>2.7539999999999999E-2</v>
      </c>
      <c r="S178" s="163">
        <v>0</v>
      </c>
      <c r="T178" s="164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169</v>
      </c>
      <c r="AT178" s="165" t="s">
        <v>165</v>
      </c>
      <c r="AU178" s="165" t="s">
        <v>87</v>
      </c>
      <c r="AY178" s="14" t="s">
        <v>163</v>
      </c>
      <c r="BE178" s="166">
        <f t="shared" si="24"/>
        <v>0</v>
      </c>
      <c r="BF178" s="166">
        <f t="shared" si="25"/>
        <v>0</v>
      </c>
      <c r="BG178" s="166">
        <f t="shared" si="26"/>
        <v>0</v>
      </c>
      <c r="BH178" s="166">
        <f t="shared" si="27"/>
        <v>0</v>
      </c>
      <c r="BI178" s="166">
        <f t="shared" si="28"/>
        <v>0</v>
      </c>
      <c r="BJ178" s="14" t="s">
        <v>87</v>
      </c>
      <c r="BK178" s="166">
        <f t="shared" si="29"/>
        <v>0</v>
      </c>
      <c r="BL178" s="14" t="s">
        <v>169</v>
      </c>
      <c r="BM178" s="165" t="s">
        <v>2930</v>
      </c>
    </row>
    <row r="179" spans="1:65" s="2" customFormat="1" ht="24.2" customHeight="1">
      <c r="A179" s="29"/>
      <c r="B179" s="152"/>
      <c r="C179" s="153" t="s">
        <v>288</v>
      </c>
      <c r="D179" s="153" t="s">
        <v>165</v>
      </c>
      <c r="E179" s="154" t="s">
        <v>881</v>
      </c>
      <c r="F179" s="155" t="s">
        <v>882</v>
      </c>
      <c r="G179" s="156" t="s">
        <v>282</v>
      </c>
      <c r="H179" s="157">
        <v>52.9</v>
      </c>
      <c r="I179" s="158"/>
      <c r="J179" s="159">
        <f t="shared" si="20"/>
        <v>0</v>
      </c>
      <c r="K179" s="160"/>
      <c r="L179" s="30"/>
      <c r="M179" s="161" t="s">
        <v>1</v>
      </c>
      <c r="N179" s="162" t="s">
        <v>40</v>
      </c>
      <c r="O179" s="58"/>
      <c r="P179" s="163">
        <f t="shared" si="21"/>
        <v>0</v>
      </c>
      <c r="Q179" s="163">
        <v>3.0000000000000001E-5</v>
      </c>
      <c r="R179" s="163">
        <f t="shared" si="22"/>
        <v>1.5870000000000001E-3</v>
      </c>
      <c r="S179" s="163">
        <v>0</v>
      </c>
      <c r="T179" s="164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169</v>
      </c>
      <c r="AT179" s="165" t="s">
        <v>165</v>
      </c>
      <c r="AU179" s="165" t="s">
        <v>87</v>
      </c>
      <c r="AY179" s="14" t="s">
        <v>163</v>
      </c>
      <c r="BE179" s="166">
        <f t="shared" si="24"/>
        <v>0</v>
      </c>
      <c r="BF179" s="166">
        <f t="shared" si="25"/>
        <v>0</v>
      </c>
      <c r="BG179" s="166">
        <f t="shared" si="26"/>
        <v>0</v>
      </c>
      <c r="BH179" s="166">
        <f t="shared" si="27"/>
        <v>0</v>
      </c>
      <c r="BI179" s="166">
        <f t="shared" si="28"/>
        <v>0</v>
      </c>
      <c r="BJ179" s="14" t="s">
        <v>87</v>
      </c>
      <c r="BK179" s="166">
        <f t="shared" si="29"/>
        <v>0</v>
      </c>
      <c r="BL179" s="14" t="s">
        <v>169</v>
      </c>
      <c r="BM179" s="165" t="s">
        <v>2931</v>
      </c>
    </row>
    <row r="180" spans="1:65" s="2" customFormat="1" ht="24.2" customHeight="1">
      <c r="A180" s="29"/>
      <c r="B180" s="152"/>
      <c r="C180" s="153" t="s">
        <v>292</v>
      </c>
      <c r="D180" s="153" t="s">
        <v>165</v>
      </c>
      <c r="E180" s="154" t="s">
        <v>243</v>
      </c>
      <c r="F180" s="155" t="s">
        <v>244</v>
      </c>
      <c r="G180" s="156" t="s">
        <v>245</v>
      </c>
      <c r="H180" s="157">
        <v>3</v>
      </c>
      <c r="I180" s="158"/>
      <c r="J180" s="159">
        <f t="shared" si="20"/>
        <v>0</v>
      </c>
      <c r="K180" s="160"/>
      <c r="L180" s="30"/>
      <c r="M180" s="161" t="s">
        <v>1</v>
      </c>
      <c r="N180" s="162" t="s">
        <v>40</v>
      </c>
      <c r="O180" s="58"/>
      <c r="P180" s="163">
        <f t="shared" si="21"/>
        <v>0</v>
      </c>
      <c r="Q180" s="163">
        <v>0</v>
      </c>
      <c r="R180" s="163">
        <f t="shared" si="22"/>
        <v>0</v>
      </c>
      <c r="S180" s="163">
        <v>1.2E-2</v>
      </c>
      <c r="T180" s="164">
        <f t="shared" si="23"/>
        <v>3.6000000000000004E-2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169</v>
      </c>
      <c r="AT180" s="165" t="s">
        <v>165</v>
      </c>
      <c r="AU180" s="165" t="s">
        <v>87</v>
      </c>
      <c r="AY180" s="14" t="s">
        <v>163</v>
      </c>
      <c r="BE180" s="166">
        <f t="shared" si="24"/>
        <v>0</v>
      </c>
      <c r="BF180" s="166">
        <f t="shared" si="25"/>
        <v>0</v>
      </c>
      <c r="BG180" s="166">
        <f t="shared" si="26"/>
        <v>0</v>
      </c>
      <c r="BH180" s="166">
        <f t="shared" si="27"/>
        <v>0</v>
      </c>
      <c r="BI180" s="166">
        <f t="shared" si="28"/>
        <v>0</v>
      </c>
      <c r="BJ180" s="14" t="s">
        <v>87</v>
      </c>
      <c r="BK180" s="166">
        <f t="shared" si="29"/>
        <v>0</v>
      </c>
      <c r="BL180" s="14" t="s">
        <v>169</v>
      </c>
      <c r="BM180" s="165" t="s">
        <v>2932</v>
      </c>
    </row>
    <row r="181" spans="1:65" s="2" customFormat="1" ht="24.2" customHeight="1">
      <c r="A181" s="29"/>
      <c r="B181" s="152"/>
      <c r="C181" s="153" t="s">
        <v>296</v>
      </c>
      <c r="D181" s="153" t="s">
        <v>165</v>
      </c>
      <c r="E181" s="154" t="s">
        <v>248</v>
      </c>
      <c r="F181" s="155" t="s">
        <v>249</v>
      </c>
      <c r="G181" s="156" t="s">
        <v>245</v>
      </c>
      <c r="H181" s="157">
        <v>1</v>
      </c>
      <c r="I181" s="158"/>
      <c r="J181" s="159">
        <f t="shared" si="20"/>
        <v>0</v>
      </c>
      <c r="K181" s="160"/>
      <c r="L181" s="30"/>
      <c r="M181" s="161" t="s">
        <v>1</v>
      </c>
      <c r="N181" s="162" t="s">
        <v>40</v>
      </c>
      <c r="O181" s="58"/>
      <c r="P181" s="163">
        <f t="shared" si="21"/>
        <v>0</v>
      </c>
      <c r="Q181" s="163">
        <v>0</v>
      </c>
      <c r="R181" s="163">
        <f t="shared" si="22"/>
        <v>0</v>
      </c>
      <c r="S181" s="163">
        <v>2.4E-2</v>
      </c>
      <c r="T181" s="164">
        <f t="shared" si="23"/>
        <v>2.4E-2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169</v>
      </c>
      <c r="AT181" s="165" t="s">
        <v>165</v>
      </c>
      <c r="AU181" s="165" t="s">
        <v>87</v>
      </c>
      <c r="AY181" s="14" t="s">
        <v>163</v>
      </c>
      <c r="BE181" s="166">
        <f t="shared" si="24"/>
        <v>0</v>
      </c>
      <c r="BF181" s="166">
        <f t="shared" si="25"/>
        <v>0</v>
      </c>
      <c r="BG181" s="166">
        <f t="shared" si="26"/>
        <v>0</v>
      </c>
      <c r="BH181" s="166">
        <f t="shared" si="27"/>
        <v>0</v>
      </c>
      <c r="BI181" s="166">
        <f t="shared" si="28"/>
        <v>0</v>
      </c>
      <c r="BJ181" s="14" t="s">
        <v>87</v>
      </c>
      <c r="BK181" s="166">
        <f t="shared" si="29"/>
        <v>0</v>
      </c>
      <c r="BL181" s="14" t="s">
        <v>169</v>
      </c>
      <c r="BM181" s="165" t="s">
        <v>2933</v>
      </c>
    </row>
    <row r="182" spans="1:65" s="2" customFormat="1" ht="24.2" customHeight="1">
      <c r="A182" s="29"/>
      <c r="B182" s="152"/>
      <c r="C182" s="153" t="s">
        <v>300</v>
      </c>
      <c r="D182" s="153" t="s">
        <v>165</v>
      </c>
      <c r="E182" s="154" t="s">
        <v>2934</v>
      </c>
      <c r="F182" s="155" t="s">
        <v>2935</v>
      </c>
      <c r="G182" s="156" t="s">
        <v>168</v>
      </c>
      <c r="H182" s="157">
        <v>3</v>
      </c>
      <c r="I182" s="158"/>
      <c r="J182" s="159">
        <f t="shared" si="20"/>
        <v>0</v>
      </c>
      <c r="K182" s="160"/>
      <c r="L182" s="30"/>
      <c r="M182" s="161" t="s">
        <v>1</v>
      </c>
      <c r="N182" s="162" t="s">
        <v>40</v>
      </c>
      <c r="O182" s="58"/>
      <c r="P182" s="163">
        <f t="shared" si="21"/>
        <v>0</v>
      </c>
      <c r="Q182" s="163">
        <v>0</v>
      </c>
      <c r="R182" s="163">
        <f t="shared" si="22"/>
        <v>0</v>
      </c>
      <c r="S182" s="163">
        <v>4.1000000000000002E-2</v>
      </c>
      <c r="T182" s="164">
        <f t="shared" si="23"/>
        <v>0.123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169</v>
      </c>
      <c r="AT182" s="165" t="s">
        <v>165</v>
      </c>
      <c r="AU182" s="165" t="s">
        <v>87</v>
      </c>
      <c r="AY182" s="14" t="s">
        <v>163</v>
      </c>
      <c r="BE182" s="166">
        <f t="shared" si="24"/>
        <v>0</v>
      </c>
      <c r="BF182" s="166">
        <f t="shared" si="25"/>
        <v>0</v>
      </c>
      <c r="BG182" s="166">
        <f t="shared" si="26"/>
        <v>0</v>
      </c>
      <c r="BH182" s="166">
        <f t="shared" si="27"/>
        <v>0</v>
      </c>
      <c r="BI182" s="166">
        <f t="shared" si="28"/>
        <v>0</v>
      </c>
      <c r="BJ182" s="14" t="s">
        <v>87</v>
      </c>
      <c r="BK182" s="166">
        <f t="shared" si="29"/>
        <v>0</v>
      </c>
      <c r="BL182" s="14" t="s">
        <v>169</v>
      </c>
      <c r="BM182" s="165" t="s">
        <v>2936</v>
      </c>
    </row>
    <row r="183" spans="1:65" s="2" customFormat="1" ht="21.75" customHeight="1">
      <c r="A183" s="29"/>
      <c r="B183" s="152"/>
      <c r="C183" s="153" t="s">
        <v>304</v>
      </c>
      <c r="D183" s="153" t="s">
        <v>165</v>
      </c>
      <c r="E183" s="154" t="s">
        <v>2937</v>
      </c>
      <c r="F183" s="155" t="s">
        <v>2938</v>
      </c>
      <c r="G183" s="156" t="s">
        <v>245</v>
      </c>
      <c r="H183" s="157">
        <v>2</v>
      </c>
      <c r="I183" s="158"/>
      <c r="J183" s="159">
        <f t="shared" si="20"/>
        <v>0</v>
      </c>
      <c r="K183" s="160"/>
      <c r="L183" s="30"/>
      <c r="M183" s="161" t="s">
        <v>1</v>
      </c>
      <c r="N183" s="162" t="s">
        <v>40</v>
      </c>
      <c r="O183" s="58"/>
      <c r="P183" s="163">
        <f t="shared" si="21"/>
        <v>0</v>
      </c>
      <c r="Q183" s="163">
        <v>0</v>
      </c>
      <c r="R183" s="163">
        <f t="shared" si="22"/>
        <v>0</v>
      </c>
      <c r="S183" s="163">
        <v>4.0000000000000001E-3</v>
      </c>
      <c r="T183" s="164">
        <f t="shared" si="23"/>
        <v>8.0000000000000002E-3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169</v>
      </c>
      <c r="AT183" s="165" t="s">
        <v>165</v>
      </c>
      <c r="AU183" s="165" t="s">
        <v>87</v>
      </c>
      <c r="AY183" s="14" t="s">
        <v>163</v>
      </c>
      <c r="BE183" s="166">
        <f t="shared" si="24"/>
        <v>0</v>
      </c>
      <c r="BF183" s="166">
        <f t="shared" si="25"/>
        <v>0</v>
      </c>
      <c r="BG183" s="166">
        <f t="shared" si="26"/>
        <v>0</v>
      </c>
      <c r="BH183" s="166">
        <f t="shared" si="27"/>
        <v>0</v>
      </c>
      <c r="BI183" s="166">
        <f t="shared" si="28"/>
        <v>0</v>
      </c>
      <c r="BJ183" s="14" t="s">
        <v>87</v>
      </c>
      <c r="BK183" s="166">
        <f t="shared" si="29"/>
        <v>0</v>
      </c>
      <c r="BL183" s="14" t="s">
        <v>169</v>
      </c>
      <c r="BM183" s="165" t="s">
        <v>2939</v>
      </c>
    </row>
    <row r="184" spans="1:65" s="2" customFormat="1" ht="24.2" customHeight="1">
      <c r="A184" s="29"/>
      <c r="B184" s="152"/>
      <c r="C184" s="153" t="s">
        <v>309</v>
      </c>
      <c r="D184" s="153" t="s">
        <v>165</v>
      </c>
      <c r="E184" s="154" t="s">
        <v>264</v>
      </c>
      <c r="F184" s="155" t="s">
        <v>265</v>
      </c>
      <c r="G184" s="156" t="s">
        <v>168</v>
      </c>
      <c r="H184" s="157">
        <v>1.8180000000000001</v>
      </c>
      <c r="I184" s="158"/>
      <c r="J184" s="159">
        <f t="shared" si="20"/>
        <v>0</v>
      </c>
      <c r="K184" s="160"/>
      <c r="L184" s="30"/>
      <c r="M184" s="161" t="s">
        <v>1</v>
      </c>
      <c r="N184" s="162" t="s">
        <v>40</v>
      </c>
      <c r="O184" s="58"/>
      <c r="P184" s="163">
        <f t="shared" si="21"/>
        <v>0</v>
      </c>
      <c r="Q184" s="163">
        <v>0</v>
      </c>
      <c r="R184" s="163">
        <f t="shared" si="22"/>
        <v>0</v>
      </c>
      <c r="S184" s="163">
        <v>7.5999999999999998E-2</v>
      </c>
      <c r="T184" s="164">
        <f t="shared" si="23"/>
        <v>0.13816800000000001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169</v>
      </c>
      <c r="AT184" s="165" t="s">
        <v>165</v>
      </c>
      <c r="AU184" s="165" t="s">
        <v>87</v>
      </c>
      <c r="AY184" s="14" t="s">
        <v>163</v>
      </c>
      <c r="BE184" s="166">
        <f t="shared" si="24"/>
        <v>0</v>
      </c>
      <c r="BF184" s="166">
        <f t="shared" si="25"/>
        <v>0</v>
      </c>
      <c r="BG184" s="166">
        <f t="shared" si="26"/>
        <v>0</v>
      </c>
      <c r="BH184" s="166">
        <f t="shared" si="27"/>
        <v>0</v>
      </c>
      <c r="BI184" s="166">
        <f t="shared" si="28"/>
        <v>0</v>
      </c>
      <c r="BJ184" s="14" t="s">
        <v>87</v>
      </c>
      <c r="BK184" s="166">
        <f t="shared" si="29"/>
        <v>0</v>
      </c>
      <c r="BL184" s="14" t="s">
        <v>169</v>
      </c>
      <c r="BM184" s="165" t="s">
        <v>2940</v>
      </c>
    </row>
    <row r="185" spans="1:65" s="2" customFormat="1" ht="21.75" customHeight="1">
      <c r="A185" s="29"/>
      <c r="B185" s="152"/>
      <c r="C185" s="153" t="s">
        <v>313</v>
      </c>
      <c r="D185" s="153" t="s">
        <v>165</v>
      </c>
      <c r="E185" s="154" t="s">
        <v>2941</v>
      </c>
      <c r="F185" s="155" t="s">
        <v>2942</v>
      </c>
      <c r="G185" s="156" t="s">
        <v>168</v>
      </c>
      <c r="H185" s="157">
        <v>5.2649999999999997</v>
      </c>
      <c r="I185" s="158"/>
      <c r="J185" s="159">
        <f t="shared" si="20"/>
        <v>0</v>
      </c>
      <c r="K185" s="160"/>
      <c r="L185" s="30"/>
      <c r="M185" s="161" t="s">
        <v>1</v>
      </c>
      <c r="N185" s="162" t="s">
        <v>40</v>
      </c>
      <c r="O185" s="58"/>
      <c r="P185" s="163">
        <f t="shared" si="21"/>
        <v>0</v>
      </c>
      <c r="Q185" s="163">
        <v>0</v>
      </c>
      <c r="R185" s="163">
        <f t="shared" si="22"/>
        <v>0</v>
      </c>
      <c r="S185" s="163">
        <v>6.6000000000000003E-2</v>
      </c>
      <c r="T185" s="164">
        <f t="shared" si="23"/>
        <v>0.34749000000000002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169</v>
      </c>
      <c r="AT185" s="165" t="s">
        <v>165</v>
      </c>
      <c r="AU185" s="165" t="s">
        <v>87</v>
      </c>
      <c r="AY185" s="14" t="s">
        <v>163</v>
      </c>
      <c r="BE185" s="166">
        <f t="shared" si="24"/>
        <v>0</v>
      </c>
      <c r="BF185" s="166">
        <f t="shared" si="25"/>
        <v>0</v>
      </c>
      <c r="BG185" s="166">
        <f t="shared" si="26"/>
        <v>0</v>
      </c>
      <c r="BH185" s="166">
        <f t="shared" si="27"/>
        <v>0</v>
      </c>
      <c r="BI185" s="166">
        <f t="shared" si="28"/>
        <v>0</v>
      </c>
      <c r="BJ185" s="14" t="s">
        <v>87</v>
      </c>
      <c r="BK185" s="166">
        <f t="shared" si="29"/>
        <v>0</v>
      </c>
      <c r="BL185" s="14" t="s">
        <v>169</v>
      </c>
      <c r="BM185" s="165" t="s">
        <v>2943</v>
      </c>
    </row>
    <row r="186" spans="1:65" s="2" customFormat="1" ht="24.2" customHeight="1">
      <c r="A186" s="29"/>
      <c r="B186" s="152"/>
      <c r="C186" s="153" t="s">
        <v>317</v>
      </c>
      <c r="D186" s="153" t="s">
        <v>165</v>
      </c>
      <c r="E186" s="154" t="s">
        <v>893</v>
      </c>
      <c r="F186" s="155" t="s">
        <v>894</v>
      </c>
      <c r="G186" s="156" t="s">
        <v>282</v>
      </c>
      <c r="H186" s="157">
        <v>170</v>
      </c>
      <c r="I186" s="158"/>
      <c r="J186" s="159">
        <f t="shared" si="20"/>
        <v>0</v>
      </c>
      <c r="K186" s="160"/>
      <c r="L186" s="30"/>
      <c r="M186" s="161" t="s">
        <v>1</v>
      </c>
      <c r="N186" s="162" t="s">
        <v>40</v>
      </c>
      <c r="O186" s="58"/>
      <c r="P186" s="163">
        <f t="shared" si="21"/>
        <v>0</v>
      </c>
      <c r="Q186" s="163">
        <v>0</v>
      </c>
      <c r="R186" s="163">
        <f t="shared" si="22"/>
        <v>0</v>
      </c>
      <c r="S186" s="163">
        <v>2E-3</v>
      </c>
      <c r="T186" s="164">
        <f t="shared" si="23"/>
        <v>0.34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169</v>
      </c>
      <c r="AT186" s="165" t="s">
        <v>165</v>
      </c>
      <c r="AU186" s="165" t="s">
        <v>87</v>
      </c>
      <c r="AY186" s="14" t="s">
        <v>163</v>
      </c>
      <c r="BE186" s="166">
        <f t="shared" si="24"/>
        <v>0</v>
      </c>
      <c r="BF186" s="166">
        <f t="shared" si="25"/>
        <v>0</v>
      </c>
      <c r="BG186" s="166">
        <f t="shared" si="26"/>
        <v>0</v>
      </c>
      <c r="BH186" s="166">
        <f t="shared" si="27"/>
        <v>0</v>
      </c>
      <c r="BI186" s="166">
        <f t="shared" si="28"/>
        <v>0</v>
      </c>
      <c r="BJ186" s="14" t="s">
        <v>87</v>
      </c>
      <c r="BK186" s="166">
        <f t="shared" si="29"/>
        <v>0</v>
      </c>
      <c r="BL186" s="14" t="s">
        <v>169</v>
      </c>
      <c r="BM186" s="165" t="s">
        <v>2944</v>
      </c>
    </row>
    <row r="187" spans="1:65" s="2" customFormat="1" ht="33" customHeight="1">
      <c r="A187" s="29"/>
      <c r="B187" s="152"/>
      <c r="C187" s="153" t="s">
        <v>321</v>
      </c>
      <c r="D187" s="153" t="s">
        <v>165</v>
      </c>
      <c r="E187" s="154" t="s">
        <v>285</v>
      </c>
      <c r="F187" s="155" t="s">
        <v>286</v>
      </c>
      <c r="G187" s="156" t="s">
        <v>168</v>
      </c>
      <c r="H187" s="157">
        <v>30.34</v>
      </c>
      <c r="I187" s="158"/>
      <c r="J187" s="159">
        <f t="shared" si="20"/>
        <v>0</v>
      </c>
      <c r="K187" s="160"/>
      <c r="L187" s="30"/>
      <c r="M187" s="161" t="s">
        <v>1</v>
      </c>
      <c r="N187" s="162" t="s">
        <v>40</v>
      </c>
      <c r="O187" s="58"/>
      <c r="P187" s="163">
        <f t="shared" si="21"/>
        <v>0</v>
      </c>
      <c r="Q187" s="163">
        <v>0</v>
      </c>
      <c r="R187" s="163">
        <f t="shared" si="22"/>
        <v>0</v>
      </c>
      <c r="S187" s="163">
        <v>0.05</v>
      </c>
      <c r="T187" s="164">
        <f t="shared" si="23"/>
        <v>1.5170000000000001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169</v>
      </c>
      <c r="AT187" s="165" t="s">
        <v>165</v>
      </c>
      <c r="AU187" s="165" t="s">
        <v>87</v>
      </c>
      <c r="AY187" s="14" t="s">
        <v>163</v>
      </c>
      <c r="BE187" s="166">
        <f t="shared" si="24"/>
        <v>0</v>
      </c>
      <c r="BF187" s="166">
        <f t="shared" si="25"/>
        <v>0</v>
      </c>
      <c r="BG187" s="166">
        <f t="shared" si="26"/>
        <v>0</v>
      </c>
      <c r="BH187" s="166">
        <f t="shared" si="27"/>
        <v>0</v>
      </c>
      <c r="BI187" s="166">
        <f t="shared" si="28"/>
        <v>0</v>
      </c>
      <c r="BJ187" s="14" t="s">
        <v>87</v>
      </c>
      <c r="BK187" s="166">
        <f t="shared" si="29"/>
        <v>0</v>
      </c>
      <c r="BL187" s="14" t="s">
        <v>169</v>
      </c>
      <c r="BM187" s="165" t="s">
        <v>2945</v>
      </c>
    </row>
    <row r="188" spans="1:65" s="2" customFormat="1" ht="33" customHeight="1">
      <c r="A188" s="29"/>
      <c r="B188" s="152"/>
      <c r="C188" s="153" t="s">
        <v>325</v>
      </c>
      <c r="D188" s="153" t="s">
        <v>165</v>
      </c>
      <c r="E188" s="154" t="s">
        <v>293</v>
      </c>
      <c r="F188" s="155" t="s">
        <v>294</v>
      </c>
      <c r="G188" s="156" t="s">
        <v>168</v>
      </c>
      <c r="H188" s="157">
        <v>39.543999999999997</v>
      </c>
      <c r="I188" s="158"/>
      <c r="J188" s="159">
        <f t="shared" si="20"/>
        <v>0</v>
      </c>
      <c r="K188" s="160"/>
      <c r="L188" s="30"/>
      <c r="M188" s="161" t="s">
        <v>1</v>
      </c>
      <c r="N188" s="162" t="s">
        <v>40</v>
      </c>
      <c r="O188" s="58"/>
      <c r="P188" s="163">
        <f t="shared" si="21"/>
        <v>0</v>
      </c>
      <c r="Q188" s="163">
        <v>0</v>
      </c>
      <c r="R188" s="163">
        <f t="shared" si="22"/>
        <v>0</v>
      </c>
      <c r="S188" s="163">
        <v>4.5999999999999999E-2</v>
      </c>
      <c r="T188" s="164">
        <f t="shared" si="23"/>
        <v>1.8190239999999998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169</v>
      </c>
      <c r="AT188" s="165" t="s">
        <v>165</v>
      </c>
      <c r="AU188" s="165" t="s">
        <v>87</v>
      </c>
      <c r="AY188" s="14" t="s">
        <v>163</v>
      </c>
      <c r="BE188" s="166">
        <f t="shared" si="24"/>
        <v>0</v>
      </c>
      <c r="BF188" s="166">
        <f t="shared" si="25"/>
        <v>0</v>
      </c>
      <c r="BG188" s="166">
        <f t="shared" si="26"/>
        <v>0</v>
      </c>
      <c r="BH188" s="166">
        <f t="shared" si="27"/>
        <v>0</v>
      </c>
      <c r="BI188" s="166">
        <f t="shared" si="28"/>
        <v>0</v>
      </c>
      <c r="BJ188" s="14" t="s">
        <v>87</v>
      </c>
      <c r="BK188" s="166">
        <f t="shared" si="29"/>
        <v>0</v>
      </c>
      <c r="BL188" s="14" t="s">
        <v>169</v>
      </c>
      <c r="BM188" s="165" t="s">
        <v>2946</v>
      </c>
    </row>
    <row r="189" spans="1:65" s="2" customFormat="1" ht="37.9" customHeight="1">
      <c r="A189" s="29"/>
      <c r="B189" s="152"/>
      <c r="C189" s="153" t="s">
        <v>333</v>
      </c>
      <c r="D189" s="153" t="s">
        <v>165</v>
      </c>
      <c r="E189" s="154" t="s">
        <v>297</v>
      </c>
      <c r="F189" s="155" t="s">
        <v>298</v>
      </c>
      <c r="G189" s="156" t="s">
        <v>168</v>
      </c>
      <c r="H189" s="157">
        <v>71.435000000000002</v>
      </c>
      <c r="I189" s="158"/>
      <c r="J189" s="159">
        <f t="shared" si="20"/>
        <v>0</v>
      </c>
      <c r="K189" s="160"/>
      <c r="L189" s="30"/>
      <c r="M189" s="161" t="s">
        <v>1</v>
      </c>
      <c r="N189" s="162" t="s">
        <v>40</v>
      </c>
      <c r="O189" s="58"/>
      <c r="P189" s="163">
        <f t="shared" si="21"/>
        <v>0</v>
      </c>
      <c r="Q189" s="163">
        <v>0</v>
      </c>
      <c r="R189" s="163">
        <f t="shared" si="22"/>
        <v>0</v>
      </c>
      <c r="S189" s="163">
        <v>5.8999999999999997E-2</v>
      </c>
      <c r="T189" s="164">
        <f t="shared" si="23"/>
        <v>4.2146650000000001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169</v>
      </c>
      <c r="AT189" s="165" t="s">
        <v>165</v>
      </c>
      <c r="AU189" s="165" t="s">
        <v>87</v>
      </c>
      <c r="AY189" s="14" t="s">
        <v>163</v>
      </c>
      <c r="BE189" s="166">
        <f t="shared" si="24"/>
        <v>0</v>
      </c>
      <c r="BF189" s="166">
        <f t="shared" si="25"/>
        <v>0</v>
      </c>
      <c r="BG189" s="166">
        <f t="shared" si="26"/>
        <v>0</v>
      </c>
      <c r="BH189" s="166">
        <f t="shared" si="27"/>
        <v>0</v>
      </c>
      <c r="BI189" s="166">
        <f t="shared" si="28"/>
        <v>0</v>
      </c>
      <c r="BJ189" s="14" t="s">
        <v>87</v>
      </c>
      <c r="BK189" s="166">
        <f t="shared" si="29"/>
        <v>0</v>
      </c>
      <c r="BL189" s="14" t="s">
        <v>169</v>
      </c>
      <c r="BM189" s="165" t="s">
        <v>2947</v>
      </c>
    </row>
    <row r="190" spans="1:65" s="2" customFormat="1" ht="21.75" customHeight="1">
      <c r="A190" s="29"/>
      <c r="B190" s="152"/>
      <c r="C190" s="153" t="s">
        <v>339</v>
      </c>
      <c r="D190" s="153" t="s">
        <v>165</v>
      </c>
      <c r="E190" s="154" t="s">
        <v>310</v>
      </c>
      <c r="F190" s="155" t="s">
        <v>311</v>
      </c>
      <c r="G190" s="156" t="s">
        <v>307</v>
      </c>
      <c r="H190" s="157">
        <v>9.5060000000000002</v>
      </c>
      <c r="I190" s="158"/>
      <c r="J190" s="159">
        <f t="shared" si="20"/>
        <v>0</v>
      </c>
      <c r="K190" s="160"/>
      <c r="L190" s="30"/>
      <c r="M190" s="161" t="s">
        <v>1</v>
      </c>
      <c r="N190" s="162" t="s">
        <v>40</v>
      </c>
      <c r="O190" s="58"/>
      <c r="P190" s="163">
        <f t="shared" si="21"/>
        <v>0</v>
      </c>
      <c r="Q190" s="163">
        <v>0</v>
      </c>
      <c r="R190" s="163">
        <f t="shared" si="22"/>
        <v>0</v>
      </c>
      <c r="S190" s="163">
        <v>0</v>
      </c>
      <c r="T190" s="164">
        <f t="shared" si="2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169</v>
      </c>
      <c r="AT190" s="165" t="s">
        <v>165</v>
      </c>
      <c r="AU190" s="165" t="s">
        <v>87</v>
      </c>
      <c r="AY190" s="14" t="s">
        <v>163</v>
      </c>
      <c r="BE190" s="166">
        <f t="shared" si="24"/>
        <v>0</v>
      </c>
      <c r="BF190" s="166">
        <f t="shared" si="25"/>
        <v>0</v>
      </c>
      <c r="BG190" s="166">
        <f t="shared" si="26"/>
        <v>0</v>
      </c>
      <c r="BH190" s="166">
        <f t="shared" si="27"/>
        <v>0</v>
      </c>
      <c r="BI190" s="166">
        <f t="shared" si="28"/>
        <v>0</v>
      </c>
      <c r="BJ190" s="14" t="s">
        <v>87</v>
      </c>
      <c r="BK190" s="166">
        <f t="shared" si="29"/>
        <v>0</v>
      </c>
      <c r="BL190" s="14" t="s">
        <v>169</v>
      </c>
      <c r="BM190" s="165" t="s">
        <v>2948</v>
      </c>
    </row>
    <row r="191" spans="1:65" s="2" customFormat="1" ht="24.2" customHeight="1">
      <c r="A191" s="29"/>
      <c r="B191" s="152"/>
      <c r="C191" s="153" t="s">
        <v>343</v>
      </c>
      <c r="D191" s="153" t="s">
        <v>165</v>
      </c>
      <c r="E191" s="154" t="s">
        <v>314</v>
      </c>
      <c r="F191" s="155" t="s">
        <v>315</v>
      </c>
      <c r="G191" s="156" t="s">
        <v>307</v>
      </c>
      <c r="H191" s="157">
        <v>285.18</v>
      </c>
      <c r="I191" s="158"/>
      <c r="J191" s="159">
        <f t="shared" si="20"/>
        <v>0</v>
      </c>
      <c r="K191" s="160"/>
      <c r="L191" s="30"/>
      <c r="M191" s="161" t="s">
        <v>1</v>
      </c>
      <c r="N191" s="162" t="s">
        <v>40</v>
      </c>
      <c r="O191" s="58"/>
      <c r="P191" s="163">
        <f t="shared" si="21"/>
        <v>0</v>
      </c>
      <c r="Q191" s="163">
        <v>0</v>
      </c>
      <c r="R191" s="163">
        <f t="shared" si="22"/>
        <v>0</v>
      </c>
      <c r="S191" s="163">
        <v>0</v>
      </c>
      <c r="T191" s="164">
        <f t="shared" si="2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169</v>
      </c>
      <c r="AT191" s="165" t="s">
        <v>165</v>
      </c>
      <c r="AU191" s="165" t="s">
        <v>87</v>
      </c>
      <c r="AY191" s="14" t="s">
        <v>163</v>
      </c>
      <c r="BE191" s="166">
        <f t="shared" si="24"/>
        <v>0</v>
      </c>
      <c r="BF191" s="166">
        <f t="shared" si="25"/>
        <v>0</v>
      </c>
      <c r="BG191" s="166">
        <f t="shared" si="26"/>
        <v>0</v>
      </c>
      <c r="BH191" s="166">
        <f t="shared" si="27"/>
        <v>0</v>
      </c>
      <c r="BI191" s="166">
        <f t="shared" si="28"/>
        <v>0</v>
      </c>
      <c r="BJ191" s="14" t="s">
        <v>87</v>
      </c>
      <c r="BK191" s="166">
        <f t="shared" si="29"/>
        <v>0</v>
      </c>
      <c r="BL191" s="14" t="s">
        <v>169</v>
      </c>
      <c r="BM191" s="165" t="s">
        <v>2949</v>
      </c>
    </row>
    <row r="192" spans="1:65" s="2" customFormat="1" ht="24.2" customHeight="1">
      <c r="A192" s="29"/>
      <c r="B192" s="152"/>
      <c r="C192" s="153" t="s">
        <v>349</v>
      </c>
      <c r="D192" s="153" t="s">
        <v>165</v>
      </c>
      <c r="E192" s="154" t="s">
        <v>318</v>
      </c>
      <c r="F192" s="155" t="s">
        <v>319</v>
      </c>
      <c r="G192" s="156" t="s">
        <v>307</v>
      </c>
      <c r="H192" s="157">
        <v>9.5060000000000002</v>
      </c>
      <c r="I192" s="158"/>
      <c r="J192" s="159">
        <f t="shared" si="20"/>
        <v>0</v>
      </c>
      <c r="K192" s="160"/>
      <c r="L192" s="30"/>
      <c r="M192" s="161" t="s">
        <v>1</v>
      </c>
      <c r="N192" s="162" t="s">
        <v>40</v>
      </c>
      <c r="O192" s="58"/>
      <c r="P192" s="163">
        <f t="shared" si="21"/>
        <v>0</v>
      </c>
      <c r="Q192" s="163">
        <v>0</v>
      </c>
      <c r="R192" s="163">
        <f t="shared" si="22"/>
        <v>0</v>
      </c>
      <c r="S192" s="163">
        <v>0</v>
      </c>
      <c r="T192" s="164">
        <f t="shared" si="2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169</v>
      </c>
      <c r="AT192" s="165" t="s">
        <v>165</v>
      </c>
      <c r="AU192" s="165" t="s">
        <v>87</v>
      </c>
      <c r="AY192" s="14" t="s">
        <v>163</v>
      </c>
      <c r="BE192" s="166">
        <f t="shared" si="24"/>
        <v>0</v>
      </c>
      <c r="BF192" s="166">
        <f t="shared" si="25"/>
        <v>0</v>
      </c>
      <c r="BG192" s="166">
        <f t="shared" si="26"/>
        <v>0</v>
      </c>
      <c r="BH192" s="166">
        <f t="shared" si="27"/>
        <v>0</v>
      </c>
      <c r="BI192" s="166">
        <f t="shared" si="28"/>
        <v>0</v>
      </c>
      <c r="BJ192" s="14" t="s">
        <v>87</v>
      </c>
      <c r="BK192" s="166">
        <f t="shared" si="29"/>
        <v>0</v>
      </c>
      <c r="BL192" s="14" t="s">
        <v>169</v>
      </c>
      <c r="BM192" s="165" t="s">
        <v>2950</v>
      </c>
    </row>
    <row r="193" spans="1:65" s="2" customFormat="1" ht="24.2" customHeight="1">
      <c r="A193" s="29"/>
      <c r="B193" s="152"/>
      <c r="C193" s="153" t="s">
        <v>354</v>
      </c>
      <c r="D193" s="153" t="s">
        <v>165</v>
      </c>
      <c r="E193" s="154" t="s">
        <v>322</v>
      </c>
      <c r="F193" s="155" t="s">
        <v>323</v>
      </c>
      <c r="G193" s="156" t="s">
        <v>307</v>
      </c>
      <c r="H193" s="157">
        <v>47.53</v>
      </c>
      <c r="I193" s="158"/>
      <c r="J193" s="159">
        <f t="shared" si="20"/>
        <v>0</v>
      </c>
      <c r="K193" s="160"/>
      <c r="L193" s="30"/>
      <c r="M193" s="161" t="s">
        <v>1</v>
      </c>
      <c r="N193" s="162" t="s">
        <v>40</v>
      </c>
      <c r="O193" s="58"/>
      <c r="P193" s="163">
        <f t="shared" si="21"/>
        <v>0</v>
      </c>
      <c r="Q193" s="163">
        <v>0</v>
      </c>
      <c r="R193" s="163">
        <f t="shared" si="22"/>
        <v>0</v>
      </c>
      <c r="S193" s="163">
        <v>0</v>
      </c>
      <c r="T193" s="164">
        <f t="shared" si="2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169</v>
      </c>
      <c r="AT193" s="165" t="s">
        <v>165</v>
      </c>
      <c r="AU193" s="165" t="s">
        <v>87</v>
      </c>
      <c r="AY193" s="14" t="s">
        <v>163</v>
      </c>
      <c r="BE193" s="166">
        <f t="shared" si="24"/>
        <v>0</v>
      </c>
      <c r="BF193" s="166">
        <f t="shared" si="25"/>
        <v>0</v>
      </c>
      <c r="BG193" s="166">
        <f t="shared" si="26"/>
        <v>0</v>
      </c>
      <c r="BH193" s="166">
        <f t="shared" si="27"/>
        <v>0</v>
      </c>
      <c r="BI193" s="166">
        <f t="shared" si="28"/>
        <v>0</v>
      </c>
      <c r="BJ193" s="14" t="s">
        <v>87</v>
      </c>
      <c r="BK193" s="166">
        <f t="shared" si="29"/>
        <v>0</v>
      </c>
      <c r="BL193" s="14" t="s">
        <v>169</v>
      </c>
      <c r="BM193" s="165" t="s">
        <v>2951</v>
      </c>
    </row>
    <row r="194" spans="1:65" s="2" customFormat="1" ht="24.2" customHeight="1">
      <c r="A194" s="29"/>
      <c r="B194" s="152"/>
      <c r="C194" s="153" t="s">
        <v>358</v>
      </c>
      <c r="D194" s="153" t="s">
        <v>165</v>
      </c>
      <c r="E194" s="154" t="s">
        <v>2952</v>
      </c>
      <c r="F194" s="155" t="s">
        <v>2953</v>
      </c>
      <c r="G194" s="156" t="s">
        <v>307</v>
      </c>
      <c r="H194" s="157">
        <v>0.80300000000000005</v>
      </c>
      <c r="I194" s="158"/>
      <c r="J194" s="159">
        <f t="shared" si="20"/>
        <v>0</v>
      </c>
      <c r="K194" s="160"/>
      <c r="L194" s="30"/>
      <c r="M194" s="161" t="s">
        <v>1</v>
      </c>
      <c r="N194" s="162" t="s">
        <v>40</v>
      </c>
      <c r="O194" s="58"/>
      <c r="P194" s="163">
        <f t="shared" si="21"/>
        <v>0</v>
      </c>
      <c r="Q194" s="163">
        <v>0</v>
      </c>
      <c r="R194" s="163">
        <f t="shared" si="22"/>
        <v>0</v>
      </c>
      <c r="S194" s="163">
        <v>0</v>
      </c>
      <c r="T194" s="164">
        <f t="shared" si="2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169</v>
      </c>
      <c r="AT194" s="165" t="s">
        <v>165</v>
      </c>
      <c r="AU194" s="165" t="s">
        <v>87</v>
      </c>
      <c r="AY194" s="14" t="s">
        <v>163</v>
      </c>
      <c r="BE194" s="166">
        <f t="shared" si="24"/>
        <v>0</v>
      </c>
      <c r="BF194" s="166">
        <f t="shared" si="25"/>
        <v>0</v>
      </c>
      <c r="BG194" s="166">
        <f t="shared" si="26"/>
        <v>0</v>
      </c>
      <c r="BH194" s="166">
        <f t="shared" si="27"/>
        <v>0</v>
      </c>
      <c r="BI194" s="166">
        <f t="shared" si="28"/>
        <v>0</v>
      </c>
      <c r="BJ194" s="14" t="s">
        <v>87</v>
      </c>
      <c r="BK194" s="166">
        <f t="shared" si="29"/>
        <v>0</v>
      </c>
      <c r="BL194" s="14" t="s">
        <v>169</v>
      </c>
      <c r="BM194" s="165" t="s">
        <v>2954</v>
      </c>
    </row>
    <row r="195" spans="1:65" s="2" customFormat="1" ht="37.9" customHeight="1">
      <c r="A195" s="29"/>
      <c r="B195" s="152"/>
      <c r="C195" s="153" t="s">
        <v>362</v>
      </c>
      <c r="D195" s="153" t="s">
        <v>165</v>
      </c>
      <c r="E195" s="154" t="s">
        <v>2955</v>
      </c>
      <c r="F195" s="155" t="s">
        <v>2956</v>
      </c>
      <c r="G195" s="156" t="s">
        <v>307</v>
      </c>
      <c r="H195" s="157">
        <v>16.059999999999999</v>
      </c>
      <c r="I195" s="158"/>
      <c r="J195" s="159">
        <f t="shared" si="20"/>
        <v>0</v>
      </c>
      <c r="K195" s="160"/>
      <c r="L195" s="30"/>
      <c r="M195" s="161" t="s">
        <v>1</v>
      </c>
      <c r="N195" s="162" t="s">
        <v>40</v>
      </c>
      <c r="O195" s="58"/>
      <c r="P195" s="163">
        <f t="shared" si="21"/>
        <v>0</v>
      </c>
      <c r="Q195" s="163">
        <v>0</v>
      </c>
      <c r="R195" s="163">
        <f t="shared" si="22"/>
        <v>0</v>
      </c>
      <c r="S195" s="163">
        <v>0</v>
      </c>
      <c r="T195" s="164">
        <f t="shared" si="2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169</v>
      </c>
      <c r="AT195" s="165" t="s">
        <v>165</v>
      </c>
      <c r="AU195" s="165" t="s">
        <v>87</v>
      </c>
      <c r="AY195" s="14" t="s">
        <v>163</v>
      </c>
      <c r="BE195" s="166">
        <f t="shared" si="24"/>
        <v>0</v>
      </c>
      <c r="BF195" s="166">
        <f t="shared" si="25"/>
        <v>0</v>
      </c>
      <c r="BG195" s="166">
        <f t="shared" si="26"/>
        <v>0</v>
      </c>
      <c r="BH195" s="166">
        <f t="shared" si="27"/>
        <v>0</v>
      </c>
      <c r="BI195" s="166">
        <f t="shared" si="28"/>
        <v>0</v>
      </c>
      <c r="BJ195" s="14" t="s">
        <v>87</v>
      </c>
      <c r="BK195" s="166">
        <f t="shared" si="29"/>
        <v>0</v>
      </c>
      <c r="BL195" s="14" t="s">
        <v>169</v>
      </c>
      <c r="BM195" s="165" t="s">
        <v>2957</v>
      </c>
    </row>
    <row r="196" spans="1:65" s="2" customFormat="1" ht="16.5" customHeight="1">
      <c r="A196" s="29"/>
      <c r="B196" s="152"/>
      <c r="C196" s="153" t="s">
        <v>366</v>
      </c>
      <c r="D196" s="153" t="s">
        <v>165</v>
      </c>
      <c r="E196" s="154" t="s">
        <v>326</v>
      </c>
      <c r="F196" s="155" t="s">
        <v>905</v>
      </c>
      <c r="G196" s="156" t="s">
        <v>307</v>
      </c>
      <c r="H196" s="157">
        <v>9.5060000000000002</v>
      </c>
      <c r="I196" s="158"/>
      <c r="J196" s="159">
        <f t="shared" si="20"/>
        <v>0</v>
      </c>
      <c r="K196" s="160"/>
      <c r="L196" s="30"/>
      <c r="M196" s="161" t="s">
        <v>1</v>
      </c>
      <c r="N196" s="162" t="s">
        <v>40</v>
      </c>
      <c r="O196" s="58"/>
      <c r="P196" s="163">
        <f t="shared" si="21"/>
        <v>0</v>
      </c>
      <c r="Q196" s="163">
        <v>0</v>
      </c>
      <c r="R196" s="163">
        <f t="shared" si="22"/>
        <v>0</v>
      </c>
      <c r="S196" s="163">
        <v>0</v>
      </c>
      <c r="T196" s="164">
        <f t="shared" si="2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169</v>
      </c>
      <c r="AT196" s="165" t="s">
        <v>165</v>
      </c>
      <c r="AU196" s="165" t="s">
        <v>87</v>
      </c>
      <c r="AY196" s="14" t="s">
        <v>163</v>
      </c>
      <c r="BE196" s="166">
        <f t="shared" si="24"/>
        <v>0</v>
      </c>
      <c r="BF196" s="166">
        <f t="shared" si="25"/>
        <v>0</v>
      </c>
      <c r="BG196" s="166">
        <f t="shared" si="26"/>
        <v>0</v>
      </c>
      <c r="BH196" s="166">
        <f t="shared" si="27"/>
        <v>0</v>
      </c>
      <c r="BI196" s="166">
        <f t="shared" si="28"/>
        <v>0</v>
      </c>
      <c r="BJ196" s="14" t="s">
        <v>87</v>
      </c>
      <c r="BK196" s="166">
        <f t="shared" si="29"/>
        <v>0</v>
      </c>
      <c r="BL196" s="14" t="s">
        <v>169</v>
      </c>
      <c r="BM196" s="165" t="s">
        <v>2958</v>
      </c>
    </row>
    <row r="197" spans="1:65" s="2" customFormat="1" ht="24.2" customHeight="1">
      <c r="A197" s="29"/>
      <c r="B197" s="152"/>
      <c r="C197" s="153" t="s">
        <v>370</v>
      </c>
      <c r="D197" s="153" t="s">
        <v>165</v>
      </c>
      <c r="E197" s="154" t="s">
        <v>2959</v>
      </c>
      <c r="F197" s="155" t="s">
        <v>2960</v>
      </c>
      <c r="G197" s="156" t="s">
        <v>307</v>
      </c>
      <c r="H197" s="157">
        <v>0.80300000000000005</v>
      </c>
      <c r="I197" s="158"/>
      <c r="J197" s="159">
        <f t="shared" si="20"/>
        <v>0</v>
      </c>
      <c r="K197" s="160"/>
      <c r="L197" s="30"/>
      <c r="M197" s="161" t="s">
        <v>1</v>
      </c>
      <c r="N197" s="162" t="s">
        <v>40</v>
      </c>
      <c r="O197" s="58"/>
      <c r="P197" s="163">
        <f t="shared" si="21"/>
        <v>0</v>
      </c>
      <c r="Q197" s="163">
        <v>0</v>
      </c>
      <c r="R197" s="163">
        <f t="shared" si="22"/>
        <v>0</v>
      </c>
      <c r="S197" s="163">
        <v>0</v>
      </c>
      <c r="T197" s="164">
        <f t="shared" si="2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169</v>
      </c>
      <c r="AT197" s="165" t="s">
        <v>165</v>
      </c>
      <c r="AU197" s="165" t="s">
        <v>87</v>
      </c>
      <c r="AY197" s="14" t="s">
        <v>163</v>
      </c>
      <c r="BE197" s="166">
        <f t="shared" si="24"/>
        <v>0</v>
      </c>
      <c r="BF197" s="166">
        <f t="shared" si="25"/>
        <v>0</v>
      </c>
      <c r="BG197" s="166">
        <f t="shared" si="26"/>
        <v>0</v>
      </c>
      <c r="BH197" s="166">
        <f t="shared" si="27"/>
        <v>0</v>
      </c>
      <c r="BI197" s="166">
        <f t="shared" si="28"/>
        <v>0</v>
      </c>
      <c r="BJ197" s="14" t="s">
        <v>87</v>
      </c>
      <c r="BK197" s="166">
        <f t="shared" si="29"/>
        <v>0</v>
      </c>
      <c r="BL197" s="14" t="s">
        <v>169</v>
      </c>
      <c r="BM197" s="165" t="s">
        <v>2961</v>
      </c>
    </row>
    <row r="198" spans="1:65" s="12" customFormat="1" ht="22.9" customHeight="1">
      <c r="B198" s="139"/>
      <c r="D198" s="140" t="s">
        <v>73</v>
      </c>
      <c r="E198" s="150" t="s">
        <v>828</v>
      </c>
      <c r="F198" s="150" t="s">
        <v>907</v>
      </c>
      <c r="I198" s="142"/>
      <c r="J198" s="151">
        <f>BK198</f>
        <v>0</v>
      </c>
      <c r="L198" s="139"/>
      <c r="M198" s="144"/>
      <c r="N198" s="145"/>
      <c r="O198" s="145"/>
      <c r="P198" s="146">
        <f>P199</f>
        <v>0</v>
      </c>
      <c r="Q198" s="145"/>
      <c r="R198" s="146">
        <f>R199</f>
        <v>0</v>
      </c>
      <c r="S198" s="145"/>
      <c r="T198" s="147">
        <f>T199</f>
        <v>0</v>
      </c>
      <c r="AR198" s="140" t="s">
        <v>81</v>
      </c>
      <c r="AT198" s="148" t="s">
        <v>73</v>
      </c>
      <c r="AU198" s="148" t="s">
        <v>81</v>
      </c>
      <c r="AY198" s="140" t="s">
        <v>163</v>
      </c>
      <c r="BK198" s="149">
        <f>BK199</f>
        <v>0</v>
      </c>
    </row>
    <row r="199" spans="1:65" s="2" customFormat="1" ht="24.2" customHeight="1">
      <c r="A199" s="29"/>
      <c r="B199" s="152"/>
      <c r="C199" s="153" t="s">
        <v>374</v>
      </c>
      <c r="D199" s="153" t="s">
        <v>165</v>
      </c>
      <c r="E199" s="154" t="s">
        <v>909</v>
      </c>
      <c r="F199" s="155" t="s">
        <v>910</v>
      </c>
      <c r="G199" s="156" t="s">
        <v>307</v>
      </c>
      <c r="H199" s="157">
        <v>29.667000000000002</v>
      </c>
      <c r="I199" s="158"/>
      <c r="J199" s="159">
        <f>ROUND(I199*H199,2)</f>
        <v>0</v>
      </c>
      <c r="K199" s="160"/>
      <c r="L199" s="30"/>
      <c r="M199" s="161" t="s">
        <v>1</v>
      </c>
      <c r="N199" s="162" t="s">
        <v>40</v>
      </c>
      <c r="O199" s="58"/>
      <c r="P199" s="163">
        <f>O199*H199</f>
        <v>0</v>
      </c>
      <c r="Q199" s="163">
        <v>0</v>
      </c>
      <c r="R199" s="163">
        <f>Q199*H199</f>
        <v>0</v>
      </c>
      <c r="S199" s="163">
        <v>0</v>
      </c>
      <c r="T199" s="164">
        <f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169</v>
      </c>
      <c r="AT199" s="165" t="s">
        <v>165</v>
      </c>
      <c r="AU199" s="165" t="s">
        <v>87</v>
      </c>
      <c r="AY199" s="14" t="s">
        <v>163</v>
      </c>
      <c r="BE199" s="166">
        <f>IF(N199="základná",J199,0)</f>
        <v>0</v>
      </c>
      <c r="BF199" s="166">
        <f>IF(N199="znížená",J199,0)</f>
        <v>0</v>
      </c>
      <c r="BG199" s="166">
        <f>IF(N199="zákl. prenesená",J199,0)</f>
        <v>0</v>
      </c>
      <c r="BH199" s="166">
        <f>IF(N199="zníž. prenesená",J199,0)</f>
        <v>0</v>
      </c>
      <c r="BI199" s="166">
        <f>IF(N199="nulová",J199,0)</f>
        <v>0</v>
      </c>
      <c r="BJ199" s="14" t="s">
        <v>87</v>
      </c>
      <c r="BK199" s="166">
        <f>ROUND(I199*H199,2)</f>
        <v>0</v>
      </c>
      <c r="BL199" s="14" t="s">
        <v>169</v>
      </c>
      <c r="BM199" s="165" t="s">
        <v>2962</v>
      </c>
    </row>
    <row r="200" spans="1:65" s="12" customFormat="1" ht="25.9" customHeight="1">
      <c r="B200" s="139"/>
      <c r="D200" s="140" t="s">
        <v>73</v>
      </c>
      <c r="E200" s="141" t="s">
        <v>329</v>
      </c>
      <c r="F200" s="141" t="s">
        <v>330</v>
      </c>
      <c r="I200" s="142"/>
      <c r="J200" s="143">
        <f>BK200</f>
        <v>0</v>
      </c>
      <c r="L200" s="139"/>
      <c r="M200" s="144"/>
      <c r="N200" s="145"/>
      <c r="O200" s="145"/>
      <c r="P200" s="146">
        <f>P201+P206+P217+P221+P238+P241+P251+P257+P261+P264+P267</f>
        <v>0</v>
      </c>
      <c r="Q200" s="145"/>
      <c r="R200" s="146">
        <f>R201+R206+R217+R221+R238+R241+R251+R257+R261+R264+R267</f>
        <v>3.2993365999999997</v>
      </c>
      <c r="S200" s="145"/>
      <c r="T200" s="147">
        <f>T201+T206+T217+T221+T238+T241+T251+T257+T261+T264+T267</f>
        <v>0.93825649999999994</v>
      </c>
      <c r="AR200" s="140" t="s">
        <v>87</v>
      </c>
      <c r="AT200" s="148" t="s">
        <v>73</v>
      </c>
      <c r="AU200" s="148" t="s">
        <v>74</v>
      </c>
      <c r="AY200" s="140" t="s">
        <v>163</v>
      </c>
      <c r="BK200" s="149">
        <f>BK201+BK206+BK217+BK221+BK238+BK241+BK251+BK257+BK261+BK264+BK267</f>
        <v>0</v>
      </c>
    </row>
    <row r="201" spans="1:65" s="12" customFormat="1" ht="22.9" customHeight="1">
      <c r="B201" s="139"/>
      <c r="D201" s="140" t="s">
        <v>73</v>
      </c>
      <c r="E201" s="150" t="s">
        <v>331</v>
      </c>
      <c r="F201" s="150" t="s">
        <v>332</v>
      </c>
      <c r="I201" s="142"/>
      <c r="J201" s="151">
        <f>BK201</f>
        <v>0</v>
      </c>
      <c r="L201" s="139"/>
      <c r="M201" s="144"/>
      <c r="N201" s="145"/>
      <c r="O201" s="145"/>
      <c r="P201" s="146">
        <f>SUM(P202:P205)</f>
        <v>0</v>
      </c>
      <c r="Q201" s="145"/>
      <c r="R201" s="146">
        <f>SUM(R202:R205)</f>
        <v>8.7541999999999995E-2</v>
      </c>
      <c r="S201" s="145"/>
      <c r="T201" s="147">
        <f>SUM(T202:T205)</f>
        <v>0</v>
      </c>
      <c r="AR201" s="140" t="s">
        <v>87</v>
      </c>
      <c r="AT201" s="148" t="s">
        <v>73</v>
      </c>
      <c r="AU201" s="148" t="s">
        <v>81</v>
      </c>
      <c r="AY201" s="140" t="s">
        <v>163</v>
      </c>
      <c r="BK201" s="149">
        <f>SUM(BK202:BK205)</f>
        <v>0</v>
      </c>
    </row>
    <row r="202" spans="1:65" s="2" customFormat="1" ht="33" customHeight="1">
      <c r="A202" s="29"/>
      <c r="B202" s="152"/>
      <c r="C202" s="153" t="s">
        <v>378</v>
      </c>
      <c r="D202" s="153" t="s">
        <v>165</v>
      </c>
      <c r="E202" s="154" t="s">
        <v>2963</v>
      </c>
      <c r="F202" s="155" t="s">
        <v>2964</v>
      </c>
      <c r="G202" s="156" t="s">
        <v>282</v>
      </c>
      <c r="H202" s="157">
        <v>18.2</v>
      </c>
      <c r="I202" s="158"/>
      <c r="J202" s="159">
        <f>ROUND(I202*H202,2)</f>
        <v>0</v>
      </c>
      <c r="K202" s="160"/>
      <c r="L202" s="30"/>
      <c r="M202" s="161" t="s">
        <v>1</v>
      </c>
      <c r="N202" s="162" t="s">
        <v>40</v>
      </c>
      <c r="O202" s="58"/>
      <c r="P202" s="163">
        <f>O202*H202</f>
        <v>0</v>
      </c>
      <c r="Q202" s="163">
        <v>3.0000000000000001E-5</v>
      </c>
      <c r="R202" s="163">
        <f>Q202*H202</f>
        <v>5.4600000000000004E-4</v>
      </c>
      <c r="S202" s="163">
        <v>0</v>
      </c>
      <c r="T202" s="164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5" t="s">
        <v>227</v>
      </c>
      <c r="AT202" s="165" t="s">
        <v>165</v>
      </c>
      <c r="AU202" s="165" t="s">
        <v>87</v>
      </c>
      <c r="AY202" s="14" t="s">
        <v>163</v>
      </c>
      <c r="BE202" s="166">
        <f>IF(N202="základná",J202,0)</f>
        <v>0</v>
      </c>
      <c r="BF202" s="166">
        <f>IF(N202="znížená",J202,0)</f>
        <v>0</v>
      </c>
      <c r="BG202" s="166">
        <f>IF(N202="zákl. prenesená",J202,0)</f>
        <v>0</v>
      </c>
      <c r="BH202" s="166">
        <f>IF(N202="zníž. prenesená",J202,0)</f>
        <v>0</v>
      </c>
      <c r="BI202" s="166">
        <f>IF(N202="nulová",J202,0)</f>
        <v>0</v>
      </c>
      <c r="BJ202" s="14" t="s">
        <v>87</v>
      </c>
      <c r="BK202" s="166">
        <f>ROUND(I202*H202,2)</f>
        <v>0</v>
      </c>
      <c r="BL202" s="14" t="s">
        <v>227</v>
      </c>
      <c r="BM202" s="165" t="s">
        <v>2965</v>
      </c>
    </row>
    <row r="203" spans="1:65" s="2" customFormat="1" ht="16.5" customHeight="1">
      <c r="A203" s="29"/>
      <c r="B203" s="152"/>
      <c r="C203" s="172" t="s">
        <v>382</v>
      </c>
      <c r="D203" s="172" t="s">
        <v>613</v>
      </c>
      <c r="E203" s="173" t="s">
        <v>1010</v>
      </c>
      <c r="F203" s="174" t="s">
        <v>1011</v>
      </c>
      <c r="G203" s="175" t="s">
        <v>245</v>
      </c>
      <c r="H203" s="176">
        <v>145.6</v>
      </c>
      <c r="I203" s="177"/>
      <c r="J203" s="178">
        <f>ROUND(I203*H203,2)</f>
        <v>0</v>
      </c>
      <c r="K203" s="179"/>
      <c r="L203" s="180"/>
      <c r="M203" s="181" t="s">
        <v>1</v>
      </c>
      <c r="N203" s="182" t="s">
        <v>40</v>
      </c>
      <c r="O203" s="58"/>
      <c r="P203" s="163">
        <f>O203*H203</f>
        <v>0</v>
      </c>
      <c r="Q203" s="163">
        <v>3.5E-4</v>
      </c>
      <c r="R203" s="163">
        <f>Q203*H203</f>
        <v>5.0959999999999998E-2</v>
      </c>
      <c r="S203" s="163">
        <v>0</v>
      </c>
      <c r="T203" s="164">
        <f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5" t="s">
        <v>292</v>
      </c>
      <c r="AT203" s="165" t="s">
        <v>613</v>
      </c>
      <c r="AU203" s="165" t="s">
        <v>87</v>
      </c>
      <c r="AY203" s="14" t="s">
        <v>163</v>
      </c>
      <c r="BE203" s="166">
        <f>IF(N203="základná",J203,0)</f>
        <v>0</v>
      </c>
      <c r="BF203" s="166">
        <f>IF(N203="znížená",J203,0)</f>
        <v>0</v>
      </c>
      <c r="BG203" s="166">
        <f>IF(N203="zákl. prenesená",J203,0)</f>
        <v>0</v>
      </c>
      <c r="BH203" s="166">
        <f>IF(N203="zníž. prenesená",J203,0)</f>
        <v>0</v>
      </c>
      <c r="BI203" s="166">
        <f>IF(N203="nulová",J203,0)</f>
        <v>0</v>
      </c>
      <c r="BJ203" s="14" t="s">
        <v>87</v>
      </c>
      <c r="BK203" s="166">
        <f>ROUND(I203*H203,2)</f>
        <v>0</v>
      </c>
      <c r="BL203" s="14" t="s">
        <v>227</v>
      </c>
      <c r="BM203" s="165" t="s">
        <v>2966</v>
      </c>
    </row>
    <row r="204" spans="1:65" s="2" customFormat="1" ht="16.5" customHeight="1">
      <c r="A204" s="29"/>
      <c r="B204" s="152"/>
      <c r="C204" s="172" t="s">
        <v>386</v>
      </c>
      <c r="D204" s="172" t="s">
        <v>613</v>
      </c>
      <c r="E204" s="173" t="s">
        <v>1028</v>
      </c>
      <c r="F204" s="174" t="s">
        <v>1029</v>
      </c>
      <c r="G204" s="175" t="s">
        <v>168</v>
      </c>
      <c r="H204" s="176">
        <v>4.55</v>
      </c>
      <c r="I204" s="177"/>
      <c r="J204" s="178">
        <f>ROUND(I204*H204,2)</f>
        <v>0</v>
      </c>
      <c r="K204" s="179"/>
      <c r="L204" s="180"/>
      <c r="M204" s="181" t="s">
        <v>1</v>
      </c>
      <c r="N204" s="182" t="s">
        <v>40</v>
      </c>
      <c r="O204" s="58"/>
      <c r="P204" s="163">
        <f>O204*H204</f>
        <v>0</v>
      </c>
      <c r="Q204" s="163">
        <v>7.92E-3</v>
      </c>
      <c r="R204" s="163">
        <f>Q204*H204</f>
        <v>3.6035999999999999E-2</v>
      </c>
      <c r="S204" s="163">
        <v>0</v>
      </c>
      <c r="T204" s="164">
        <f>S204*H204</f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5" t="s">
        <v>292</v>
      </c>
      <c r="AT204" s="165" t="s">
        <v>613</v>
      </c>
      <c r="AU204" s="165" t="s">
        <v>87</v>
      </c>
      <c r="AY204" s="14" t="s">
        <v>163</v>
      </c>
      <c r="BE204" s="166">
        <f>IF(N204="základná",J204,0)</f>
        <v>0</v>
      </c>
      <c r="BF204" s="166">
        <f>IF(N204="znížená",J204,0)</f>
        <v>0</v>
      </c>
      <c r="BG204" s="166">
        <f>IF(N204="zákl. prenesená",J204,0)</f>
        <v>0</v>
      </c>
      <c r="BH204" s="166">
        <f>IF(N204="zníž. prenesená",J204,0)</f>
        <v>0</v>
      </c>
      <c r="BI204" s="166">
        <f>IF(N204="nulová",J204,0)</f>
        <v>0</v>
      </c>
      <c r="BJ204" s="14" t="s">
        <v>87</v>
      </c>
      <c r="BK204" s="166">
        <f>ROUND(I204*H204,2)</f>
        <v>0</v>
      </c>
      <c r="BL204" s="14" t="s">
        <v>227</v>
      </c>
      <c r="BM204" s="165" t="s">
        <v>2967</v>
      </c>
    </row>
    <row r="205" spans="1:65" s="2" customFormat="1" ht="24.2" customHeight="1">
      <c r="A205" s="29"/>
      <c r="B205" s="152"/>
      <c r="C205" s="153" t="s">
        <v>392</v>
      </c>
      <c r="D205" s="153" t="s">
        <v>165</v>
      </c>
      <c r="E205" s="154" t="s">
        <v>2968</v>
      </c>
      <c r="F205" s="155" t="s">
        <v>2969</v>
      </c>
      <c r="G205" s="156" t="s">
        <v>953</v>
      </c>
      <c r="H205" s="183"/>
      <c r="I205" s="158"/>
      <c r="J205" s="159">
        <f>ROUND(I205*H205,2)</f>
        <v>0</v>
      </c>
      <c r="K205" s="160"/>
      <c r="L205" s="30"/>
      <c r="M205" s="161" t="s">
        <v>1</v>
      </c>
      <c r="N205" s="162" t="s">
        <v>40</v>
      </c>
      <c r="O205" s="58"/>
      <c r="P205" s="163">
        <f>O205*H205</f>
        <v>0</v>
      </c>
      <c r="Q205" s="163">
        <v>0</v>
      </c>
      <c r="R205" s="163">
        <f>Q205*H205</f>
        <v>0</v>
      </c>
      <c r="S205" s="163">
        <v>0</v>
      </c>
      <c r="T205" s="164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5" t="s">
        <v>227</v>
      </c>
      <c r="AT205" s="165" t="s">
        <v>165</v>
      </c>
      <c r="AU205" s="165" t="s">
        <v>87</v>
      </c>
      <c r="AY205" s="14" t="s">
        <v>163</v>
      </c>
      <c r="BE205" s="166">
        <f>IF(N205="základná",J205,0)</f>
        <v>0</v>
      </c>
      <c r="BF205" s="166">
        <f>IF(N205="znížená",J205,0)</f>
        <v>0</v>
      </c>
      <c r="BG205" s="166">
        <f>IF(N205="zákl. prenesená",J205,0)</f>
        <v>0</v>
      </c>
      <c r="BH205" s="166">
        <f>IF(N205="zníž. prenesená",J205,0)</f>
        <v>0</v>
      </c>
      <c r="BI205" s="166">
        <f>IF(N205="nulová",J205,0)</f>
        <v>0</v>
      </c>
      <c r="BJ205" s="14" t="s">
        <v>87</v>
      </c>
      <c r="BK205" s="166">
        <f>ROUND(I205*H205,2)</f>
        <v>0</v>
      </c>
      <c r="BL205" s="14" t="s">
        <v>227</v>
      </c>
      <c r="BM205" s="165" t="s">
        <v>2970</v>
      </c>
    </row>
    <row r="206" spans="1:65" s="12" customFormat="1" ht="22.9" customHeight="1">
      <c r="B206" s="139"/>
      <c r="D206" s="140" t="s">
        <v>73</v>
      </c>
      <c r="E206" s="150" t="s">
        <v>390</v>
      </c>
      <c r="F206" s="150" t="s">
        <v>391</v>
      </c>
      <c r="I206" s="142"/>
      <c r="J206" s="151">
        <f>BK206</f>
        <v>0</v>
      </c>
      <c r="L206" s="139"/>
      <c r="M206" s="144"/>
      <c r="N206" s="145"/>
      <c r="O206" s="145"/>
      <c r="P206" s="146">
        <f>SUM(P207:P216)</f>
        <v>0</v>
      </c>
      <c r="Q206" s="145"/>
      <c r="R206" s="146">
        <f>SUM(R207:R216)</f>
        <v>1.2855191699999999</v>
      </c>
      <c r="S206" s="145"/>
      <c r="T206" s="147">
        <f>SUM(T207:T216)</f>
        <v>0</v>
      </c>
      <c r="AR206" s="140" t="s">
        <v>87</v>
      </c>
      <c r="AT206" s="148" t="s">
        <v>73</v>
      </c>
      <c r="AU206" s="148" t="s">
        <v>81</v>
      </c>
      <c r="AY206" s="140" t="s">
        <v>163</v>
      </c>
      <c r="BK206" s="149">
        <f>SUM(BK207:BK216)</f>
        <v>0</v>
      </c>
    </row>
    <row r="207" spans="1:65" s="2" customFormat="1" ht="24.2" customHeight="1">
      <c r="A207" s="29"/>
      <c r="B207" s="152"/>
      <c r="C207" s="153" t="s">
        <v>396</v>
      </c>
      <c r="D207" s="153" t="s">
        <v>165</v>
      </c>
      <c r="E207" s="154" t="s">
        <v>1154</v>
      </c>
      <c r="F207" s="155" t="s">
        <v>1155</v>
      </c>
      <c r="G207" s="156" t="s">
        <v>245</v>
      </c>
      <c r="H207" s="157">
        <v>7</v>
      </c>
      <c r="I207" s="158"/>
      <c r="J207" s="159">
        <f t="shared" ref="J207:J216" si="30">ROUND(I207*H207,2)</f>
        <v>0</v>
      </c>
      <c r="K207" s="160"/>
      <c r="L207" s="30"/>
      <c r="M207" s="161" t="s">
        <v>1</v>
      </c>
      <c r="N207" s="162" t="s">
        <v>40</v>
      </c>
      <c r="O207" s="58"/>
      <c r="P207" s="163">
        <f t="shared" ref="P207:P216" si="31">O207*H207</f>
        <v>0</v>
      </c>
      <c r="Q207" s="163">
        <v>2.1000000000000001E-4</v>
      </c>
      <c r="R207" s="163">
        <f t="shared" ref="R207:R216" si="32">Q207*H207</f>
        <v>1.47E-3</v>
      </c>
      <c r="S207" s="163">
        <v>0</v>
      </c>
      <c r="T207" s="164">
        <f t="shared" ref="T207:T216" si="33"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5" t="s">
        <v>227</v>
      </c>
      <c r="AT207" s="165" t="s">
        <v>165</v>
      </c>
      <c r="AU207" s="165" t="s">
        <v>87</v>
      </c>
      <c r="AY207" s="14" t="s">
        <v>163</v>
      </c>
      <c r="BE207" s="166">
        <f t="shared" ref="BE207:BE216" si="34">IF(N207="základná",J207,0)</f>
        <v>0</v>
      </c>
      <c r="BF207" s="166">
        <f t="shared" ref="BF207:BF216" si="35">IF(N207="znížená",J207,0)</f>
        <v>0</v>
      </c>
      <c r="BG207" s="166">
        <f t="shared" ref="BG207:BG216" si="36">IF(N207="zákl. prenesená",J207,0)</f>
        <v>0</v>
      </c>
      <c r="BH207" s="166">
        <f t="shared" ref="BH207:BH216" si="37">IF(N207="zníž. prenesená",J207,0)</f>
        <v>0</v>
      </c>
      <c r="BI207" s="166">
        <f t="shared" ref="BI207:BI216" si="38">IF(N207="nulová",J207,0)</f>
        <v>0</v>
      </c>
      <c r="BJ207" s="14" t="s">
        <v>87</v>
      </c>
      <c r="BK207" s="166">
        <f t="shared" ref="BK207:BK216" si="39">ROUND(I207*H207,2)</f>
        <v>0</v>
      </c>
      <c r="BL207" s="14" t="s">
        <v>227</v>
      </c>
      <c r="BM207" s="165" t="s">
        <v>2971</v>
      </c>
    </row>
    <row r="208" spans="1:65" s="2" customFormat="1" ht="24.2" customHeight="1">
      <c r="A208" s="29"/>
      <c r="B208" s="152"/>
      <c r="C208" s="172" t="s">
        <v>402</v>
      </c>
      <c r="D208" s="172" t="s">
        <v>613</v>
      </c>
      <c r="E208" s="173" t="s">
        <v>1158</v>
      </c>
      <c r="F208" s="174" t="s">
        <v>2972</v>
      </c>
      <c r="G208" s="175" t="s">
        <v>245</v>
      </c>
      <c r="H208" s="176">
        <v>7</v>
      </c>
      <c r="I208" s="177"/>
      <c r="J208" s="178">
        <f t="shared" si="30"/>
        <v>0</v>
      </c>
      <c r="K208" s="179"/>
      <c r="L208" s="180"/>
      <c r="M208" s="181" t="s">
        <v>1</v>
      </c>
      <c r="N208" s="182" t="s">
        <v>40</v>
      </c>
      <c r="O208" s="58"/>
      <c r="P208" s="163">
        <f t="shared" si="31"/>
        <v>0</v>
      </c>
      <c r="Q208" s="163">
        <v>0</v>
      </c>
      <c r="R208" s="163">
        <f t="shared" si="32"/>
        <v>0</v>
      </c>
      <c r="S208" s="163">
        <v>0</v>
      </c>
      <c r="T208" s="164">
        <f t="shared" si="3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5" t="s">
        <v>292</v>
      </c>
      <c r="AT208" s="165" t="s">
        <v>613</v>
      </c>
      <c r="AU208" s="165" t="s">
        <v>87</v>
      </c>
      <c r="AY208" s="14" t="s">
        <v>163</v>
      </c>
      <c r="BE208" s="166">
        <f t="shared" si="34"/>
        <v>0</v>
      </c>
      <c r="BF208" s="166">
        <f t="shared" si="35"/>
        <v>0</v>
      </c>
      <c r="BG208" s="166">
        <f t="shared" si="36"/>
        <v>0</v>
      </c>
      <c r="BH208" s="166">
        <f t="shared" si="37"/>
        <v>0</v>
      </c>
      <c r="BI208" s="166">
        <f t="shared" si="38"/>
        <v>0</v>
      </c>
      <c r="BJ208" s="14" t="s">
        <v>87</v>
      </c>
      <c r="BK208" s="166">
        <f t="shared" si="39"/>
        <v>0</v>
      </c>
      <c r="BL208" s="14" t="s">
        <v>227</v>
      </c>
      <c r="BM208" s="165" t="s">
        <v>2973</v>
      </c>
    </row>
    <row r="209" spans="1:65" s="2" customFormat="1" ht="24.2" customHeight="1">
      <c r="A209" s="29"/>
      <c r="B209" s="152"/>
      <c r="C209" s="153" t="s">
        <v>406</v>
      </c>
      <c r="D209" s="153" t="s">
        <v>165</v>
      </c>
      <c r="E209" s="154" t="s">
        <v>1170</v>
      </c>
      <c r="F209" s="155" t="s">
        <v>1171</v>
      </c>
      <c r="G209" s="156" t="s">
        <v>282</v>
      </c>
      <c r="H209" s="157">
        <v>54.8</v>
      </c>
      <c r="I209" s="158"/>
      <c r="J209" s="159">
        <f t="shared" si="30"/>
        <v>0</v>
      </c>
      <c r="K209" s="160"/>
      <c r="L209" s="30"/>
      <c r="M209" s="161" t="s">
        <v>1</v>
      </c>
      <c r="N209" s="162" t="s">
        <v>40</v>
      </c>
      <c r="O209" s="58"/>
      <c r="P209" s="163">
        <f t="shared" si="31"/>
        <v>0</v>
      </c>
      <c r="Q209" s="163">
        <v>2.5999999999999998E-4</v>
      </c>
      <c r="R209" s="163">
        <f t="shared" si="32"/>
        <v>1.4247999999999999E-2</v>
      </c>
      <c r="S209" s="163">
        <v>0</v>
      </c>
      <c r="T209" s="164">
        <f t="shared" si="3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5" t="s">
        <v>227</v>
      </c>
      <c r="AT209" s="165" t="s">
        <v>165</v>
      </c>
      <c r="AU209" s="165" t="s">
        <v>87</v>
      </c>
      <c r="AY209" s="14" t="s">
        <v>163</v>
      </c>
      <c r="BE209" s="166">
        <f t="shared" si="34"/>
        <v>0</v>
      </c>
      <c r="BF209" s="166">
        <f t="shared" si="35"/>
        <v>0</v>
      </c>
      <c r="BG209" s="166">
        <f t="shared" si="36"/>
        <v>0</v>
      </c>
      <c r="BH209" s="166">
        <f t="shared" si="37"/>
        <v>0</v>
      </c>
      <c r="BI209" s="166">
        <f t="shared" si="38"/>
        <v>0</v>
      </c>
      <c r="BJ209" s="14" t="s">
        <v>87</v>
      </c>
      <c r="BK209" s="166">
        <f t="shared" si="39"/>
        <v>0</v>
      </c>
      <c r="BL209" s="14" t="s">
        <v>227</v>
      </c>
      <c r="BM209" s="165" t="s">
        <v>2974</v>
      </c>
    </row>
    <row r="210" spans="1:65" s="2" customFormat="1" ht="16.5" customHeight="1">
      <c r="A210" s="29"/>
      <c r="B210" s="152"/>
      <c r="C210" s="172" t="s">
        <v>410</v>
      </c>
      <c r="D210" s="172" t="s">
        <v>613</v>
      </c>
      <c r="E210" s="173" t="s">
        <v>1174</v>
      </c>
      <c r="F210" s="174" t="s">
        <v>2975</v>
      </c>
      <c r="G210" s="175" t="s">
        <v>177</v>
      </c>
      <c r="H210" s="176">
        <v>1.645</v>
      </c>
      <c r="I210" s="177"/>
      <c r="J210" s="178">
        <f t="shared" si="30"/>
        <v>0</v>
      </c>
      <c r="K210" s="179"/>
      <c r="L210" s="180"/>
      <c r="M210" s="181" t="s">
        <v>1</v>
      </c>
      <c r="N210" s="182" t="s">
        <v>40</v>
      </c>
      <c r="O210" s="58"/>
      <c r="P210" s="163">
        <f t="shared" si="31"/>
        <v>0</v>
      </c>
      <c r="Q210" s="163">
        <v>0.55000000000000004</v>
      </c>
      <c r="R210" s="163">
        <f t="shared" si="32"/>
        <v>0.90475000000000005</v>
      </c>
      <c r="S210" s="163">
        <v>0</v>
      </c>
      <c r="T210" s="164">
        <f t="shared" si="3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5" t="s">
        <v>292</v>
      </c>
      <c r="AT210" s="165" t="s">
        <v>613</v>
      </c>
      <c r="AU210" s="165" t="s">
        <v>87</v>
      </c>
      <c r="AY210" s="14" t="s">
        <v>163</v>
      </c>
      <c r="BE210" s="166">
        <f t="shared" si="34"/>
        <v>0</v>
      </c>
      <c r="BF210" s="166">
        <f t="shared" si="35"/>
        <v>0</v>
      </c>
      <c r="BG210" s="166">
        <f t="shared" si="36"/>
        <v>0</v>
      </c>
      <c r="BH210" s="166">
        <f t="shared" si="37"/>
        <v>0</v>
      </c>
      <c r="BI210" s="166">
        <f t="shared" si="38"/>
        <v>0</v>
      </c>
      <c r="BJ210" s="14" t="s">
        <v>87</v>
      </c>
      <c r="BK210" s="166">
        <f t="shared" si="39"/>
        <v>0</v>
      </c>
      <c r="BL210" s="14" t="s">
        <v>227</v>
      </c>
      <c r="BM210" s="165" t="s">
        <v>2976</v>
      </c>
    </row>
    <row r="211" spans="1:65" s="2" customFormat="1" ht="24.2" customHeight="1">
      <c r="A211" s="29"/>
      <c r="B211" s="152"/>
      <c r="C211" s="153" t="s">
        <v>414</v>
      </c>
      <c r="D211" s="153" t="s">
        <v>165</v>
      </c>
      <c r="E211" s="154" t="s">
        <v>1178</v>
      </c>
      <c r="F211" s="155" t="s">
        <v>2977</v>
      </c>
      <c r="G211" s="156" t="s">
        <v>168</v>
      </c>
      <c r="H211" s="157">
        <v>18</v>
      </c>
      <c r="I211" s="158"/>
      <c r="J211" s="159">
        <f t="shared" si="30"/>
        <v>0</v>
      </c>
      <c r="K211" s="160"/>
      <c r="L211" s="30"/>
      <c r="M211" s="161" t="s">
        <v>1</v>
      </c>
      <c r="N211" s="162" t="s">
        <v>40</v>
      </c>
      <c r="O211" s="58"/>
      <c r="P211" s="163">
        <f t="shared" si="31"/>
        <v>0</v>
      </c>
      <c r="Q211" s="163">
        <v>0</v>
      </c>
      <c r="R211" s="163">
        <f t="shared" si="32"/>
        <v>0</v>
      </c>
      <c r="S211" s="163">
        <v>0</v>
      </c>
      <c r="T211" s="164">
        <f t="shared" si="3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5" t="s">
        <v>227</v>
      </c>
      <c r="AT211" s="165" t="s">
        <v>165</v>
      </c>
      <c r="AU211" s="165" t="s">
        <v>87</v>
      </c>
      <c r="AY211" s="14" t="s">
        <v>163</v>
      </c>
      <c r="BE211" s="166">
        <f t="shared" si="34"/>
        <v>0</v>
      </c>
      <c r="BF211" s="166">
        <f t="shared" si="35"/>
        <v>0</v>
      </c>
      <c r="BG211" s="166">
        <f t="shared" si="36"/>
        <v>0</v>
      </c>
      <c r="BH211" s="166">
        <f t="shared" si="37"/>
        <v>0</v>
      </c>
      <c r="BI211" s="166">
        <f t="shared" si="38"/>
        <v>0</v>
      </c>
      <c r="BJ211" s="14" t="s">
        <v>87</v>
      </c>
      <c r="BK211" s="166">
        <f t="shared" si="39"/>
        <v>0</v>
      </c>
      <c r="BL211" s="14" t="s">
        <v>227</v>
      </c>
      <c r="BM211" s="165" t="s">
        <v>2978</v>
      </c>
    </row>
    <row r="212" spans="1:65" s="2" customFormat="1" ht="16.5" customHeight="1">
      <c r="A212" s="29"/>
      <c r="B212" s="152"/>
      <c r="C212" s="172" t="s">
        <v>418</v>
      </c>
      <c r="D212" s="172" t="s">
        <v>613</v>
      </c>
      <c r="E212" s="173" t="s">
        <v>1182</v>
      </c>
      <c r="F212" s="174" t="s">
        <v>1183</v>
      </c>
      <c r="G212" s="175" t="s">
        <v>168</v>
      </c>
      <c r="H212" s="176">
        <v>19.8</v>
      </c>
      <c r="I212" s="177"/>
      <c r="J212" s="178">
        <f t="shared" si="30"/>
        <v>0</v>
      </c>
      <c r="K212" s="179"/>
      <c r="L212" s="180"/>
      <c r="M212" s="181" t="s">
        <v>1</v>
      </c>
      <c r="N212" s="182" t="s">
        <v>40</v>
      </c>
      <c r="O212" s="58"/>
      <c r="P212" s="163">
        <f t="shared" si="31"/>
        <v>0</v>
      </c>
      <c r="Q212" s="163">
        <v>1.0999999999999999E-2</v>
      </c>
      <c r="R212" s="163">
        <f t="shared" si="32"/>
        <v>0.21779999999999999</v>
      </c>
      <c r="S212" s="163">
        <v>0</v>
      </c>
      <c r="T212" s="164">
        <f t="shared" si="3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5" t="s">
        <v>292</v>
      </c>
      <c r="AT212" s="165" t="s">
        <v>613</v>
      </c>
      <c r="AU212" s="165" t="s">
        <v>87</v>
      </c>
      <c r="AY212" s="14" t="s">
        <v>163</v>
      </c>
      <c r="BE212" s="166">
        <f t="shared" si="34"/>
        <v>0</v>
      </c>
      <c r="BF212" s="166">
        <f t="shared" si="35"/>
        <v>0</v>
      </c>
      <c r="BG212" s="166">
        <f t="shared" si="36"/>
        <v>0</v>
      </c>
      <c r="BH212" s="166">
        <f t="shared" si="37"/>
        <v>0</v>
      </c>
      <c r="BI212" s="166">
        <f t="shared" si="38"/>
        <v>0</v>
      </c>
      <c r="BJ212" s="14" t="s">
        <v>87</v>
      </c>
      <c r="BK212" s="166">
        <f t="shared" si="39"/>
        <v>0</v>
      </c>
      <c r="BL212" s="14" t="s">
        <v>227</v>
      </c>
      <c r="BM212" s="165" t="s">
        <v>2979</v>
      </c>
    </row>
    <row r="213" spans="1:65" s="2" customFormat="1" ht="16.5" customHeight="1">
      <c r="A213" s="29"/>
      <c r="B213" s="152"/>
      <c r="C213" s="153" t="s">
        <v>422</v>
      </c>
      <c r="D213" s="153" t="s">
        <v>165</v>
      </c>
      <c r="E213" s="154" t="s">
        <v>1190</v>
      </c>
      <c r="F213" s="155" t="s">
        <v>2980</v>
      </c>
      <c r="G213" s="156" t="s">
        <v>282</v>
      </c>
      <c r="H213" s="157">
        <v>22.4</v>
      </c>
      <c r="I213" s="158"/>
      <c r="J213" s="159">
        <f t="shared" si="30"/>
        <v>0</v>
      </c>
      <c r="K213" s="160"/>
      <c r="L213" s="30"/>
      <c r="M213" s="161" t="s">
        <v>1</v>
      </c>
      <c r="N213" s="162" t="s">
        <v>40</v>
      </c>
      <c r="O213" s="58"/>
      <c r="P213" s="163">
        <f t="shared" si="31"/>
        <v>0</v>
      </c>
      <c r="Q213" s="163">
        <v>0</v>
      </c>
      <c r="R213" s="163">
        <f t="shared" si="32"/>
        <v>0</v>
      </c>
      <c r="S213" s="163">
        <v>0</v>
      </c>
      <c r="T213" s="164">
        <f t="shared" si="3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5" t="s">
        <v>227</v>
      </c>
      <c r="AT213" s="165" t="s">
        <v>165</v>
      </c>
      <c r="AU213" s="165" t="s">
        <v>87</v>
      </c>
      <c r="AY213" s="14" t="s">
        <v>163</v>
      </c>
      <c r="BE213" s="166">
        <f t="shared" si="34"/>
        <v>0</v>
      </c>
      <c r="BF213" s="166">
        <f t="shared" si="35"/>
        <v>0</v>
      </c>
      <c r="BG213" s="166">
        <f t="shared" si="36"/>
        <v>0</v>
      </c>
      <c r="BH213" s="166">
        <f t="shared" si="37"/>
        <v>0</v>
      </c>
      <c r="BI213" s="166">
        <f t="shared" si="38"/>
        <v>0</v>
      </c>
      <c r="BJ213" s="14" t="s">
        <v>87</v>
      </c>
      <c r="BK213" s="166">
        <f t="shared" si="39"/>
        <v>0</v>
      </c>
      <c r="BL213" s="14" t="s">
        <v>227</v>
      </c>
      <c r="BM213" s="165" t="s">
        <v>2981</v>
      </c>
    </row>
    <row r="214" spans="1:65" s="2" customFormat="1" ht="24.2" customHeight="1">
      <c r="A214" s="29"/>
      <c r="B214" s="152"/>
      <c r="C214" s="172" t="s">
        <v>426</v>
      </c>
      <c r="D214" s="172" t="s">
        <v>613</v>
      </c>
      <c r="E214" s="173" t="s">
        <v>1194</v>
      </c>
      <c r="F214" s="174" t="s">
        <v>1195</v>
      </c>
      <c r="G214" s="175" t="s">
        <v>177</v>
      </c>
      <c r="H214" s="176">
        <v>0.14799999999999999</v>
      </c>
      <c r="I214" s="177"/>
      <c r="J214" s="178">
        <f t="shared" si="30"/>
        <v>0</v>
      </c>
      <c r="K214" s="179"/>
      <c r="L214" s="180"/>
      <c r="M214" s="181" t="s">
        <v>1</v>
      </c>
      <c r="N214" s="182" t="s">
        <v>40</v>
      </c>
      <c r="O214" s="58"/>
      <c r="P214" s="163">
        <f t="shared" si="31"/>
        <v>0</v>
      </c>
      <c r="Q214" s="163">
        <v>0.55000000000000004</v>
      </c>
      <c r="R214" s="163">
        <f t="shared" si="32"/>
        <v>8.14E-2</v>
      </c>
      <c r="S214" s="163">
        <v>0</v>
      </c>
      <c r="T214" s="164">
        <f t="shared" si="3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5" t="s">
        <v>292</v>
      </c>
      <c r="AT214" s="165" t="s">
        <v>613</v>
      </c>
      <c r="AU214" s="165" t="s">
        <v>87</v>
      </c>
      <c r="AY214" s="14" t="s">
        <v>163</v>
      </c>
      <c r="BE214" s="166">
        <f t="shared" si="34"/>
        <v>0</v>
      </c>
      <c r="BF214" s="166">
        <f t="shared" si="35"/>
        <v>0</v>
      </c>
      <c r="BG214" s="166">
        <f t="shared" si="36"/>
        <v>0</v>
      </c>
      <c r="BH214" s="166">
        <f t="shared" si="37"/>
        <v>0</v>
      </c>
      <c r="BI214" s="166">
        <f t="shared" si="38"/>
        <v>0</v>
      </c>
      <c r="BJ214" s="14" t="s">
        <v>87</v>
      </c>
      <c r="BK214" s="166">
        <f t="shared" si="39"/>
        <v>0</v>
      </c>
      <c r="BL214" s="14" t="s">
        <v>227</v>
      </c>
      <c r="BM214" s="165" t="s">
        <v>2982</v>
      </c>
    </row>
    <row r="215" spans="1:65" s="2" customFormat="1" ht="44.25" customHeight="1">
      <c r="A215" s="29"/>
      <c r="B215" s="152"/>
      <c r="C215" s="153" t="s">
        <v>430</v>
      </c>
      <c r="D215" s="153" t="s">
        <v>165</v>
      </c>
      <c r="E215" s="154" t="s">
        <v>1198</v>
      </c>
      <c r="F215" s="155" t="s">
        <v>1199</v>
      </c>
      <c r="G215" s="156" t="s">
        <v>177</v>
      </c>
      <c r="H215" s="157">
        <v>2.9489999999999998</v>
      </c>
      <c r="I215" s="158"/>
      <c r="J215" s="159">
        <f t="shared" si="30"/>
        <v>0</v>
      </c>
      <c r="K215" s="160"/>
      <c r="L215" s="30"/>
      <c r="M215" s="161" t="s">
        <v>1</v>
      </c>
      <c r="N215" s="162" t="s">
        <v>40</v>
      </c>
      <c r="O215" s="58"/>
      <c r="P215" s="163">
        <f t="shared" si="31"/>
        <v>0</v>
      </c>
      <c r="Q215" s="163">
        <v>2.2329999999999999E-2</v>
      </c>
      <c r="R215" s="163">
        <f t="shared" si="32"/>
        <v>6.5851170000000001E-2</v>
      </c>
      <c r="S215" s="163">
        <v>0</v>
      </c>
      <c r="T215" s="164">
        <f t="shared" si="3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5" t="s">
        <v>227</v>
      </c>
      <c r="AT215" s="165" t="s">
        <v>165</v>
      </c>
      <c r="AU215" s="165" t="s">
        <v>87</v>
      </c>
      <c r="AY215" s="14" t="s">
        <v>163</v>
      </c>
      <c r="BE215" s="166">
        <f t="shared" si="34"/>
        <v>0</v>
      </c>
      <c r="BF215" s="166">
        <f t="shared" si="35"/>
        <v>0</v>
      </c>
      <c r="BG215" s="166">
        <f t="shared" si="36"/>
        <v>0</v>
      </c>
      <c r="BH215" s="166">
        <f t="shared" si="37"/>
        <v>0</v>
      </c>
      <c r="BI215" s="166">
        <f t="shared" si="38"/>
        <v>0</v>
      </c>
      <c r="BJ215" s="14" t="s">
        <v>87</v>
      </c>
      <c r="BK215" s="166">
        <f t="shared" si="39"/>
        <v>0</v>
      </c>
      <c r="BL215" s="14" t="s">
        <v>227</v>
      </c>
      <c r="BM215" s="165" t="s">
        <v>2983</v>
      </c>
    </row>
    <row r="216" spans="1:65" s="2" customFormat="1" ht="24.2" customHeight="1">
      <c r="A216" s="29"/>
      <c r="B216" s="152"/>
      <c r="C216" s="153" t="s">
        <v>436</v>
      </c>
      <c r="D216" s="153" t="s">
        <v>165</v>
      </c>
      <c r="E216" s="154" t="s">
        <v>1206</v>
      </c>
      <c r="F216" s="155" t="s">
        <v>1207</v>
      </c>
      <c r="G216" s="156" t="s">
        <v>953</v>
      </c>
      <c r="H216" s="183"/>
      <c r="I216" s="158"/>
      <c r="J216" s="159">
        <f t="shared" si="30"/>
        <v>0</v>
      </c>
      <c r="K216" s="160"/>
      <c r="L216" s="30"/>
      <c r="M216" s="161" t="s">
        <v>1</v>
      </c>
      <c r="N216" s="162" t="s">
        <v>40</v>
      </c>
      <c r="O216" s="58"/>
      <c r="P216" s="163">
        <f t="shared" si="31"/>
        <v>0</v>
      </c>
      <c r="Q216" s="163">
        <v>0</v>
      </c>
      <c r="R216" s="163">
        <f t="shared" si="32"/>
        <v>0</v>
      </c>
      <c r="S216" s="163">
        <v>0</v>
      </c>
      <c r="T216" s="164">
        <f t="shared" si="3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5" t="s">
        <v>227</v>
      </c>
      <c r="AT216" s="165" t="s">
        <v>165</v>
      </c>
      <c r="AU216" s="165" t="s">
        <v>87</v>
      </c>
      <c r="AY216" s="14" t="s">
        <v>163</v>
      </c>
      <c r="BE216" s="166">
        <f t="shared" si="34"/>
        <v>0</v>
      </c>
      <c r="BF216" s="166">
        <f t="shared" si="35"/>
        <v>0</v>
      </c>
      <c r="BG216" s="166">
        <f t="shared" si="36"/>
        <v>0</v>
      </c>
      <c r="BH216" s="166">
        <f t="shared" si="37"/>
        <v>0</v>
      </c>
      <c r="BI216" s="166">
        <f t="shared" si="38"/>
        <v>0</v>
      </c>
      <c r="BJ216" s="14" t="s">
        <v>87</v>
      </c>
      <c r="BK216" s="166">
        <f t="shared" si="39"/>
        <v>0</v>
      </c>
      <c r="BL216" s="14" t="s">
        <v>227</v>
      </c>
      <c r="BM216" s="165" t="s">
        <v>2984</v>
      </c>
    </row>
    <row r="217" spans="1:65" s="12" customFormat="1" ht="22.9" customHeight="1">
      <c r="B217" s="139"/>
      <c r="D217" s="140" t="s">
        <v>73</v>
      </c>
      <c r="E217" s="150" t="s">
        <v>1209</v>
      </c>
      <c r="F217" s="150" t="s">
        <v>1210</v>
      </c>
      <c r="I217" s="142"/>
      <c r="J217" s="151">
        <f>BK217</f>
        <v>0</v>
      </c>
      <c r="L217" s="139"/>
      <c r="M217" s="144"/>
      <c r="N217" s="145"/>
      <c r="O217" s="145"/>
      <c r="P217" s="146">
        <f>SUM(P218:P220)</f>
        <v>0</v>
      </c>
      <c r="Q217" s="145"/>
      <c r="R217" s="146">
        <f>SUM(R218:R220)</f>
        <v>0.38830000000000003</v>
      </c>
      <c r="S217" s="145"/>
      <c r="T217" s="147">
        <f>SUM(T218:T220)</f>
        <v>0</v>
      </c>
      <c r="AR217" s="140" t="s">
        <v>87</v>
      </c>
      <c r="AT217" s="148" t="s">
        <v>73</v>
      </c>
      <c r="AU217" s="148" t="s">
        <v>81</v>
      </c>
      <c r="AY217" s="140" t="s">
        <v>163</v>
      </c>
      <c r="BK217" s="149">
        <f>SUM(BK218:BK220)</f>
        <v>0</v>
      </c>
    </row>
    <row r="218" spans="1:65" s="2" customFormat="1" ht="24.2" customHeight="1">
      <c r="A218" s="29"/>
      <c r="B218" s="152"/>
      <c r="C218" s="153" t="s">
        <v>440</v>
      </c>
      <c r="D218" s="153" t="s">
        <v>165</v>
      </c>
      <c r="E218" s="154" t="s">
        <v>1220</v>
      </c>
      <c r="F218" s="155" t="s">
        <v>1221</v>
      </c>
      <c r="G218" s="156" t="s">
        <v>282</v>
      </c>
      <c r="H218" s="157">
        <v>16.05</v>
      </c>
      <c r="I218" s="158"/>
      <c r="J218" s="159">
        <f>ROUND(I218*H218,2)</f>
        <v>0</v>
      </c>
      <c r="K218" s="160"/>
      <c r="L218" s="30"/>
      <c r="M218" s="161" t="s">
        <v>1</v>
      </c>
      <c r="N218" s="162" t="s">
        <v>40</v>
      </c>
      <c r="O218" s="58"/>
      <c r="P218" s="163">
        <f>O218*H218</f>
        <v>0</v>
      </c>
      <c r="Q218" s="163">
        <v>0</v>
      </c>
      <c r="R218" s="163">
        <f>Q218*H218</f>
        <v>0</v>
      </c>
      <c r="S218" s="163">
        <v>0</v>
      </c>
      <c r="T218" s="164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5" t="s">
        <v>227</v>
      </c>
      <c r="AT218" s="165" t="s">
        <v>165</v>
      </c>
      <c r="AU218" s="165" t="s">
        <v>87</v>
      </c>
      <c r="AY218" s="14" t="s">
        <v>163</v>
      </c>
      <c r="BE218" s="166">
        <f>IF(N218="základná",J218,0)</f>
        <v>0</v>
      </c>
      <c r="BF218" s="166">
        <f>IF(N218="znížená",J218,0)</f>
        <v>0</v>
      </c>
      <c r="BG218" s="166">
        <f>IF(N218="zákl. prenesená",J218,0)</f>
        <v>0</v>
      </c>
      <c r="BH218" s="166">
        <f>IF(N218="zníž. prenesená",J218,0)</f>
        <v>0</v>
      </c>
      <c r="BI218" s="166">
        <f>IF(N218="nulová",J218,0)</f>
        <v>0</v>
      </c>
      <c r="BJ218" s="14" t="s">
        <v>87</v>
      </c>
      <c r="BK218" s="166">
        <f>ROUND(I218*H218,2)</f>
        <v>0</v>
      </c>
      <c r="BL218" s="14" t="s">
        <v>227</v>
      </c>
      <c r="BM218" s="165" t="s">
        <v>2985</v>
      </c>
    </row>
    <row r="219" spans="1:65" s="2" customFormat="1" ht="16.5" customHeight="1">
      <c r="A219" s="29"/>
      <c r="B219" s="152"/>
      <c r="C219" s="172" t="s">
        <v>446</v>
      </c>
      <c r="D219" s="172" t="s">
        <v>613</v>
      </c>
      <c r="E219" s="173" t="s">
        <v>2986</v>
      </c>
      <c r="F219" s="174" t="s">
        <v>2987</v>
      </c>
      <c r="G219" s="175" t="s">
        <v>177</v>
      </c>
      <c r="H219" s="176">
        <v>0.70599999999999996</v>
      </c>
      <c r="I219" s="177"/>
      <c r="J219" s="178">
        <f>ROUND(I219*H219,2)</f>
        <v>0</v>
      </c>
      <c r="K219" s="179"/>
      <c r="L219" s="180"/>
      <c r="M219" s="181" t="s">
        <v>1</v>
      </c>
      <c r="N219" s="182" t="s">
        <v>40</v>
      </c>
      <c r="O219" s="58"/>
      <c r="P219" s="163">
        <f>O219*H219</f>
        <v>0</v>
      </c>
      <c r="Q219" s="163">
        <v>0.55000000000000004</v>
      </c>
      <c r="R219" s="163">
        <f>Q219*H219</f>
        <v>0.38830000000000003</v>
      </c>
      <c r="S219" s="163">
        <v>0</v>
      </c>
      <c r="T219" s="164">
        <f>S219*H219</f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5" t="s">
        <v>292</v>
      </c>
      <c r="AT219" s="165" t="s">
        <v>613</v>
      </c>
      <c r="AU219" s="165" t="s">
        <v>87</v>
      </c>
      <c r="AY219" s="14" t="s">
        <v>163</v>
      </c>
      <c r="BE219" s="166">
        <f>IF(N219="základná",J219,0)</f>
        <v>0</v>
      </c>
      <c r="BF219" s="166">
        <f>IF(N219="znížená",J219,0)</f>
        <v>0</v>
      </c>
      <c r="BG219" s="166">
        <f>IF(N219="zákl. prenesená",J219,0)</f>
        <v>0</v>
      </c>
      <c r="BH219" s="166">
        <f>IF(N219="zníž. prenesená",J219,0)</f>
        <v>0</v>
      </c>
      <c r="BI219" s="166">
        <f>IF(N219="nulová",J219,0)</f>
        <v>0</v>
      </c>
      <c r="BJ219" s="14" t="s">
        <v>87</v>
      </c>
      <c r="BK219" s="166">
        <f>ROUND(I219*H219,2)</f>
        <v>0</v>
      </c>
      <c r="BL219" s="14" t="s">
        <v>227</v>
      </c>
      <c r="BM219" s="165" t="s">
        <v>2988</v>
      </c>
    </row>
    <row r="220" spans="1:65" s="2" customFormat="1" ht="21.75" customHeight="1">
      <c r="A220" s="29"/>
      <c r="B220" s="152"/>
      <c r="C220" s="153" t="s">
        <v>450</v>
      </c>
      <c r="D220" s="153" t="s">
        <v>165</v>
      </c>
      <c r="E220" s="154" t="s">
        <v>1236</v>
      </c>
      <c r="F220" s="155" t="s">
        <v>1237</v>
      </c>
      <c r="G220" s="156" t="s">
        <v>953</v>
      </c>
      <c r="H220" s="183"/>
      <c r="I220" s="158"/>
      <c r="J220" s="159">
        <f>ROUND(I220*H220,2)</f>
        <v>0</v>
      </c>
      <c r="K220" s="160"/>
      <c r="L220" s="30"/>
      <c r="M220" s="161" t="s">
        <v>1</v>
      </c>
      <c r="N220" s="162" t="s">
        <v>40</v>
      </c>
      <c r="O220" s="58"/>
      <c r="P220" s="163">
        <f>O220*H220</f>
        <v>0</v>
      </c>
      <c r="Q220" s="163">
        <v>0</v>
      </c>
      <c r="R220" s="163">
        <f>Q220*H220</f>
        <v>0</v>
      </c>
      <c r="S220" s="163">
        <v>0</v>
      </c>
      <c r="T220" s="164">
        <f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5" t="s">
        <v>227</v>
      </c>
      <c r="AT220" s="165" t="s">
        <v>165</v>
      </c>
      <c r="AU220" s="165" t="s">
        <v>87</v>
      </c>
      <c r="AY220" s="14" t="s">
        <v>163</v>
      </c>
      <c r="BE220" s="166">
        <f>IF(N220="základná",J220,0)</f>
        <v>0</v>
      </c>
      <c r="BF220" s="166">
        <f>IF(N220="znížená",J220,0)</f>
        <v>0</v>
      </c>
      <c r="BG220" s="166">
        <f>IF(N220="zákl. prenesená",J220,0)</f>
        <v>0</v>
      </c>
      <c r="BH220" s="166">
        <f>IF(N220="zníž. prenesená",J220,0)</f>
        <v>0</v>
      </c>
      <c r="BI220" s="166">
        <f>IF(N220="nulová",J220,0)</f>
        <v>0</v>
      </c>
      <c r="BJ220" s="14" t="s">
        <v>87</v>
      </c>
      <c r="BK220" s="166">
        <f>ROUND(I220*H220,2)</f>
        <v>0</v>
      </c>
      <c r="BL220" s="14" t="s">
        <v>227</v>
      </c>
      <c r="BM220" s="165" t="s">
        <v>2989</v>
      </c>
    </row>
    <row r="221" spans="1:65" s="12" customFormat="1" ht="22.9" customHeight="1">
      <c r="B221" s="139"/>
      <c r="D221" s="140" t="s">
        <v>73</v>
      </c>
      <c r="E221" s="150" t="s">
        <v>400</v>
      </c>
      <c r="F221" s="150" t="s">
        <v>401</v>
      </c>
      <c r="I221" s="142"/>
      <c r="J221" s="151">
        <f>BK221</f>
        <v>0</v>
      </c>
      <c r="L221" s="139"/>
      <c r="M221" s="144"/>
      <c r="N221" s="145"/>
      <c r="O221" s="145"/>
      <c r="P221" s="146">
        <f>SUM(P222:P237)</f>
        <v>0</v>
      </c>
      <c r="Q221" s="145"/>
      <c r="R221" s="146">
        <f>SUM(R222:R237)</f>
        <v>0.45251764999999999</v>
      </c>
      <c r="S221" s="145"/>
      <c r="T221" s="147">
        <f>SUM(T222:T237)</f>
        <v>5.7846500000000002E-2</v>
      </c>
      <c r="AR221" s="140" t="s">
        <v>87</v>
      </c>
      <c r="AT221" s="148" t="s">
        <v>73</v>
      </c>
      <c r="AU221" s="148" t="s">
        <v>81</v>
      </c>
      <c r="AY221" s="140" t="s">
        <v>163</v>
      </c>
      <c r="BK221" s="149">
        <f>SUM(BK222:BK237)</f>
        <v>0</v>
      </c>
    </row>
    <row r="222" spans="1:65" s="2" customFormat="1" ht="21.75" customHeight="1">
      <c r="A222" s="29"/>
      <c r="B222" s="152"/>
      <c r="C222" s="153" t="s">
        <v>454</v>
      </c>
      <c r="D222" s="153" t="s">
        <v>165</v>
      </c>
      <c r="E222" s="154" t="s">
        <v>2990</v>
      </c>
      <c r="F222" s="155" t="s">
        <v>2991</v>
      </c>
      <c r="G222" s="156" t="s">
        <v>168</v>
      </c>
      <c r="H222" s="157">
        <v>18.605</v>
      </c>
      <c r="I222" s="158"/>
      <c r="J222" s="159">
        <f t="shared" ref="J222:J237" si="40">ROUND(I222*H222,2)</f>
        <v>0</v>
      </c>
      <c r="K222" s="160"/>
      <c r="L222" s="30"/>
      <c r="M222" s="161" t="s">
        <v>1</v>
      </c>
      <c r="N222" s="162" t="s">
        <v>40</v>
      </c>
      <c r="O222" s="58"/>
      <c r="P222" s="163">
        <f t="shared" ref="P222:P237" si="41">O222*H222</f>
        <v>0</v>
      </c>
      <c r="Q222" s="163">
        <v>1.03E-2</v>
      </c>
      <c r="R222" s="163">
        <f t="shared" ref="R222:R237" si="42">Q222*H222</f>
        <v>0.19163150000000001</v>
      </c>
      <c r="S222" s="163">
        <v>0</v>
      </c>
      <c r="T222" s="164">
        <f t="shared" ref="T222:T237" si="43">S222*H222</f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5" t="s">
        <v>227</v>
      </c>
      <c r="AT222" s="165" t="s">
        <v>165</v>
      </c>
      <c r="AU222" s="165" t="s">
        <v>87</v>
      </c>
      <c r="AY222" s="14" t="s">
        <v>163</v>
      </c>
      <c r="BE222" s="166">
        <f t="shared" ref="BE222:BE237" si="44">IF(N222="základná",J222,0)</f>
        <v>0</v>
      </c>
      <c r="BF222" s="166">
        <f t="shared" ref="BF222:BF237" si="45">IF(N222="znížená",J222,0)</f>
        <v>0</v>
      </c>
      <c r="BG222" s="166">
        <f t="shared" ref="BG222:BG237" si="46">IF(N222="zákl. prenesená",J222,0)</f>
        <v>0</v>
      </c>
      <c r="BH222" s="166">
        <f t="shared" ref="BH222:BH237" si="47">IF(N222="zníž. prenesená",J222,0)</f>
        <v>0</v>
      </c>
      <c r="BI222" s="166">
        <f t="shared" ref="BI222:BI237" si="48">IF(N222="nulová",J222,0)</f>
        <v>0</v>
      </c>
      <c r="BJ222" s="14" t="s">
        <v>87</v>
      </c>
      <c r="BK222" s="166">
        <f t="shared" ref="BK222:BK237" si="49">ROUND(I222*H222,2)</f>
        <v>0</v>
      </c>
      <c r="BL222" s="14" t="s">
        <v>227</v>
      </c>
      <c r="BM222" s="165" t="s">
        <v>2992</v>
      </c>
    </row>
    <row r="223" spans="1:65" s="2" customFormat="1" ht="24.2" customHeight="1">
      <c r="A223" s="29"/>
      <c r="B223" s="152"/>
      <c r="C223" s="153" t="s">
        <v>458</v>
      </c>
      <c r="D223" s="153" t="s">
        <v>165</v>
      </c>
      <c r="E223" s="154" t="s">
        <v>2993</v>
      </c>
      <c r="F223" s="155" t="s">
        <v>2994</v>
      </c>
      <c r="G223" s="156" t="s">
        <v>168</v>
      </c>
      <c r="H223" s="157">
        <v>40.305</v>
      </c>
      <c r="I223" s="158"/>
      <c r="J223" s="159">
        <f t="shared" si="40"/>
        <v>0</v>
      </c>
      <c r="K223" s="160"/>
      <c r="L223" s="30"/>
      <c r="M223" s="161" t="s">
        <v>1</v>
      </c>
      <c r="N223" s="162" t="s">
        <v>40</v>
      </c>
      <c r="O223" s="58"/>
      <c r="P223" s="163">
        <f t="shared" si="41"/>
        <v>0</v>
      </c>
      <c r="Q223" s="163">
        <v>2.3900000000000002E-3</v>
      </c>
      <c r="R223" s="163">
        <f t="shared" si="42"/>
        <v>9.632895000000001E-2</v>
      </c>
      <c r="S223" s="163">
        <v>0</v>
      </c>
      <c r="T223" s="164">
        <f t="shared" si="4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5" t="s">
        <v>227</v>
      </c>
      <c r="AT223" s="165" t="s">
        <v>165</v>
      </c>
      <c r="AU223" s="165" t="s">
        <v>87</v>
      </c>
      <c r="AY223" s="14" t="s">
        <v>163</v>
      </c>
      <c r="BE223" s="166">
        <f t="shared" si="44"/>
        <v>0</v>
      </c>
      <c r="BF223" s="166">
        <f t="shared" si="45"/>
        <v>0</v>
      </c>
      <c r="BG223" s="166">
        <f t="shared" si="46"/>
        <v>0</v>
      </c>
      <c r="BH223" s="166">
        <f t="shared" si="47"/>
        <v>0</v>
      </c>
      <c r="BI223" s="166">
        <f t="shared" si="48"/>
        <v>0</v>
      </c>
      <c r="BJ223" s="14" t="s">
        <v>87</v>
      </c>
      <c r="BK223" s="166">
        <f t="shared" si="49"/>
        <v>0</v>
      </c>
      <c r="BL223" s="14" t="s">
        <v>227</v>
      </c>
      <c r="BM223" s="165" t="s">
        <v>2995</v>
      </c>
    </row>
    <row r="224" spans="1:65" s="2" customFormat="1" ht="37.9" customHeight="1">
      <c r="A224" s="29"/>
      <c r="B224" s="152"/>
      <c r="C224" s="153" t="s">
        <v>464</v>
      </c>
      <c r="D224" s="153" t="s">
        <v>165</v>
      </c>
      <c r="E224" s="154" t="s">
        <v>2996</v>
      </c>
      <c r="F224" s="155" t="s">
        <v>2997</v>
      </c>
      <c r="G224" s="156" t="s">
        <v>168</v>
      </c>
      <c r="H224" s="157">
        <v>58.91</v>
      </c>
      <c r="I224" s="158"/>
      <c r="J224" s="159">
        <f t="shared" si="40"/>
        <v>0</v>
      </c>
      <c r="K224" s="160"/>
      <c r="L224" s="30"/>
      <c r="M224" s="161" t="s">
        <v>1</v>
      </c>
      <c r="N224" s="162" t="s">
        <v>40</v>
      </c>
      <c r="O224" s="58"/>
      <c r="P224" s="163">
        <f t="shared" si="41"/>
        <v>0</v>
      </c>
      <c r="Q224" s="163">
        <v>4.6999999999999999E-4</v>
      </c>
      <c r="R224" s="163">
        <f t="shared" si="42"/>
        <v>2.7687699999999999E-2</v>
      </c>
      <c r="S224" s="163">
        <v>0</v>
      </c>
      <c r="T224" s="164">
        <f t="shared" si="4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5" t="s">
        <v>227</v>
      </c>
      <c r="AT224" s="165" t="s">
        <v>165</v>
      </c>
      <c r="AU224" s="165" t="s">
        <v>87</v>
      </c>
      <c r="AY224" s="14" t="s">
        <v>163</v>
      </c>
      <c r="BE224" s="166">
        <f t="shared" si="44"/>
        <v>0</v>
      </c>
      <c r="BF224" s="166">
        <f t="shared" si="45"/>
        <v>0</v>
      </c>
      <c r="BG224" s="166">
        <f t="shared" si="46"/>
        <v>0</v>
      </c>
      <c r="BH224" s="166">
        <f t="shared" si="47"/>
        <v>0</v>
      </c>
      <c r="BI224" s="166">
        <f t="shared" si="48"/>
        <v>0</v>
      </c>
      <c r="BJ224" s="14" t="s">
        <v>87</v>
      </c>
      <c r="BK224" s="166">
        <f t="shared" si="49"/>
        <v>0</v>
      </c>
      <c r="BL224" s="14" t="s">
        <v>227</v>
      </c>
      <c r="BM224" s="165" t="s">
        <v>2998</v>
      </c>
    </row>
    <row r="225" spans="1:65" s="2" customFormat="1" ht="37.9" customHeight="1">
      <c r="A225" s="29"/>
      <c r="B225" s="152"/>
      <c r="C225" s="153" t="s">
        <v>468</v>
      </c>
      <c r="D225" s="153" t="s">
        <v>165</v>
      </c>
      <c r="E225" s="154" t="s">
        <v>2999</v>
      </c>
      <c r="F225" s="155" t="s">
        <v>3000</v>
      </c>
      <c r="G225" s="156" t="s">
        <v>282</v>
      </c>
      <c r="H225" s="157">
        <v>23.7</v>
      </c>
      <c r="I225" s="158"/>
      <c r="J225" s="159">
        <f t="shared" si="40"/>
        <v>0</v>
      </c>
      <c r="K225" s="160"/>
      <c r="L225" s="30"/>
      <c r="M225" s="161" t="s">
        <v>1</v>
      </c>
      <c r="N225" s="162" t="s">
        <v>40</v>
      </c>
      <c r="O225" s="58"/>
      <c r="P225" s="163">
        <f t="shared" si="41"/>
        <v>0</v>
      </c>
      <c r="Q225" s="163">
        <v>2.15E-3</v>
      </c>
      <c r="R225" s="163">
        <f t="shared" si="42"/>
        <v>5.0955E-2</v>
      </c>
      <c r="S225" s="163">
        <v>0</v>
      </c>
      <c r="T225" s="164">
        <f t="shared" si="4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5" t="s">
        <v>227</v>
      </c>
      <c r="AT225" s="165" t="s">
        <v>165</v>
      </c>
      <c r="AU225" s="165" t="s">
        <v>87</v>
      </c>
      <c r="AY225" s="14" t="s">
        <v>163</v>
      </c>
      <c r="BE225" s="166">
        <f t="shared" si="44"/>
        <v>0</v>
      </c>
      <c r="BF225" s="166">
        <f t="shared" si="45"/>
        <v>0</v>
      </c>
      <c r="BG225" s="166">
        <f t="shared" si="46"/>
        <v>0</v>
      </c>
      <c r="BH225" s="166">
        <f t="shared" si="47"/>
        <v>0</v>
      </c>
      <c r="BI225" s="166">
        <f t="shared" si="48"/>
        <v>0</v>
      </c>
      <c r="BJ225" s="14" t="s">
        <v>87</v>
      </c>
      <c r="BK225" s="166">
        <f t="shared" si="49"/>
        <v>0</v>
      </c>
      <c r="BL225" s="14" t="s">
        <v>227</v>
      </c>
      <c r="BM225" s="165" t="s">
        <v>3001</v>
      </c>
    </row>
    <row r="226" spans="1:65" s="2" customFormat="1" ht="24.2" customHeight="1">
      <c r="A226" s="29"/>
      <c r="B226" s="152"/>
      <c r="C226" s="153" t="s">
        <v>474</v>
      </c>
      <c r="D226" s="153" t="s">
        <v>165</v>
      </c>
      <c r="E226" s="154" t="s">
        <v>1240</v>
      </c>
      <c r="F226" s="155" t="s">
        <v>1241</v>
      </c>
      <c r="G226" s="156" t="s">
        <v>282</v>
      </c>
      <c r="H226" s="157">
        <v>11.8</v>
      </c>
      <c r="I226" s="158"/>
      <c r="J226" s="159">
        <f t="shared" si="40"/>
        <v>0</v>
      </c>
      <c r="K226" s="160"/>
      <c r="L226" s="30"/>
      <c r="M226" s="161" t="s">
        <v>1</v>
      </c>
      <c r="N226" s="162" t="s">
        <v>40</v>
      </c>
      <c r="O226" s="58"/>
      <c r="P226" s="163">
        <f t="shared" si="41"/>
        <v>0</v>
      </c>
      <c r="Q226" s="163">
        <v>2.15E-3</v>
      </c>
      <c r="R226" s="163">
        <f t="shared" si="42"/>
        <v>2.537E-2</v>
      </c>
      <c r="S226" s="163">
        <v>0</v>
      </c>
      <c r="T226" s="164">
        <f t="shared" si="4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5" t="s">
        <v>227</v>
      </c>
      <c r="AT226" s="165" t="s">
        <v>165</v>
      </c>
      <c r="AU226" s="165" t="s">
        <v>87</v>
      </c>
      <c r="AY226" s="14" t="s">
        <v>163</v>
      </c>
      <c r="BE226" s="166">
        <f t="shared" si="44"/>
        <v>0</v>
      </c>
      <c r="BF226" s="166">
        <f t="shared" si="45"/>
        <v>0</v>
      </c>
      <c r="BG226" s="166">
        <f t="shared" si="46"/>
        <v>0</v>
      </c>
      <c r="BH226" s="166">
        <f t="shared" si="47"/>
        <v>0</v>
      </c>
      <c r="BI226" s="166">
        <f t="shared" si="48"/>
        <v>0</v>
      </c>
      <c r="BJ226" s="14" t="s">
        <v>87</v>
      </c>
      <c r="BK226" s="166">
        <f t="shared" si="49"/>
        <v>0</v>
      </c>
      <c r="BL226" s="14" t="s">
        <v>227</v>
      </c>
      <c r="BM226" s="165" t="s">
        <v>3002</v>
      </c>
    </row>
    <row r="227" spans="1:65" s="2" customFormat="1" ht="24.2" customHeight="1">
      <c r="A227" s="29"/>
      <c r="B227" s="152"/>
      <c r="C227" s="153" t="s">
        <v>480</v>
      </c>
      <c r="D227" s="153" t="s">
        <v>165</v>
      </c>
      <c r="E227" s="154" t="s">
        <v>407</v>
      </c>
      <c r="F227" s="155" t="s">
        <v>408</v>
      </c>
      <c r="G227" s="156" t="s">
        <v>282</v>
      </c>
      <c r="H227" s="157">
        <v>5.7</v>
      </c>
      <c r="I227" s="158"/>
      <c r="J227" s="159">
        <f t="shared" si="40"/>
        <v>0</v>
      </c>
      <c r="K227" s="160"/>
      <c r="L227" s="30"/>
      <c r="M227" s="161" t="s">
        <v>1</v>
      </c>
      <c r="N227" s="162" t="s">
        <v>40</v>
      </c>
      <c r="O227" s="58"/>
      <c r="P227" s="163">
        <f t="shared" si="41"/>
        <v>0</v>
      </c>
      <c r="Q227" s="163">
        <v>0</v>
      </c>
      <c r="R227" s="163">
        <f t="shared" si="42"/>
        <v>0</v>
      </c>
      <c r="S227" s="163">
        <v>3.3E-3</v>
      </c>
      <c r="T227" s="164">
        <f t="shared" si="43"/>
        <v>1.881E-2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5" t="s">
        <v>227</v>
      </c>
      <c r="AT227" s="165" t="s">
        <v>165</v>
      </c>
      <c r="AU227" s="165" t="s">
        <v>87</v>
      </c>
      <c r="AY227" s="14" t="s">
        <v>163</v>
      </c>
      <c r="BE227" s="166">
        <f t="shared" si="44"/>
        <v>0</v>
      </c>
      <c r="BF227" s="166">
        <f t="shared" si="45"/>
        <v>0</v>
      </c>
      <c r="BG227" s="166">
        <f t="shared" si="46"/>
        <v>0</v>
      </c>
      <c r="BH227" s="166">
        <f t="shared" si="47"/>
        <v>0</v>
      </c>
      <c r="BI227" s="166">
        <f t="shared" si="48"/>
        <v>0</v>
      </c>
      <c r="BJ227" s="14" t="s">
        <v>87</v>
      </c>
      <c r="BK227" s="166">
        <f t="shared" si="49"/>
        <v>0</v>
      </c>
      <c r="BL227" s="14" t="s">
        <v>227</v>
      </c>
      <c r="BM227" s="165" t="s">
        <v>3003</v>
      </c>
    </row>
    <row r="228" spans="1:65" s="2" customFormat="1" ht="24.2" customHeight="1">
      <c r="A228" s="29"/>
      <c r="B228" s="152"/>
      <c r="C228" s="153" t="s">
        <v>727</v>
      </c>
      <c r="D228" s="153" t="s">
        <v>165</v>
      </c>
      <c r="E228" s="154" t="s">
        <v>1244</v>
      </c>
      <c r="F228" s="155" t="s">
        <v>1245</v>
      </c>
      <c r="G228" s="156" t="s">
        <v>245</v>
      </c>
      <c r="H228" s="157">
        <v>2</v>
      </c>
      <c r="I228" s="158"/>
      <c r="J228" s="159">
        <f t="shared" si="40"/>
        <v>0</v>
      </c>
      <c r="K228" s="160"/>
      <c r="L228" s="30"/>
      <c r="M228" s="161" t="s">
        <v>1</v>
      </c>
      <c r="N228" s="162" t="s">
        <v>40</v>
      </c>
      <c r="O228" s="58"/>
      <c r="P228" s="163">
        <f t="shared" si="41"/>
        <v>0</v>
      </c>
      <c r="Q228" s="163">
        <v>1.58E-3</v>
      </c>
      <c r="R228" s="163">
        <f t="shared" si="42"/>
        <v>3.16E-3</v>
      </c>
      <c r="S228" s="163">
        <v>0</v>
      </c>
      <c r="T228" s="164">
        <f t="shared" si="4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5" t="s">
        <v>227</v>
      </c>
      <c r="AT228" s="165" t="s">
        <v>165</v>
      </c>
      <c r="AU228" s="165" t="s">
        <v>87</v>
      </c>
      <c r="AY228" s="14" t="s">
        <v>163</v>
      </c>
      <c r="BE228" s="166">
        <f t="shared" si="44"/>
        <v>0</v>
      </c>
      <c r="BF228" s="166">
        <f t="shared" si="45"/>
        <v>0</v>
      </c>
      <c r="BG228" s="166">
        <f t="shared" si="46"/>
        <v>0</v>
      </c>
      <c r="BH228" s="166">
        <f t="shared" si="47"/>
        <v>0</v>
      </c>
      <c r="BI228" s="166">
        <f t="shared" si="48"/>
        <v>0</v>
      </c>
      <c r="BJ228" s="14" t="s">
        <v>87</v>
      </c>
      <c r="BK228" s="166">
        <f t="shared" si="49"/>
        <v>0</v>
      </c>
      <c r="BL228" s="14" t="s">
        <v>227</v>
      </c>
      <c r="BM228" s="165" t="s">
        <v>3004</v>
      </c>
    </row>
    <row r="229" spans="1:65" s="2" customFormat="1" ht="24.2" customHeight="1">
      <c r="A229" s="29"/>
      <c r="B229" s="152"/>
      <c r="C229" s="153" t="s">
        <v>732</v>
      </c>
      <c r="D229" s="153" t="s">
        <v>165</v>
      </c>
      <c r="E229" s="154" t="s">
        <v>411</v>
      </c>
      <c r="F229" s="155" t="s">
        <v>412</v>
      </c>
      <c r="G229" s="156" t="s">
        <v>245</v>
      </c>
      <c r="H229" s="157">
        <v>1</v>
      </c>
      <c r="I229" s="158"/>
      <c r="J229" s="159">
        <f t="shared" si="40"/>
        <v>0</v>
      </c>
      <c r="K229" s="160"/>
      <c r="L229" s="30"/>
      <c r="M229" s="161" t="s">
        <v>1</v>
      </c>
      <c r="N229" s="162" t="s">
        <v>40</v>
      </c>
      <c r="O229" s="58"/>
      <c r="P229" s="163">
        <f t="shared" si="41"/>
        <v>0</v>
      </c>
      <c r="Q229" s="163">
        <v>0</v>
      </c>
      <c r="R229" s="163">
        <f t="shared" si="42"/>
        <v>0</v>
      </c>
      <c r="S229" s="163">
        <v>1.1000000000000001E-3</v>
      </c>
      <c r="T229" s="164">
        <f t="shared" si="43"/>
        <v>1.1000000000000001E-3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5" t="s">
        <v>227</v>
      </c>
      <c r="AT229" s="165" t="s">
        <v>165</v>
      </c>
      <c r="AU229" s="165" t="s">
        <v>87</v>
      </c>
      <c r="AY229" s="14" t="s">
        <v>163</v>
      </c>
      <c r="BE229" s="166">
        <f t="shared" si="44"/>
        <v>0</v>
      </c>
      <c r="BF229" s="166">
        <f t="shared" si="45"/>
        <v>0</v>
      </c>
      <c r="BG229" s="166">
        <f t="shared" si="46"/>
        <v>0</v>
      </c>
      <c r="BH229" s="166">
        <f t="shared" si="47"/>
        <v>0</v>
      </c>
      <c r="BI229" s="166">
        <f t="shared" si="48"/>
        <v>0</v>
      </c>
      <c r="BJ229" s="14" t="s">
        <v>87</v>
      </c>
      <c r="BK229" s="166">
        <f t="shared" si="49"/>
        <v>0</v>
      </c>
      <c r="BL229" s="14" t="s">
        <v>227</v>
      </c>
      <c r="BM229" s="165" t="s">
        <v>3005</v>
      </c>
    </row>
    <row r="230" spans="1:65" s="2" customFormat="1" ht="33" customHeight="1">
      <c r="A230" s="29"/>
      <c r="B230" s="152"/>
      <c r="C230" s="153" t="s">
        <v>736</v>
      </c>
      <c r="D230" s="153" t="s">
        <v>165</v>
      </c>
      <c r="E230" s="154" t="s">
        <v>3006</v>
      </c>
      <c r="F230" s="155" t="s">
        <v>3007</v>
      </c>
      <c r="G230" s="156" t="s">
        <v>282</v>
      </c>
      <c r="H230" s="157">
        <v>3.75</v>
      </c>
      <c r="I230" s="158"/>
      <c r="J230" s="159">
        <f t="shared" si="40"/>
        <v>0</v>
      </c>
      <c r="K230" s="160"/>
      <c r="L230" s="30"/>
      <c r="M230" s="161" t="s">
        <v>1</v>
      </c>
      <c r="N230" s="162" t="s">
        <v>40</v>
      </c>
      <c r="O230" s="58"/>
      <c r="P230" s="163">
        <f t="shared" si="41"/>
        <v>0</v>
      </c>
      <c r="Q230" s="163">
        <v>1.81E-3</v>
      </c>
      <c r="R230" s="163">
        <f t="shared" si="42"/>
        <v>6.7875000000000001E-3</v>
      </c>
      <c r="S230" s="163">
        <v>0</v>
      </c>
      <c r="T230" s="164">
        <f t="shared" si="4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5" t="s">
        <v>227</v>
      </c>
      <c r="AT230" s="165" t="s">
        <v>165</v>
      </c>
      <c r="AU230" s="165" t="s">
        <v>87</v>
      </c>
      <c r="AY230" s="14" t="s">
        <v>163</v>
      </c>
      <c r="BE230" s="166">
        <f t="shared" si="44"/>
        <v>0</v>
      </c>
      <c r="BF230" s="166">
        <f t="shared" si="45"/>
        <v>0</v>
      </c>
      <c r="BG230" s="166">
        <f t="shared" si="46"/>
        <v>0</v>
      </c>
      <c r="BH230" s="166">
        <f t="shared" si="47"/>
        <v>0</v>
      </c>
      <c r="BI230" s="166">
        <f t="shared" si="48"/>
        <v>0</v>
      </c>
      <c r="BJ230" s="14" t="s">
        <v>87</v>
      </c>
      <c r="BK230" s="166">
        <f t="shared" si="49"/>
        <v>0</v>
      </c>
      <c r="BL230" s="14" t="s">
        <v>227</v>
      </c>
      <c r="BM230" s="165" t="s">
        <v>3008</v>
      </c>
    </row>
    <row r="231" spans="1:65" s="2" customFormat="1" ht="24.2" customHeight="1">
      <c r="A231" s="29"/>
      <c r="B231" s="152"/>
      <c r="C231" s="153" t="s">
        <v>740</v>
      </c>
      <c r="D231" s="153" t="s">
        <v>165</v>
      </c>
      <c r="E231" s="154" t="s">
        <v>3009</v>
      </c>
      <c r="F231" s="155" t="s">
        <v>3010</v>
      </c>
      <c r="G231" s="156" t="s">
        <v>282</v>
      </c>
      <c r="H231" s="157">
        <v>3.75</v>
      </c>
      <c r="I231" s="158"/>
      <c r="J231" s="159">
        <f t="shared" si="40"/>
        <v>0</v>
      </c>
      <c r="K231" s="160"/>
      <c r="L231" s="30"/>
      <c r="M231" s="161" t="s">
        <v>1</v>
      </c>
      <c r="N231" s="162" t="s">
        <v>40</v>
      </c>
      <c r="O231" s="58"/>
      <c r="P231" s="163">
        <f t="shared" si="41"/>
        <v>0</v>
      </c>
      <c r="Q231" s="163">
        <v>0</v>
      </c>
      <c r="R231" s="163">
        <f t="shared" si="42"/>
        <v>0</v>
      </c>
      <c r="S231" s="163">
        <v>1.3500000000000001E-3</v>
      </c>
      <c r="T231" s="164">
        <f t="shared" si="43"/>
        <v>5.0625000000000002E-3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5" t="s">
        <v>227</v>
      </c>
      <c r="AT231" s="165" t="s">
        <v>165</v>
      </c>
      <c r="AU231" s="165" t="s">
        <v>87</v>
      </c>
      <c r="AY231" s="14" t="s">
        <v>163</v>
      </c>
      <c r="BE231" s="166">
        <f t="shared" si="44"/>
        <v>0</v>
      </c>
      <c r="BF231" s="166">
        <f t="shared" si="45"/>
        <v>0</v>
      </c>
      <c r="BG231" s="166">
        <f t="shared" si="46"/>
        <v>0</v>
      </c>
      <c r="BH231" s="166">
        <f t="shared" si="47"/>
        <v>0</v>
      </c>
      <c r="BI231" s="166">
        <f t="shared" si="48"/>
        <v>0</v>
      </c>
      <c r="BJ231" s="14" t="s">
        <v>87</v>
      </c>
      <c r="BK231" s="166">
        <f t="shared" si="49"/>
        <v>0</v>
      </c>
      <c r="BL231" s="14" t="s">
        <v>227</v>
      </c>
      <c r="BM231" s="165" t="s">
        <v>3011</v>
      </c>
    </row>
    <row r="232" spans="1:65" s="2" customFormat="1" ht="33" customHeight="1">
      <c r="A232" s="29"/>
      <c r="B232" s="152"/>
      <c r="C232" s="153" t="s">
        <v>744</v>
      </c>
      <c r="D232" s="153" t="s">
        <v>165</v>
      </c>
      <c r="E232" s="154" t="s">
        <v>3012</v>
      </c>
      <c r="F232" s="155" t="s">
        <v>3013</v>
      </c>
      <c r="G232" s="156" t="s">
        <v>282</v>
      </c>
      <c r="H232" s="157">
        <v>18.2</v>
      </c>
      <c r="I232" s="158"/>
      <c r="J232" s="159">
        <f t="shared" si="40"/>
        <v>0</v>
      </c>
      <c r="K232" s="160"/>
      <c r="L232" s="30"/>
      <c r="M232" s="161" t="s">
        <v>1</v>
      </c>
      <c r="N232" s="162" t="s">
        <v>40</v>
      </c>
      <c r="O232" s="58"/>
      <c r="P232" s="163">
        <f t="shared" si="41"/>
        <v>0</v>
      </c>
      <c r="Q232" s="163">
        <v>2.2000000000000001E-3</v>
      </c>
      <c r="R232" s="163">
        <f t="shared" si="42"/>
        <v>4.0039999999999999E-2</v>
      </c>
      <c r="S232" s="163">
        <v>0</v>
      </c>
      <c r="T232" s="164">
        <f t="shared" si="4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5" t="s">
        <v>227</v>
      </c>
      <c r="AT232" s="165" t="s">
        <v>165</v>
      </c>
      <c r="AU232" s="165" t="s">
        <v>87</v>
      </c>
      <c r="AY232" s="14" t="s">
        <v>163</v>
      </c>
      <c r="BE232" s="166">
        <f t="shared" si="44"/>
        <v>0</v>
      </c>
      <c r="BF232" s="166">
        <f t="shared" si="45"/>
        <v>0</v>
      </c>
      <c r="BG232" s="166">
        <f t="shared" si="46"/>
        <v>0</v>
      </c>
      <c r="BH232" s="166">
        <f t="shared" si="47"/>
        <v>0</v>
      </c>
      <c r="BI232" s="166">
        <f t="shared" si="48"/>
        <v>0</v>
      </c>
      <c r="BJ232" s="14" t="s">
        <v>87</v>
      </c>
      <c r="BK232" s="166">
        <f t="shared" si="49"/>
        <v>0</v>
      </c>
      <c r="BL232" s="14" t="s">
        <v>227</v>
      </c>
      <c r="BM232" s="165" t="s">
        <v>3014</v>
      </c>
    </row>
    <row r="233" spans="1:65" s="2" customFormat="1" ht="24.2" customHeight="1">
      <c r="A233" s="29"/>
      <c r="B233" s="152"/>
      <c r="C233" s="153" t="s">
        <v>748</v>
      </c>
      <c r="D233" s="153" t="s">
        <v>165</v>
      </c>
      <c r="E233" s="154" t="s">
        <v>423</v>
      </c>
      <c r="F233" s="155" t="s">
        <v>424</v>
      </c>
      <c r="G233" s="156" t="s">
        <v>282</v>
      </c>
      <c r="H233" s="157">
        <v>18.2</v>
      </c>
      <c r="I233" s="158"/>
      <c r="J233" s="159">
        <f t="shared" si="40"/>
        <v>0</v>
      </c>
      <c r="K233" s="160"/>
      <c r="L233" s="30"/>
      <c r="M233" s="161" t="s">
        <v>1</v>
      </c>
      <c r="N233" s="162" t="s">
        <v>40</v>
      </c>
      <c r="O233" s="58"/>
      <c r="P233" s="163">
        <f t="shared" si="41"/>
        <v>0</v>
      </c>
      <c r="Q233" s="163">
        <v>0</v>
      </c>
      <c r="R233" s="163">
        <f t="shared" si="42"/>
        <v>0</v>
      </c>
      <c r="S233" s="163">
        <v>1.42E-3</v>
      </c>
      <c r="T233" s="164">
        <f t="shared" si="43"/>
        <v>2.5843999999999999E-2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5" t="s">
        <v>227</v>
      </c>
      <c r="AT233" s="165" t="s">
        <v>165</v>
      </c>
      <c r="AU233" s="165" t="s">
        <v>87</v>
      </c>
      <c r="AY233" s="14" t="s">
        <v>163</v>
      </c>
      <c r="BE233" s="166">
        <f t="shared" si="44"/>
        <v>0</v>
      </c>
      <c r="BF233" s="166">
        <f t="shared" si="45"/>
        <v>0</v>
      </c>
      <c r="BG233" s="166">
        <f t="shared" si="46"/>
        <v>0</v>
      </c>
      <c r="BH233" s="166">
        <f t="shared" si="47"/>
        <v>0</v>
      </c>
      <c r="BI233" s="166">
        <f t="shared" si="48"/>
        <v>0</v>
      </c>
      <c r="BJ233" s="14" t="s">
        <v>87</v>
      </c>
      <c r="BK233" s="166">
        <f t="shared" si="49"/>
        <v>0</v>
      </c>
      <c r="BL233" s="14" t="s">
        <v>227</v>
      </c>
      <c r="BM233" s="165" t="s">
        <v>3015</v>
      </c>
    </row>
    <row r="234" spans="1:65" s="2" customFormat="1" ht="24.2" customHeight="1">
      <c r="A234" s="29"/>
      <c r="B234" s="152"/>
      <c r="C234" s="153" t="s">
        <v>752</v>
      </c>
      <c r="D234" s="153" t="s">
        <v>165</v>
      </c>
      <c r="E234" s="154" t="s">
        <v>1256</v>
      </c>
      <c r="F234" s="155" t="s">
        <v>1257</v>
      </c>
      <c r="G234" s="156" t="s">
        <v>282</v>
      </c>
      <c r="H234" s="157">
        <v>5.0999999999999996</v>
      </c>
      <c r="I234" s="158"/>
      <c r="J234" s="159">
        <f t="shared" si="40"/>
        <v>0</v>
      </c>
      <c r="K234" s="160"/>
      <c r="L234" s="30"/>
      <c r="M234" s="161" t="s">
        <v>1</v>
      </c>
      <c r="N234" s="162" t="s">
        <v>40</v>
      </c>
      <c r="O234" s="58"/>
      <c r="P234" s="163">
        <f t="shared" si="41"/>
        <v>0</v>
      </c>
      <c r="Q234" s="163">
        <v>2.0699999999999998E-3</v>
      </c>
      <c r="R234" s="163">
        <f t="shared" si="42"/>
        <v>1.0556999999999999E-2</v>
      </c>
      <c r="S234" s="163">
        <v>0</v>
      </c>
      <c r="T234" s="164">
        <f t="shared" si="43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65" t="s">
        <v>227</v>
      </c>
      <c r="AT234" s="165" t="s">
        <v>165</v>
      </c>
      <c r="AU234" s="165" t="s">
        <v>87</v>
      </c>
      <c r="AY234" s="14" t="s">
        <v>163</v>
      </c>
      <c r="BE234" s="166">
        <f t="shared" si="44"/>
        <v>0</v>
      </c>
      <c r="BF234" s="166">
        <f t="shared" si="45"/>
        <v>0</v>
      </c>
      <c r="BG234" s="166">
        <f t="shared" si="46"/>
        <v>0</v>
      </c>
      <c r="BH234" s="166">
        <f t="shared" si="47"/>
        <v>0</v>
      </c>
      <c r="BI234" s="166">
        <f t="shared" si="48"/>
        <v>0</v>
      </c>
      <c r="BJ234" s="14" t="s">
        <v>87</v>
      </c>
      <c r="BK234" s="166">
        <f t="shared" si="49"/>
        <v>0</v>
      </c>
      <c r="BL234" s="14" t="s">
        <v>227</v>
      </c>
      <c r="BM234" s="165" t="s">
        <v>3016</v>
      </c>
    </row>
    <row r="235" spans="1:65" s="2" customFormat="1" ht="24.2" customHeight="1">
      <c r="A235" s="29"/>
      <c r="B235" s="152"/>
      <c r="C235" s="153" t="s">
        <v>756</v>
      </c>
      <c r="D235" s="153" t="s">
        <v>165</v>
      </c>
      <c r="E235" s="154" t="s">
        <v>427</v>
      </c>
      <c r="F235" s="155" t="s">
        <v>428</v>
      </c>
      <c r="G235" s="156" t="s">
        <v>282</v>
      </c>
      <c r="H235" s="157">
        <v>2.5</v>
      </c>
      <c r="I235" s="158"/>
      <c r="J235" s="159">
        <f t="shared" si="40"/>
        <v>0</v>
      </c>
      <c r="K235" s="160"/>
      <c r="L235" s="30"/>
      <c r="M235" s="161" t="s">
        <v>1</v>
      </c>
      <c r="N235" s="162" t="s">
        <v>40</v>
      </c>
      <c r="O235" s="58"/>
      <c r="P235" s="163">
        <f t="shared" si="41"/>
        <v>0</v>
      </c>
      <c r="Q235" s="163">
        <v>0</v>
      </c>
      <c r="R235" s="163">
        <f t="shared" si="42"/>
        <v>0</v>
      </c>
      <c r="S235" s="163">
        <v>2.2599999999999999E-3</v>
      </c>
      <c r="T235" s="164">
        <f t="shared" si="43"/>
        <v>5.6499999999999996E-3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5" t="s">
        <v>227</v>
      </c>
      <c r="AT235" s="165" t="s">
        <v>165</v>
      </c>
      <c r="AU235" s="165" t="s">
        <v>87</v>
      </c>
      <c r="AY235" s="14" t="s">
        <v>163</v>
      </c>
      <c r="BE235" s="166">
        <f t="shared" si="44"/>
        <v>0</v>
      </c>
      <c r="BF235" s="166">
        <f t="shared" si="45"/>
        <v>0</v>
      </c>
      <c r="BG235" s="166">
        <f t="shared" si="46"/>
        <v>0</v>
      </c>
      <c r="BH235" s="166">
        <f t="shared" si="47"/>
        <v>0</v>
      </c>
      <c r="BI235" s="166">
        <f t="shared" si="48"/>
        <v>0</v>
      </c>
      <c r="BJ235" s="14" t="s">
        <v>87</v>
      </c>
      <c r="BK235" s="166">
        <f t="shared" si="49"/>
        <v>0</v>
      </c>
      <c r="BL235" s="14" t="s">
        <v>227</v>
      </c>
      <c r="BM235" s="165" t="s">
        <v>3017</v>
      </c>
    </row>
    <row r="236" spans="1:65" s="2" customFormat="1" ht="33" customHeight="1">
      <c r="A236" s="29"/>
      <c r="B236" s="152"/>
      <c r="C236" s="153" t="s">
        <v>760</v>
      </c>
      <c r="D236" s="153" t="s">
        <v>165</v>
      </c>
      <c r="E236" s="154" t="s">
        <v>431</v>
      </c>
      <c r="F236" s="155" t="s">
        <v>432</v>
      </c>
      <c r="G236" s="156" t="s">
        <v>245</v>
      </c>
      <c r="H236" s="157">
        <v>2</v>
      </c>
      <c r="I236" s="158"/>
      <c r="J236" s="159">
        <f t="shared" si="40"/>
        <v>0</v>
      </c>
      <c r="K236" s="160"/>
      <c r="L236" s="30"/>
      <c r="M236" s="161" t="s">
        <v>1</v>
      </c>
      <c r="N236" s="162" t="s">
        <v>40</v>
      </c>
      <c r="O236" s="58"/>
      <c r="P236" s="163">
        <f t="shared" si="41"/>
        <v>0</v>
      </c>
      <c r="Q236" s="163">
        <v>0</v>
      </c>
      <c r="R236" s="163">
        <f t="shared" si="42"/>
        <v>0</v>
      </c>
      <c r="S236" s="163">
        <v>6.8999999999999997E-4</v>
      </c>
      <c r="T236" s="164">
        <f t="shared" si="43"/>
        <v>1.3799999999999999E-3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65" t="s">
        <v>227</v>
      </c>
      <c r="AT236" s="165" t="s">
        <v>165</v>
      </c>
      <c r="AU236" s="165" t="s">
        <v>87</v>
      </c>
      <c r="AY236" s="14" t="s">
        <v>163</v>
      </c>
      <c r="BE236" s="166">
        <f t="shared" si="44"/>
        <v>0</v>
      </c>
      <c r="BF236" s="166">
        <f t="shared" si="45"/>
        <v>0</v>
      </c>
      <c r="BG236" s="166">
        <f t="shared" si="46"/>
        <v>0</v>
      </c>
      <c r="BH236" s="166">
        <f t="shared" si="47"/>
        <v>0</v>
      </c>
      <c r="BI236" s="166">
        <f t="shared" si="48"/>
        <v>0</v>
      </c>
      <c r="BJ236" s="14" t="s">
        <v>87</v>
      </c>
      <c r="BK236" s="166">
        <f t="shared" si="49"/>
        <v>0</v>
      </c>
      <c r="BL236" s="14" t="s">
        <v>227</v>
      </c>
      <c r="BM236" s="165" t="s">
        <v>3018</v>
      </c>
    </row>
    <row r="237" spans="1:65" s="2" customFormat="1" ht="24.2" customHeight="1">
      <c r="A237" s="29"/>
      <c r="B237" s="152"/>
      <c r="C237" s="153" t="s">
        <v>764</v>
      </c>
      <c r="D237" s="153" t="s">
        <v>165</v>
      </c>
      <c r="E237" s="154" t="s">
        <v>3019</v>
      </c>
      <c r="F237" s="155" t="s">
        <v>3020</v>
      </c>
      <c r="G237" s="156" t="s">
        <v>953</v>
      </c>
      <c r="H237" s="183"/>
      <c r="I237" s="158"/>
      <c r="J237" s="159">
        <f t="shared" si="40"/>
        <v>0</v>
      </c>
      <c r="K237" s="160"/>
      <c r="L237" s="30"/>
      <c r="M237" s="161" t="s">
        <v>1</v>
      </c>
      <c r="N237" s="162" t="s">
        <v>40</v>
      </c>
      <c r="O237" s="58"/>
      <c r="P237" s="163">
        <f t="shared" si="41"/>
        <v>0</v>
      </c>
      <c r="Q237" s="163">
        <v>0</v>
      </c>
      <c r="R237" s="163">
        <f t="shared" si="42"/>
        <v>0</v>
      </c>
      <c r="S237" s="163">
        <v>0</v>
      </c>
      <c r="T237" s="164">
        <f t="shared" si="4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65" t="s">
        <v>227</v>
      </c>
      <c r="AT237" s="165" t="s">
        <v>165</v>
      </c>
      <c r="AU237" s="165" t="s">
        <v>87</v>
      </c>
      <c r="AY237" s="14" t="s">
        <v>163</v>
      </c>
      <c r="BE237" s="166">
        <f t="shared" si="44"/>
        <v>0</v>
      </c>
      <c r="BF237" s="166">
        <f t="shared" si="45"/>
        <v>0</v>
      </c>
      <c r="BG237" s="166">
        <f t="shared" si="46"/>
        <v>0</v>
      </c>
      <c r="BH237" s="166">
        <f t="shared" si="47"/>
        <v>0</v>
      </c>
      <c r="BI237" s="166">
        <f t="shared" si="48"/>
        <v>0</v>
      </c>
      <c r="BJ237" s="14" t="s">
        <v>87</v>
      </c>
      <c r="BK237" s="166">
        <f t="shared" si="49"/>
        <v>0</v>
      </c>
      <c r="BL237" s="14" t="s">
        <v>227</v>
      </c>
      <c r="BM237" s="165" t="s">
        <v>3021</v>
      </c>
    </row>
    <row r="238" spans="1:65" s="12" customFormat="1" ht="22.9" customHeight="1">
      <c r="B238" s="139"/>
      <c r="D238" s="140" t="s">
        <v>73</v>
      </c>
      <c r="E238" s="150" t="s">
        <v>434</v>
      </c>
      <c r="F238" s="150" t="s">
        <v>435</v>
      </c>
      <c r="I238" s="142"/>
      <c r="J238" s="151">
        <f>BK238</f>
        <v>0</v>
      </c>
      <c r="L238" s="139"/>
      <c r="M238" s="144"/>
      <c r="N238" s="145"/>
      <c r="O238" s="145"/>
      <c r="P238" s="146">
        <f>SUM(P239:P240)</f>
        <v>0</v>
      </c>
      <c r="Q238" s="145"/>
      <c r="R238" s="146">
        <f>SUM(R239:R240)</f>
        <v>6.2015999999999998E-3</v>
      </c>
      <c r="S238" s="145"/>
      <c r="T238" s="147">
        <f>SUM(T239:T240)</f>
        <v>0.80255999999999994</v>
      </c>
      <c r="AR238" s="140" t="s">
        <v>87</v>
      </c>
      <c r="AT238" s="148" t="s">
        <v>73</v>
      </c>
      <c r="AU238" s="148" t="s">
        <v>81</v>
      </c>
      <c r="AY238" s="140" t="s">
        <v>163</v>
      </c>
      <c r="BK238" s="149">
        <f>SUM(BK239:BK240)</f>
        <v>0</v>
      </c>
    </row>
    <row r="239" spans="1:65" s="2" customFormat="1" ht="24.2" customHeight="1">
      <c r="A239" s="29"/>
      <c r="B239" s="152"/>
      <c r="C239" s="153" t="s">
        <v>768</v>
      </c>
      <c r="D239" s="153" t="s">
        <v>165</v>
      </c>
      <c r="E239" s="154" t="s">
        <v>3022</v>
      </c>
      <c r="F239" s="155" t="s">
        <v>3023</v>
      </c>
      <c r="G239" s="156" t="s">
        <v>168</v>
      </c>
      <c r="H239" s="157">
        <v>36.479999999999997</v>
      </c>
      <c r="I239" s="158"/>
      <c r="J239" s="159">
        <f>ROUND(I239*H239,2)</f>
        <v>0</v>
      </c>
      <c r="K239" s="160"/>
      <c r="L239" s="30"/>
      <c r="M239" s="161" t="s">
        <v>1</v>
      </c>
      <c r="N239" s="162" t="s">
        <v>40</v>
      </c>
      <c r="O239" s="58"/>
      <c r="P239" s="163">
        <f>O239*H239</f>
        <v>0</v>
      </c>
      <c r="Q239" s="163">
        <v>1.7000000000000001E-4</v>
      </c>
      <c r="R239" s="163">
        <f>Q239*H239</f>
        <v>6.2015999999999998E-3</v>
      </c>
      <c r="S239" s="163">
        <v>2.1999999999999999E-2</v>
      </c>
      <c r="T239" s="164">
        <f>S239*H239</f>
        <v>0.80255999999999994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5" t="s">
        <v>227</v>
      </c>
      <c r="AT239" s="165" t="s">
        <v>165</v>
      </c>
      <c r="AU239" s="165" t="s">
        <v>87</v>
      </c>
      <c r="AY239" s="14" t="s">
        <v>163</v>
      </c>
      <c r="BE239" s="166">
        <f>IF(N239="základná",J239,0)</f>
        <v>0</v>
      </c>
      <c r="BF239" s="166">
        <f>IF(N239="znížená",J239,0)</f>
        <v>0</v>
      </c>
      <c r="BG239" s="166">
        <f>IF(N239="zákl. prenesená",J239,0)</f>
        <v>0</v>
      </c>
      <c r="BH239" s="166">
        <f>IF(N239="zníž. prenesená",J239,0)</f>
        <v>0</v>
      </c>
      <c r="BI239" s="166">
        <f>IF(N239="nulová",J239,0)</f>
        <v>0</v>
      </c>
      <c r="BJ239" s="14" t="s">
        <v>87</v>
      </c>
      <c r="BK239" s="166">
        <f>ROUND(I239*H239,2)</f>
        <v>0</v>
      </c>
      <c r="BL239" s="14" t="s">
        <v>227</v>
      </c>
      <c r="BM239" s="165" t="s">
        <v>3024</v>
      </c>
    </row>
    <row r="240" spans="1:65" s="2" customFormat="1" ht="21.75" customHeight="1">
      <c r="A240" s="29"/>
      <c r="B240" s="152"/>
      <c r="C240" s="153" t="s">
        <v>772</v>
      </c>
      <c r="D240" s="153" t="s">
        <v>165</v>
      </c>
      <c r="E240" s="154" t="s">
        <v>3025</v>
      </c>
      <c r="F240" s="155" t="s">
        <v>3026</v>
      </c>
      <c r="G240" s="156" t="s">
        <v>953</v>
      </c>
      <c r="H240" s="183"/>
      <c r="I240" s="158"/>
      <c r="J240" s="159">
        <f>ROUND(I240*H240,2)</f>
        <v>0</v>
      </c>
      <c r="K240" s="160"/>
      <c r="L240" s="30"/>
      <c r="M240" s="161" t="s">
        <v>1</v>
      </c>
      <c r="N240" s="162" t="s">
        <v>40</v>
      </c>
      <c r="O240" s="58"/>
      <c r="P240" s="163">
        <f>O240*H240</f>
        <v>0</v>
      </c>
      <c r="Q240" s="163">
        <v>0</v>
      </c>
      <c r="R240" s="163">
        <f>Q240*H240</f>
        <v>0</v>
      </c>
      <c r="S240" s="163">
        <v>0</v>
      </c>
      <c r="T240" s="164">
        <f>S240*H240</f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5" t="s">
        <v>227</v>
      </c>
      <c r="AT240" s="165" t="s">
        <v>165</v>
      </c>
      <c r="AU240" s="165" t="s">
        <v>87</v>
      </c>
      <c r="AY240" s="14" t="s">
        <v>163</v>
      </c>
      <c r="BE240" s="166">
        <f>IF(N240="základná",J240,0)</f>
        <v>0</v>
      </c>
      <c r="BF240" s="166">
        <f>IF(N240="znížená",J240,0)</f>
        <v>0</v>
      </c>
      <c r="BG240" s="166">
        <f>IF(N240="zákl. prenesená",J240,0)</f>
        <v>0</v>
      </c>
      <c r="BH240" s="166">
        <f>IF(N240="zníž. prenesená",J240,0)</f>
        <v>0</v>
      </c>
      <c r="BI240" s="166">
        <f>IF(N240="nulová",J240,0)</f>
        <v>0</v>
      </c>
      <c r="BJ240" s="14" t="s">
        <v>87</v>
      </c>
      <c r="BK240" s="166">
        <f>ROUND(I240*H240,2)</f>
        <v>0</v>
      </c>
      <c r="BL240" s="14" t="s">
        <v>227</v>
      </c>
      <c r="BM240" s="165" t="s">
        <v>3027</v>
      </c>
    </row>
    <row r="241" spans="1:65" s="12" customFormat="1" ht="22.9" customHeight="1">
      <c r="B241" s="139"/>
      <c r="D241" s="140" t="s">
        <v>73</v>
      </c>
      <c r="E241" s="150" t="s">
        <v>444</v>
      </c>
      <c r="F241" s="150" t="s">
        <v>445</v>
      </c>
      <c r="I241" s="142"/>
      <c r="J241" s="151">
        <f>BK241</f>
        <v>0</v>
      </c>
      <c r="L241" s="139"/>
      <c r="M241" s="144"/>
      <c r="N241" s="145"/>
      <c r="O241" s="145"/>
      <c r="P241" s="146">
        <f>SUM(P242:P250)</f>
        <v>0</v>
      </c>
      <c r="Q241" s="145"/>
      <c r="R241" s="146">
        <f>SUM(R242:R250)</f>
        <v>1.04601E-2</v>
      </c>
      <c r="S241" s="145"/>
      <c r="T241" s="147">
        <f>SUM(T242:T250)</f>
        <v>9.0000000000000011E-3</v>
      </c>
      <c r="AR241" s="140" t="s">
        <v>87</v>
      </c>
      <c r="AT241" s="148" t="s">
        <v>73</v>
      </c>
      <c r="AU241" s="148" t="s">
        <v>81</v>
      </c>
      <c r="AY241" s="140" t="s">
        <v>163</v>
      </c>
      <c r="BK241" s="149">
        <f>SUM(BK242:BK250)</f>
        <v>0</v>
      </c>
    </row>
    <row r="242" spans="1:65" s="2" customFormat="1" ht="24.2" customHeight="1">
      <c r="A242" s="29"/>
      <c r="B242" s="152"/>
      <c r="C242" s="153" t="s">
        <v>776</v>
      </c>
      <c r="D242" s="153" t="s">
        <v>165</v>
      </c>
      <c r="E242" s="154" t="s">
        <v>1316</v>
      </c>
      <c r="F242" s="155" t="s">
        <v>1317</v>
      </c>
      <c r="G242" s="156" t="s">
        <v>282</v>
      </c>
      <c r="H242" s="157">
        <v>12.3</v>
      </c>
      <c r="I242" s="158"/>
      <c r="J242" s="159">
        <f t="shared" ref="J242:J250" si="50">ROUND(I242*H242,2)</f>
        <v>0</v>
      </c>
      <c r="K242" s="160"/>
      <c r="L242" s="30"/>
      <c r="M242" s="161" t="s">
        <v>1</v>
      </c>
      <c r="N242" s="162" t="s">
        <v>40</v>
      </c>
      <c r="O242" s="58"/>
      <c r="P242" s="163">
        <f t="shared" ref="P242:P250" si="51">O242*H242</f>
        <v>0</v>
      </c>
      <c r="Q242" s="163">
        <v>2.1000000000000001E-4</v>
      </c>
      <c r="R242" s="163">
        <f t="shared" ref="R242:R250" si="52">Q242*H242</f>
        <v>2.5830000000000002E-3</v>
      </c>
      <c r="S242" s="163">
        <v>0</v>
      </c>
      <c r="T242" s="164">
        <f t="shared" ref="T242:T250" si="53">S242*H242</f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5" t="s">
        <v>227</v>
      </c>
      <c r="AT242" s="165" t="s">
        <v>165</v>
      </c>
      <c r="AU242" s="165" t="s">
        <v>87</v>
      </c>
      <c r="AY242" s="14" t="s">
        <v>163</v>
      </c>
      <c r="BE242" s="166">
        <f t="shared" ref="BE242:BE250" si="54">IF(N242="základná",J242,0)</f>
        <v>0</v>
      </c>
      <c r="BF242" s="166">
        <f t="shared" ref="BF242:BF250" si="55">IF(N242="znížená",J242,0)</f>
        <v>0</v>
      </c>
      <c r="BG242" s="166">
        <f t="shared" ref="BG242:BG250" si="56">IF(N242="zákl. prenesená",J242,0)</f>
        <v>0</v>
      </c>
      <c r="BH242" s="166">
        <f t="shared" ref="BH242:BH250" si="57">IF(N242="zníž. prenesená",J242,0)</f>
        <v>0</v>
      </c>
      <c r="BI242" s="166">
        <f t="shared" ref="BI242:BI250" si="58">IF(N242="nulová",J242,0)</f>
        <v>0</v>
      </c>
      <c r="BJ242" s="14" t="s">
        <v>87</v>
      </c>
      <c r="BK242" s="166">
        <f t="shared" ref="BK242:BK250" si="59">ROUND(I242*H242,2)</f>
        <v>0</v>
      </c>
      <c r="BL242" s="14" t="s">
        <v>227</v>
      </c>
      <c r="BM242" s="165" t="s">
        <v>3028</v>
      </c>
    </row>
    <row r="243" spans="1:65" s="2" customFormat="1" ht="37.9" customHeight="1">
      <c r="A243" s="29"/>
      <c r="B243" s="152"/>
      <c r="C243" s="172" t="s">
        <v>780</v>
      </c>
      <c r="D243" s="172" t="s">
        <v>613</v>
      </c>
      <c r="E243" s="173" t="s">
        <v>1320</v>
      </c>
      <c r="F243" s="174" t="s">
        <v>1321</v>
      </c>
      <c r="G243" s="175" t="s">
        <v>282</v>
      </c>
      <c r="H243" s="176">
        <v>12.914999999999999</v>
      </c>
      <c r="I243" s="177"/>
      <c r="J243" s="178">
        <f t="shared" si="50"/>
        <v>0</v>
      </c>
      <c r="K243" s="179"/>
      <c r="L243" s="180"/>
      <c r="M243" s="181" t="s">
        <v>1</v>
      </c>
      <c r="N243" s="182" t="s">
        <v>40</v>
      </c>
      <c r="O243" s="58"/>
      <c r="P243" s="163">
        <f t="shared" si="51"/>
        <v>0</v>
      </c>
      <c r="Q243" s="163">
        <v>1E-4</v>
      </c>
      <c r="R243" s="163">
        <f t="shared" si="52"/>
        <v>1.2914999999999999E-3</v>
      </c>
      <c r="S243" s="163">
        <v>0</v>
      </c>
      <c r="T243" s="164">
        <f t="shared" si="5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5" t="s">
        <v>292</v>
      </c>
      <c r="AT243" s="165" t="s">
        <v>613</v>
      </c>
      <c r="AU243" s="165" t="s">
        <v>87</v>
      </c>
      <c r="AY243" s="14" t="s">
        <v>163</v>
      </c>
      <c r="BE243" s="166">
        <f t="shared" si="54"/>
        <v>0</v>
      </c>
      <c r="BF243" s="166">
        <f t="shared" si="55"/>
        <v>0</v>
      </c>
      <c r="BG243" s="166">
        <f t="shared" si="56"/>
        <v>0</v>
      </c>
      <c r="BH243" s="166">
        <f t="shared" si="57"/>
        <v>0</v>
      </c>
      <c r="BI243" s="166">
        <f t="shared" si="58"/>
        <v>0</v>
      </c>
      <c r="BJ243" s="14" t="s">
        <v>87</v>
      </c>
      <c r="BK243" s="166">
        <f t="shared" si="59"/>
        <v>0</v>
      </c>
      <c r="BL243" s="14" t="s">
        <v>227</v>
      </c>
      <c r="BM243" s="165" t="s">
        <v>3029</v>
      </c>
    </row>
    <row r="244" spans="1:65" s="2" customFormat="1" ht="37.9" customHeight="1">
      <c r="A244" s="29"/>
      <c r="B244" s="152"/>
      <c r="C244" s="172" t="s">
        <v>784</v>
      </c>
      <c r="D244" s="172" t="s">
        <v>613</v>
      </c>
      <c r="E244" s="173" t="s">
        <v>1324</v>
      </c>
      <c r="F244" s="174" t="s">
        <v>1325</v>
      </c>
      <c r="G244" s="175" t="s">
        <v>282</v>
      </c>
      <c r="H244" s="176">
        <v>12.914999999999999</v>
      </c>
      <c r="I244" s="177"/>
      <c r="J244" s="178">
        <f t="shared" si="50"/>
        <v>0</v>
      </c>
      <c r="K244" s="179"/>
      <c r="L244" s="180"/>
      <c r="M244" s="181" t="s">
        <v>1</v>
      </c>
      <c r="N244" s="182" t="s">
        <v>40</v>
      </c>
      <c r="O244" s="58"/>
      <c r="P244" s="163">
        <f t="shared" si="51"/>
        <v>0</v>
      </c>
      <c r="Q244" s="163">
        <v>1E-4</v>
      </c>
      <c r="R244" s="163">
        <f t="shared" si="52"/>
        <v>1.2914999999999999E-3</v>
      </c>
      <c r="S244" s="163">
        <v>0</v>
      </c>
      <c r="T244" s="164">
        <f t="shared" si="5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65" t="s">
        <v>292</v>
      </c>
      <c r="AT244" s="165" t="s">
        <v>613</v>
      </c>
      <c r="AU244" s="165" t="s">
        <v>87</v>
      </c>
      <c r="AY244" s="14" t="s">
        <v>163</v>
      </c>
      <c r="BE244" s="166">
        <f t="shared" si="54"/>
        <v>0</v>
      </c>
      <c r="BF244" s="166">
        <f t="shared" si="55"/>
        <v>0</v>
      </c>
      <c r="BG244" s="166">
        <f t="shared" si="56"/>
        <v>0</v>
      </c>
      <c r="BH244" s="166">
        <f t="shared" si="57"/>
        <v>0</v>
      </c>
      <c r="BI244" s="166">
        <f t="shared" si="58"/>
        <v>0</v>
      </c>
      <c r="BJ244" s="14" t="s">
        <v>87</v>
      </c>
      <c r="BK244" s="166">
        <f t="shared" si="59"/>
        <v>0</v>
      </c>
      <c r="BL244" s="14" t="s">
        <v>227</v>
      </c>
      <c r="BM244" s="165" t="s">
        <v>3030</v>
      </c>
    </row>
    <row r="245" spans="1:65" s="2" customFormat="1" ht="16.5" customHeight="1">
      <c r="A245" s="29"/>
      <c r="B245" s="152"/>
      <c r="C245" s="172" t="s">
        <v>788</v>
      </c>
      <c r="D245" s="172" t="s">
        <v>613</v>
      </c>
      <c r="E245" s="173" t="s">
        <v>3031</v>
      </c>
      <c r="F245" s="174" t="s">
        <v>3032</v>
      </c>
      <c r="G245" s="175" t="s">
        <v>245</v>
      </c>
      <c r="H245" s="176">
        <v>3</v>
      </c>
      <c r="I245" s="177"/>
      <c r="J245" s="178">
        <f t="shared" si="50"/>
        <v>0</v>
      </c>
      <c r="K245" s="179"/>
      <c r="L245" s="180"/>
      <c r="M245" s="181" t="s">
        <v>1</v>
      </c>
      <c r="N245" s="182" t="s">
        <v>40</v>
      </c>
      <c r="O245" s="58"/>
      <c r="P245" s="163">
        <f t="shared" si="51"/>
        <v>0</v>
      </c>
      <c r="Q245" s="163">
        <v>0</v>
      </c>
      <c r="R245" s="163">
        <f t="shared" si="52"/>
        <v>0</v>
      </c>
      <c r="S245" s="163">
        <v>0</v>
      </c>
      <c r="T245" s="164">
        <f t="shared" si="5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65" t="s">
        <v>292</v>
      </c>
      <c r="AT245" s="165" t="s">
        <v>613</v>
      </c>
      <c r="AU245" s="165" t="s">
        <v>87</v>
      </c>
      <c r="AY245" s="14" t="s">
        <v>163</v>
      </c>
      <c r="BE245" s="166">
        <f t="shared" si="54"/>
        <v>0</v>
      </c>
      <c r="BF245" s="166">
        <f t="shared" si="55"/>
        <v>0</v>
      </c>
      <c r="BG245" s="166">
        <f t="shared" si="56"/>
        <v>0</v>
      </c>
      <c r="BH245" s="166">
        <f t="shared" si="57"/>
        <v>0</v>
      </c>
      <c r="BI245" s="166">
        <f t="shared" si="58"/>
        <v>0</v>
      </c>
      <c r="BJ245" s="14" t="s">
        <v>87</v>
      </c>
      <c r="BK245" s="166">
        <f t="shared" si="59"/>
        <v>0</v>
      </c>
      <c r="BL245" s="14" t="s">
        <v>227</v>
      </c>
      <c r="BM245" s="165" t="s">
        <v>3033</v>
      </c>
    </row>
    <row r="246" spans="1:65" s="2" customFormat="1" ht="21.75" customHeight="1">
      <c r="A246" s="29"/>
      <c r="B246" s="152"/>
      <c r="C246" s="153" t="s">
        <v>792</v>
      </c>
      <c r="D246" s="153" t="s">
        <v>165</v>
      </c>
      <c r="E246" s="154" t="s">
        <v>3034</v>
      </c>
      <c r="F246" s="155" t="s">
        <v>3035</v>
      </c>
      <c r="G246" s="156" t="s">
        <v>282</v>
      </c>
      <c r="H246" s="157">
        <v>12.605</v>
      </c>
      <c r="I246" s="158"/>
      <c r="J246" s="159">
        <f t="shared" si="50"/>
        <v>0</v>
      </c>
      <c r="K246" s="160"/>
      <c r="L246" s="30"/>
      <c r="M246" s="161" t="s">
        <v>1</v>
      </c>
      <c r="N246" s="162" t="s">
        <v>40</v>
      </c>
      <c r="O246" s="58"/>
      <c r="P246" s="163">
        <f t="shared" si="51"/>
        <v>0</v>
      </c>
      <c r="Q246" s="163">
        <v>4.2000000000000002E-4</v>
      </c>
      <c r="R246" s="163">
        <f t="shared" si="52"/>
        <v>5.2941000000000004E-3</v>
      </c>
      <c r="S246" s="163">
        <v>0</v>
      </c>
      <c r="T246" s="164">
        <f t="shared" si="5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5" t="s">
        <v>227</v>
      </c>
      <c r="AT246" s="165" t="s">
        <v>165</v>
      </c>
      <c r="AU246" s="165" t="s">
        <v>87</v>
      </c>
      <c r="AY246" s="14" t="s">
        <v>163</v>
      </c>
      <c r="BE246" s="166">
        <f t="shared" si="54"/>
        <v>0</v>
      </c>
      <c r="BF246" s="166">
        <f t="shared" si="55"/>
        <v>0</v>
      </c>
      <c r="BG246" s="166">
        <f t="shared" si="56"/>
        <v>0</v>
      </c>
      <c r="BH246" s="166">
        <f t="shared" si="57"/>
        <v>0</v>
      </c>
      <c r="BI246" s="166">
        <f t="shared" si="58"/>
        <v>0</v>
      </c>
      <c r="BJ246" s="14" t="s">
        <v>87</v>
      </c>
      <c r="BK246" s="166">
        <f t="shared" si="59"/>
        <v>0</v>
      </c>
      <c r="BL246" s="14" t="s">
        <v>227</v>
      </c>
      <c r="BM246" s="165" t="s">
        <v>3036</v>
      </c>
    </row>
    <row r="247" spans="1:65" s="2" customFormat="1" ht="21.75" customHeight="1">
      <c r="A247" s="29"/>
      <c r="B247" s="152"/>
      <c r="C247" s="172" t="s">
        <v>796</v>
      </c>
      <c r="D247" s="172" t="s">
        <v>613</v>
      </c>
      <c r="E247" s="173" t="s">
        <v>3037</v>
      </c>
      <c r="F247" s="174" t="s">
        <v>3038</v>
      </c>
      <c r="G247" s="175" t="s">
        <v>245</v>
      </c>
      <c r="H247" s="176">
        <v>1</v>
      </c>
      <c r="I247" s="177"/>
      <c r="J247" s="178">
        <f t="shared" si="50"/>
        <v>0</v>
      </c>
      <c r="K247" s="179"/>
      <c r="L247" s="180"/>
      <c r="M247" s="181" t="s">
        <v>1</v>
      </c>
      <c r="N247" s="182" t="s">
        <v>40</v>
      </c>
      <c r="O247" s="58"/>
      <c r="P247" s="163">
        <f t="shared" si="51"/>
        <v>0</v>
      </c>
      <c r="Q247" s="163">
        <v>0</v>
      </c>
      <c r="R247" s="163">
        <f t="shared" si="52"/>
        <v>0</v>
      </c>
      <c r="S247" s="163">
        <v>0</v>
      </c>
      <c r="T247" s="164">
        <f t="shared" si="5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65" t="s">
        <v>292</v>
      </c>
      <c r="AT247" s="165" t="s">
        <v>613</v>
      </c>
      <c r="AU247" s="165" t="s">
        <v>87</v>
      </c>
      <c r="AY247" s="14" t="s">
        <v>163</v>
      </c>
      <c r="BE247" s="166">
        <f t="shared" si="54"/>
        <v>0</v>
      </c>
      <c r="BF247" s="166">
        <f t="shared" si="55"/>
        <v>0</v>
      </c>
      <c r="BG247" s="166">
        <f t="shared" si="56"/>
        <v>0</v>
      </c>
      <c r="BH247" s="166">
        <f t="shared" si="57"/>
        <v>0</v>
      </c>
      <c r="BI247" s="166">
        <f t="shared" si="58"/>
        <v>0</v>
      </c>
      <c r="BJ247" s="14" t="s">
        <v>87</v>
      </c>
      <c r="BK247" s="166">
        <f t="shared" si="59"/>
        <v>0</v>
      </c>
      <c r="BL247" s="14" t="s">
        <v>227</v>
      </c>
      <c r="BM247" s="165" t="s">
        <v>3039</v>
      </c>
    </row>
    <row r="248" spans="1:65" s="2" customFormat="1" ht="21.75" customHeight="1">
      <c r="A248" s="29"/>
      <c r="B248" s="152"/>
      <c r="C248" s="172" t="s">
        <v>800</v>
      </c>
      <c r="D248" s="172" t="s">
        <v>613</v>
      </c>
      <c r="E248" s="173" t="s">
        <v>3040</v>
      </c>
      <c r="F248" s="174" t="s">
        <v>3041</v>
      </c>
      <c r="G248" s="175" t="s">
        <v>245</v>
      </c>
      <c r="H248" s="176">
        <v>1</v>
      </c>
      <c r="I248" s="177"/>
      <c r="J248" s="178">
        <f t="shared" si="50"/>
        <v>0</v>
      </c>
      <c r="K248" s="179"/>
      <c r="L248" s="180"/>
      <c r="M248" s="181" t="s">
        <v>1</v>
      </c>
      <c r="N248" s="182" t="s">
        <v>40</v>
      </c>
      <c r="O248" s="58"/>
      <c r="P248" s="163">
        <f t="shared" si="51"/>
        <v>0</v>
      </c>
      <c r="Q248" s="163">
        <v>0</v>
      </c>
      <c r="R248" s="163">
        <f t="shared" si="52"/>
        <v>0</v>
      </c>
      <c r="S248" s="163">
        <v>0</v>
      </c>
      <c r="T248" s="164">
        <f t="shared" si="53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65" t="s">
        <v>292</v>
      </c>
      <c r="AT248" s="165" t="s">
        <v>613</v>
      </c>
      <c r="AU248" s="165" t="s">
        <v>87</v>
      </c>
      <c r="AY248" s="14" t="s">
        <v>163</v>
      </c>
      <c r="BE248" s="166">
        <f t="shared" si="54"/>
        <v>0</v>
      </c>
      <c r="BF248" s="166">
        <f t="shared" si="55"/>
        <v>0</v>
      </c>
      <c r="BG248" s="166">
        <f t="shared" si="56"/>
        <v>0</v>
      </c>
      <c r="BH248" s="166">
        <f t="shared" si="57"/>
        <v>0</v>
      </c>
      <c r="BI248" s="166">
        <f t="shared" si="58"/>
        <v>0</v>
      </c>
      <c r="BJ248" s="14" t="s">
        <v>87</v>
      </c>
      <c r="BK248" s="166">
        <f t="shared" si="59"/>
        <v>0</v>
      </c>
      <c r="BL248" s="14" t="s">
        <v>227</v>
      </c>
      <c r="BM248" s="165" t="s">
        <v>3042</v>
      </c>
    </row>
    <row r="249" spans="1:65" s="2" customFormat="1" ht="24.2" customHeight="1">
      <c r="A249" s="29"/>
      <c r="B249" s="152"/>
      <c r="C249" s="153" t="s">
        <v>804</v>
      </c>
      <c r="D249" s="153" t="s">
        <v>165</v>
      </c>
      <c r="E249" s="154" t="s">
        <v>447</v>
      </c>
      <c r="F249" s="155" t="s">
        <v>448</v>
      </c>
      <c r="G249" s="156" t="s">
        <v>245</v>
      </c>
      <c r="H249" s="157">
        <v>3</v>
      </c>
      <c r="I249" s="158"/>
      <c r="J249" s="159">
        <f t="shared" si="50"/>
        <v>0</v>
      </c>
      <c r="K249" s="160"/>
      <c r="L249" s="30"/>
      <c r="M249" s="161" t="s">
        <v>1</v>
      </c>
      <c r="N249" s="162" t="s">
        <v>40</v>
      </c>
      <c r="O249" s="58"/>
      <c r="P249" s="163">
        <f t="shared" si="51"/>
        <v>0</v>
      </c>
      <c r="Q249" s="163">
        <v>0</v>
      </c>
      <c r="R249" s="163">
        <f t="shared" si="52"/>
        <v>0</v>
      </c>
      <c r="S249" s="163">
        <v>3.0000000000000001E-3</v>
      </c>
      <c r="T249" s="164">
        <f t="shared" si="53"/>
        <v>9.0000000000000011E-3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65" t="s">
        <v>227</v>
      </c>
      <c r="AT249" s="165" t="s">
        <v>165</v>
      </c>
      <c r="AU249" s="165" t="s">
        <v>87</v>
      </c>
      <c r="AY249" s="14" t="s">
        <v>163</v>
      </c>
      <c r="BE249" s="166">
        <f t="shared" si="54"/>
        <v>0</v>
      </c>
      <c r="BF249" s="166">
        <f t="shared" si="55"/>
        <v>0</v>
      </c>
      <c r="BG249" s="166">
        <f t="shared" si="56"/>
        <v>0</v>
      </c>
      <c r="BH249" s="166">
        <f t="shared" si="57"/>
        <v>0</v>
      </c>
      <c r="BI249" s="166">
        <f t="shared" si="58"/>
        <v>0</v>
      </c>
      <c r="BJ249" s="14" t="s">
        <v>87</v>
      </c>
      <c r="BK249" s="166">
        <f t="shared" si="59"/>
        <v>0</v>
      </c>
      <c r="BL249" s="14" t="s">
        <v>227</v>
      </c>
      <c r="BM249" s="165" t="s">
        <v>3043</v>
      </c>
    </row>
    <row r="250" spans="1:65" s="2" customFormat="1" ht="24.2" customHeight="1">
      <c r="A250" s="29"/>
      <c r="B250" s="152"/>
      <c r="C250" s="153" t="s">
        <v>808</v>
      </c>
      <c r="D250" s="153" t="s">
        <v>165</v>
      </c>
      <c r="E250" s="154" t="s">
        <v>3044</v>
      </c>
      <c r="F250" s="155" t="s">
        <v>3045</v>
      </c>
      <c r="G250" s="156" t="s">
        <v>953</v>
      </c>
      <c r="H250" s="183"/>
      <c r="I250" s="158"/>
      <c r="J250" s="159">
        <f t="shared" si="50"/>
        <v>0</v>
      </c>
      <c r="K250" s="160"/>
      <c r="L250" s="30"/>
      <c r="M250" s="161" t="s">
        <v>1</v>
      </c>
      <c r="N250" s="162" t="s">
        <v>40</v>
      </c>
      <c r="O250" s="58"/>
      <c r="P250" s="163">
        <f t="shared" si="51"/>
        <v>0</v>
      </c>
      <c r="Q250" s="163">
        <v>0</v>
      </c>
      <c r="R250" s="163">
        <f t="shared" si="52"/>
        <v>0</v>
      </c>
      <c r="S250" s="163">
        <v>0</v>
      </c>
      <c r="T250" s="164">
        <f t="shared" si="53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65" t="s">
        <v>227</v>
      </c>
      <c r="AT250" s="165" t="s">
        <v>165</v>
      </c>
      <c r="AU250" s="165" t="s">
        <v>87</v>
      </c>
      <c r="AY250" s="14" t="s">
        <v>163</v>
      </c>
      <c r="BE250" s="166">
        <f t="shared" si="54"/>
        <v>0</v>
      </c>
      <c r="BF250" s="166">
        <f t="shared" si="55"/>
        <v>0</v>
      </c>
      <c r="BG250" s="166">
        <f t="shared" si="56"/>
        <v>0</v>
      </c>
      <c r="BH250" s="166">
        <f t="shared" si="57"/>
        <v>0</v>
      </c>
      <c r="BI250" s="166">
        <f t="shared" si="58"/>
        <v>0</v>
      </c>
      <c r="BJ250" s="14" t="s">
        <v>87</v>
      </c>
      <c r="BK250" s="166">
        <f t="shared" si="59"/>
        <v>0</v>
      </c>
      <c r="BL250" s="14" t="s">
        <v>227</v>
      </c>
      <c r="BM250" s="165" t="s">
        <v>3046</v>
      </c>
    </row>
    <row r="251" spans="1:65" s="12" customFormat="1" ht="22.9" customHeight="1">
      <c r="B251" s="139"/>
      <c r="D251" s="140" t="s">
        <v>73</v>
      </c>
      <c r="E251" s="150" t="s">
        <v>1501</v>
      </c>
      <c r="F251" s="150" t="s">
        <v>1502</v>
      </c>
      <c r="I251" s="142"/>
      <c r="J251" s="151">
        <f>BK251</f>
        <v>0</v>
      </c>
      <c r="L251" s="139"/>
      <c r="M251" s="144"/>
      <c r="N251" s="145"/>
      <c r="O251" s="145"/>
      <c r="P251" s="146">
        <f>SUM(P252:P256)</f>
        <v>0</v>
      </c>
      <c r="Q251" s="145"/>
      <c r="R251" s="146">
        <f>SUM(R252:R256)</f>
        <v>1.0270090000000001</v>
      </c>
      <c r="S251" s="145"/>
      <c r="T251" s="147">
        <f>SUM(T252:T256)</f>
        <v>0</v>
      </c>
      <c r="AR251" s="140" t="s">
        <v>87</v>
      </c>
      <c r="AT251" s="148" t="s">
        <v>73</v>
      </c>
      <c r="AU251" s="148" t="s">
        <v>81</v>
      </c>
      <c r="AY251" s="140" t="s">
        <v>163</v>
      </c>
      <c r="BK251" s="149">
        <f>SUM(BK252:BK256)</f>
        <v>0</v>
      </c>
    </row>
    <row r="252" spans="1:65" s="2" customFormat="1" ht="24.2" customHeight="1">
      <c r="A252" s="29"/>
      <c r="B252" s="152"/>
      <c r="C252" s="153" t="s">
        <v>812</v>
      </c>
      <c r="D252" s="153" t="s">
        <v>165</v>
      </c>
      <c r="E252" s="154" t="s">
        <v>1508</v>
      </c>
      <c r="F252" s="155" t="s">
        <v>1509</v>
      </c>
      <c r="G252" s="156" t="s">
        <v>168</v>
      </c>
      <c r="H252" s="157">
        <v>30.34</v>
      </c>
      <c r="I252" s="158"/>
      <c r="J252" s="159">
        <f>ROUND(I252*H252,2)</f>
        <v>0</v>
      </c>
      <c r="K252" s="160"/>
      <c r="L252" s="30"/>
      <c r="M252" s="161" t="s">
        <v>1</v>
      </c>
      <c r="N252" s="162" t="s">
        <v>40</v>
      </c>
      <c r="O252" s="58"/>
      <c r="P252" s="163">
        <f>O252*H252</f>
        <v>0</v>
      </c>
      <c r="Q252" s="163">
        <v>3.8500000000000001E-3</v>
      </c>
      <c r="R252" s="163">
        <f>Q252*H252</f>
        <v>0.11680900000000001</v>
      </c>
      <c r="S252" s="163">
        <v>0</v>
      </c>
      <c r="T252" s="164">
        <f>S252*H252</f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65" t="s">
        <v>227</v>
      </c>
      <c r="AT252" s="165" t="s">
        <v>165</v>
      </c>
      <c r="AU252" s="165" t="s">
        <v>87</v>
      </c>
      <c r="AY252" s="14" t="s">
        <v>163</v>
      </c>
      <c r="BE252" s="166">
        <f>IF(N252="základná",J252,0)</f>
        <v>0</v>
      </c>
      <c r="BF252" s="166">
        <f>IF(N252="znížená",J252,0)</f>
        <v>0</v>
      </c>
      <c r="BG252" s="166">
        <f>IF(N252="zákl. prenesená",J252,0)</f>
        <v>0</v>
      </c>
      <c r="BH252" s="166">
        <f>IF(N252="zníž. prenesená",J252,0)</f>
        <v>0</v>
      </c>
      <c r="BI252" s="166">
        <f>IF(N252="nulová",J252,0)</f>
        <v>0</v>
      </c>
      <c r="BJ252" s="14" t="s">
        <v>87</v>
      </c>
      <c r="BK252" s="166">
        <f>ROUND(I252*H252,2)</f>
        <v>0</v>
      </c>
      <c r="BL252" s="14" t="s">
        <v>227</v>
      </c>
      <c r="BM252" s="165" t="s">
        <v>3047</v>
      </c>
    </row>
    <row r="253" spans="1:65" s="2" customFormat="1" ht="24.2" customHeight="1">
      <c r="A253" s="29"/>
      <c r="B253" s="152"/>
      <c r="C253" s="172" t="s">
        <v>816</v>
      </c>
      <c r="D253" s="172" t="s">
        <v>613</v>
      </c>
      <c r="E253" s="173" t="s">
        <v>1512</v>
      </c>
      <c r="F253" s="174" t="s">
        <v>1513</v>
      </c>
      <c r="G253" s="175" t="s">
        <v>168</v>
      </c>
      <c r="H253" s="176">
        <v>33.374000000000002</v>
      </c>
      <c r="I253" s="177"/>
      <c r="J253" s="178">
        <f>ROUND(I253*H253,2)</f>
        <v>0</v>
      </c>
      <c r="K253" s="179"/>
      <c r="L253" s="180"/>
      <c r="M253" s="181" t="s">
        <v>1</v>
      </c>
      <c r="N253" s="182" t="s">
        <v>40</v>
      </c>
      <c r="O253" s="58"/>
      <c r="P253" s="163">
        <f>O253*H253</f>
        <v>0</v>
      </c>
      <c r="Q253" s="163">
        <v>2.4E-2</v>
      </c>
      <c r="R253" s="163">
        <f>Q253*H253</f>
        <v>0.80097600000000002</v>
      </c>
      <c r="S253" s="163">
        <v>0</v>
      </c>
      <c r="T253" s="164">
        <f>S253*H253</f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65" t="s">
        <v>292</v>
      </c>
      <c r="AT253" s="165" t="s">
        <v>613</v>
      </c>
      <c r="AU253" s="165" t="s">
        <v>87</v>
      </c>
      <c r="AY253" s="14" t="s">
        <v>163</v>
      </c>
      <c r="BE253" s="166">
        <f>IF(N253="základná",J253,0)</f>
        <v>0</v>
      </c>
      <c r="BF253" s="166">
        <f>IF(N253="znížená",J253,0)</f>
        <v>0</v>
      </c>
      <c r="BG253" s="166">
        <f>IF(N253="zákl. prenesená",J253,0)</f>
        <v>0</v>
      </c>
      <c r="BH253" s="166">
        <f>IF(N253="zníž. prenesená",J253,0)</f>
        <v>0</v>
      </c>
      <c r="BI253" s="166">
        <f>IF(N253="nulová",J253,0)</f>
        <v>0</v>
      </c>
      <c r="BJ253" s="14" t="s">
        <v>87</v>
      </c>
      <c r="BK253" s="166">
        <f>ROUND(I253*H253,2)</f>
        <v>0</v>
      </c>
      <c r="BL253" s="14" t="s">
        <v>227</v>
      </c>
      <c r="BM253" s="165" t="s">
        <v>3048</v>
      </c>
    </row>
    <row r="254" spans="1:65" s="2" customFormat="1" ht="16.5" customHeight="1">
      <c r="A254" s="29"/>
      <c r="B254" s="152"/>
      <c r="C254" s="172" t="s">
        <v>820</v>
      </c>
      <c r="D254" s="172" t="s">
        <v>613</v>
      </c>
      <c r="E254" s="173" t="s">
        <v>1516</v>
      </c>
      <c r="F254" s="174" t="s">
        <v>3049</v>
      </c>
      <c r="G254" s="175" t="s">
        <v>1495</v>
      </c>
      <c r="H254" s="176">
        <v>15.17</v>
      </c>
      <c r="I254" s="177"/>
      <c r="J254" s="178">
        <f>ROUND(I254*H254,2)</f>
        <v>0</v>
      </c>
      <c r="K254" s="179"/>
      <c r="L254" s="180"/>
      <c r="M254" s="181" t="s">
        <v>1</v>
      </c>
      <c r="N254" s="182" t="s">
        <v>40</v>
      </c>
      <c r="O254" s="58"/>
      <c r="P254" s="163">
        <f>O254*H254</f>
        <v>0</v>
      </c>
      <c r="Q254" s="163">
        <v>1E-3</v>
      </c>
      <c r="R254" s="163">
        <f>Q254*H254</f>
        <v>1.5169999999999999E-2</v>
      </c>
      <c r="S254" s="163">
        <v>0</v>
      </c>
      <c r="T254" s="164">
        <f>S254*H254</f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65" t="s">
        <v>292</v>
      </c>
      <c r="AT254" s="165" t="s">
        <v>613</v>
      </c>
      <c r="AU254" s="165" t="s">
        <v>87</v>
      </c>
      <c r="AY254" s="14" t="s">
        <v>163</v>
      </c>
      <c r="BE254" s="166">
        <f>IF(N254="základná",J254,0)</f>
        <v>0</v>
      </c>
      <c r="BF254" s="166">
        <f>IF(N254="znížená",J254,0)</f>
        <v>0</v>
      </c>
      <c r="BG254" s="166">
        <f>IF(N254="zákl. prenesená",J254,0)</f>
        <v>0</v>
      </c>
      <c r="BH254" s="166">
        <f>IF(N254="zníž. prenesená",J254,0)</f>
        <v>0</v>
      </c>
      <c r="BI254" s="166">
        <f>IF(N254="nulová",J254,0)</f>
        <v>0</v>
      </c>
      <c r="BJ254" s="14" t="s">
        <v>87</v>
      </c>
      <c r="BK254" s="166">
        <f>ROUND(I254*H254,2)</f>
        <v>0</v>
      </c>
      <c r="BL254" s="14" t="s">
        <v>227</v>
      </c>
      <c r="BM254" s="165" t="s">
        <v>3050</v>
      </c>
    </row>
    <row r="255" spans="1:65" s="2" customFormat="1" ht="16.5" customHeight="1">
      <c r="A255" s="29"/>
      <c r="B255" s="152"/>
      <c r="C255" s="172" t="s">
        <v>824</v>
      </c>
      <c r="D255" s="172" t="s">
        <v>613</v>
      </c>
      <c r="E255" s="173" t="s">
        <v>1520</v>
      </c>
      <c r="F255" s="174" t="s">
        <v>1521</v>
      </c>
      <c r="G255" s="175" t="s">
        <v>1495</v>
      </c>
      <c r="H255" s="176">
        <v>94.054000000000002</v>
      </c>
      <c r="I255" s="177"/>
      <c r="J255" s="178">
        <f>ROUND(I255*H255,2)</f>
        <v>0</v>
      </c>
      <c r="K255" s="179"/>
      <c r="L255" s="180"/>
      <c r="M255" s="181" t="s">
        <v>1</v>
      </c>
      <c r="N255" s="182" t="s">
        <v>40</v>
      </c>
      <c r="O255" s="58"/>
      <c r="P255" s="163">
        <f>O255*H255</f>
        <v>0</v>
      </c>
      <c r="Q255" s="163">
        <v>1E-3</v>
      </c>
      <c r="R255" s="163">
        <f>Q255*H255</f>
        <v>9.4053999999999999E-2</v>
      </c>
      <c r="S255" s="163">
        <v>0</v>
      </c>
      <c r="T255" s="164">
        <f>S255*H255</f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65" t="s">
        <v>292</v>
      </c>
      <c r="AT255" s="165" t="s">
        <v>613</v>
      </c>
      <c r="AU255" s="165" t="s">
        <v>87</v>
      </c>
      <c r="AY255" s="14" t="s">
        <v>163</v>
      </c>
      <c r="BE255" s="166">
        <f>IF(N255="základná",J255,0)</f>
        <v>0</v>
      </c>
      <c r="BF255" s="166">
        <f>IF(N255="znížená",J255,0)</f>
        <v>0</v>
      </c>
      <c r="BG255" s="166">
        <f>IF(N255="zákl. prenesená",J255,0)</f>
        <v>0</v>
      </c>
      <c r="BH255" s="166">
        <f>IF(N255="zníž. prenesená",J255,0)</f>
        <v>0</v>
      </c>
      <c r="BI255" s="166">
        <f>IF(N255="nulová",J255,0)</f>
        <v>0</v>
      </c>
      <c r="BJ255" s="14" t="s">
        <v>87</v>
      </c>
      <c r="BK255" s="166">
        <f>ROUND(I255*H255,2)</f>
        <v>0</v>
      </c>
      <c r="BL255" s="14" t="s">
        <v>227</v>
      </c>
      <c r="BM255" s="165" t="s">
        <v>3051</v>
      </c>
    </row>
    <row r="256" spans="1:65" s="2" customFormat="1" ht="24.2" customHeight="1">
      <c r="A256" s="29"/>
      <c r="B256" s="152"/>
      <c r="C256" s="153" t="s">
        <v>828</v>
      </c>
      <c r="D256" s="153" t="s">
        <v>165</v>
      </c>
      <c r="E256" s="154" t="s">
        <v>3052</v>
      </c>
      <c r="F256" s="155" t="s">
        <v>3053</v>
      </c>
      <c r="G256" s="156" t="s">
        <v>953</v>
      </c>
      <c r="H256" s="183"/>
      <c r="I256" s="158"/>
      <c r="J256" s="159">
        <f>ROUND(I256*H256,2)</f>
        <v>0</v>
      </c>
      <c r="K256" s="160"/>
      <c r="L256" s="30"/>
      <c r="M256" s="161" t="s">
        <v>1</v>
      </c>
      <c r="N256" s="162" t="s">
        <v>40</v>
      </c>
      <c r="O256" s="58"/>
      <c r="P256" s="163">
        <f>O256*H256</f>
        <v>0</v>
      </c>
      <c r="Q256" s="163">
        <v>0</v>
      </c>
      <c r="R256" s="163">
        <f>Q256*H256</f>
        <v>0</v>
      </c>
      <c r="S256" s="163">
        <v>0</v>
      </c>
      <c r="T256" s="164">
        <f>S256*H256</f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65" t="s">
        <v>227</v>
      </c>
      <c r="AT256" s="165" t="s">
        <v>165</v>
      </c>
      <c r="AU256" s="165" t="s">
        <v>87</v>
      </c>
      <c r="AY256" s="14" t="s">
        <v>163</v>
      </c>
      <c r="BE256" s="166">
        <f>IF(N256="základná",J256,0)</f>
        <v>0</v>
      </c>
      <c r="BF256" s="166">
        <f>IF(N256="znížená",J256,0)</f>
        <v>0</v>
      </c>
      <c r="BG256" s="166">
        <f>IF(N256="zákl. prenesená",J256,0)</f>
        <v>0</v>
      </c>
      <c r="BH256" s="166">
        <f>IF(N256="zníž. prenesená",J256,0)</f>
        <v>0</v>
      </c>
      <c r="BI256" s="166">
        <f>IF(N256="nulová",J256,0)</f>
        <v>0</v>
      </c>
      <c r="BJ256" s="14" t="s">
        <v>87</v>
      </c>
      <c r="BK256" s="166">
        <f>ROUND(I256*H256,2)</f>
        <v>0</v>
      </c>
      <c r="BL256" s="14" t="s">
        <v>227</v>
      </c>
      <c r="BM256" s="165" t="s">
        <v>3054</v>
      </c>
    </row>
    <row r="257" spans="1:65" s="12" customFormat="1" ht="22.9" customHeight="1">
      <c r="B257" s="139"/>
      <c r="D257" s="140" t="s">
        <v>73</v>
      </c>
      <c r="E257" s="150" t="s">
        <v>472</v>
      </c>
      <c r="F257" s="150" t="s">
        <v>473</v>
      </c>
      <c r="I257" s="142"/>
      <c r="J257" s="151">
        <f>BK257</f>
        <v>0</v>
      </c>
      <c r="L257" s="139"/>
      <c r="M257" s="144"/>
      <c r="N257" s="145"/>
      <c r="O257" s="145"/>
      <c r="P257" s="146">
        <f>SUM(P258:P260)</f>
        <v>0</v>
      </c>
      <c r="Q257" s="145"/>
      <c r="R257" s="146">
        <f>SUM(R258:R260)</f>
        <v>0</v>
      </c>
      <c r="S257" s="145"/>
      <c r="T257" s="147">
        <f>SUM(T258:T260)</f>
        <v>0</v>
      </c>
      <c r="AR257" s="140" t="s">
        <v>87</v>
      </c>
      <c r="AT257" s="148" t="s">
        <v>73</v>
      </c>
      <c r="AU257" s="148" t="s">
        <v>81</v>
      </c>
      <c r="AY257" s="140" t="s">
        <v>163</v>
      </c>
      <c r="BK257" s="149">
        <f>SUM(BK258:BK260)</f>
        <v>0</v>
      </c>
    </row>
    <row r="258" spans="1:65" s="2" customFormat="1" ht="16.5" customHeight="1">
      <c r="A258" s="29"/>
      <c r="B258" s="152"/>
      <c r="C258" s="153" t="s">
        <v>832</v>
      </c>
      <c r="D258" s="153" t="s">
        <v>165</v>
      </c>
      <c r="E258" s="154" t="s">
        <v>1528</v>
      </c>
      <c r="F258" s="155" t="s">
        <v>1529</v>
      </c>
      <c r="G258" s="156" t="s">
        <v>168</v>
      </c>
      <c r="H258" s="157">
        <v>30.34</v>
      </c>
      <c r="I258" s="158"/>
      <c r="J258" s="159">
        <f>ROUND(I258*H258,2)</f>
        <v>0</v>
      </c>
      <c r="K258" s="160"/>
      <c r="L258" s="30"/>
      <c r="M258" s="161" t="s">
        <v>1</v>
      </c>
      <c r="N258" s="162" t="s">
        <v>40</v>
      </c>
      <c r="O258" s="58"/>
      <c r="P258" s="163">
        <f>O258*H258</f>
        <v>0</v>
      </c>
      <c r="Q258" s="163">
        <v>0</v>
      </c>
      <c r="R258" s="163">
        <f>Q258*H258</f>
        <v>0</v>
      </c>
      <c r="S258" s="163">
        <v>0</v>
      </c>
      <c r="T258" s="164">
        <f>S258*H258</f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65" t="s">
        <v>227</v>
      </c>
      <c r="AT258" s="165" t="s">
        <v>165</v>
      </c>
      <c r="AU258" s="165" t="s">
        <v>87</v>
      </c>
      <c r="AY258" s="14" t="s">
        <v>163</v>
      </c>
      <c r="BE258" s="166">
        <f>IF(N258="základná",J258,0)</f>
        <v>0</v>
      </c>
      <c r="BF258" s="166">
        <f>IF(N258="znížená",J258,0)</f>
        <v>0</v>
      </c>
      <c r="BG258" s="166">
        <f>IF(N258="zákl. prenesená",J258,0)</f>
        <v>0</v>
      </c>
      <c r="BH258" s="166">
        <f>IF(N258="zníž. prenesená",J258,0)</f>
        <v>0</v>
      </c>
      <c r="BI258" s="166">
        <f>IF(N258="nulová",J258,0)</f>
        <v>0</v>
      </c>
      <c r="BJ258" s="14" t="s">
        <v>87</v>
      </c>
      <c r="BK258" s="166">
        <f>ROUND(I258*H258,2)</f>
        <v>0</v>
      </c>
      <c r="BL258" s="14" t="s">
        <v>227</v>
      </c>
      <c r="BM258" s="165" t="s">
        <v>3055</v>
      </c>
    </row>
    <row r="259" spans="1:65" s="2" customFormat="1" ht="24.2" customHeight="1">
      <c r="A259" s="29"/>
      <c r="B259" s="152"/>
      <c r="C259" s="153" t="s">
        <v>836</v>
      </c>
      <c r="D259" s="153" t="s">
        <v>165</v>
      </c>
      <c r="E259" s="154" t="s">
        <v>1532</v>
      </c>
      <c r="F259" s="155" t="s">
        <v>1533</v>
      </c>
      <c r="G259" s="156" t="s">
        <v>168</v>
      </c>
      <c r="H259" s="157">
        <v>30.34</v>
      </c>
      <c r="I259" s="158"/>
      <c r="J259" s="159">
        <f>ROUND(I259*H259,2)</f>
        <v>0</v>
      </c>
      <c r="K259" s="160"/>
      <c r="L259" s="30"/>
      <c r="M259" s="161" t="s">
        <v>1</v>
      </c>
      <c r="N259" s="162" t="s">
        <v>40</v>
      </c>
      <c r="O259" s="58"/>
      <c r="P259" s="163">
        <f>O259*H259</f>
        <v>0</v>
      </c>
      <c r="Q259" s="163">
        <v>0</v>
      </c>
      <c r="R259" s="163">
        <f>Q259*H259</f>
        <v>0</v>
      </c>
      <c r="S259" s="163">
        <v>0</v>
      </c>
      <c r="T259" s="164">
        <f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65" t="s">
        <v>227</v>
      </c>
      <c r="AT259" s="165" t="s">
        <v>165</v>
      </c>
      <c r="AU259" s="165" t="s">
        <v>87</v>
      </c>
      <c r="AY259" s="14" t="s">
        <v>163</v>
      </c>
      <c r="BE259" s="166">
        <f>IF(N259="základná",J259,0)</f>
        <v>0</v>
      </c>
      <c r="BF259" s="166">
        <f>IF(N259="znížená",J259,0)</f>
        <v>0</v>
      </c>
      <c r="BG259" s="166">
        <f>IF(N259="zákl. prenesená",J259,0)</f>
        <v>0</v>
      </c>
      <c r="BH259" s="166">
        <f>IF(N259="zníž. prenesená",J259,0)</f>
        <v>0</v>
      </c>
      <c r="BI259" s="166">
        <f>IF(N259="nulová",J259,0)</f>
        <v>0</v>
      </c>
      <c r="BJ259" s="14" t="s">
        <v>87</v>
      </c>
      <c r="BK259" s="166">
        <f>ROUND(I259*H259,2)</f>
        <v>0</v>
      </c>
      <c r="BL259" s="14" t="s">
        <v>227</v>
      </c>
      <c r="BM259" s="165" t="s">
        <v>3056</v>
      </c>
    </row>
    <row r="260" spans="1:65" s="2" customFormat="1" ht="24.2" customHeight="1">
      <c r="A260" s="29"/>
      <c r="B260" s="152"/>
      <c r="C260" s="153" t="s">
        <v>840</v>
      </c>
      <c r="D260" s="153" t="s">
        <v>165</v>
      </c>
      <c r="E260" s="154" t="s">
        <v>3057</v>
      </c>
      <c r="F260" s="155" t="s">
        <v>3058</v>
      </c>
      <c r="G260" s="156" t="s">
        <v>953</v>
      </c>
      <c r="H260" s="183"/>
      <c r="I260" s="158"/>
      <c r="J260" s="159">
        <f>ROUND(I260*H260,2)</f>
        <v>0</v>
      </c>
      <c r="K260" s="160"/>
      <c r="L260" s="30"/>
      <c r="M260" s="161" t="s">
        <v>1</v>
      </c>
      <c r="N260" s="162" t="s">
        <v>40</v>
      </c>
      <c r="O260" s="58"/>
      <c r="P260" s="163">
        <f>O260*H260</f>
        <v>0</v>
      </c>
      <c r="Q260" s="163">
        <v>0</v>
      </c>
      <c r="R260" s="163">
        <f>Q260*H260</f>
        <v>0</v>
      </c>
      <c r="S260" s="163">
        <v>0</v>
      </c>
      <c r="T260" s="164">
        <f>S260*H260</f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65" t="s">
        <v>227</v>
      </c>
      <c r="AT260" s="165" t="s">
        <v>165</v>
      </c>
      <c r="AU260" s="165" t="s">
        <v>87</v>
      </c>
      <c r="AY260" s="14" t="s">
        <v>163</v>
      </c>
      <c r="BE260" s="166">
        <f>IF(N260="základná",J260,0)</f>
        <v>0</v>
      </c>
      <c r="BF260" s="166">
        <f>IF(N260="znížená",J260,0)</f>
        <v>0</v>
      </c>
      <c r="BG260" s="166">
        <f>IF(N260="zákl. prenesená",J260,0)</f>
        <v>0</v>
      </c>
      <c r="BH260" s="166">
        <f>IF(N260="zníž. prenesená",J260,0)</f>
        <v>0</v>
      </c>
      <c r="BI260" s="166">
        <f>IF(N260="nulová",J260,0)</f>
        <v>0</v>
      </c>
      <c r="BJ260" s="14" t="s">
        <v>87</v>
      </c>
      <c r="BK260" s="166">
        <f>ROUND(I260*H260,2)</f>
        <v>0</v>
      </c>
      <c r="BL260" s="14" t="s">
        <v>227</v>
      </c>
      <c r="BM260" s="165" t="s">
        <v>3059</v>
      </c>
    </row>
    <row r="261" spans="1:65" s="12" customFormat="1" ht="22.9" customHeight="1">
      <c r="B261" s="139"/>
      <c r="D261" s="140" t="s">
        <v>73</v>
      </c>
      <c r="E261" s="150" t="s">
        <v>1591</v>
      </c>
      <c r="F261" s="150" t="s">
        <v>1592</v>
      </c>
      <c r="I261" s="142"/>
      <c r="J261" s="151">
        <f>BK261</f>
        <v>0</v>
      </c>
      <c r="L261" s="139"/>
      <c r="M261" s="144"/>
      <c r="N261" s="145"/>
      <c r="O261" s="145"/>
      <c r="P261" s="146">
        <f>SUM(P262:P263)</f>
        <v>0</v>
      </c>
      <c r="Q261" s="145"/>
      <c r="R261" s="146">
        <f>SUM(R262:R263)</f>
        <v>1.1736960000000001E-2</v>
      </c>
      <c r="S261" s="145"/>
      <c r="T261" s="147">
        <f>SUM(T262:T263)</f>
        <v>0</v>
      </c>
      <c r="AR261" s="140" t="s">
        <v>87</v>
      </c>
      <c r="AT261" s="148" t="s">
        <v>73</v>
      </c>
      <c r="AU261" s="148" t="s">
        <v>81</v>
      </c>
      <c r="AY261" s="140" t="s">
        <v>163</v>
      </c>
      <c r="BK261" s="149">
        <f>SUM(BK262:BK263)</f>
        <v>0</v>
      </c>
    </row>
    <row r="262" spans="1:65" s="2" customFormat="1" ht="33" customHeight="1">
      <c r="A262" s="29"/>
      <c r="B262" s="152"/>
      <c r="C262" s="153" t="s">
        <v>844</v>
      </c>
      <c r="D262" s="153" t="s">
        <v>165</v>
      </c>
      <c r="E262" s="154" t="s">
        <v>1594</v>
      </c>
      <c r="F262" s="155" t="s">
        <v>1595</v>
      </c>
      <c r="G262" s="156" t="s">
        <v>168</v>
      </c>
      <c r="H262" s="157">
        <v>48.904000000000003</v>
      </c>
      <c r="I262" s="158"/>
      <c r="J262" s="159">
        <f>ROUND(I262*H262,2)</f>
        <v>0</v>
      </c>
      <c r="K262" s="160"/>
      <c r="L262" s="30"/>
      <c r="M262" s="161" t="s">
        <v>1</v>
      </c>
      <c r="N262" s="162" t="s">
        <v>40</v>
      </c>
      <c r="O262" s="58"/>
      <c r="P262" s="163">
        <f>O262*H262</f>
        <v>0</v>
      </c>
      <c r="Q262" s="163">
        <v>2.2000000000000001E-4</v>
      </c>
      <c r="R262" s="163">
        <f>Q262*H262</f>
        <v>1.0758880000000002E-2</v>
      </c>
      <c r="S262" s="163">
        <v>0</v>
      </c>
      <c r="T262" s="164">
        <f>S262*H262</f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65" t="s">
        <v>227</v>
      </c>
      <c r="AT262" s="165" t="s">
        <v>165</v>
      </c>
      <c r="AU262" s="165" t="s">
        <v>87</v>
      </c>
      <c r="AY262" s="14" t="s">
        <v>163</v>
      </c>
      <c r="BE262" s="166">
        <f>IF(N262="základná",J262,0)</f>
        <v>0</v>
      </c>
      <c r="BF262" s="166">
        <f>IF(N262="znížená",J262,0)</f>
        <v>0</v>
      </c>
      <c r="BG262" s="166">
        <f>IF(N262="zákl. prenesená",J262,0)</f>
        <v>0</v>
      </c>
      <c r="BH262" s="166">
        <f>IF(N262="zníž. prenesená",J262,0)</f>
        <v>0</v>
      </c>
      <c r="BI262" s="166">
        <f>IF(N262="nulová",J262,0)</f>
        <v>0</v>
      </c>
      <c r="BJ262" s="14" t="s">
        <v>87</v>
      </c>
      <c r="BK262" s="166">
        <f>ROUND(I262*H262,2)</f>
        <v>0</v>
      </c>
      <c r="BL262" s="14" t="s">
        <v>227</v>
      </c>
      <c r="BM262" s="165" t="s">
        <v>3060</v>
      </c>
    </row>
    <row r="263" spans="1:65" s="2" customFormat="1" ht="37.9" customHeight="1">
      <c r="A263" s="29"/>
      <c r="B263" s="152"/>
      <c r="C263" s="153" t="s">
        <v>848</v>
      </c>
      <c r="D263" s="153" t="s">
        <v>165</v>
      </c>
      <c r="E263" s="154" t="s">
        <v>1598</v>
      </c>
      <c r="F263" s="155" t="s">
        <v>1599</v>
      </c>
      <c r="G263" s="156" t="s">
        <v>168</v>
      </c>
      <c r="H263" s="157">
        <v>48.904000000000003</v>
      </c>
      <c r="I263" s="158"/>
      <c r="J263" s="159">
        <f>ROUND(I263*H263,2)</f>
        <v>0</v>
      </c>
      <c r="K263" s="160"/>
      <c r="L263" s="30"/>
      <c r="M263" s="161" t="s">
        <v>1</v>
      </c>
      <c r="N263" s="162" t="s">
        <v>40</v>
      </c>
      <c r="O263" s="58"/>
      <c r="P263" s="163">
        <f>O263*H263</f>
        <v>0</v>
      </c>
      <c r="Q263" s="163">
        <v>2.0000000000000002E-5</v>
      </c>
      <c r="R263" s="163">
        <f>Q263*H263</f>
        <v>9.780800000000001E-4</v>
      </c>
      <c r="S263" s="163">
        <v>0</v>
      </c>
      <c r="T263" s="164">
        <f>S263*H263</f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65" t="s">
        <v>227</v>
      </c>
      <c r="AT263" s="165" t="s">
        <v>165</v>
      </c>
      <c r="AU263" s="165" t="s">
        <v>87</v>
      </c>
      <c r="AY263" s="14" t="s">
        <v>163</v>
      </c>
      <c r="BE263" s="166">
        <f>IF(N263="základná",J263,0)</f>
        <v>0</v>
      </c>
      <c r="BF263" s="166">
        <f>IF(N263="znížená",J263,0)</f>
        <v>0</v>
      </c>
      <c r="BG263" s="166">
        <f>IF(N263="zákl. prenesená",J263,0)</f>
        <v>0</v>
      </c>
      <c r="BH263" s="166">
        <f>IF(N263="zníž. prenesená",J263,0)</f>
        <v>0</v>
      </c>
      <c r="BI263" s="166">
        <f>IF(N263="nulová",J263,0)</f>
        <v>0</v>
      </c>
      <c r="BJ263" s="14" t="s">
        <v>87</v>
      </c>
      <c r="BK263" s="166">
        <f>ROUND(I263*H263,2)</f>
        <v>0</v>
      </c>
      <c r="BL263" s="14" t="s">
        <v>227</v>
      </c>
      <c r="BM263" s="165" t="s">
        <v>3061</v>
      </c>
    </row>
    <row r="264" spans="1:65" s="12" customFormat="1" ht="22.9" customHeight="1">
      <c r="B264" s="139"/>
      <c r="D264" s="140" t="s">
        <v>73</v>
      </c>
      <c r="E264" s="150" t="s">
        <v>1605</v>
      </c>
      <c r="F264" s="150" t="s">
        <v>1606</v>
      </c>
      <c r="I264" s="142"/>
      <c r="J264" s="151">
        <f>BK264</f>
        <v>0</v>
      </c>
      <c r="L264" s="139"/>
      <c r="M264" s="144"/>
      <c r="N264" s="145"/>
      <c r="O264" s="145"/>
      <c r="P264" s="146">
        <f>SUM(P265:P266)</f>
        <v>0</v>
      </c>
      <c r="Q264" s="145"/>
      <c r="R264" s="146">
        <f>SUM(R265:R266)</f>
        <v>3.005012E-2</v>
      </c>
      <c r="S264" s="145"/>
      <c r="T264" s="147">
        <f>SUM(T265:T266)</f>
        <v>0</v>
      </c>
      <c r="AR264" s="140" t="s">
        <v>87</v>
      </c>
      <c r="AT264" s="148" t="s">
        <v>73</v>
      </c>
      <c r="AU264" s="148" t="s">
        <v>81</v>
      </c>
      <c r="AY264" s="140" t="s">
        <v>163</v>
      </c>
      <c r="BK264" s="149">
        <f>SUM(BK265:BK266)</f>
        <v>0</v>
      </c>
    </row>
    <row r="265" spans="1:65" s="2" customFormat="1" ht="24.2" customHeight="1">
      <c r="A265" s="29"/>
      <c r="B265" s="152"/>
      <c r="C265" s="153" t="s">
        <v>852</v>
      </c>
      <c r="D265" s="153" t="s">
        <v>165</v>
      </c>
      <c r="E265" s="154" t="s">
        <v>1608</v>
      </c>
      <c r="F265" s="155" t="s">
        <v>1609</v>
      </c>
      <c r="G265" s="156" t="s">
        <v>168</v>
      </c>
      <c r="H265" s="157">
        <v>69.884</v>
      </c>
      <c r="I265" s="158"/>
      <c r="J265" s="159">
        <f>ROUND(I265*H265,2)</f>
        <v>0</v>
      </c>
      <c r="K265" s="160"/>
      <c r="L265" s="30"/>
      <c r="M265" s="161" t="s">
        <v>1</v>
      </c>
      <c r="N265" s="162" t="s">
        <v>40</v>
      </c>
      <c r="O265" s="58"/>
      <c r="P265" s="163">
        <f>O265*H265</f>
        <v>0</v>
      </c>
      <c r="Q265" s="163">
        <v>1E-4</v>
      </c>
      <c r="R265" s="163">
        <f>Q265*H265</f>
        <v>6.9884000000000005E-3</v>
      </c>
      <c r="S265" s="163">
        <v>0</v>
      </c>
      <c r="T265" s="164">
        <f>S265*H265</f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65" t="s">
        <v>227</v>
      </c>
      <c r="AT265" s="165" t="s">
        <v>165</v>
      </c>
      <c r="AU265" s="165" t="s">
        <v>87</v>
      </c>
      <c r="AY265" s="14" t="s">
        <v>163</v>
      </c>
      <c r="BE265" s="166">
        <f>IF(N265="základná",J265,0)</f>
        <v>0</v>
      </c>
      <c r="BF265" s="166">
        <f>IF(N265="znížená",J265,0)</f>
        <v>0</v>
      </c>
      <c r="BG265" s="166">
        <f>IF(N265="zákl. prenesená",J265,0)</f>
        <v>0</v>
      </c>
      <c r="BH265" s="166">
        <f>IF(N265="zníž. prenesená",J265,0)</f>
        <v>0</v>
      </c>
      <c r="BI265" s="166">
        <f>IF(N265="nulová",J265,0)</f>
        <v>0</v>
      </c>
      <c r="BJ265" s="14" t="s">
        <v>87</v>
      </c>
      <c r="BK265" s="166">
        <f>ROUND(I265*H265,2)</f>
        <v>0</v>
      </c>
      <c r="BL265" s="14" t="s">
        <v>227</v>
      </c>
      <c r="BM265" s="165" t="s">
        <v>3062</v>
      </c>
    </row>
    <row r="266" spans="1:65" s="2" customFormat="1" ht="44.25" customHeight="1">
      <c r="A266" s="29"/>
      <c r="B266" s="152"/>
      <c r="C266" s="153" t="s">
        <v>856</v>
      </c>
      <c r="D266" s="153" t="s">
        <v>165</v>
      </c>
      <c r="E266" s="154" t="s">
        <v>1620</v>
      </c>
      <c r="F266" s="155" t="s">
        <v>1621</v>
      </c>
      <c r="G266" s="156" t="s">
        <v>168</v>
      </c>
      <c r="H266" s="157">
        <v>69.884</v>
      </c>
      <c r="I266" s="158"/>
      <c r="J266" s="159">
        <f>ROUND(I266*H266,2)</f>
        <v>0</v>
      </c>
      <c r="K266" s="160"/>
      <c r="L266" s="30"/>
      <c r="M266" s="161" t="s">
        <v>1</v>
      </c>
      <c r="N266" s="162" t="s">
        <v>40</v>
      </c>
      <c r="O266" s="58"/>
      <c r="P266" s="163">
        <f>O266*H266</f>
        <v>0</v>
      </c>
      <c r="Q266" s="163">
        <v>3.3E-4</v>
      </c>
      <c r="R266" s="163">
        <f>Q266*H266</f>
        <v>2.3061720000000001E-2</v>
      </c>
      <c r="S266" s="163">
        <v>0</v>
      </c>
      <c r="T266" s="164">
        <f>S266*H266</f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65" t="s">
        <v>227</v>
      </c>
      <c r="AT266" s="165" t="s">
        <v>165</v>
      </c>
      <c r="AU266" s="165" t="s">
        <v>87</v>
      </c>
      <c r="AY266" s="14" t="s">
        <v>163</v>
      </c>
      <c r="BE266" s="166">
        <f>IF(N266="základná",J266,0)</f>
        <v>0</v>
      </c>
      <c r="BF266" s="166">
        <f>IF(N266="znížená",J266,0)</f>
        <v>0</v>
      </c>
      <c r="BG266" s="166">
        <f>IF(N266="zákl. prenesená",J266,0)</f>
        <v>0</v>
      </c>
      <c r="BH266" s="166">
        <f>IF(N266="zníž. prenesená",J266,0)</f>
        <v>0</v>
      </c>
      <c r="BI266" s="166">
        <f>IF(N266="nulová",J266,0)</f>
        <v>0</v>
      </c>
      <c r="BJ266" s="14" t="s">
        <v>87</v>
      </c>
      <c r="BK266" s="166">
        <f>ROUND(I266*H266,2)</f>
        <v>0</v>
      </c>
      <c r="BL266" s="14" t="s">
        <v>227</v>
      </c>
      <c r="BM266" s="165" t="s">
        <v>3063</v>
      </c>
    </row>
    <row r="267" spans="1:65" s="12" customFormat="1" ht="22.9" customHeight="1">
      <c r="B267" s="139"/>
      <c r="D267" s="140" t="s">
        <v>73</v>
      </c>
      <c r="E267" s="150" t="s">
        <v>3064</v>
      </c>
      <c r="F267" s="150" t="s">
        <v>3065</v>
      </c>
      <c r="I267" s="142"/>
      <c r="J267" s="151">
        <f>BK267</f>
        <v>0</v>
      </c>
      <c r="L267" s="139"/>
      <c r="M267" s="144"/>
      <c r="N267" s="145"/>
      <c r="O267" s="145"/>
      <c r="P267" s="146">
        <f>P268</f>
        <v>0</v>
      </c>
      <c r="Q267" s="145"/>
      <c r="R267" s="146">
        <f>R268</f>
        <v>0</v>
      </c>
      <c r="S267" s="145"/>
      <c r="T267" s="147">
        <f>T268</f>
        <v>6.8849999999999995E-2</v>
      </c>
      <c r="AR267" s="140" t="s">
        <v>87</v>
      </c>
      <c r="AT267" s="148" t="s">
        <v>73</v>
      </c>
      <c r="AU267" s="148" t="s">
        <v>81</v>
      </c>
      <c r="AY267" s="140" t="s">
        <v>163</v>
      </c>
      <c r="BK267" s="149">
        <f>BK268</f>
        <v>0</v>
      </c>
    </row>
    <row r="268" spans="1:65" s="2" customFormat="1" ht="16.5" customHeight="1">
      <c r="A268" s="29"/>
      <c r="B268" s="152"/>
      <c r="C268" s="153" t="s">
        <v>860</v>
      </c>
      <c r="D268" s="153" t="s">
        <v>165</v>
      </c>
      <c r="E268" s="154" t="s">
        <v>3066</v>
      </c>
      <c r="F268" s="155" t="s">
        <v>3067</v>
      </c>
      <c r="G268" s="156" t="s">
        <v>168</v>
      </c>
      <c r="H268" s="157">
        <v>3.8250000000000002</v>
      </c>
      <c r="I268" s="158"/>
      <c r="J268" s="159">
        <f>ROUND(I268*H268,2)</f>
        <v>0</v>
      </c>
      <c r="K268" s="160"/>
      <c r="L268" s="30"/>
      <c r="M268" s="161" t="s">
        <v>1</v>
      </c>
      <c r="N268" s="162" t="s">
        <v>40</v>
      </c>
      <c r="O268" s="58"/>
      <c r="P268" s="163">
        <f>O268*H268</f>
        <v>0</v>
      </c>
      <c r="Q268" s="163">
        <v>0</v>
      </c>
      <c r="R268" s="163">
        <f>Q268*H268</f>
        <v>0</v>
      </c>
      <c r="S268" s="163">
        <v>1.7999999999999999E-2</v>
      </c>
      <c r="T268" s="164">
        <f>S268*H268</f>
        <v>6.8849999999999995E-2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65" t="s">
        <v>227</v>
      </c>
      <c r="AT268" s="165" t="s">
        <v>165</v>
      </c>
      <c r="AU268" s="165" t="s">
        <v>87</v>
      </c>
      <c r="AY268" s="14" t="s">
        <v>163</v>
      </c>
      <c r="BE268" s="166">
        <f>IF(N268="základná",J268,0)</f>
        <v>0</v>
      </c>
      <c r="BF268" s="166">
        <f>IF(N268="znížená",J268,0)</f>
        <v>0</v>
      </c>
      <c r="BG268" s="166">
        <f>IF(N268="zákl. prenesená",J268,0)</f>
        <v>0</v>
      </c>
      <c r="BH268" s="166">
        <f>IF(N268="zníž. prenesená",J268,0)</f>
        <v>0</v>
      </c>
      <c r="BI268" s="166">
        <f>IF(N268="nulová",J268,0)</f>
        <v>0</v>
      </c>
      <c r="BJ268" s="14" t="s">
        <v>87</v>
      </c>
      <c r="BK268" s="166">
        <f>ROUND(I268*H268,2)</f>
        <v>0</v>
      </c>
      <c r="BL268" s="14" t="s">
        <v>227</v>
      </c>
      <c r="BM268" s="165" t="s">
        <v>3068</v>
      </c>
    </row>
    <row r="269" spans="1:65" s="12" customFormat="1" ht="25.9" customHeight="1">
      <c r="B269" s="139"/>
      <c r="D269" s="140" t="s">
        <v>73</v>
      </c>
      <c r="E269" s="141" t="s">
        <v>613</v>
      </c>
      <c r="F269" s="141" t="s">
        <v>1623</v>
      </c>
      <c r="I269" s="142"/>
      <c r="J269" s="143">
        <f>BK269</f>
        <v>0</v>
      </c>
      <c r="L269" s="139"/>
      <c r="M269" s="144"/>
      <c r="N269" s="145"/>
      <c r="O269" s="145"/>
      <c r="P269" s="146">
        <f>P270</f>
        <v>0</v>
      </c>
      <c r="Q269" s="145"/>
      <c r="R269" s="146">
        <f>R270</f>
        <v>9.9154999999999993E-2</v>
      </c>
      <c r="S269" s="145"/>
      <c r="T269" s="147">
        <f>T270</f>
        <v>0</v>
      </c>
      <c r="AR269" s="140" t="s">
        <v>174</v>
      </c>
      <c r="AT269" s="148" t="s">
        <v>73</v>
      </c>
      <c r="AU269" s="148" t="s">
        <v>74</v>
      </c>
      <c r="AY269" s="140" t="s">
        <v>163</v>
      </c>
      <c r="BK269" s="149">
        <f>BK270</f>
        <v>0</v>
      </c>
    </row>
    <row r="270" spans="1:65" s="12" customFormat="1" ht="22.9" customHeight="1">
      <c r="B270" s="139"/>
      <c r="D270" s="140" t="s">
        <v>73</v>
      </c>
      <c r="E270" s="150" t="s">
        <v>1624</v>
      </c>
      <c r="F270" s="150" t="s">
        <v>1625</v>
      </c>
      <c r="I270" s="142"/>
      <c r="J270" s="151">
        <f>BK270</f>
        <v>0</v>
      </c>
      <c r="L270" s="139"/>
      <c r="M270" s="144"/>
      <c r="N270" s="145"/>
      <c r="O270" s="145"/>
      <c r="P270" s="146">
        <f>SUM(P271:P302)</f>
        <v>0</v>
      </c>
      <c r="Q270" s="145"/>
      <c r="R270" s="146">
        <f>SUM(R271:R302)</f>
        <v>9.9154999999999993E-2</v>
      </c>
      <c r="S270" s="145"/>
      <c r="T270" s="147">
        <f>SUM(T271:T302)</f>
        <v>0</v>
      </c>
      <c r="AR270" s="140" t="s">
        <v>174</v>
      </c>
      <c r="AT270" s="148" t="s">
        <v>73</v>
      </c>
      <c r="AU270" s="148" t="s">
        <v>81</v>
      </c>
      <c r="AY270" s="140" t="s">
        <v>163</v>
      </c>
      <c r="BK270" s="149">
        <f>SUM(BK271:BK302)</f>
        <v>0</v>
      </c>
    </row>
    <row r="271" spans="1:65" s="2" customFormat="1" ht="24.2" customHeight="1">
      <c r="A271" s="29"/>
      <c r="B271" s="152"/>
      <c r="C271" s="153" t="s">
        <v>864</v>
      </c>
      <c r="D271" s="153" t="s">
        <v>165</v>
      </c>
      <c r="E271" s="154" t="s">
        <v>1627</v>
      </c>
      <c r="F271" s="155" t="s">
        <v>1628</v>
      </c>
      <c r="G271" s="156" t="s">
        <v>282</v>
      </c>
      <c r="H271" s="157">
        <v>170</v>
      </c>
      <c r="I271" s="158"/>
      <c r="J271" s="159">
        <f t="shared" ref="J271:J302" si="60">ROUND(I271*H271,2)</f>
        <v>0</v>
      </c>
      <c r="K271" s="160"/>
      <c r="L271" s="30"/>
      <c r="M271" s="161" t="s">
        <v>1</v>
      </c>
      <c r="N271" s="162" t="s">
        <v>40</v>
      </c>
      <c r="O271" s="58"/>
      <c r="P271" s="163">
        <f t="shared" ref="P271:P302" si="61">O271*H271</f>
        <v>0</v>
      </c>
      <c r="Q271" s="163">
        <v>0</v>
      </c>
      <c r="R271" s="163">
        <f t="shared" ref="R271:R302" si="62">Q271*H271</f>
        <v>0</v>
      </c>
      <c r="S271" s="163">
        <v>0</v>
      </c>
      <c r="T271" s="164">
        <f t="shared" ref="T271:T302" si="63">S271*H271</f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65" t="s">
        <v>436</v>
      </c>
      <c r="AT271" s="165" t="s">
        <v>165</v>
      </c>
      <c r="AU271" s="165" t="s">
        <v>87</v>
      </c>
      <c r="AY271" s="14" t="s">
        <v>163</v>
      </c>
      <c r="BE271" s="166">
        <f t="shared" ref="BE271:BE302" si="64">IF(N271="základná",J271,0)</f>
        <v>0</v>
      </c>
      <c r="BF271" s="166">
        <f t="shared" ref="BF271:BF302" si="65">IF(N271="znížená",J271,0)</f>
        <v>0</v>
      </c>
      <c r="BG271" s="166">
        <f t="shared" ref="BG271:BG302" si="66">IF(N271="zákl. prenesená",J271,0)</f>
        <v>0</v>
      </c>
      <c r="BH271" s="166">
        <f t="shared" ref="BH271:BH302" si="67">IF(N271="zníž. prenesená",J271,0)</f>
        <v>0</v>
      </c>
      <c r="BI271" s="166">
        <f t="shared" ref="BI271:BI302" si="68">IF(N271="nulová",J271,0)</f>
        <v>0</v>
      </c>
      <c r="BJ271" s="14" t="s">
        <v>87</v>
      </c>
      <c r="BK271" s="166">
        <f t="shared" ref="BK271:BK302" si="69">ROUND(I271*H271,2)</f>
        <v>0</v>
      </c>
      <c r="BL271" s="14" t="s">
        <v>436</v>
      </c>
      <c r="BM271" s="165" t="s">
        <v>3069</v>
      </c>
    </row>
    <row r="272" spans="1:65" s="2" customFormat="1" ht="24.2" customHeight="1">
      <c r="A272" s="29"/>
      <c r="B272" s="152"/>
      <c r="C272" s="172" t="s">
        <v>868</v>
      </c>
      <c r="D272" s="172" t="s">
        <v>613</v>
      </c>
      <c r="E272" s="173" t="s">
        <v>1631</v>
      </c>
      <c r="F272" s="174" t="s">
        <v>1632</v>
      </c>
      <c r="G272" s="175" t="s">
        <v>282</v>
      </c>
      <c r="H272" s="176">
        <v>170</v>
      </c>
      <c r="I272" s="177"/>
      <c r="J272" s="178">
        <f t="shared" si="60"/>
        <v>0</v>
      </c>
      <c r="K272" s="179"/>
      <c r="L272" s="180"/>
      <c r="M272" s="181" t="s">
        <v>1</v>
      </c>
      <c r="N272" s="182" t="s">
        <v>40</v>
      </c>
      <c r="O272" s="58"/>
      <c r="P272" s="163">
        <f t="shared" si="61"/>
        <v>0</v>
      </c>
      <c r="Q272" s="163">
        <v>1.7000000000000001E-4</v>
      </c>
      <c r="R272" s="163">
        <f t="shared" si="62"/>
        <v>2.8900000000000002E-2</v>
      </c>
      <c r="S272" s="163">
        <v>0</v>
      </c>
      <c r="T272" s="164">
        <f t="shared" si="63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65" t="s">
        <v>936</v>
      </c>
      <c r="AT272" s="165" t="s">
        <v>613</v>
      </c>
      <c r="AU272" s="165" t="s">
        <v>87</v>
      </c>
      <c r="AY272" s="14" t="s">
        <v>163</v>
      </c>
      <c r="BE272" s="166">
        <f t="shared" si="64"/>
        <v>0</v>
      </c>
      <c r="BF272" s="166">
        <f t="shared" si="65"/>
        <v>0</v>
      </c>
      <c r="BG272" s="166">
        <f t="shared" si="66"/>
        <v>0</v>
      </c>
      <c r="BH272" s="166">
        <f t="shared" si="67"/>
        <v>0</v>
      </c>
      <c r="BI272" s="166">
        <f t="shared" si="68"/>
        <v>0</v>
      </c>
      <c r="BJ272" s="14" t="s">
        <v>87</v>
      </c>
      <c r="BK272" s="166">
        <f t="shared" si="69"/>
        <v>0</v>
      </c>
      <c r="BL272" s="14" t="s">
        <v>936</v>
      </c>
      <c r="BM272" s="165" t="s">
        <v>3070</v>
      </c>
    </row>
    <row r="273" spans="1:65" s="2" customFormat="1" ht="24.2" customHeight="1">
      <c r="A273" s="29"/>
      <c r="B273" s="152"/>
      <c r="C273" s="172" t="s">
        <v>872</v>
      </c>
      <c r="D273" s="172" t="s">
        <v>613</v>
      </c>
      <c r="E273" s="173" t="s">
        <v>1635</v>
      </c>
      <c r="F273" s="174" t="s">
        <v>1636</v>
      </c>
      <c r="G273" s="175" t="s">
        <v>245</v>
      </c>
      <c r="H273" s="176">
        <v>4</v>
      </c>
      <c r="I273" s="177"/>
      <c r="J273" s="178">
        <f t="shared" si="60"/>
        <v>0</v>
      </c>
      <c r="K273" s="179"/>
      <c r="L273" s="180"/>
      <c r="M273" s="181" t="s">
        <v>1</v>
      </c>
      <c r="N273" s="182" t="s">
        <v>40</v>
      </c>
      <c r="O273" s="58"/>
      <c r="P273" s="163">
        <f t="shared" si="61"/>
        <v>0</v>
      </c>
      <c r="Q273" s="163">
        <v>1.0000000000000001E-5</v>
      </c>
      <c r="R273" s="163">
        <f t="shared" si="62"/>
        <v>4.0000000000000003E-5</v>
      </c>
      <c r="S273" s="163">
        <v>0</v>
      </c>
      <c r="T273" s="164">
        <f t="shared" si="63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65" t="s">
        <v>936</v>
      </c>
      <c r="AT273" s="165" t="s">
        <v>613</v>
      </c>
      <c r="AU273" s="165" t="s">
        <v>87</v>
      </c>
      <c r="AY273" s="14" t="s">
        <v>163</v>
      </c>
      <c r="BE273" s="166">
        <f t="shared" si="64"/>
        <v>0</v>
      </c>
      <c r="BF273" s="166">
        <f t="shared" si="65"/>
        <v>0</v>
      </c>
      <c r="BG273" s="166">
        <f t="shared" si="66"/>
        <v>0</v>
      </c>
      <c r="BH273" s="166">
        <f t="shared" si="67"/>
        <v>0</v>
      </c>
      <c r="BI273" s="166">
        <f t="shared" si="68"/>
        <v>0</v>
      </c>
      <c r="BJ273" s="14" t="s">
        <v>87</v>
      </c>
      <c r="BK273" s="166">
        <f t="shared" si="69"/>
        <v>0</v>
      </c>
      <c r="BL273" s="14" t="s">
        <v>936</v>
      </c>
      <c r="BM273" s="165" t="s">
        <v>3071</v>
      </c>
    </row>
    <row r="274" spans="1:65" s="2" customFormat="1" ht="24.2" customHeight="1">
      <c r="A274" s="29"/>
      <c r="B274" s="152"/>
      <c r="C274" s="153" t="s">
        <v>876</v>
      </c>
      <c r="D274" s="153" t="s">
        <v>165</v>
      </c>
      <c r="E274" s="154" t="s">
        <v>1639</v>
      </c>
      <c r="F274" s="155" t="s">
        <v>1640</v>
      </c>
      <c r="G274" s="156" t="s">
        <v>245</v>
      </c>
      <c r="H274" s="157">
        <v>1</v>
      </c>
      <c r="I274" s="158"/>
      <c r="J274" s="159">
        <f t="shared" si="60"/>
        <v>0</v>
      </c>
      <c r="K274" s="160"/>
      <c r="L274" s="30"/>
      <c r="M274" s="161" t="s">
        <v>1</v>
      </c>
      <c r="N274" s="162" t="s">
        <v>40</v>
      </c>
      <c r="O274" s="58"/>
      <c r="P274" s="163">
        <f t="shared" si="61"/>
        <v>0</v>
      </c>
      <c r="Q274" s="163">
        <v>0</v>
      </c>
      <c r="R274" s="163">
        <f t="shared" si="62"/>
        <v>0</v>
      </c>
      <c r="S274" s="163">
        <v>0</v>
      </c>
      <c r="T274" s="164">
        <f t="shared" si="63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65" t="s">
        <v>436</v>
      </c>
      <c r="AT274" s="165" t="s">
        <v>165</v>
      </c>
      <c r="AU274" s="165" t="s">
        <v>87</v>
      </c>
      <c r="AY274" s="14" t="s">
        <v>163</v>
      </c>
      <c r="BE274" s="166">
        <f t="shared" si="64"/>
        <v>0</v>
      </c>
      <c r="BF274" s="166">
        <f t="shared" si="65"/>
        <v>0</v>
      </c>
      <c r="BG274" s="166">
        <f t="shared" si="66"/>
        <v>0</v>
      </c>
      <c r="BH274" s="166">
        <f t="shared" si="67"/>
        <v>0</v>
      </c>
      <c r="BI274" s="166">
        <f t="shared" si="68"/>
        <v>0</v>
      </c>
      <c r="BJ274" s="14" t="s">
        <v>87</v>
      </c>
      <c r="BK274" s="166">
        <f t="shared" si="69"/>
        <v>0</v>
      </c>
      <c r="BL274" s="14" t="s">
        <v>436</v>
      </c>
      <c r="BM274" s="165" t="s">
        <v>3072</v>
      </c>
    </row>
    <row r="275" spans="1:65" s="2" customFormat="1" ht="24.2" customHeight="1">
      <c r="A275" s="29"/>
      <c r="B275" s="152"/>
      <c r="C275" s="172" t="s">
        <v>880</v>
      </c>
      <c r="D275" s="172" t="s">
        <v>613</v>
      </c>
      <c r="E275" s="173" t="s">
        <v>1643</v>
      </c>
      <c r="F275" s="174" t="s">
        <v>1644</v>
      </c>
      <c r="G275" s="175" t="s">
        <v>245</v>
      </c>
      <c r="H275" s="176">
        <v>1</v>
      </c>
      <c r="I275" s="177"/>
      <c r="J275" s="178">
        <f t="shared" si="60"/>
        <v>0</v>
      </c>
      <c r="K275" s="179"/>
      <c r="L275" s="180"/>
      <c r="M275" s="181" t="s">
        <v>1</v>
      </c>
      <c r="N275" s="182" t="s">
        <v>40</v>
      </c>
      <c r="O275" s="58"/>
      <c r="P275" s="163">
        <f t="shared" si="61"/>
        <v>0</v>
      </c>
      <c r="Q275" s="163">
        <v>2.3000000000000001E-4</v>
      </c>
      <c r="R275" s="163">
        <f t="shared" si="62"/>
        <v>2.3000000000000001E-4</v>
      </c>
      <c r="S275" s="163">
        <v>0</v>
      </c>
      <c r="T275" s="164">
        <f t="shared" si="63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65" t="s">
        <v>936</v>
      </c>
      <c r="AT275" s="165" t="s">
        <v>613</v>
      </c>
      <c r="AU275" s="165" t="s">
        <v>87</v>
      </c>
      <c r="AY275" s="14" t="s">
        <v>163</v>
      </c>
      <c r="BE275" s="166">
        <f t="shared" si="64"/>
        <v>0</v>
      </c>
      <c r="BF275" s="166">
        <f t="shared" si="65"/>
        <v>0</v>
      </c>
      <c r="BG275" s="166">
        <f t="shared" si="66"/>
        <v>0</v>
      </c>
      <c r="BH275" s="166">
        <f t="shared" si="67"/>
        <v>0</v>
      </c>
      <c r="BI275" s="166">
        <f t="shared" si="68"/>
        <v>0</v>
      </c>
      <c r="BJ275" s="14" t="s">
        <v>87</v>
      </c>
      <c r="BK275" s="166">
        <f t="shared" si="69"/>
        <v>0</v>
      </c>
      <c r="BL275" s="14" t="s">
        <v>936</v>
      </c>
      <c r="BM275" s="165" t="s">
        <v>3073</v>
      </c>
    </row>
    <row r="276" spans="1:65" s="2" customFormat="1" ht="24.2" customHeight="1">
      <c r="A276" s="29"/>
      <c r="B276" s="152"/>
      <c r="C276" s="153" t="s">
        <v>884</v>
      </c>
      <c r="D276" s="153" t="s">
        <v>165</v>
      </c>
      <c r="E276" s="154" t="s">
        <v>1647</v>
      </c>
      <c r="F276" s="155" t="s">
        <v>1648</v>
      </c>
      <c r="G276" s="156" t="s">
        <v>245</v>
      </c>
      <c r="H276" s="157">
        <v>105</v>
      </c>
      <c r="I276" s="158"/>
      <c r="J276" s="159">
        <f t="shared" si="60"/>
        <v>0</v>
      </c>
      <c r="K276" s="160"/>
      <c r="L276" s="30"/>
      <c r="M276" s="161" t="s">
        <v>1</v>
      </c>
      <c r="N276" s="162" t="s">
        <v>40</v>
      </c>
      <c r="O276" s="58"/>
      <c r="P276" s="163">
        <f t="shared" si="61"/>
        <v>0</v>
      </c>
      <c r="Q276" s="163">
        <v>0</v>
      </c>
      <c r="R276" s="163">
        <f t="shared" si="62"/>
        <v>0</v>
      </c>
      <c r="S276" s="163">
        <v>0</v>
      </c>
      <c r="T276" s="164">
        <f t="shared" si="63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65" t="s">
        <v>436</v>
      </c>
      <c r="AT276" s="165" t="s">
        <v>165</v>
      </c>
      <c r="AU276" s="165" t="s">
        <v>87</v>
      </c>
      <c r="AY276" s="14" t="s">
        <v>163</v>
      </c>
      <c r="BE276" s="166">
        <f t="shared" si="64"/>
        <v>0</v>
      </c>
      <c r="BF276" s="166">
        <f t="shared" si="65"/>
        <v>0</v>
      </c>
      <c r="BG276" s="166">
        <f t="shared" si="66"/>
        <v>0</v>
      </c>
      <c r="BH276" s="166">
        <f t="shared" si="67"/>
        <v>0</v>
      </c>
      <c r="BI276" s="166">
        <f t="shared" si="68"/>
        <v>0</v>
      </c>
      <c r="BJ276" s="14" t="s">
        <v>87</v>
      </c>
      <c r="BK276" s="166">
        <f t="shared" si="69"/>
        <v>0</v>
      </c>
      <c r="BL276" s="14" t="s">
        <v>436</v>
      </c>
      <c r="BM276" s="165" t="s">
        <v>3074</v>
      </c>
    </row>
    <row r="277" spans="1:65" s="2" customFormat="1" ht="33" customHeight="1">
      <c r="A277" s="29"/>
      <c r="B277" s="152"/>
      <c r="C277" s="172" t="s">
        <v>888</v>
      </c>
      <c r="D277" s="172" t="s">
        <v>613</v>
      </c>
      <c r="E277" s="173" t="s">
        <v>1651</v>
      </c>
      <c r="F277" s="174" t="s">
        <v>1652</v>
      </c>
      <c r="G277" s="175" t="s">
        <v>245</v>
      </c>
      <c r="H277" s="176">
        <v>105</v>
      </c>
      <c r="I277" s="177"/>
      <c r="J277" s="178">
        <f t="shared" si="60"/>
        <v>0</v>
      </c>
      <c r="K277" s="179"/>
      <c r="L277" s="180"/>
      <c r="M277" s="181" t="s">
        <v>1</v>
      </c>
      <c r="N277" s="182" t="s">
        <v>40</v>
      </c>
      <c r="O277" s="58"/>
      <c r="P277" s="163">
        <f t="shared" si="61"/>
        <v>0</v>
      </c>
      <c r="Q277" s="163">
        <v>9.7E-5</v>
      </c>
      <c r="R277" s="163">
        <f t="shared" si="62"/>
        <v>1.0185E-2</v>
      </c>
      <c r="S277" s="163">
        <v>0</v>
      </c>
      <c r="T277" s="164">
        <f t="shared" si="63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65" t="s">
        <v>936</v>
      </c>
      <c r="AT277" s="165" t="s">
        <v>613</v>
      </c>
      <c r="AU277" s="165" t="s">
        <v>87</v>
      </c>
      <c r="AY277" s="14" t="s">
        <v>163</v>
      </c>
      <c r="BE277" s="166">
        <f t="shared" si="64"/>
        <v>0</v>
      </c>
      <c r="BF277" s="166">
        <f t="shared" si="65"/>
        <v>0</v>
      </c>
      <c r="BG277" s="166">
        <f t="shared" si="66"/>
        <v>0</v>
      </c>
      <c r="BH277" s="166">
        <f t="shared" si="67"/>
        <v>0</v>
      </c>
      <c r="BI277" s="166">
        <f t="shared" si="68"/>
        <v>0</v>
      </c>
      <c r="BJ277" s="14" t="s">
        <v>87</v>
      </c>
      <c r="BK277" s="166">
        <f t="shared" si="69"/>
        <v>0</v>
      </c>
      <c r="BL277" s="14" t="s">
        <v>936</v>
      </c>
      <c r="BM277" s="165" t="s">
        <v>3075</v>
      </c>
    </row>
    <row r="278" spans="1:65" s="2" customFormat="1" ht="24.2" customHeight="1">
      <c r="A278" s="29"/>
      <c r="B278" s="152"/>
      <c r="C278" s="153" t="s">
        <v>892</v>
      </c>
      <c r="D278" s="153" t="s">
        <v>165</v>
      </c>
      <c r="E278" s="154" t="s">
        <v>1671</v>
      </c>
      <c r="F278" s="155" t="s">
        <v>1672</v>
      </c>
      <c r="G278" s="156" t="s">
        <v>245</v>
      </c>
      <c r="H278" s="157">
        <v>3</v>
      </c>
      <c r="I278" s="158"/>
      <c r="J278" s="159">
        <f t="shared" si="60"/>
        <v>0</v>
      </c>
      <c r="K278" s="160"/>
      <c r="L278" s="30"/>
      <c r="M278" s="161" t="s">
        <v>1</v>
      </c>
      <c r="N278" s="162" t="s">
        <v>40</v>
      </c>
      <c r="O278" s="58"/>
      <c r="P278" s="163">
        <f t="shared" si="61"/>
        <v>0</v>
      </c>
      <c r="Q278" s="163">
        <v>0</v>
      </c>
      <c r="R278" s="163">
        <f t="shared" si="62"/>
        <v>0</v>
      </c>
      <c r="S278" s="163">
        <v>0</v>
      </c>
      <c r="T278" s="164">
        <f t="shared" si="63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65" t="s">
        <v>436</v>
      </c>
      <c r="AT278" s="165" t="s">
        <v>165</v>
      </c>
      <c r="AU278" s="165" t="s">
        <v>87</v>
      </c>
      <c r="AY278" s="14" t="s">
        <v>163</v>
      </c>
      <c r="BE278" s="166">
        <f t="shared" si="64"/>
        <v>0</v>
      </c>
      <c r="BF278" s="166">
        <f t="shared" si="65"/>
        <v>0</v>
      </c>
      <c r="BG278" s="166">
        <f t="shared" si="66"/>
        <v>0</v>
      </c>
      <c r="BH278" s="166">
        <f t="shared" si="67"/>
        <v>0</v>
      </c>
      <c r="BI278" s="166">
        <f t="shared" si="68"/>
        <v>0</v>
      </c>
      <c r="BJ278" s="14" t="s">
        <v>87</v>
      </c>
      <c r="BK278" s="166">
        <f t="shared" si="69"/>
        <v>0</v>
      </c>
      <c r="BL278" s="14" t="s">
        <v>436</v>
      </c>
      <c r="BM278" s="165" t="s">
        <v>3076</v>
      </c>
    </row>
    <row r="279" spans="1:65" s="2" customFormat="1" ht="16.5" customHeight="1">
      <c r="A279" s="29"/>
      <c r="B279" s="152"/>
      <c r="C279" s="172" t="s">
        <v>896</v>
      </c>
      <c r="D279" s="172" t="s">
        <v>613</v>
      </c>
      <c r="E279" s="173" t="s">
        <v>1675</v>
      </c>
      <c r="F279" s="174" t="s">
        <v>1676</v>
      </c>
      <c r="G279" s="175" t="s">
        <v>245</v>
      </c>
      <c r="H279" s="176">
        <v>3</v>
      </c>
      <c r="I279" s="177"/>
      <c r="J279" s="178">
        <f t="shared" si="60"/>
        <v>0</v>
      </c>
      <c r="K279" s="179"/>
      <c r="L279" s="180"/>
      <c r="M279" s="181" t="s">
        <v>1</v>
      </c>
      <c r="N279" s="182" t="s">
        <v>40</v>
      </c>
      <c r="O279" s="58"/>
      <c r="P279" s="163">
        <f t="shared" si="61"/>
        <v>0</v>
      </c>
      <c r="Q279" s="163">
        <v>5.0000000000000002E-5</v>
      </c>
      <c r="R279" s="163">
        <f t="shared" si="62"/>
        <v>1.5000000000000001E-4</v>
      </c>
      <c r="S279" s="163">
        <v>0</v>
      </c>
      <c r="T279" s="164">
        <f t="shared" si="63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65" t="s">
        <v>936</v>
      </c>
      <c r="AT279" s="165" t="s">
        <v>613</v>
      </c>
      <c r="AU279" s="165" t="s">
        <v>87</v>
      </c>
      <c r="AY279" s="14" t="s">
        <v>163</v>
      </c>
      <c r="BE279" s="166">
        <f t="shared" si="64"/>
        <v>0</v>
      </c>
      <c r="BF279" s="166">
        <f t="shared" si="65"/>
        <v>0</v>
      </c>
      <c r="BG279" s="166">
        <f t="shared" si="66"/>
        <v>0</v>
      </c>
      <c r="BH279" s="166">
        <f t="shared" si="67"/>
        <v>0</v>
      </c>
      <c r="BI279" s="166">
        <f t="shared" si="68"/>
        <v>0</v>
      </c>
      <c r="BJ279" s="14" t="s">
        <v>87</v>
      </c>
      <c r="BK279" s="166">
        <f t="shared" si="69"/>
        <v>0</v>
      </c>
      <c r="BL279" s="14" t="s">
        <v>936</v>
      </c>
      <c r="BM279" s="165" t="s">
        <v>3077</v>
      </c>
    </row>
    <row r="280" spans="1:65" s="2" customFormat="1" ht="16.5" customHeight="1">
      <c r="A280" s="29"/>
      <c r="B280" s="152"/>
      <c r="C280" s="172" t="s">
        <v>898</v>
      </c>
      <c r="D280" s="172" t="s">
        <v>613</v>
      </c>
      <c r="E280" s="173" t="s">
        <v>1679</v>
      </c>
      <c r="F280" s="174" t="s">
        <v>1680</v>
      </c>
      <c r="G280" s="175" t="s">
        <v>245</v>
      </c>
      <c r="H280" s="176">
        <v>3</v>
      </c>
      <c r="I280" s="177"/>
      <c r="J280" s="178">
        <f t="shared" si="60"/>
        <v>0</v>
      </c>
      <c r="K280" s="179"/>
      <c r="L280" s="180"/>
      <c r="M280" s="181" t="s">
        <v>1</v>
      </c>
      <c r="N280" s="182" t="s">
        <v>40</v>
      </c>
      <c r="O280" s="58"/>
      <c r="P280" s="163">
        <f t="shared" si="61"/>
        <v>0</v>
      </c>
      <c r="Q280" s="163">
        <v>2.0000000000000002E-5</v>
      </c>
      <c r="R280" s="163">
        <f t="shared" si="62"/>
        <v>6.0000000000000008E-5</v>
      </c>
      <c r="S280" s="163">
        <v>0</v>
      </c>
      <c r="T280" s="164">
        <f t="shared" si="63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65" t="s">
        <v>936</v>
      </c>
      <c r="AT280" s="165" t="s">
        <v>613</v>
      </c>
      <c r="AU280" s="165" t="s">
        <v>87</v>
      </c>
      <c r="AY280" s="14" t="s">
        <v>163</v>
      </c>
      <c r="BE280" s="166">
        <f t="shared" si="64"/>
        <v>0</v>
      </c>
      <c r="BF280" s="166">
        <f t="shared" si="65"/>
        <v>0</v>
      </c>
      <c r="BG280" s="166">
        <f t="shared" si="66"/>
        <v>0</v>
      </c>
      <c r="BH280" s="166">
        <f t="shared" si="67"/>
        <v>0</v>
      </c>
      <c r="BI280" s="166">
        <f t="shared" si="68"/>
        <v>0</v>
      </c>
      <c r="BJ280" s="14" t="s">
        <v>87</v>
      </c>
      <c r="BK280" s="166">
        <f t="shared" si="69"/>
        <v>0</v>
      </c>
      <c r="BL280" s="14" t="s">
        <v>936</v>
      </c>
      <c r="BM280" s="165" t="s">
        <v>3078</v>
      </c>
    </row>
    <row r="281" spans="1:65" s="2" customFormat="1" ht="16.5" customHeight="1">
      <c r="A281" s="29"/>
      <c r="B281" s="152"/>
      <c r="C281" s="172" t="s">
        <v>900</v>
      </c>
      <c r="D281" s="172" t="s">
        <v>613</v>
      </c>
      <c r="E281" s="173" t="s">
        <v>1667</v>
      </c>
      <c r="F281" s="174" t="s">
        <v>1668</v>
      </c>
      <c r="G281" s="175" t="s">
        <v>245</v>
      </c>
      <c r="H281" s="176">
        <v>3</v>
      </c>
      <c r="I281" s="177"/>
      <c r="J281" s="178">
        <f t="shared" si="60"/>
        <v>0</v>
      </c>
      <c r="K281" s="179"/>
      <c r="L281" s="180"/>
      <c r="M281" s="181" t="s">
        <v>1</v>
      </c>
      <c r="N281" s="182" t="s">
        <v>40</v>
      </c>
      <c r="O281" s="58"/>
      <c r="P281" s="163">
        <f t="shared" si="61"/>
        <v>0</v>
      </c>
      <c r="Q281" s="163">
        <v>1.0000000000000001E-5</v>
      </c>
      <c r="R281" s="163">
        <f t="shared" si="62"/>
        <v>3.0000000000000004E-5</v>
      </c>
      <c r="S281" s="163">
        <v>0</v>
      </c>
      <c r="T281" s="164">
        <f t="shared" si="63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65" t="s">
        <v>936</v>
      </c>
      <c r="AT281" s="165" t="s">
        <v>613</v>
      </c>
      <c r="AU281" s="165" t="s">
        <v>87</v>
      </c>
      <c r="AY281" s="14" t="s">
        <v>163</v>
      </c>
      <c r="BE281" s="166">
        <f t="shared" si="64"/>
        <v>0</v>
      </c>
      <c r="BF281" s="166">
        <f t="shared" si="65"/>
        <v>0</v>
      </c>
      <c r="BG281" s="166">
        <f t="shared" si="66"/>
        <v>0</v>
      </c>
      <c r="BH281" s="166">
        <f t="shared" si="67"/>
        <v>0</v>
      </c>
      <c r="BI281" s="166">
        <f t="shared" si="68"/>
        <v>0</v>
      </c>
      <c r="BJ281" s="14" t="s">
        <v>87</v>
      </c>
      <c r="BK281" s="166">
        <f t="shared" si="69"/>
        <v>0</v>
      </c>
      <c r="BL281" s="14" t="s">
        <v>936</v>
      </c>
      <c r="BM281" s="165" t="s">
        <v>3079</v>
      </c>
    </row>
    <row r="282" spans="1:65" s="2" customFormat="1" ht="24.2" customHeight="1">
      <c r="A282" s="29"/>
      <c r="B282" s="152"/>
      <c r="C282" s="153" t="s">
        <v>902</v>
      </c>
      <c r="D282" s="153" t="s">
        <v>165</v>
      </c>
      <c r="E282" s="154" t="s">
        <v>1711</v>
      </c>
      <c r="F282" s="155" t="s">
        <v>1712</v>
      </c>
      <c r="G282" s="156" t="s">
        <v>245</v>
      </c>
      <c r="H282" s="157">
        <v>2</v>
      </c>
      <c r="I282" s="158"/>
      <c r="J282" s="159">
        <f t="shared" si="60"/>
        <v>0</v>
      </c>
      <c r="K282" s="160"/>
      <c r="L282" s="30"/>
      <c r="M282" s="161" t="s">
        <v>1</v>
      </c>
      <c r="N282" s="162" t="s">
        <v>40</v>
      </c>
      <c r="O282" s="58"/>
      <c r="P282" s="163">
        <f t="shared" si="61"/>
        <v>0</v>
      </c>
      <c r="Q282" s="163">
        <v>0</v>
      </c>
      <c r="R282" s="163">
        <f t="shared" si="62"/>
        <v>0</v>
      </c>
      <c r="S282" s="163">
        <v>0</v>
      </c>
      <c r="T282" s="164">
        <f t="shared" si="63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65" t="s">
        <v>436</v>
      </c>
      <c r="AT282" s="165" t="s">
        <v>165</v>
      </c>
      <c r="AU282" s="165" t="s">
        <v>87</v>
      </c>
      <c r="AY282" s="14" t="s">
        <v>163</v>
      </c>
      <c r="BE282" s="166">
        <f t="shared" si="64"/>
        <v>0</v>
      </c>
      <c r="BF282" s="166">
        <f t="shared" si="65"/>
        <v>0</v>
      </c>
      <c r="BG282" s="166">
        <f t="shared" si="66"/>
        <v>0</v>
      </c>
      <c r="BH282" s="166">
        <f t="shared" si="67"/>
        <v>0</v>
      </c>
      <c r="BI282" s="166">
        <f t="shared" si="68"/>
        <v>0</v>
      </c>
      <c r="BJ282" s="14" t="s">
        <v>87</v>
      </c>
      <c r="BK282" s="166">
        <f t="shared" si="69"/>
        <v>0</v>
      </c>
      <c r="BL282" s="14" t="s">
        <v>436</v>
      </c>
      <c r="BM282" s="165" t="s">
        <v>3080</v>
      </c>
    </row>
    <row r="283" spans="1:65" s="2" customFormat="1" ht="16.5" customHeight="1">
      <c r="A283" s="29"/>
      <c r="B283" s="152"/>
      <c r="C283" s="172" t="s">
        <v>904</v>
      </c>
      <c r="D283" s="172" t="s">
        <v>613</v>
      </c>
      <c r="E283" s="173" t="s">
        <v>1715</v>
      </c>
      <c r="F283" s="174" t="s">
        <v>1716</v>
      </c>
      <c r="G283" s="175" t="s">
        <v>245</v>
      </c>
      <c r="H283" s="176">
        <v>2</v>
      </c>
      <c r="I283" s="177"/>
      <c r="J283" s="178">
        <f t="shared" si="60"/>
        <v>0</v>
      </c>
      <c r="K283" s="179"/>
      <c r="L283" s="180"/>
      <c r="M283" s="181" t="s">
        <v>1</v>
      </c>
      <c r="N283" s="182" t="s">
        <v>40</v>
      </c>
      <c r="O283" s="58"/>
      <c r="P283" s="163">
        <f t="shared" si="61"/>
        <v>0</v>
      </c>
      <c r="Q283" s="163">
        <v>2.1000000000000001E-4</v>
      </c>
      <c r="R283" s="163">
        <f t="shared" si="62"/>
        <v>4.2000000000000002E-4</v>
      </c>
      <c r="S283" s="163">
        <v>0</v>
      </c>
      <c r="T283" s="164">
        <f t="shared" si="63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65" t="s">
        <v>936</v>
      </c>
      <c r="AT283" s="165" t="s">
        <v>613</v>
      </c>
      <c r="AU283" s="165" t="s">
        <v>87</v>
      </c>
      <c r="AY283" s="14" t="s">
        <v>163</v>
      </c>
      <c r="BE283" s="166">
        <f t="shared" si="64"/>
        <v>0</v>
      </c>
      <c r="BF283" s="166">
        <f t="shared" si="65"/>
        <v>0</v>
      </c>
      <c r="BG283" s="166">
        <f t="shared" si="66"/>
        <v>0</v>
      </c>
      <c r="BH283" s="166">
        <f t="shared" si="67"/>
        <v>0</v>
      </c>
      <c r="BI283" s="166">
        <f t="shared" si="68"/>
        <v>0</v>
      </c>
      <c r="BJ283" s="14" t="s">
        <v>87</v>
      </c>
      <c r="BK283" s="166">
        <f t="shared" si="69"/>
        <v>0</v>
      </c>
      <c r="BL283" s="14" t="s">
        <v>936</v>
      </c>
      <c r="BM283" s="165" t="s">
        <v>3081</v>
      </c>
    </row>
    <row r="284" spans="1:65" s="2" customFormat="1" ht="33" customHeight="1">
      <c r="A284" s="29"/>
      <c r="B284" s="152"/>
      <c r="C284" s="153" t="s">
        <v>908</v>
      </c>
      <c r="D284" s="153" t="s">
        <v>165</v>
      </c>
      <c r="E284" s="154" t="s">
        <v>1727</v>
      </c>
      <c r="F284" s="155" t="s">
        <v>1728</v>
      </c>
      <c r="G284" s="156" t="s">
        <v>245</v>
      </c>
      <c r="H284" s="157">
        <v>4</v>
      </c>
      <c r="I284" s="158"/>
      <c r="J284" s="159">
        <f t="shared" si="60"/>
        <v>0</v>
      </c>
      <c r="K284" s="160"/>
      <c r="L284" s="30"/>
      <c r="M284" s="161" t="s">
        <v>1</v>
      </c>
      <c r="N284" s="162" t="s">
        <v>40</v>
      </c>
      <c r="O284" s="58"/>
      <c r="P284" s="163">
        <f t="shared" si="61"/>
        <v>0</v>
      </c>
      <c r="Q284" s="163">
        <v>0</v>
      </c>
      <c r="R284" s="163">
        <f t="shared" si="62"/>
        <v>0</v>
      </c>
      <c r="S284" s="163">
        <v>0</v>
      </c>
      <c r="T284" s="164">
        <f t="shared" si="63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65" t="s">
        <v>436</v>
      </c>
      <c r="AT284" s="165" t="s">
        <v>165</v>
      </c>
      <c r="AU284" s="165" t="s">
        <v>87</v>
      </c>
      <c r="AY284" s="14" t="s">
        <v>163</v>
      </c>
      <c r="BE284" s="166">
        <f t="shared" si="64"/>
        <v>0</v>
      </c>
      <c r="BF284" s="166">
        <f t="shared" si="65"/>
        <v>0</v>
      </c>
      <c r="BG284" s="166">
        <f t="shared" si="66"/>
        <v>0</v>
      </c>
      <c r="BH284" s="166">
        <f t="shared" si="67"/>
        <v>0</v>
      </c>
      <c r="BI284" s="166">
        <f t="shared" si="68"/>
        <v>0</v>
      </c>
      <c r="BJ284" s="14" t="s">
        <v>87</v>
      </c>
      <c r="BK284" s="166">
        <f t="shared" si="69"/>
        <v>0</v>
      </c>
      <c r="BL284" s="14" t="s">
        <v>436</v>
      </c>
      <c r="BM284" s="165" t="s">
        <v>3082</v>
      </c>
    </row>
    <row r="285" spans="1:65" s="2" customFormat="1" ht="16.5" customHeight="1">
      <c r="A285" s="29"/>
      <c r="B285" s="152"/>
      <c r="C285" s="172" t="s">
        <v>914</v>
      </c>
      <c r="D285" s="172" t="s">
        <v>613</v>
      </c>
      <c r="E285" s="173" t="s">
        <v>1731</v>
      </c>
      <c r="F285" s="174" t="s">
        <v>1732</v>
      </c>
      <c r="G285" s="175" t="s">
        <v>245</v>
      </c>
      <c r="H285" s="176">
        <v>4</v>
      </c>
      <c r="I285" s="177"/>
      <c r="J285" s="178">
        <f t="shared" si="60"/>
        <v>0</v>
      </c>
      <c r="K285" s="179"/>
      <c r="L285" s="180"/>
      <c r="M285" s="181" t="s">
        <v>1</v>
      </c>
      <c r="N285" s="182" t="s">
        <v>40</v>
      </c>
      <c r="O285" s="58"/>
      <c r="P285" s="163">
        <f t="shared" si="61"/>
        <v>0</v>
      </c>
      <c r="Q285" s="163">
        <v>6.9999999999999994E-5</v>
      </c>
      <c r="R285" s="163">
        <f t="shared" si="62"/>
        <v>2.7999999999999998E-4</v>
      </c>
      <c r="S285" s="163">
        <v>0</v>
      </c>
      <c r="T285" s="164">
        <f t="shared" si="63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65" t="s">
        <v>936</v>
      </c>
      <c r="AT285" s="165" t="s">
        <v>613</v>
      </c>
      <c r="AU285" s="165" t="s">
        <v>87</v>
      </c>
      <c r="AY285" s="14" t="s">
        <v>163</v>
      </c>
      <c r="BE285" s="166">
        <f t="shared" si="64"/>
        <v>0</v>
      </c>
      <c r="BF285" s="166">
        <f t="shared" si="65"/>
        <v>0</v>
      </c>
      <c r="BG285" s="166">
        <f t="shared" si="66"/>
        <v>0</v>
      </c>
      <c r="BH285" s="166">
        <f t="shared" si="67"/>
        <v>0</v>
      </c>
      <c r="BI285" s="166">
        <f t="shared" si="68"/>
        <v>0</v>
      </c>
      <c r="BJ285" s="14" t="s">
        <v>87</v>
      </c>
      <c r="BK285" s="166">
        <f t="shared" si="69"/>
        <v>0</v>
      </c>
      <c r="BL285" s="14" t="s">
        <v>936</v>
      </c>
      <c r="BM285" s="165" t="s">
        <v>3083</v>
      </c>
    </row>
    <row r="286" spans="1:65" s="2" customFormat="1" ht="33" customHeight="1">
      <c r="A286" s="29"/>
      <c r="B286" s="152"/>
      <c r="C286" s="153" t="s">
        <v>918</v>
      </c>
      <c r="D286" s="153" t="s">
        <v>165</v>
      </c>
      <c r="E286" s="154" t="s">
        <v>1735</v>
      </c>
      <c r="F286" s="155" t="s">
        <v>1736</v>
      </c>
      <c r="G286" s="156" t="s">
        <v>245</v>
      </c>
      <c r="H286" s="157">
        <v>1</v>
      </c>
      <c r="I286" s="158"/>
      <c r="J286" s="159">
        <f t="shared" si="60"/>
        <v>0</v>
      </c>
      <c r="K286" s="160"/>
      <c r="L286" s="30"/>
      <c r="M286" s="161" t="s">
        <v>1</v>
      </c>
      <c r="N286" s="162" t="s">
        <v>40</v>
      </c>
      <c r="O286" s="58"/>
      <c r="P286" s="163">
        <f t="shared" si="61"/>
        <v>0</v>
      </c>
      <c r="Q286" s="163">
        <v>0</v>
      </c>
      <c r="R286" s="163">
        <f t="shared" si="62"/>
        <v>0</v>
      </c>
      <c r="S286" s="163">
        <v>0</v>
      </c>
      <c r="T286" s="164">
        <f t="shared" si="63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65" t="s">
        <v>436</v>
      </c>
      <c r="AT286" s="165" t="s">
        <v>165</v>
      </c>
      <c r="AU286" s="165" t="s">
        <v>87</v>
      </c>
      <c r="AY286" s="14" t="s">
        <v>163</v>
      </c>
      <c r="BE286" s="166">
        <f t="shared" si="64"/>
        <v>0</v>
      </c>
      <c r="BF286" s="166">
        <f t="shared" si="65"/>
        <v>0</v>
      </c>
      <c r="BG286" s="166">
        <f t="shared" si="66"/>
        <v>0</v>
      </c>
      <c r="BH286" s="166">
        <f t="shared" si="67"/>
        <v>0</v>
      </c>
      <c r="BI286" s="166">
        <f t="shared" si="68"/>
        <v>0</v>
      </c>
      <c r="BJ286" s="14" t="s">
        <v>87</v>
      </c>
      <c r="BK286" s="166">
        <f t="shared" si="69"/>
        <v>0</v>
      </c>
      <c r="BL286" s="14" t="s">
        <v>436</v>
      </c>
      <c r="BM286" s="165" t="s">
        <v>3084</v>
      </c>
    </row>
    <row r="287" spans="1:65" s="2" customFormat="1" ht="16.5" customHeight="1">
      <c r="A287" s="29"/>
      <c r="B287" s="152"/>
      <c r="C287" s="172" t="s">
        <v>922</v>
      </c>
      <c r="D287" s="172" t="s">
        <v>613</v>
      </c>
      <c r="E287" s="173" t="s">
        <v>1739</v>
      </c>
      <c r="F287" s="174" t="s">
        <v>1740</v>
      </c>
      <c r="G287" s="175" t="s">
        <v>245</v>
      </c>
      <c r="H287" s="176">
        <v>1</v>
      </c>
      <c r="I287" s="177"/>
      <c r="J287" s="178">
        <f t="shared" si="60"/>
        <v>0</v>
      </c>
      <c r="K287" s="179"/>
      <c r="L287" s="180"/>
      <c r="M287" s="181" t="s">
        <v>1</v>
      </c>
      <c r="N287" s="182" t="s">
        <v>40</v>
      </c>
      <c r="O287" s="58"/>
      <c r="P287" s="163">
        <f t="shared" si="61"/>
        <v>0</v>
      </c>
      <c r="Q287" s="163">
        <v>1.2E-4</v>
      </c>
      <c r="R287" s="163">
        <f t="shared" si="62"/>
        <v>1.2E-4</v>
      </c>
      <c r="S287" s="163">
        <v>0</v>
      </c>
      <c r="T287" s="164">
        <f t="shared" si="63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65" t="s">
        <v>936</v>
      </c>
      <c r="AT287" s="165" t="s">
        <v>613</v>
      </c>
      <c r="AU287" s="165" t="s">
        <v>87</v>
      </c>
      <c r="AY287" s="14" t="s">
        <v>163</v>
      </c>
      <c r="BE287" s="166">
        <f t="shared" si="64"/>
        <v>0</v>
      </c>
      <c r="BF287" s="166">
        <f t="shared" si="65"/>
        <v>0</v>
      </c>
      <c r="BG287" s="166">
        <f t="shared" si="66"/>
        <v>0</v>
      </c>
      <c r="BH287" s="166">
        <f t="shared" si="67"/>
        <v>0</v>
      </c>
      <c r="BI287" s="166">
        <f t="shared" si="68"/>
        <v>0</v>
      </c>
      <c r="BJ287" s="14" t="s">
        <v>87</v>
      </c>
      <c r="BK287" s="166">
        <f t="shared" si="69"/>
        <v>0</v>
      </c>
      <c r="BL287" s="14" t="s">
        <v>936</v>
      </c>
      <c r="BM287" s="165" t="s">
        <v>3085</v>
      </c>
    </row>
    <row r="288" spans="1:65" s="2" customFormat="1" ht="24.2" customHeight="1">
      <c r="A288" s="29"/>
      <c r="B288" s="152"/>
      <c r="C288" s="153" t="s">
        <v>926</v>
      </c>
      <c r="D288" s="153" t="s">
        <v>165</v>
      </c>
      <c r="E288" s="154" t="s">
        <v>3086</v>
      </c>
      <c r="F288" s="155" t="s">
        <v>3087</v>
      </c>
      <c r="G288" s="156" t="s">
        <v>245</v>
      </c>
      <c r="H288" s="157">
        <v>1</v>
      </c>
      <c r="I288" s="158"/>
      <c r="J288" s="159">
        <f t="shared" si="60"/>
        <v>0</v>
      </c>
      <c r="K288" s="160"/>
      <c r="L288" s="30"/>
      <c r="M288" s="161" t="s">
        <v>1</v>
      </c>
      <c r="N288" s="162" t="s">
        <v>40</v>
      </c>
      <c r="O288" s="58"/>
      <c r="P288" s="163">
        <f t="shared" si="61"/>
        <v>0</v>
      </c>
      <c r="Q288" s="163">
        <v>0</v>
      </c>
      <c r="R288" s="163">
        <f t="shared" si="62"/>
        <v>0</v>
      </c>
      <c r="S288" s="163">
        <v>0</v>
      </c>
      <c r="T288" s="164">
        <f t="shared" si="63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65" t="s">
        <v>436</v>
      </c>
      <c r="AT288" s="165" t="s">
        <v>165</v>
      </c>
      <c r="AU288" s="165" t="s">
        <v>87</v>
      </c>
      <c r="AY288" s="14" t="s">
        <v>163</v>
      </c>
      <c r="BE288" s="166">
        <f t="shared" si="64"/>
        <v>0</v>
      </c>
      <c r="BF288" s="166">
        <f t="shared" si="65"/>
        <v>0</v>
      </c>
      <c r="BG288" s="166">
        <f t="shared" si="66"/>
        <v>0</v>
      </c>
      <c r="BH288" s="166">
        <f t="shared" si="67"/>
        <v>0</v>
      </c>
      <c r="BI288" s="166">
        <f t="shared" si="68"/>
        <v>0</v>
      </c>
      <c r="BJ288" s="14" t="s">
        <v>87</v>
      </c>
      <c r="BK288" s="166">
        <f t="shared" si="69"/>
        <v>0</v>
      </c>
      <c r="BL288" s="14" t="s">
        <v>436</v>
      </c>
      <c r="BM288" s="165" t="s">
        <v>3088</v>
      </c>
    </row>
    <row r="289" spans="1:65" s="2" customFormat="1" ht="16.5" customHeight="1">
      <c r="A289" s="29"/>
      <c r="B289" s="152"/>
      <c r="C289" s="153" t="s">
        <v>928</v>
      </c>
      <c r="D289" s="153" t="s">
        <v>165</v>
      </c>
      <c r="E289" s="154" t="s">
        <v>1751</v>
      </c>
      <c r="F289" s="155" t="s">
        <v>1752</v>
      </c>
      <c r="G289" s="156" t="s">
        <v>245</v>
      </c>
      <c r="H289" s="157">
        <v>2</v>
      </c>
      <c r="I289" s="158"/>
      <c r="J289" s="159">
        <f t="shared" si="60"/>
        <v>0</v>
      </c>
      <c r="K289" s="160"/>
      <c r="L289" s="30"/>
      <c r="M289" s="161" t="s">
        <v>1</v>
      </c>
      <c r="N289" s="162" t="s">
        <v>40</v>
      </c>
      <c r="O289" s="58"/>
      <c r="P289" s="163">
        <f t="shared" si="61"/>
        <v>0</v>
      </c>
      <c r="Q289" s="163">
        <v>0</v>
      </c>
      <c r="R289" s="163">
        <f t="shared" si="62"/>
        <v>0</v>
      </c>
      <c r="S289" s="163">
        <v>0</v>
      </c>
      <c r="T289" s="164">
        <f t="shared" si="63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65" t="s">
        <v>436</v>
      </c>
      <c r="AT289" s="165" t="s">
        <v>165</v>
      </c>
      <c r="AU289" s="165" t="s">
        <v>87</v>
      </c>
      <c r="AY289" s="14" t="s">
        <v>163</v>
      </c>
      <c r="BE289" s="166">
        <f t="shared" si="64"/>
        <v>0</v>
      </c>
      <c r="BF289" s="166">
        <f t="shared" si="65"/>
        <v>0</v>
      </c>
      <c r="BG289" s="166">
        <f t="shared" si="66"/>
        <v>0</v>
      </c>
      <c r="BH289" s="166">
        <f t="shared" si="67"/>
        <v>0</v>
      </c>
      <c r="BI289" s="166">
        <f t="shared" si="68"/>
        <v>0</v>
      </c>
      <c r="BJ289" s="14" t="s">
        <v>87</v>
      </c>
      <c r="BK289" s="166">
        <f t="shared" si="69"/>
        <v>0</v>
      </c>
      <c r="BL289" s="14" t="s">
        <v>436</v>
      </c>
      <c r="BM289" s="165" t="s">
        <v>3089</v>
      </c>
    </row>
    <row r="290" spans="1:65" s="2" customFormat="1" ht="16.5" customHeight="1">
      <c r="A290" s="29"/>
      <c r="B290" s="152"/>
      <c r="C290" s="172" t="s">
        <v>932</v>
      </c>
      <c r="D290" s="172" t="s">
        <v>613</v>
      </c>
      <c r="E290" s="173" t="s">
        <v>1755</v>
      </c>
      <c r="F290" s="174" t="s">
        <v>1756</v>
      </c>
      <c r="G290" s="175" t="s">
        <v>245</v>
      </c>
      <c r="H290" s="176">
        <v>2</v>
      </c>
      <c r="I290" s="177"/>
      <c r="J290" s="178">
        <f t="shared" si="60"/>
        <v>0</v>
      </c>
      <c r="K290" s="179"/>
      <c r="L290" s="180"/>
      <c r="M290" s="181" t="s">
        <v>1</v>
      </c>
      <c r="N290" s="182" t="s">
        <v>40</v>
      </c>
      <c r="O290" s="58"/>
      <c r="P290" s="163">
        <f t="shared" si="61"/>
        <v>0</v>
      </c>
      <c r="Q290" s="163">
        <v>6.2E-4</v>
      </c>
      <c r="R290" s="163">
        <f t="shared" si="62"/>
        <v>1.24E-3</v>
      </c>
      <c r="S290" s="163">
        <v>0</v>
      </c>
      <c r="T290" s="164">
        <f t="shared" si="63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65" t="s">
        <v>1757</v>
      </c>
      <c r="AT290" s="165" t="s">
        <v>613</v>
      </c>
      <c r="AU290" s="165" t="s">
        <v>87</v>
      </c>
      <c r="AY290" s="14" t="s">
        <v>163</v>
      </c>
      <c r="BE290" s="166">
        <f t="shared" si="64"/>
        <v>0</v>
      </c>
      <c r="BF290" s="166">
        <f t="shared" si="65"/>
        <v>0</v>
      </c>
      <c r="BG290" s="166">
        <f t="shared" si="66"/>
        <v>0</v>
      </c>
      <c r="BH290" s="166">
        <f t="shared" si="67"/>
        <v>0</v>
      </c>
      <c r="BI290" s="166">
        <f t="shared" si="68"/>
        <v>0</v>
      </c>
      <c r="BJ290" s="14" t="s">
        <v>87</v>
      </c>
      <c r="BK290" s="166">
        <f t="shared" si="69"/>
        <v>0</v>
      </c>
      <c r="BL290" s="14" t="s">
        <v>436</v>
      </c>
      <c r="BM290" s="165" t="s">
        <v>3090</v>
      </c>
    </row>
    <row r="291" spans="1:65" s="2" customFormat="1" ht="16.5" customHeight="1">
      <c r="A291" s="29"/>
      <c r="B291" s="152"/>
      <c r="C291" s="153" t="s">
        <v>936</v>
      </c>
      <c r="D291" s="153" t="s">
        <v>165</v>
      </c>
      <c r="E291" s="154" t="s">
        <v>1768</v>
      </c>
      <c r="F291" s="155" t="s">
        <v>1769</v>
      </c>
      <c r="G291" s="156" t="s">
        <v>245</v>
      </c>
      <c r="H291" s="157">
        <v>6</v>
      </c>
      <c r="I291" s="158"/>
      <c r="J291" s="159">
        <f t="shared" si="60"/>
        <v>0</v>
      </c>
      <c r="K291" s="160"/>
      <c r="L291" s="30"/>
      <c r="M291" s="161" t="s">
        <v>1</v>
      </c>
      <c r="N291" s="162" t="s">
        <v>40</v>
      </c>
      <c r="O291" s="58"/>
      <c r="P291" s="163">
        <f t="shared" si="61"/>
        <v>0</v>
      </c>
      <c r="Q291" s="163">
        <v>0</v>
      </c>
      <c r="R291" s="163">
        <f t="shared" si="62"/>
        <v>0</v>
      </c>
      <c r="S291" s="163">
        <v>0</v>
      </c>
      <c r="T291" s="164">
        <f t="shared" si="63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65" t="s">
        <v>436</v>
      </c>
      <c r="AT291" s="165" t="s">
        <v>165</v>
      </c>
      <c r="AU291" s="165" t="s">
        <v>87</v>
      </c>
      <c r="AY291" s="14" t="s">
        <v>163</v>
      </c>
      <c r="BE291" s="166">
        <f t="shared" si="64"/>
        <v>0</v>
      </c>
      <c r="BF291" s="166">
        <f t="shared" si="65"/>
        <v>0</v>
      </c>
      <c r="BG291" s="166">
        <f t="shared" si="66"/>
        <v>0</v>
      </c>
      <c r="BH291" s="166">
        <f t="shared" si="67"/>
        <v>0</v>
      </c>
      <c r="BI291" s="166">
        <f t="shared" si="68"/>
        <v>0</v>
      </c>
      <c r="BJ291" s="14" t="s">
        <v>87</v>
      </c>
      <c r="BK291" s="166">
        <f t="shared" si="69"/>
        <v>0</v>
      </c>
      <c r="BL291" s="14" t="s">
        <v>436</v>
      </c>
      <c r="BM291" s="165" t="s">
        <v>3091</v>
      </c>
    </row>
    <row r="292" spans="1:65" s="2" customFormat="1" ht="16.5" customHeight="1">
      <c r="A292" s="29"/>
      <c r="B292" s="152"/>
      <c r="C292" s="172" t="s">
        <v>940</v>
      </c>
      <c r="D292" s="172" t="s">
        <v>613</v>
      </c>
      <c r="E292" s="173" t="s">
        <v>3092</v>
      </c>
      <c r="F292" s="174" t="s">
        <v>3093</v>
      </c>
      <c r="G292" s="175" t="s">
        <v>245</v>
      </c>
      <c r="H292" s="176">
        <v>3</v>
      </c>
      <c r="I292" s="177"/>
      <c r="J292" s="178">
        <f t="shared" si="60"/>
        <v>0</v>
      </c>
      <c r="K292" s="179"/>
      <c r="L292" s="180"/>
      <c r="M292" s="181" t="s">
        <v>1</v>
      </c>
      <c r="N292" s="182" t="s">
        <v>40</v>
      </c>
      <c r="O292" s="58"/>
      <c r="P292" s="163">
        <f t="shared" si="61"/>
        <v>0</v>
      </c>
      <c r="Q292" s="163">
        <v>6.4999999999999997E-3</v>
      </c>
      <c r="R292" s="163">
        <f t="shared" si="62"/>
        <v>1.95E-2</v>
      </c>
      <c r="S292" s="163">
        <v>0</v>
      </c>
      <c r="T292" s="164">
        <f t="shared" si="63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65" t="s">
        <v>936</v>
      </c>
      <c r="AT292" s="165" t="s">
        <v>613</v>
      </c>
      <c r="AU292" s="165" t="s">
        <v>87</v>
      </c>
      <c r="AY292" s="14" t="s">
        <v>163</v>
      </c>
      <c r="BE292" s="166">
        <f t="shared" si="64"/>
        <v>0</v>
      </c>
      <c r="BF292" s="166">
        <f t="shared" si="65"/>
        <v>0</v>
      </c>
      <c r="BG292" s="166">
        <f t="shared" si="66"/>
        <v>0</v>
      </c>
      <c r="BH292" s="166">
        <f t="shared" si="67"/>
        <v>0</v>
      </c>
      <c r="BI292" s="166">
        <f t="shared" si="68"/>
        <v>0</v>
      </c>
      <c r="BJ292" s="14" t="s">
        <v>87</v>
      </c>
      <c r="BK292" s="166">
        <f t="shared" si="69"/>
        <v>0</v>
      </c>
      <c r="BL292" s="14" t="s">
        <v>936</v>
      </c>
      <c r="BM292" s="165" t="s">
        <v>3094</v>
      </c>
    </row>
    <row r="293" spans="1:65" s="2" customFormat="1" ht="21.75" customHeight="1">
      <c r="A293" s="29"/>
      <c r="B293" s="152"/>
      <c r="C293" s="153" t="s">
        <v>942</v>
      </c>
      <c r="D293" s="153" t="s">
        <v>165</v>
      </c>
      <c r="E293" s="154" t="s">
        <v>3095</v>
      </c>
      <c r="F293" s="155" t="s">
        <v>3096</v>
      </c>
      <c r="G293" s="156" t="s">
        <v>282</v>
      </c>
      <c r="H293" s="157">
        <v>50</v>
      </c>
      <c r="I293" s="158"/>
      <c r="J293" s="159">
        <f t="shared" si="60"/>
        <v>0</v>
      </c>
      <c r="K293" s="160"/>
      <c r="L293" s="30"/>
      <c r="M293" s="161" t="s">
        <v>1</v>
      </c>
      <c r="N293" s="162" t="s">
        <v>40</v>
      </c>
      <c r="O293" s="58"/>
      <c r="P293" s="163">
        <f t="shared" si="61"/>
        <v>0</v>
      </c>
      <c r="Q293" s="163">
        <v>0</v>
      </c>
      <c r="R293" s="163">
        <f t="shared" si="62"/>
        <v>0</v>
      </c>
      <c r="S293" s="163">
        <v>0</v>
      </c>
      <c r="T293" s="164">
        <f t="shared" si="63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65" t="s">
        <v>436</v>
      </c>
      <c r="AT293" s="165" t="s">
        <v>165</v>
      </c>
      <c r="AU293" s="165" t="s">
        <v>87</v>
      </c>
      <c r="AY293" s="14" t="s">
        <v>163</v>
      </c>
      <c r="BE293" s="166">
        <f t="shared" si="64"/>
        <v>0</v>
      </c>
      <c r="BF293" s="166">
        <f t="shared" si="65"/>
        <v>0</v>
      </c>
      <c r="BG293" s="166">
        <f t="shared" si="66"/>
        <v>0</v>
      </c>
      <c r="BH293" s="166">
        <f t="shared" si="67"/>
        <v>0</v>
      </c>
      <c r="BI293" s="166">
        <f t="shared" si="68"/>
        <v>0</v>
      </c>
      <c r="BJ293" s="14" t="s">
        <v>87</v>
      </c>
      <c r="BK293" s="166">
        <f t="shared" si="69"/>
        <v>0</v>
      </c>
      <c r="BL293" s="14" t="s">
        <v>436</v>
      </c>
      <c r="BM293" s="165" t="s">
        <v>3097</v>
      </c>
    </row>
    <row r="294" spans="1:65" s="2" customFormat="1" ht="16.5" customHeight="1">
      <c r="A294" s="29"/>
      <c r="B294" s="152"/>
      <c r="C294" s="172" t="s">
        <v>946</v>
      </c>
      <c r="D294" s="172" t="s">
        <v>613</v>
      </c>
      <c r="E294" s="173" t="s">
        <v>3098</v>
      </c>
      <c r="F294" s="174" t="s">
        <v>3099</v>
      </c>
      <c r="G294" s="175" t="s">
        <v>282</v>
      </c>
      <c r="H294" s="176">
        <v>50</v>
      </c>
      <c r="I294" s="177"/>
      <c r="J294" s="178">
        <f t="shared" si="60"/>
        <v>0</v>
      </c>
      <c r="K294" s="179"/>
      <c r="L294" s="180"/>
      <c r="M294" s="181" t="s">
        <v>1</v>
      </c>
      <c r="N294" s="182" t="s">
        <v>40</v>
      </c>
      <c r="O294" s="58"/>
      <c r="P294" s="163">
        <f t="shared" si="61"/>
        <v>0</v>
      </c>
      <c r="Q294" s="163">
        <v>1.3999999999999999E-4</v>
      </c>
      <c r="R294" s="163">
        <f t="shared" si="62"/>
        <v>6.9999999999999993E-3</v>
      </c>
      <c r="S294" s="163">
        <v>0</v>
      </c>
      <c r="T294" s="164">
        <f t="shared" si="63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65" t="s">
        <v>936</v>
      </c>
      <c r="AT294" s="165" t="s">
        <v>613</v>
      </c>
      <c r="AU294" s="165" t="s">
        <v>87</v>
      </c>
      <c r="AY294" s="14" t="s">
        <v>163</v>
      </c>
      <c r="BE294" s="166">
        <f t="shared" si="64"/>
        <v>0</v>
      </c>
      <c r="BF294" s="166">
        <f t="shared" si="65"/>
        <v>0</v>
      </c>
      <c r="BG294" s="166">
        <f t="shared" si="66"/>
        <v>0</v>
      </c>
      <c r="BH294" s="166">
        <f t="shared" si="67"/>
        <v>0</v>
      </c>
      <c r="BI294" s="166">
        <f t="shared" si="68"/>
        <v>0</v>
      </c>
      <c r="BJ294" s="14" t="s">
        <v>87</v>
      </c>
      <c r="BK294" s="166">
        <f t="shared" si="69"/>
        <v>0</v>
      </c>
      <c r="BL294" s="14" t="s">
        <v>936</v>
      </c>
      <c r="BM294" s="165" t="s">
        <v>3100</v>
      </c>
    </row>
    <row r="295" spans="1:65" s="2" customFormat="1" ht="21.75" customHeight="1">
      <c r="A295" s="29"/>
      <c r="B295" s="152"/>
      <c r="C295" s="153" t="s">
        <v>950</v>
      </c>
      <c r="D295" s="153" t="s">
        <v>165</v>
      </c>
      <c r="E295" s="154" t="s">
        <v>3101</v>
      </c>
      <c r="F295" s="155" t="s">
        <v>3102</v>
      </c>
      <c r="G295" s="156" t="s">
        <v>282</v>
      </c>
      <c r="H295" s="157">
        <v>50</v>
      </c>
      <c r="I295" s="158"/>
      <c r="J295" s="159">
        <f t="shared" si="60"/>
        <v>0</v>
      </c>
      <c r="K295" s="160"/>
      <c r="L295" s="30"/>
      <c r="M295" s="161" t="s">
        <v>1</v>
      </c>
      <c r="N295" s="162" t="s">
        <v>40</v>
      </c>
      <c r="O295" s="58"/>
      <c r="P295" s="163">
        <f t="shared" si="61"/>
        <v>0</v>
      </c>
      <c r="Q295" s="163">
        <v>0</v>
      </c>
      <c r="R295" s="163">
        <f t="shared" si="62"/>
        <v>0</v>
      </c>
      <c r="S295" s="163">
        <v>0</v>
      </c>
      <c r="T295" s="164">
        <f t="shared" si="63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65" t="s">
        <v>436</v>
      </c>
      <c r="AT295" s="165" t="s">
        <v>165</v>
      </c>
      <c r="AU295" s="165" t="s">
        <v>87</v>
      </c>
      <c r="AY295" s="14" t="s">
        <v>163</v>
      </c>
      <c r="BE295" s="166">
        <f t="shared" si="64"/>
        <v>0</v>
      </c>
      <c r="BF295" s="166">
        <f t="shared" si="65"/>
        <v>0</v>
      </c>
      <c r="BG295" s="166">
        <f t="shared" si="66"/>
        <v>0</v>
      </c>
      <c r="BH295" s="166">
        <f t="shared" si="67"/>
        <v>0</v>
      </c>
      <c r="BI295" s="166">
        <f t="shared" si="68"/>
        <v>0</v>
      </c>
      <c r="BJ295" s="14" t="s">
        <v>87</v>
      </c>
      <c r="BK295" s="166">
        <f t="shared" si="69"/>
        <v>0</v>
      </c>
      <c r="BL295" s="14" t="s">
        <v>436</v>
      </c>
      <c r="BM295" s="165" t="s">
        <v>3103</v>
      </c>
    </row>
    <row r="296" spans="1:65" s="2" customFormat="1" ht="16.5" customHeight="1">
      <c r="A296" s="29"/>
      <c r="B296" s="152"/>
      <c r="C296" s="172" t="s">
        <v>955</v>
      </c>
      <c r="D296" s="172" t="s">
        <v>613</v>
      </c>
      <c r="E296" s="173" t="s">
        <v>3104</v>
      </c>
      <c r="F296" s="174" t="s">
        <v>3105</v>
      </c>
      <c r="G296" s="175" t="s">
        <v>282</v>
      </c>
      <c r="H296" s="176">
        <v>50</v>
      </c>
      <c r="I296" s="177"/>
      <c r="J296" s="178">
        <f t="shared" si="60"/>
        <v>0</v>
      </c>
      <c r="K296" s="179"/>
      <c r="L296" s="180"/>
      <c r="M296" s="181" t="s">
        <v>1</v>
      </c>
      <c r="N296" s="182" t="s">
        <v>40</v>
      </c>
      <c r="O296" s="58"/>
      <c r="P296" s="163">
        <f t="shared" si="61"/>
        <v>0</v>
      </c>
      <c r="Q296" s="163">
        <v>1.9000000000000001E-4</v>
      </c>
      <c r="R296" s="163">
        <f t="shared" si="62"/>
        <v>9.4999999999999998E-3</v>
      </c>
      <c r="S296" s="163">
        <v>0</v>
      </c>
      <c r="T296" s="164">
        <f t="shared" si="63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65" t="s">
        <v>936</v>
      </c>
      <c r="AT296" s="165" t="s">
        <v>613</v>
      </c>
      <c r="AU296" s="165" t="s">
        <v>87</v>
      </c>
      <c r="AY296" s="14" t="s">
        <v>163</v>
      </c>
      <c r="BE296" s="166">
        <f t="shared" si="64"/>
        <v>0</v>
      </c>
      <c r="BF296" s="166">
        <f t="shared" si="65"/>
        <v>0</v>
      </c>
      <c r="BG296" s="166">
        <f t="shared" si="66"/>
        <v>0</v>
      </c>
      <c r="BH296" s="166">
        <f t="shared" si="67"/>
        <v>0</v>
      </c>
      <c r="BI296" s="166">
        <f t="shared" si="68"/>
        <v>0</v>
      </c>
      <c r="BJ296" s="14" t="s">
        <v>87</v>
      </c>
      <c r="BK296" s="166">
        <f t="shared" si="69"/>
        <v>0</v>
      </c>
      <c r="BL296" s="14" t="s">
        <v>936</v>
      </c>
      <c r="BM296" s="165" t="s">
        <v>3106</v>
      </c>
    </row>
    <row r="297" spans="1:65" s="2" customFormat="1" ht="21.75" customHeight="1">
      <c r="A297" s="29"/>
      <c r="B297" s="152"/>
      <c r="C297" s="153" t="s">
        <v>959</v>
      </c>
      <c r="D297" s="153" t="s">
        <v>165</v>
      </c>
      <c r="E297" s="154" t="s">
        <v>3107</v>
      </c>
      <c r="F297" s="155" t="s">
        <v>3108</v>
      </c>
      <c r="G297" s="156" t="s">
        <v>282</v>
      </c>
      <c r="H297" s="157">
        <v>20</v>
      </c>
      <c r="I297" s="158"/>
      <c r="J297" s="159">
        <f t="shared" si="60"/>
        <v>0</v>
      </c>
      <c r="K297" s="160"/>
      <c r="L297" s="30"/>
      <c r="M297" s="161" t="s">
        <v>1</v>
      </c>
      <c r="N297" s="162" t="s">
        <v>40</v>
      </c>
      <c r="O297" s="58"/>
      <c r="P297" s="163">
        <f t="shared" si="61"/>
        <v>0</v>
      </c>
      <c r="Q297" s="163">
        <v>0</v>
      </c>
      <c r="R297" s="163">
        <f t="shared" si="62"/>
        <v>0</v>
      </c>
      <c r="S297" s="163">
        <v>0</v>
      </c>
      <c r="T297" s="164">
        <f t="shared" si="63"/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65" t="s">
        <v>436</v>
      </c>
      <c r="AT297" s="165" t="s">
        <v>165</v>
      </c>
      <c r="AU297" s="165" t="s">
        <v>87</v>
      </c>
      <c r="AY297" s="14" t="s">
        <v>163</v>
      </c>
      <c r="BE297" s="166">
        <f t="shared" si="64"/>
        <v>0</v>
      </c>
      <c r="BF297" s="166">
        <f t="shared" si="65"/>
        <v>0</v>
      </c>
      <c r="BG297" s="166">
        <f t="shared" si="66"/>
        <v>0</v>
      </c>
      <c r="BH297" s="166">
        <f t="shared" si="67"/>
        <v>0</v>
      </c>
      <c r="BI297" s="166">
        <f t="shared" si="68"/>
        <v>0</v>
      </c>
      <c r="BJ297" s="14" t="s">
        <v>87</v>
      </c>
      <c r="BK297" s="166">
        <f t="shared" si="69"/>
        <v>0</v>
      </c>
      <c r="BL297" s="14" t="s">
        <v>436</v>
      </c>
      <c r="BM297" s="165" t="s">
        <v>3109</v>
      </c>
    </row>
    <row r="298" spans="1:65" s="2" customFormat="1" ht="16.5" customHeight="1">
      <c r="A298" s="29"/>
      <c r="B298" s="152"/>
      <c r="C298" s="172" t="s">
        <v>963</v>
      </c>
      <c r="D298" s="172" t="s">
        <v>613</v>
      </c>
      <c r="E298" s="173" t="s">
        <v>3110</v>
      </c>
      <c r="F298" s="174" t="s">
        <v>3111</v>
      </c>
      <c r="G298" s="175" t="s">
        <v>282</v>
      </c>
      <c r="H298" s="176">
        <v>20</v>
      </c>
      <c r="I298" s="177"/>
      <c r="J298" s="178">
        <f t="shared" si="60"/>
        <v>0</v>
      </c>
      <c r="K298" s="179"/>
      <c r="L298" s="180"/>
      <c r="M298" s="181" t="s">
        <v>1</v>
      </c>
      <c r="N298" s="182" t="s">
        <v>40</v>
      </c>
      <c r="O298" s="58"/>
      <c r="P298" s="163">
        <f t="shared" si="61"/>
        <v>0</v>
      </c>
      <c r="Q298" s="163">
        <v>2.7999999999999998E-4</v>
      </c>
      <c r="R298" s="163">
        <f t="shared" si="62"/>
        <v>5.5999999999999991E-3</v>
      </c>
      <c r="S298" s="163">
        <v>0</v>
      </c>
      <c r="T298" s="164">
        <f t="shared" si="63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65" t="s">
        <v>936</v>
      </c>
      <c r="AT298" s="165" t="s">
        <v>613</v>
      </c>
      <c r="AU298" s="165" t="s">
        <v>87</v>
      </c>
      <c r="AY298" s="14" t="s">
        <v>163</v>
      </c>
      <c r="BE298" s="166">
        <f t="shared" si="64"/>
        <v>0</v>
      </c>
      <c r="BF298" s="166">
        <f t="shared" si="65"/>
        <v>0</v>
      </c>
      <c r="BG298" s="166">
        <f t="shared" si="66"/>
        <v>0</v>
      </c>
      <c r="BH298" s="166">
        <f t="shared" si="67"/>
        <v>0</v>
      </c>
      <c r="BI298" s="166">
        <f t="shared" si="68"/>
        <v>0</v>
      </c>
      <c r="BJ298" s="14" t="s">
        <v>87</v>
      </c>
      <c r="BK298" s="166">
        <f t="shared" si="69"/>
        <v>0</v>
      </c>
      <c r="BL298" s="14" t="s">
        <v>936</v>
      </c>
      <c r="BM298" s="165" t="s">
        <v>3112</v>
      </c>
    </row>
    <row r="299" spans="1:65" s="2" customFormat="1" ht="21.75" customHeight="1">
      <c r="A299" s="29"/>
      <c r="B299" s="152"/>
      <c r="C299" s="153" t="s">
        <v>967</v>
      </c>
      <c r="D299" s="153" t="s">
        <v>165</v>
      </c>
      <c r="E299" s="154" t="s">
        <v>3113</v>
      </c>
      <c r="F299" s="155" t="s">
        <v>3114</v>
      </c>
      <c r="G299" s="156" t="s">
        <v>282</v>
      </c>
      <c r="H299" s="157">
        <v>40</v>
      </c>
      <c r="I299" s="158"/>
      <c r="J299" s="159">
        <f t="shared" si="60"/>
        <v>0</v>
      </c>
      <c r="K299" s="160"/>
      <c r="L299" s="30"/>
      <c r="M299" s="161" t="s">
        <v>1</v>
      </c>
      <c r="N299" s="162" t="s">
        <v>40</v>
      </c>
      <c r="O299" s="58"/>
      <c r="P299" s="163">
        <f t="shared" si="61"/>
        <v>0</v>
      </c>
      <c r="Q299" s="163">
        <v>0</v>
      </c>
      <c r="R299" s="163">
        <f t="shared" si="62"/>
        <v>0</v>
      </c>
      <c r="S299" s="163">
        <v>0</v>
      </c>
      <c r="T299" s="164">
        <f t="shared" si="63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65" t="s">
        <v>436</v>
      </c>
      <c r="AT299" s="165" t="s">
        <v>165</v>
      </c>
      <c r="AU299" s="165" t="s">
        <v>87</v>
      </c>
      <c r="AY299" s="14" t="s">
        <v>163</v>
      </c>
      <c r="BE299" s="166">
        <f t="shared" si="64"/>
        <v>0</v>
      </c>
      <c r="BF299" s="166">
        <f t="shared" si="65"/>
        <v>0</v>
      </c>
      <c r="BG299" s="166">
        <f t="shared" si="66"/>
        <v>0</v>
      </c>
      <c r="BH299" s="166">
        <f t="shared" si="67"/>
        <v>0</v>
      </c>
      <c r="BI299" s="166">
        <f t="shared" si="68"/>
        <v>0</v>
      </c>
      <c r="BJ299" s="14" t="s">
        <v>87</v>
      </c>
      <c r="BK299" s="166">
        <f t="shared" si="69"/>
        <v>0</v>
      </c>
      <c r="BL299" s="14" t="s">
        <v>436</v>
      </c>
      <c r="BM299" s="165" t="s">
        <v>3115</v>
      </c>
    </row>
    <row r="300" spans="1:65" s="2" customFormat="1" ht="16.5" customHeight="1">
      <c r="A300" s="29"/>
      <c r="B300" s="152"/>
      <c r="C300" s="172" t="s">
        <v>971</v>
      </c>
      <c r="D300" s="172" t="s">
        <v>613</v>
      </c>
      <c r="E300" s="173" t="s">
        <v>3116</v>
      </c>
      <c r="F300" s="174" t="s">
        <v>3117</v>
      </c>
      <c r="G300" s="175" t="s">
        <v>282</v>
      </c>
      <c r="H300" s="176">
        <v>40</v>
      </c>
      <c r="I300" s="177"/>
      <c r="J300" s="178">
        <f t="shared" si="60"/>
        <v>0</v>
      </c>
      <c r="K300" s="179"/>
      <c r="L300" s="180"/>
      <c r="M300" s="181" t="s">
        <v>1</v>
      </c>
      <c r="N300" s="182" t="s">
        <v>40</v>
      </c>
      <c r="O300" s="58"/>
      <c r="P300" s="163">
        <f t="shared" si="61"/>
        <v>0</v>
      </c>
      <c r="Q300" s="163">
        <v>3.8000000000000002E-4</v>
      </c>
      <c r="R300" s="163">
        <f t="shared" si="62"/>
        <v>1.5200000000000002E-2</v>
      </c>
      <c r="S300" s="163">
        <v>0</v>
      </c>
      <c r="T300" s="164">
        <f t="shared" si="63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65" t="s">
        <v>936</v>
      </c>
      <c r="AT300" s="165" t="s">
        <v>613</v>
      </c>
      <c r="AU300" s="165" t="s">
        <v>87</v>
      </c>
      <c r="AY300" s="14" t="s">
        <v>163</v>
      </c>
      <c r="BE300" s="166">
        <f t="shared" si="64"/>
        <v>0</v>
      </c>
      <c r="BF300" s="166">
        <f t="shared" si="65"/>
        <v>0</v>
      </c>
      <c r="BG300" s="166">
        <f t="shared" si="66"/>
        <v>0</v>
      </c>
      <c r="BH300" s="166">
        <f t="shared" si="67"/>
        <v>0</v>
      </c>
      <c r="BI300" s="166">
        <f t="shared" si="68"/>
        <v>0</v>
      </c>
      <c r="BJ300" s="14" t="s">
        <v>87</v>
      </c>
      <c r="BK300" s="166">
        <f t="shared" si="69"/>
        <v>0</v>
      </c>
      <c r="BL300" s="14" t="s">
        <v>936</v>
      </c>
      <c r="BM300" s="165" t="s">
        <v>3118</v>
      </c>
    </row>
    <row r="301" spans="1:65" s="2" customFormat="1" ht="24.2" customHeight="1">
      <c r="A301" s="29"/>
      <c r="B301" s="152"/>
      <c r="C301" s="153" t="s">
        <v>975</v>
      </c>
      <c r="D301" s="153" t="s">
        <v>165</v>
      </c>
      <c r="E301" s="154" t="s">
        <v>1892</v>
      </c>
      <c r="F301" s="155" t="s">
        <v>1893</v>
      </c>
      <c r="G301" s="156" t="s">
        <v>282</v>
      </c>
      <c r="H301" s="157">
        <v>10</v>
      </c>
      <c r="I301" s="158"/>
      <c r="J301" s="159">
        <f t="shared" si="60"/>
        <v>0</v>
      </c>
      <c r="K301" s="160"/>
      <c r="L301" s="30"/>
      <c r="M301" s="161" t="s">
        <v>1</v>
      </c>
      <c r="N301" s="162" t="s">
        <v>40</v>
      </c>
      <c r="O301" s="58"/>
      <c r="P301" s="163">
        <f t="shared" si="61"/>
        <v>0</v>
      </c>
      <c r="Q301" s="163">
        <v>0</v>
      </c>
      <c r="R301" s="163">
        <f t="shared" si="62"/>
        <v>0</v>
      </c>
      <c r="S301" s="163">
        <v>0</v>
      </c>
      <c r="T301" s="164">
        <f t="shared" si="63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65" t="s">
        <v>436</v>
      </c>
      <c r="AT301" s="165" t="s">
        <v>165</v>
      </c>
      <c r="AU301" s="165" t="s">
        <v>87</v>
      </c>
      <c r="AY301" s="14" t="s">
        <v>163</v>
      </c>
      <c r="BE301" s="166">
        <f t="shared" si="64"/>
        <v>0</v>
      </c>
      <c r="BF301" s="166">
        <f t="shared" si="65"/>
        <v>0</v>
      </c>
      <c r="BG301" s="166">
        <f t="shared" si="66"/>
        <v>0</v>
      </c>
      <c r="BH301" s="166">
        <f t="shared" si="67"/>
        <v>0</v>
      </c>
      <c r="BI301" s="166">
        <f t="shared" si="68"/>
        <v>0</v>
      </c>
      <c r="BJ301" s="14" t="s">
        <v>87</v>
      </c>
      <c r="BK301" s="166">
        <f t="shared" si="69"/>
        <v>0</v>
      </c>
      <c r="BL301" s="14" t="s">
        <v>436</v>
      </c>
      <c r="BM301" s="165" t="s">
        <v>3119</v>
      </c>
    </row>
    <row r="302" spans="1:65" s="2" customFormat="1" ht="16.5" customHeight="1">
      <c r="A302" s="29"/>
      <c r="B302" s="152"/>
      <c r="C302" s="172" t="s">
        <v>979</v>
      </c>
      <c r="D302" s="172" t="s">
        <v>613</v>
      </c>
      <c r="E302" s="173" t="s">
        <v>1896</v>
      </c>
      <c r="F302" s="174" t="s">
        <v>1897</v>
      </c>
      <c r="G302" s="175" t="s">
        <v>282</v>
      </c>
      <c r="H302" s="176">
        <v>10</v>
      </c>
      <c r="I302" s="177"/>
      <c r="J302" s="178">
        <f t="shared" si="60"/>
        <v>0</v>
      </c>
      <c r="K302" s="179"/>
      <c r="L302" s="180"/>
      <c r="M302" s="181" t="s">
        <v>1</v>
      </c>
      <c r="N302" s="182" t="s">
        <v>40</v>
      </c>
      <c r="O302" s="58"/>
      <c r="P302" s="163">
        <f t="shared" si="61"/>
        <v>0</v>
      </c>
      <c r="Q302" s="163">
        <v>6.9999999999999994E-5</v>
      </c>
      <c r="R302" s="163">
        <f t="shared" si="62"/>
        <v>6.9999999999999988E-4</v>
      </c>
      <c r="S302" s="163">
        <v>0</v>
      </c>
      <c r="T302" s="164">
        <f t="shared" si="63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65" t="s">
        <v>936</v>
      </c>
      <c r="AT302" s="165" t="s">
        <v>613</v>
      </c>
      <c r="AU302" s="165" t="s">
        <v>87</v>
      </c>
      <c r="AY302" s="14" t="s">
        <v>163</v>
      </c>
      <c r="BE302" s="166">
        <f t="shared" si="64"/>
        <v>0</v>
      </c>
      <c r="BF302" s="166">
        <f t="shared" si="65"/>
        <v>0</v>
      </c>
      <c r="BG302" s="166">
        <f t="shared" si="66"/>
        <v>0</v>
      </c>
      <c r="BH302" s="166">
        <f t="shared" si="67"/>
        <v>0</v>
      </c>
      <c r="BI302" s="166">
        <f t="shared" si="68"/>
        <v>0</v>
      </c>
      <c r="BJ302" s="14" t="s">
        <v>87</v>
      </c>
      <c r="BK302" s="166">
        <f t="shared" si="69"/>
        <v>0</v>
      </c>
      <c r="BL302" s="14" t="s">
        <v>936</v>
      </c>
      <c r="BM302" s="165" t="s">
        <v>3120</v>
      </c>
    </row>
    <row r="303" spans="1:65" s="12" customFormat="1" ht="25.9" customHeight="1">
      <c r="B303" s="139"/>
      <c r="D303" s="140" t="s">
        <v>73</v>
      </c>
      <c r="E303" s="141" t="s">
        <v>478</v>
      </c>
      <c r="F303" s="141" t="s">
        <v>479</v>
      </c>
      <c r="I303" s="142"/>
      <c r="J303" s="143">
        <f>BK303</f>
        <v>0</v>
      </c>
      <c r="L303" s="139"/>
      <c r="M303" s="144"/>
      <c r="N303" s="145"/>
      <c r="O303" s="145"/>
      <c r="P303" s="146">
        <f>SUM(P304:P305)</f>
        <v>0</v>
      </c>
      <c r="Q303" s="145"/>
      <c r="R303" s="146">
        <f>SUM(R304:R305)</f>
        <v>0</v>
      </c>
      <c r="S303" s="145"/>
      <c r="T303" s="147">
        <f>SUM(T304:T305)</f>
        <v>0</v>
      </c>
      <c r="AR303" s="140" t="s">
        <v>169</v>
      </c>
      <c r="AT303" s="148" t="s">
        <v>73</v>
      </c>
      <c r="AU303" s="148" t="s">
        <v>74</v>
      </c>
      <c r="AY303" s="140" t="s">
        <v>163</v>
      </c>
      <c r="BK303" s="149">
        <f>SUM(BK304:BK305)</f>
        <v>0</v>
      </c>
    </row>
    <row r="304" spans="1:65" s="2" customFormat="1" ht="16.5" customHeight="1">
      <c r="A304" s="29"/>
      <c r="B304" s="152"/>
      <c r="C304" s="153" t="s">
        <v>983</v>
      </c>
      <c r="D304" s="153" t="s">
        <v>165</v>
      </c>
      <c r="E304" s="154" t="s">
        <v>3121</v>
      </c>
      <c r="F304" s="155" t="s">
        <v>3122</v>
      </c>
      <c r="G304" s="156" t="s">
        <v>483</v>
      </c>
      <c r="H304" s="157">
        <v>50</v>
      </c>
      <c r="I304" s="158"/>
      <c r="J304" s="159">
        <f>ROUND(I304*H304,2)</f>
        <v>0</v>
      </c>
      <c r="K304" s="160"/>
      <c r="L304" s="30"/>
      <c r="M304" s="161" t="s">
        <v>1</v>
      </c>
      <c r="N304" s="162" t="s">
        <v>40</v>
      </c>
      <c r="O304" s="58"/>
      <c r="P304" s="163">
        <f>O304*H304</f>
        <v>0</v>
      </c>
      <c r="Q304" s="163">
        <v>0</v>
      </c>
      <c r="R304" s="163">
        <f>Q304*H304</f>
        <v>0</v>
      </c>
      <c r="S304" s="163">
        <v>0</v>
      </c>
      <c r="T304" s="164">
        <f>S304*H304</f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65" t="s">
        <v>484</v>
      </c>
      <c r="AT304" s="165" t="s">
        <v>165</v>
      </c>
      <c r="AU304" s="165" t="s">
        <v>81</v>
      </c>
      <c r="AY304" s="14" t="s">
        <v>163</v>
      </c>
      <c r="BE304" s="166">
        <f>IF(N304="základná",J304,0)</f>
        <v>0</v>
      </c>
      <c r="BF304" s="166">
        <f>IF(N304="znížená",J304,0)</f>
        <v>0</v>
      </c>
      <c r="BG304" s="166">
        <f>IF(N304="zákl. prenesená",J304,0)</f>
        <v>0</v>
      </c>
      <c r="BH304" s="166">
        <f>IF(N304="zníž. prenesená",J304,0)</f>
        <v>0</v>
      </c>
      <c r="BI304" s="166">
        <f>IF(N304="nulová",J304,0)</f>
        <v>0</v>
      </c>
      <c r="BJ304" s="14" t="s">
        <v>87</v>
      </c>
      <c r="BK304" s="166">
        <f>ROUND(I304*H304,2)</f>
        <v>0</v>
      </c>
      <c r="BL304" s="14" t="s">
        <v>484</v>
      </c>
      <c r="BM304" s="165" t="s">
        <v>3123</v>
      </c>
    </row>
    <row r="305" spans="1:65" s="2" customFormat="1" ht="16.5" customHeight="1">
      <c r="A305" s="29"/>
      <c r="B305" s="152"/>
      <c r="C305" s="153" t="s">
        <v>987</v>
      </c>
      <c r="D305" s="153" t="s">
        <v>165</v>
      </c>
      <c r="E305" s="154" t="s">
        <v>1976</v>
      </c>
      <c r="F305" s="155" t="s">
        <v>1977</v>
      </c>
      <c r="G305" s="156" t="s">
        <v>483</v>
      </c>
      <c r="H305" s="157">
        <v>8</v>
      </c>
      <c r="I305" s="158"/>
      <c r="J305" s="159">
        <f>ROUND(I305*H305,2)</f>
        <v>0</v>
      </c>
      <c r="K305" s="160"/>
      <c r="L305" s="30"/>
      <c r="M305" s="167" t="s">
        <v>1</v>
      </c>
      <c r="N305" s="168" t="s">
        <v>40</v>
      </c>
      <c r="O305" s="169"/>
      <c r="P305" s="170">
        <f>O305*H305</f>
        <v>0</v>
      </c>
      <c r="Q305" s="170">
        <v>0</v>
      </c>
      <c r="R305" s="170">
        <f>Q305*H305</f>
        <v>0</v>
      </c>
      <c r="S305" s="170">
        <v>0</v>
      </c>
      <c r="T305" s="171">
        <f>S305*H305</f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65" t="s">
        <v>484</v>
      </c>
      <c r="AT305" s="165" t="s">
        <v>165</v>
      </c>
      <c r="AU305" s="165" t="s">
        <v>81</v>
      </c>
      <c r="AY305" s="14" t="s">
        <v>163</v>
      </c>
      <c r="BE305" s="166">
        <f>IF(N305="základná",J305,0)</f>
        <v>0</v>
      </c>
      <c r="BF305" s="166">
        <f>IF(N305="znížená",J305,0)</f>
        <v>0</v>
      </c>
      <c r="BG305" s="166">
        <f>IF(N305="zákl. prenesená",J305,0)</f>
        <v>0</v>
      </c>
      <c r="BH305" s="166">
        <f>IF(N305="zníž. prenesená",J305,0)</f>
        <v>0</v>
      </c>
      <c r="BI305" s="166">
        <f>IF(N305="nulová",J305,0)</f>
        <v>0</v>
      </c>
      <c r="BJ305" s="14" t="s">
        <v>87</v>
      </c>
      <c r="BK305" s="166">
        <f>ROUND(I305*H305,2)</f>
        <v>0</v>
      </c>
      <c r="BL305" s="14" t="s">
        <v>484</v>
      </c>
      <c r="BM305" s="165" t="s">
        <v>3124</v>
      </c>
    </row>
    <row r="306" spans="1:65" s="2" customFormat="1" ht="6.95" customHeight="1">
      <c r="A306" s="29"/>
      <c r="B306" s="47"/>
      <c r="C306" s="48"/>
      <c r="D306" s="48"/>
      <c r="E306" s="48"/>
      <c r="F306" s="48"/>
      <c r="G306" s="48"/>
      <c r="H306" s="48"/>
      <c r="I306" s="48"/>
      <c r="J306" s="48"/>
      <c r="K306" s="48"/>
      <c r="L306" s="30"/>
      <c r="M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</row>
  </sheetData>
  <autoFilter ref="C141:K305"/>
  <mergeCells count="12">
    <mergeCell ref="E134:H134"/>
    <mergeCell ref="L2:V2"/>
    <mergeCell ref="E85:H85"/>
    <mergeCell ref="E87:H87"/>
    <mergeCell ref="E89:H89"/>
    <mergeCell ref="E130:H130"/>
    <mergeCell ref="E132:H13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7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112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125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26.25" customHeight="1">
      <c r="B7" s="17"/>
      <c r="E7" s="233" t="str">
        <f>'Rekapitulácia stavby'!K6</f>
        <v>FEMINADSS Veľký Blh - prestava a rekonštrukcia rodinného domu pre účely zriadenia podporovaného bývania pre PSS</v>
      </c>
      <c r="F7" s="234"/>
      <c r="G7" s="234"/>
      <c r="H7" s="234"/>
      <c r="L7" s="17"/>
    </row>
    <row r="8" spans="1:46" s="1" customFormat="1" ht="12" customHeight="1">
      <c r="B8" s="17"/>
      <c r="D8" s="24" t="s">
        <v>126</v>
      </c>
      <c r="L8" s="17"/>
    </row>
    <row r="9" spans="1:46" s="2" customFormat="1" ht="16.5" customHeight="1">
      <c r="A9" s="29"/>
      <c r="B9" s="30"/>
      <c r="C9" s="29"/>
      <c r="D9" s="29"/>
      <c r="E9" s="233" t="s">
        <v>3125</v>
      </c>
      <c r="F9" s="235"/>
      <c r="G9" s="235"/>
      <c r="H9" s="23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128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192" t="s">
        <v>3126</v>
      </c>
      <c r="F11" s="235"/>
      <c r="G11" s="235"/>
      <c r="H11" s="235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1.25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 t="str">
        <f>'Rekapitulácia stavby'!AN8</f>
        <v>22. 6. 2023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">
        <v>25</v>
      </c>
      <c r="F17" s="29"/>
      <c r="G17" s="29"/>
      <c r="H17" s="29"/>
      <c r="I17" s="24" t="s">
        <v>26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27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36" t="str">
        <f>'Rekapitulácia stavby'!E14</f>
        <v>Vyplň údaj</v>
      </c>
      <c r="F20" s="198"/>
      <c r="G20" s="198"/>
      <c r="H20" s="198"/>
      <c r="I20" s="24" t="s">
        <v>26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29</v>
      </c>
      <c r="E22" s="29"/>
      <c r="F22" s="29"/>
      <c r="G22" s="29"/>
      <c r="H22" s="29"/>
      <c r="I22" s="24" t="s">
        <v>24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26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24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26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33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203" t="s">
        <v>1</v>
      </c>
      <c r="F29" s="203"/>
      <c r="G29" s="203"/>
      <c r="H29" s="20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2" t="s">
        <v>34</v>
      </c>
      <c r="E32" s="29"/>
      <c r="F32" s="29"/>
      <c r="G32" s="29"/>
      <c r="H32" s="29"/>
      <c r="I32" s="29"/>
      <c r="J32" s="71">
        <f>ROUND(J126,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3" t="s">
        <v>38</v>
      </c>
      <c r="E35" s="35" t="s">
        <v>39</v>
      </c>
      <c r="F35" s="104">
        <f>ROUND((SUM(BE126:BE147)),  2)</f>
        <v>0</v>
      </c>
      <c r="G35" s="105"/>
      <c r="H35" s="105"/>
      <c r="I35" s="106">
        <v>0.2</v>
      </c>
      <c r="J35" s="104">
        <f>ROUND(((SUM(BE126:BE147))*I35),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40</v>
      </c>
      <c r="F36" s="104">
        <f>ROUND((SUM(BF126:BF147)),  2)</f>
        <v>0</v>
      </c>
      <c r="G36" s="105"/>
      <c r="H36" s="105"/>
      <c r="I36" s="106">
        <v>0.2</v>
      </c>
      <c r="J36" s="104">
        <f>ROUND(((SUM(BF126:BF147))*I36),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7">
        <f>ROUND((SUM(BG126:BG147)),  2)</f>
        <v>0</v>
      </c>
      <c r="G37" s="29"/>
      <c r="H37" s="29"/>
      <c r="I37" s="108">
        <v>0.2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7">
        <f>ROUND((SUM(BH126:BH147)),  2)</f>
        <v>0</v>
      </c>
      <c r="G38" s="29"/>
      <c r="H38" s="29"/>
      <c r="I38" s="108">
        <v>0.2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4">
        <f>ROUND((SUM(BI126:BI147)),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9"/>
      <c r="D41" s="110" t="s">
        <v>44</v>
      </c>
      <c r="E41" s="60"/>
      <c r="F41" s="60"/>
      <c r="G41" s="111" t="s">
        <v>45</v>
      </c>
      <c r="H41" s="112" t="s">
        <v>46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130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6.25" customHeight="1">
      <c r="A85" s="29"/>
      <c r="B85" s="30"/>
      <c r="C85" s="29"/>
      <c r="D85" s="29"/>
      <c r="E85" s="233" t="str">
        <f>E7</f>
        <v>FEMINADSS Veľký Blh - prestava a rekonštrukcia rodinného domu pre účely zriadenia podporovaného bývania pre PSS</v>
      </c>
      <c r="F85" s="234"/>
      <c r="G85" s="234"/>
      <c r="H85" s="23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126</v>
      </c>
      <c r="L86" s="17"/>
    </row>
    <row r="87" spans="1:31" s="2" customFormat="1" ht="16.5" customHeight="1">
      <c r="A87" s="29"/>
      <c r="B87" s="30"/>
      <c r="C87" s="29"/>
      <c r="D87" s="29"/>
      <c r="E87" s="233" t="s">
        <v>3125</v>
      </c>
      <c r="F87" s="235"/>
      <c r="G87" s="235"/>
      <c r="H87" s="23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128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192" t="str">
        <f>E11</f>
        <v>03-1 - Odstránenie oceľovej garáže</v>
      </c>
      <c r="F89" s="235"/>
      <c r="G89" s="235"/>
      <c r="H89" s="235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19</v>
      </c>
      <c r="D91" s="29"/>
      <c r="E91" s="29"/>
      <c r="F91" s="22" t="str">
        <f>F14</f>
        <v>Jesenské</v>
      </c>
      <c r="G91" s="29"/>
      <c r="H91" s="29"/>
      <c r="I91" s="24" t="s">
        <v>21</v>
      </c>
      <c r="J91" s="55" t="str">
        <f>IF(J14="","",J14)</f>
        <v>22. 6. 2023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>
      <c r="A93" s="29"/>
      <c r="B93" s="30"/>
      <c r="C93" s="24" t="s">
        <v>23</v>
      </c>
      <c r="D93" s="29"/>
      <c r="E93" s="29"/>
      <c r="F93" s="22" t="str">
        <f>E17</f>
        <v>FEMINA Domov sociálnych služieb, Veľký Blh</v>
      </c>
      <c r="G93" s="29"/>
      <c r="H93" s="29"/>
      <c r="I93" s="24" t="s">
        <v>29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4" t="s">
        <v>27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17" t="s">
        <v>131</v>
      </c>
      <c r="D96" s="109"/>
      <c r="E96" s="109"/>
      <c r="F96" s="109"/>
      <c r="G96" s="109"/>
      <c r="H96" s="109"/>
      <c r="I96" s="109"/>
      <c r="J96" s="118" t="s">
        <v>132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19" t="s">
        <v>133</v>
      </c>
      <c r="D98" s="29"/>
      <c r="E98" s="29"/>
      <c r="F98" s="29"/>
      <c r="G98" s="29"/>
      <c r="H98" s="29"/>
      <c r="I98" s="29"/>
      <c r="J98" s="71">
        <f>J126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134</v>
      </c>
    </row>
    <row r="99" spans="1:47" s="9" customFormat="1" ht="24.95" customHeight="1">
      <c r="B99" s="120"/>
      <c r="D99" s="121" t="s">
        <v>135</v>
      </c>
      <c r="E99" s="122"/>
      <c r="F99" s="122"/>
      <c r="G99" s="122"/>
      <c r="H99" s="122"/>
      <c r="I99" s="122"/>
      <c r="J99" s="123">
        <f>J127</f>
        <v>0</v>
      </c>
      <c r="L99" s="120"/>
    </row>
    <row r="100" spans="1:47" s="10" customFormat="1" ht="19.899999999999999" customHeight="1">
      <c r="B100" s="124"/>
      <c r="D100" s="125" t="s">
        <v>136</v>
      </c>
      <c r="E100" s="126"/>
      <c r="F100" s="126"/>
      <c r="G100" s="126"/>
      <c r="H100" s="126"/>
      <c r="I100" s="126"/>
      <c r="J100" s="127">
        <f>J128</f>
        <v>0</v>
      </c>
      <c r="L100" s="124"/>
    </row>
    <row r="101" spans="1:47" s="10" customFormat="1" ht="19.899999999999999" customHeight="1">
      <c r="B101" s="124"/>
      <c r="D101" s="125" t="s">
        <v>137</v>
      </c>
      <c r="E101" s="126"/>
      <c r="F101" s="126"/>
      <c r="G101" s="126"/>
      <c r="H101" s="126"/>
      <c r="I101" s="126"/>
      <c r="J101" s="127">
        <f>J131</f>
        <v>0</v>
      </c>
      <c r="L101" s="124"/>
    </row>
    <row r="102" spans="1:47" s="10" customFormat="1" ht="19.899999999999999" customHeight="1">
      <c r="B102" s="124"/>
      <c r="D102" s="125" t="s">
        <v>492</v>
      </c>
      <c r="E102" s="126"/>
      <c r="F102" s="126"/>
      <c r="G102" s="126"/>
      <c r="H102" s="126"/>
      <c r="I102" s="126"/>
      <c r="J102" s="127">
        <f>J141</f>
        <v>0</v>
      </c>
      <c r="L102" s="124"/>
    </row>
    <row r="103" spans="1:47" s="9" customFormat="1" ht="24.95" customHeight="1">
      <c r="B103" s="120"/>
      <c r="D103" s="121" t="s">
        <v>138</v>
      </c>
      <c r="E103" s="122"/>
      <c r="F103" s="122"/>
      <c r="G103" s="122"/>
      <c r="H103" s="122"/>
      <c r="I103" s="122"/>
      <c r="J103" s="123">
        <f>J143</f>
        <v>0</v>
      </c>
      <c r="L103" s="120"/>
    </row>
    <row r="104" spans="1:47" s="10" customFormat="1" ht="19.899999999999999" customHeight="1">
      <c r="B104" s="124"/>
      <c r="D104" s="125" t="s">
        <v>496</v>
      </c>
      <c r="E104" s="126"/>
      <c r="F104" s="126"/>
      <c r="G104" s="126"/>
      <c r="H104" s="126"/>
      <c r="I104" s="126"/>
      <c r="J104" s="127">
        <f>J144</f>
        <v>0</v>
      </c>
      <c r="L104" s="124"/>
    </row>
    <row r="105" spans="1:47" s="2" customFormat="1" ht="21.75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47" s="2" customFormat="1" ht="6.95" customHeight="1">
      <c r="A106" s="29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10" spans="1:47" s="2" customFormat="1" ht="6.95" customHeight="1">
      <c r="A110" s="29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24.95" customHeight="1">
      <c r="A111" s="29"/>
      <c r="B111" s="30"/>
      <c r="C111" s="18" t="s">
        <v>149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12" customHeight="1">
      <c r="A113" s="29"/>
      <c r="B113" s="30"/>
      <c r="C113" s="24" t="s">
        <v>15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26.25" customHeight="1">
      <c r="A114" s="29"/>
      <c r="B114" s="30"/>
      <c r="C114" s="29"/>
      <c r="D114" s="29"/>
      <c r="E114" s="233" t="str">
        <f>E7</f>
        <v>FEMINADSS Veľký Blh - prestava a rekonštrukcia rodinného domu pre účely zriadenia podporovaného bývania pre PSS</v>
      </c>
      <c r="F114" s="234"/>
      <c r="G114" s="234"/>
      <c r="H114" s="234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1" customFormat="1" ht="12" customHeight="1">
      <c r="B115" s="17"/>
      <c r="C115" s="24" t="s">
        <v>126</v>
      </c>
      <c r="L115" s="17"/>
    </row>
    <row r="116" spans="1:63" s="2" customFormat="1" ht="16.5" customHeight="1">
      <c r="A116" s="29"/>
      <c r="B116" s="30"/>
      <c r="C116" s="29"/>
      <c r="D116" s="29"/>
      <c r="E116" s="233" t="s">
        <v>3125</v>
      </c>
      <c r="F116" s="235"/>
      <c r="G116" s="235"/>
      <c r="H116" s="235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128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192" t="str">
        <f>E11</f>
        <v>03-1 - Odstránenie oceľovej garáže</v>
      </c>
      <c r="F118" s="235"/>
      <c r="G118" s="235"/>
      <c r="H118" s="235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19</v>
      </c>
      <c r="D120" s="29"/>
      <c r="E120" s="29"/>
      <c r="F120" s="22" t="str">
        <f>F14</f>
        <v>Jesenské</v>
      </c>
      <c r="G120" s="29"/>
      <c r="H120" s="29"/>
      <c r="I120" s="24" t="s">
        <v>21</v>
      </c>
      <c r="J120" s="55" t="str">
        <f>IF(J14="","",J14)</f>
        <v>22. 6. 2023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>
      <c r="A122" s="29"/>
      <c r="B122" s="30"/>
      <c r="C122" s="24" t="s">
        <v>23</v>
      </c>
      <c r="D122" s="29"/>
      <c r="E122" s="29"/>
      <c r="F122" s="22" t="str">
        <f>E17</f>
        <v>FEMINA Domov sociálnych služieb, Veľký Blh</v>
      </c>
      <c r="G122" s="29"/>
      <c r="H122" s="29"/>
      <c r="I122" s="24" t="s">
        <v>29</v>
      </c>
      <c r="J122" s="27" t="str">
        <f>E23</f>
        <v xml:space="preserve"> 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27</v>
      </c>
      <c r="D123" s="29"/>
      <c r="E123" s="29"/>
      <c r="F123" s="22" t="str">
        <f>IF(E20="","",E20)</f>
        <v>Vyplň údaj</v>
      </c>
      <c r="G123" s="29"/>
      <c r="H123" s="29"/>
      <c r="I123" s="24" t="s">
        <v>32</v>
      </c>
      <c r="J123" s="27" t="str">
        <f>E26</f>
        <v xml:space="preserve"> 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28"/>
      <c r="B125" s="129"/>
      <c r="C125" s="130" t="s">
        <v>150</v>
      </c>
      <c r="D125" s="131" t="s">
        <v>59</v>
      </c>
      <c r="E125" s="131" t="s">
        <v>55</v>
      </c>
      <c r="F125" s="131" t="s">
        <v>56</v>
      </c>
      <c r="G125" s="131" t="s">
        <v>151</v>
      </c>
      <c r="H125" s="131" t="s">
        <v>152</v>
      </c>
      <c r="I125" s="131" t="s">
        <v>153</v>
      </c>
      <c r="J125" s="132" t="s">
        <v>132</v>
      </c>
      <c r="K125" s="133" t="s">
        <v>154</v>
      </c>
      <c r="L125" s="134"/>
      <c r="M125" s="62" t="s">
        <v>1</v>
      </c>
      <c r="N125" s="63" t="s">
        <v>38</v>
      </c>
      <c r="O125" s="63" t="s">
        <v>155</v>
      </c>
      <c r="P125" s="63" t="s">
        <v>156</v>
      </c>
      <c r="Q125" s="63" t="s">
        <v>157</v>
      </c>
      <c r="R125" s="63" t="s">
        <v>158</v>
      </c>
      <c r="S125" s="63" t="s">
        <v>159</v>
      </c>
      <c r="T125" s="64" t="s">
        <v>160</v>
      </c>
      <c r="U125" s="128"/>
      <c r="V125" s="128"/>
      <c r="W125" s="128"/>
      <c r="X125" s="128"/>
      <c r="Y125" s="128"/>
      <c r="Z125" s="128"/>
      <c r="AA125" s="128"/>
      <c r="AB125" s="128"/>
      <c r="AC125" s="128"/>
      <c r="AD125" s="128"/>
      <c r="AE125" s="128"/>
    </row>
    <row r="126" spans="1:63" s="2" customFormat="1" ht="22.9" customHeight="1">
      <c r="A126" s="29"/>
      <c r="B126" s="30"/>
      <c r="C126" s="69" t="s">
        <v>133</v>
      </c>
      <c r="D126" s="29"/>
      <c r="E126" s="29"/>
      <c r="F126" s="29"/>
      <c r="G126" s="29"/>
      <c r="H126" s="29"/>
      <c r="I126" s="29"/>
      <c r="J126" s="135">
        <f>BK126</f>
        <v>0</v>
      </c>
      <c r="K126" s="29"/>
      <c r="L126" s="30"/>
      <c r="M126" s="65"/>
      <c r="N126" s="56"/>
      <c r="O126" s="66"/>
      <c r="P126" s="136">
        <f>P127+P143</f>
        <v>0</v>
      </c>
      <c r="Q126" s="66"/>
      <c r="R126" s="136">
        <f>R127+R143</f>
        <v>8.8610400000000009</v>
      </c>
      <c r="S126" s="66"/>
      <c r="T126" s="137">
        <f>T127+T143</f>
        <v>15.535478999999999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73</v>
      </c>
      <c r="AU126" s="14" t="s">
        <v>134</v>
      </c>
      <c r="BK126" s="138">
        <f>BK127+BK143</f>
        <v>0</v>
      </c>
    </row>
    <row r="127" spans="1:63" s="12" customFormat="1" ht="25.9" customHeight="1">
      <c r="B127" s="139"/>
      <c r="D127" s="140" t="s">
        <v>73</v>
      </c>
      <c r="E127" s="141" t="s">
        <v>161</v>
      </c>
      <c r="F127" s="141" t="s">
        <v>162</v>
      </c>
      <c r="I127" s="142"/>
      <c r="J127" s="143">
        <f>BK127</f>
        <v>0</v>
      </c>
      <c r="L127" s="139"/>
      <c r="M127" s="144"/>
      <c r="N127" s="145"/>
      <c r="O127" s="145"/>
      <c r="P127" s="146">
        <f>P128+P131+P141</f>
        <v>0</v>
      </c>
      <c r="Q127" s="145"/>
      <c r="R127" s="146">
        <f>R128+R131+R141</f>
        <v>8.8260000000000005</v>
      </c>
      <c r="S127" s="145"/>
      <c r="T127" s="147">
        <f>T128+T131+T141</f>
        <v>14.386517999999999</v>
      </c>
      <c r="AR127" s="140" t="s">
        <v>81</v>
      </c>
      <c r="AT127" s="148" t="s">
        <v>73</v>
      </c>
      <c r="AU127" s="148" t="s">
        <v>74</v>
      </c>
      <c r="AY127" s="140" t="s">
        <v>163</v>
      </c>
      <c r="BK127" s="149">
        <f>BK128+BK131+BK141</f>
        <v>0</v>
      </c>
    </row>
    <row r="128" spans="1:63" s="12" customFormat="1" ht="22.9" customHeight="1">
      <c r="B128" s="139"/>
      <c r="D128" s="140" t="s">
        <v>73</v>
      </c>
      <c r="E128" s="150" t="s">
        <v>81</v>
      </c>
      <c r="F128" s="150" t="s">
        <v>164</v>
      </c>
      <c r="I128" s="142"/>
      <c r="J128" s="151">
        <f>BK128</f>
        <v>0</v>
      </c>
      <c r="L128" s="139"/>
      <c r="M128" s="144"/>
      <c r="N128" s="145"/>
      <c r="O128" s="145"/>
      <c r="P128" s="146">
        <f>SUM(P129:P130)</f>
        <v>0</v>
      </c>
      <c r="Q128" s="145"/>
      <c r="R128" s="146">
        <f>SUM(R129:R130)</f>
        <v>8.8260000000000005</v>
      </c>
      <c r="S128" s="145"/>
      <c r="T128" s="147">
        <f>SUM(T129:T130)</f>
        <v>0</v>
      </c>
      <c r="AR128" s="140" t="s">
        <v>81</v>
      </c>
      <c r="AT128" s="148" t="s">
        <v>73</v>
      </c>
      <c r="AU128" s="148" t="s">
        <v>81</v>
      </c>
      <c r="AY128" s="140" t="s">
        <v>163</v>
      </c>
      <c r="BK128" s="149">
        <f>SUM(BK129:BK130)</f>
        <v>0</v>
      </c>
    </row>
    <row r="129" spans="1:65" s="2" customFormat="1" ht="24.2" customHeight="1">
      <c r="A129" s="29"/>
      <c r="B129" s="152"/>
      <c r="C129" s="153" t="s">
        <v>81</v>
      </c>
      <c r="D129" s="153" t="s">
        <v>165</v>
      </c>
      <c r="E129" s="154" t="s">
        <v>3127</v>
      </c>
      <c r="F129" s="155" t="s">
        <v>3128</v>
      </c>
      <c r="G129" s="156" t="s">
        <v>177</v>
      </c>
      <c r="H129" s="157">
        <v>4.67</v>
      </c>
      <c r="I129" s="158"/>
      <c r="J129" s="159">
        <f>ROUND(I129*H129,2)</f>
        <v>0</v>
      </c>
      <c r="K129" s="160"/>
      <c r="L129" s="30"/>
      <c r="M129" s="161" t="s">
        <v>1</v>
      </c>
      <c r="N129" s="162" t="s">
        <v>40</v>
      </c>
      <c r="O129" s="58"/>
      <c r="P129" s="163">
        <f>O129*H129</f>
        <v>0</v>
      </c>
      <c r="Q129" s="163">
        <v>0</v>
      </c>
      <c r="R129" s="163">
        <f>Q129*H129</f>
        <v>0</v>
      </c>
      <c r="S129" s="163">
        <v>0</v>
      </c>
      <c r="T129" s="164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169</v>
      </c>
      <c r="AT129" s="165" t="s">
        <v>165</v>
      </c>
      <c r="AU129" s="165" t="s">
        <v>87</v>
      </c>
      <c r="AY129" s="14" t="s">
        <v>163</v>
      </c>
      <c r="BE129" s="166">
        <f>IF(N129="základná",J129,0)</f>
        <v>0</v>
      </c>
      <c r="BF129" s="166">
        <f>IF(N129="znížená",J129,0)</f>
        <v>0</v>
      </c>
      <c r="BG129" s="166">
        <f>IF(N129="zákl. prenesená",J129,0)</f>
        <v>0</v>
      </c>
      <c r="BH129" s="166">
        <f>IF(N129="zníž. prenesená",J129,0)</f>
        <v>0</v>
      </c>
      <c r="BI129" s="166">
        <f>IF(N129="nulová",J129,0)</f>
        <v>0</v>
      </c>
      <c r="BJ129" s="14" t="s">
        <v>87</v>
      </c>
      <c r="BK129" s="166">
        <f>ROUND(I129*H129,2)</f>
        <v>0</v>
      </c>
      <c r="BL129" s="14" t="s">
        <v>169</v>
      </c>
      <c r="BM129" s="165" t="s">
        <v>3129</v>
      </c>
    </row>
    <row r="130" spans="1:65" s="2" customFormat="1" ht="16.5" customHeight="1">
      <c r="A130" s="29"/>
      <c r="B130" s="152"/>
      <c r="C130" s="172" t="s">
        <v>87</v>
      </c>
      <c r="D130" s="172" t="s">
        <v>613</v>
      </c>
      <c r="E130" s="173" t="s">
        <v>3130</v>
      </c>
      <c r="F130" s="174" t="s">
        <v>3131</v>
      </c>
      <c r="G130" s="175" t="s">
        <v>307</v>
      </c>
      <c r="H130" s="176">
        <v>8.8260000000000005</v>
      </c>
      <c r="I130" s="177"/>
      <c r="J130" s="178">
        <f>ROUND(I130*H130,2)</f>
        <v>0</v>
      </c>
      <c r="K130" s="179"/>
      <c r="L130" s="180"/>
      <c r="M130" s="181" t="s">
        <v>1</v>
      </c>
      <c r="N130" s="182" t="s">
        <v>40</v>
      </c>
      <c r="O130" s="58"/>
      <c r="P130" s="163">
        <f>O130*H130</f>
        <v>0</v>
      </c>
      <c r="Q130" s="163">
        <v>1</v>
      </c>
      <c r="R130" s="163">
        <f>Q130*H130</f>
        <v>8.8260000000000005</v>
      </c>
      <c r="S130" s="163">
        <v>0</v>
      </c>
      <c r="T130" s="164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194</v>
      </c>
      <c r="AT130" s="165" t="s">
        <v>613</v>
      </c>
      <c r="AU130" s="165" t="s">
        <v>87</v>
      </c>
      <c r="AY130" s="14" t="s">
        <v>163</v>
      </c>
      <c r="BE130" s="166">
        <f>IF(N130="základná",J130,0)</f>
        <v>0</v>
      </c>
      <c r="BF130" s="166">
        <f>IF(N130="znížená",J130,0)</f>
        <v>0</v>
      </c>
      <c r="BG130" s="166">
        <f>IF(N130="zákl. prenesená",J130,0)</f>
        <v>0</v>
      </c>
      <c r="BH130" s="166">
        <f>IF(N130="zníž. prenesená",J130,0)</f>
        <v>0</v>
      </c>
      <c r="BI130" s="166">
        <f>IF(N130="nulová",J130,0)</f>
        <v>0</v>
      </c>
      <c r="BJ130" s="14" t="s">
        <v>87</v>
      </c>
      <c r="BK130" s="166">
        <f>ROUND(I130*H130,2)</f>
        <v>0</v>
      </c>
      <c r="BL130" s="14" t="s">
        <v>169</v>
      </c>
      <c r="BM130" s="165" t="s">
        <v>3132</v>
      </c>
    </row>
    <row r="131" spans="1:65" s="12" customFormat="1" ht="22.9" customHeight="1">
      <c r="B131" s="139"/>
      <c r="D131" s="140" t="s">
        <v>73</v>
      </c>
      <c r="E131" s="150" t="s">
        <v>198</v>
      </c>
      <c r="F131" s="150" t="s">
        <v>202</v>
      </c>
      <c r="I131" s="142"/>
      <c r="J131" s="151">
        <f>BK131</f>
        <v>0</v>
      </c>
      <c r="L131" s="139"/>
      <c r="M131" s="144"/>
      <c r="N131" s="145"/>
      <c r="O131" s="145"/>
      <c r="P131" s="146">
        <f>SUM(P132:P140)</f>
        <v>0</v>
      </c>
      <c r="Q131" s="145"/>
      <c r="R131" s="146">
        <f>SUM(R132:R140)</f>
        <v>0</v>
      </c>
      <c r="S131" s="145"/>
      <c r="T131" s="147">
        <f>SUM(T132:T140)</f>
        <v>14.386517999999999</v>
      </c>
      <c r="AR131" s="140" t="s">
        <v>81</v>
      </c>
      <c r="AT131" s="148" t="s">
        <v>73</v>
      </c>
      <c r="AU131" s="148" t="s">
        <v>81</v>
      </c>
      <c r="AY131" s="140" t="s">
        <v>163</v>
      </c>
      <c r="BK131" s="149">
        <f>SUM(BK132:BK140)</f>
        <v>0</v>
      </c>
    </row>
    <row r="132" spans="1:65" s="2" customFormat="1" ht="33" customHeight="1">
      <c r="A132" s="29"/>
      <c r="B132" s="152"/>
      <c r="C132" s="153" t="s">
        <v>174</v>
      </c>
      <c r="D132" s="153" t="s">
        <v>165</v>
      </c>
      <c r="E132" s="154" t="s">
        <v>208</v>
      </c>
      <c r="F132" s="155" t="s">
        <v>209</v>
      </c>
      <c r="G132" s="156" t="s">
        <v>177</v>
      </c>
      <c r="H132" s="157">
        <v>5.8369999999999997</v>
      </c>
      <c r="I132" s="158"/>
      <c r="J132" s="159">
        <f t="shared" ref="J132:J140" si="0">ROUND(I132*H132,2)</f>
        <v>0</v>
      </c>
      <c r="K132" s="160"/>
      <c r="L132" s="30"/>
      <c r="M132" s="161" t="s">
        <v>1</v>
      </c>
      <c r="N132" s="162" t="s">
        <v>40</v>
      </c>
      <c r="O132" s="58"/>
      <c r="P132" s="163">
        <f t="shared" ref="P132:P140" si="1">O132*H132</f>
        <v>0</v>
      </c>
      <c r="Q132" s="163">
        <v>0</v>
      </c>
      <c r="R132" s="163">
        <f t="shared" ref="R132:R140" si="2">Q132*H132</f>
        <v>0</v>
      </c>
      <c r="S132" s="163">
        <v>2.4</v>
      </c>
      <c r="T132" s="164">
        <f t="shared" ref="T132:T140" si="3">S132*H132</f>
        <v>14.008799999999999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169</v>
      </c>
      <c r="AT132" s="165" t="s">
        <v>165</v>
      </c>
      <c r="AU132" s="165" t="s">
        <v>87</v>
      </c>
      <c r="AY132" s="14" t="s">
        <v>163</v>
      </c>
      <c r="BE132" s="166">
        <f t="shared" ref="BE132:BE140" si="4">IF(N132="základná",J132,0)</f>
        <v>0</v>
      </c>
      <c r="BF132" s="166">
        <f t="shared" ref="BF132:BF140" si="5">IF(N132="znížená",J132,0)</f>
        <v>0</v>
      </c>
      <c r="BG132" s="166">
        <f t="shared" ref="BG132:BG140" si="6">IF(N132="zákl. prenesená",J132,0)</f>
        <v>0</v>
      </c>
      <c r="BH132" s="166">
        <f t="shared" ref="BH132:BH140" si="7">IF(N132="zníž. prenesená",J132,0)</f>
        <v>0</v>
      </c>
      <c r="BI132" s="166">
        <f t="shared" ref="BI132:BI140" si="8">IF(N132="nulová",J132,0)</f>
        <v>0</v>
      </c>
      <c r="BJ132" s="14" t="s">
        <v>87</v>
      </c>
      <c r="BK132" s="166">
        <f t="shared" ref="BK132:BK140" si="9">ROUND(I132*H132,2)</f>
        <v>0</v>
      </c>
      <c r="BL132" s="14" t="s">
        <v>169</v>
      </c>
      <c r="BM132" s="165" t="s">
        <v>3133</v>
      </c>
    </row>
    <row r="133" spans="1:65" s="2" customFormat="1" ht="24.2" customHeight="1">
      <c r="A133" s="29"/>
      <c r="B133" s="152"/>
      <c r="C133" s="153" t="s">
        <v>169</v>
      </c>
      <c r="D133" s="153" t="s">
        <v>165</v>
      </c>
      <c r="E133" s="154" t="s">
        <v>3134</v>
      </c>
      <c r="F133" s="155" t="s">
        <v>3135</v>
      </c>
      <c r="G133" s="156" t="s">
        <v>168</v>
      </c>
      <c r="H133" s="157">
        <v>2.7839999999999998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40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2.7E-2</v>
      </c>
      <c r="T133" s="164">
        <f t="shared" si="3"/>
        <v>7.5167999999999999E-2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169</v>
      </c>
      <c r="AT133" s="165" t="s">
        <v>165</v>
      </c>
      <c r="AU133" s="165" t="s">
        <v>87</v>
      </c>
      <c r="AY133" s="14" t="s">
        <v>163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87</v>
      </c>
      <c r="BK133" s="166">
        <f t="shared" si="9"/>
        <v>0</v>
      </c>
      <c r="BL133" s="14" t="s">
        <v>169</v>
      </c>
      <c r="BM133" s="165" t="s">
        <v>3136</v>
      </c>
    </row>
    <row r="134" spans="1:65" s="2" customFormat="1" ht="24.2" customHeight="1">
      <c r="A134" s="29"/>
      <c r="B134" s="152"/>
      <c r="C134" s="153" t="s">
        <v>182</v>
      </c>
      <c r="D134" s="153" t="s">
        <v>165</v>
      </c>
      <c r="E134" s="154" t="s">
        <v>3137</v>
      </c>
      <c r="F134" s="155" t="s">
        <v>3138</v>
      </c>
      <c r="G134" s="156" t="s">
        <v>245</v>
      </c>
      <c r="H134" s="157">
        <v>2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0.03</v>
      </c>
      <c r="T134" s="164">
        <f t="shared" si="3"/>
        <v>0.06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169</v>
      </c>
      <c r="AT134" s="165" t="s">
        <v>165</v>
      </c>
      <c r="AU134" s="165" t="s">
        <v>87</v>
      </c>
      <c r="AY134" s="14" t="s">
        <v>163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87</v>
      </c>
      <c r="BK134" s="166">
        <f t="shared" si="9"/>
        <v>0</v>
      </c>
      <c r="BL134" s="14" t="s">
        <v>169</v>
      </c>
      <c r="BM134" s="165" t="s">
        <v>3139</v>
      </c>
    </row>
    <row r="135" spans="1:65" s="2" customFormat="1" ht="24.2" customHeight="1">
      <c r="A135" s="29"/>
      <c r="B135" s="152"/>
      <c r="C135" s="153" t="s">
        <v>186</v>
      </c>
      <c r="D135" s="153" t="s">
        <v>165</v>
      </c>
      <c r="E135" s="154" t="s">
        <v>268</v>
      </c>
      <c r="F135" s="155" t="s">
        <v>269</v>
      </c>
      <c r="G135" s="156" t="s">
        <v>168</v>
      </c>
      <c r="H135" s="157">
        <v>3.85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40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6.3E-2</v>
      </c>
      <c r="T135" s="164">
        <f t="shared" si="3"/>
        <v>0.24255000000000002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169</v>
      </c>
      <c r="AT135" s="165" t="s">
        <v>165</v>
      </c>
      <c r="AU135" s="165" t="s">
        <v>87</v>
      </c>
      <c r="AY135" s="14" t="s">
        <v>163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87</v>
      </c>
      <c r="BK135" s="166">
        <f t="shared" si="9"/>
        <v>0</v>
      </c>
      <c r="BL135" s="14" t="s">
        <v>169</v>
      </c>
      <c r="BM135" s="165" t="s">
        <v>3140</v>
      </c>
    </row>
    <row r="136" spans="1:65" s="2" customFormat="1" ht="21.75" customHeight="1">
      <c r="A136" s="29"/>
      <c r="B136" s="152"/>
      <c r="C136" s="153" t="s">
        <v>190</v>
      </c>
      <c r="D136" s="153" t="s">
        <v>165</v>
      </c>
      <c r="E136" s="154" t="s">
        <v>310</v>
      </c>
      <c r="F136" s="155" t="s">
        <v>311</v>
      </c>
      <c r="G136" s="156" t="s">
        <v>307</v>
      </c>
      <c r="H136" s="157">
        <v>15.535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40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169</v>
      </c>
      <c r="AT136" s="165" t="s">
        <v>165</v>
      </c>
      <c r="AU136" s="165" t="s">
        <v>87</v>
      </c>
      <c r="AY136" s="14" t="s">
        <v>163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87</v>
      </c>
      <c r="BK136" s="166">
        <f t="shared" si="9"/>
        <v>0</v>
      </c>
      <c r="BL136" s="14" t="s">
        <v>169</v>
      </c>
      <c r="BM136" s="165" t="s">
        <v>3141</v>
      </c>
    </row>
    <row r="137" spans="1:65" s="2" customFormat="1" ht="24.2" customHeight="1">
      <c r="A137" s="29"/>
      <c r="B137" s="152"/>
      <c r="C137" s="153" t="s">
        <v>194</v>
      </c>
      <c r="D137" s="153" t="s">
        <v>165</v>
      </c>
      <c r="E137" s="154" t="s">
        <v>314</v>
      </c>
      <c r="F137" s="155" t="s">
        <v>315</v>
      </c>
      <c r="G137" s="156" t="s">
        <v>307</v>
      </c>
      <c r="H137" s="157">
        <v>466.05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169</v>
      </c>
      <c r="AT137" s="165" t="s">
        <v>165</v>
      </c>
      <c r="AU137" s="165" t="s">
        <v>87</v>
      </c>
      <c r="AY137" s="14" t="s">
        <v>163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87</v>
      </c>
      <c r="BK137" s="166">
        <f t="shared" si="9"/>
        <v>0</v>
      </c>
      <c r="BL137" s="14" t="s">
        <v>169</v>
      </c>
      <c r="BM137" s="165" t="s">
        <v>3142</v>
      </c>
    </row>
    <row r="138" spans="1:65" s="2" customFormat="1" ht="24.2" customHeight="1">
      <c r="A138" s="29"/>
      <c r="B138" s="152"/>
      <c r="C138" s="153" t="s">
        <v>198</v>
      </c>
      <c r="D138" s="153" t="s">
        <v>165</v>
      </c>
      <c r="E138" s="154" t="s">
        <v>318</v>
      </c>
      <c r="F138" s="155" t="s">
        <v>319</v>
      </c>
      <c r="G138" s="156" t="s">
        <v>307</v>
      </c>
      <c r="H138" s="157">
        <v>15.535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40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169</v>
      </c>
      <c r="AT138" s="165" t="s">
        <v>165</v>
      </c>
      <c r="AU138" s="165" t="s">
        <v>87</v>
      </c>
      <c r="AY138" s="14" t="s">
        <v>163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87</v>
      </c>
      <c r="BK138" s="166">
        <f t="shared" si="9"/>
        <v>0</v>
      </c>
      <c r="BL138" s="14" t="s">
        <v>169</v>
      </c>
      <c r="BM138" s="165" t="s">
        <v>3143</v>
      </c>
    </row>
    <row r="139" spans="1:65" s="2" customFormat="1" ht="24.2" customHeight="1">
      <c r="A139" s="29"/>
      <c r="B139" s="152"/>
      <c r="C139" s="153" t="s">
        <v>203</v>
      </c>
      <c r="D139" s="153" t="s">
        <v>165</v>
      </c>
      <c r="E139" s="154" t="s">
        <v>322</v>
      </c>
      <c r="F139" s="155" t="s">
        <v>323</v>
      </c>
      <c r="G139" s="156" t="s">
        <v>307</v>
      </c>
      <c r="H139" s="157">
        <v>77.674999999999997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40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169</v>
      </c>
      <c r="AT139" s="165" t="s">
        <v>165</v>
      </c>
      <c r="AU139" s="165" t="s">
        <v>87</v>
      </c>
      <c r="AY139" s="14" t="s">
        <v>163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87</v>
      </c>
      <c r="BK139" s="166">
        <f t="shared" si="9"/>
        <v>0</v>
      </c>
      <c r="BL139" s="14" t="s">
        <v>169</v>
      </c>
      <c r="BM139" s="165" t="s">
        <v>3144</v>
      </c>
    </row>
    <row r="140" spans="1:65" s="2" customFormat="1" ht="16.5" customHeight="1">
      <c r="A140" s="29"/>
      <c r="B140" s="152"/>
      <c r="C140" s="153" t="s">
        <v>207</v>
      </c>
      <c r="D140" s="153" t="s">
        <v>165</v>
      </c>
      <c r="E140" s="154" t="s">
        <v>326</v>
      </c>
      <c r="F140" s="155" t="s">
        <v>327</v>
      </c>
      <c r="G140" s="156" t="s">
        <v>307</v>
      </c>
      <c r="H140" s="157">
        <v>15.535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40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169</v>
      </c>
      <c r="AT140" s="165" t="s">
        <v>165</v>
      </c>
      <c r="AU140" s="165" t="s">
        <v>87</v>
      </c>
      <c r="AY140" s="14" t="s">
        <v>163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87</v>
      </c>
      <c r="BK140" s="166">
        <f t="shared" si="9"/>
        <v>0</v>
      </c>
      <c r="BL140" s="14" t="s">
        <v>169</v>
      </c>
      <c r="BM140" s="165" t="s">
        <v>3145</v>
      </c>
    </row>
    <row r="141" spans="1:65" s="12" customFormat="1" ht="22.9" customHeight="1">
      <c r="B141" s="139"/>
      <c r="D141" s="140" t="s">
        <v>73</v>
      </c>
      <c r="E141" s="150" t="s">
        <v>828</v>
      </c>
      <c r="F141" s="150" t="s">
        <v>907</v>
      </c>
      <c r="I141" s="142"/>
      <c r="J141" s="151">
        <f>BK141</f>
        <v>0</v>
      </c>
      <c r="L141" s="139"/>
      <c r="M141" s="144"/>
      <c r="N141" s="145"/>
      <c r="O141" s="145"/>
      <c r="P141" s="146">
        <f>P142</f>
        <v>0</v>
      </c>
      <c r="Q141" s="145"/>
      <c r="R141" s="146">
        <f>R142</f>
        <v>0</v>
      </c>
      <c r="S141" s="145"/>
      <c r="T141" s="147">
        <f>T142</f>
        <v>0</v>
      </c>
      <c r="AR141" s="140" t="s">
        <v>81</v>
      </c>
      <c r="AT141" s="148" t="s">
        <v>73</v>
      </c>
      <c r="AU141" s="148" t="s">
        <v>81</v>
      </c>
      <c r="AY141" s="140" t="s">
        <v>163</v>
      </c>
      <c r="BK141" s="149">
        <f>BK142</f>
        <v>0</v>
      </c>
    </row>
    <row r="142" spans="1:65" s="2" customFormat="1" ht="24.2" customHeight="1">
      <c r="A142" s="29"/>
      <c r="B142" s="152"/>
      <c r="C142" s="153" t="s">
        <v>211</v>
      </c>
      <c r="D142" s="153" t="s">
        <v>165</v>
      </c>
      <c r="E142" s="154" t="s">
        <v>909</v>
      </c>
      <c r="F142" s="155" t="s">
        <v>910</v>
      </c>
      <c r="G142" s="156" t="s">
        <v>307</v>
      </c>
      <c r="H142" s="157">
        <v>8.8260000000000005</v>
      </c>
      <c r="I142" s="158"/>
      <c r="J142" s="159">
        <f>ROUND(I142*H142,2)</f>
        <v>0</v>
      </c>
      <c r="K142" s="160"/>
      <c r="L142" s="30"/>
      <c r="M142" s="161" t="s">
        <v>1</v>
      </c>
      <c r="N142" s="162" t="s">
        <v>40</v>
      </c>
      <c r="O142" s="58"/>
      <c r="P142" s="163">
        <f>O142*H142</f>
        <v>0</v>
      </c>
      <c r="Q142" s="163">
        <v>0</v>
      </c>
      <c r="R142" s="163">
        <f>Q142*H142</f>
        <v>0</v>
      </c>
      <c r="S142" s="163">
        <v>0</v>
      </c>
      <c r="T142" s="164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169</v>
      </c>
      <c r="AT142" s="165" t="s">
        <v>165</v>
      </c>
      <c r="AU142" s="165" t="s">
        <v>87</v>
      </c>
      <c r="AY142" s="14" t="s">
        <v>163</v>
      </c>
      <c r="BE142" s="166">
        <f>IF(N142="základná",J142,0)</f>
        <v>0</v>
      </c>
      <c r="BF142" s="166">
        <f>IF(N142="znížená",J142,0)</f>
        <v>0</v>
      </c>
      <c r="BG142" s="166">
        <f>IF(N142="zákl. prenesená",J142,0)</f>
        <v>0</v>
      </c>
      <c r="BH142" s="166">
        <f>IF(N142="zníž. prenesená",J142,0)</f>
        <v>0</v>
      </c>
      <c r="BI142" s="166">
        <f>IF(N142="nulová",J142,0)</f>
        <v>0</v>
      </c>
      <c r="BJ142" s="14" t="s">
        <v>87</v>
      </c>
      <c r="BK142" s="166">
        <f>ROUND(I142*H142,2)</f>
        <v>0</v>
      </c>
      <c r="BL142" s="14" t="s">
        <v>169</v>
      </c>
      <c r="BM142" s="165" t="s">
        <v>3146</v>
      </c>
    </row>
    <row r="143" spans="1:65" s="12" customFormat="1" ht="25.9" customHeight="1">
      <c r="B143" s="139"/>
      <c r="D143" s="140" t="s">
        <v>73</v>
      </c>
      <c r="E143" s="141" t="s">
        <v>329</v>
      </c>
      <c r="F143" s="141" t="s">
        <v>330</v>
      </c>
      <c r="I143" s="142"/>
      <c r="J143" s="143">
        <f>BK143</f>
        <v>0</v>
      </c>
      <c r="L143" s="139"/>
      <c r="M143" s="144"/>
      <c r="N143" s="145"/>
      <c r="O143" s="145"/>
      <c r="P143" s="146">
        <f>P144</f>
        <v>0</v>
      </c>
      <c r="Q143" s="145"/>
      <c r="R143" s="146">
        <f>R144</f>
        <v>3.5040000000000002E-2</v>
      </c>
      <c r="S143" s="145"/>
      <c r="T143" s="147">
        <f>T144</f>
        <v>1.1489609999999999</v>
      </c>
      <c r="AR143" s="140" t="s">
        <v>87</v>
      </c>
      <c r="AT143" s="148" t="s">
        <v>73</v>
      </c>
      <c r="AU143" s="148" t="s">
        <v>74</v>
      </c>
      <c r="AY143" s="140" t="s">
        <v>163</v>
      </c>
      <c r="BK143" s="149">
        <f>BK144</f>
        <v>0</v>
      </c>
    </row>
    <row r="144" spans="1:65" s="12" customFormat="1" ht="22.9" customHeight="1">
      <c r="B144" s="139"/>
      <c r="D144" s="140" t="s">
        <v>73</v>
      </c>
      <c r="E144" s="150" t="s">
        <v>1458</v>
      </c>
      <c r="F144" s="150" t="s">
        <v>1459</v>
      </c>
      <c r="I144" s="142"/>
      <c r="J144" s="151">
        <f>BK144</f>
        <v>0</v>
      </c>
      <c r="L144" s="139"/>
      <c r="M144" s="144"/>
      <c r="N144" s="145"/>
      <c r="O144" s="145"/>
      <c r="P144" s="146">
        <f>SUM(P145:P147)</f>
        <v>0</v>
      </c>
      <c r="Q144" s="145"/>
      <c r="R144" s="146">
        <f>SUM(R145:R147)</f>
        <v>3.5040000000000002E-2</v>
      </c>
      <c r="S144" s="145"/>
      <c r="T144" s="147">
        <f>SUM(T145:T147)</f>
        <v>1.1489609999999999</v>
      </c>
      <c r="AR144" s="140" t="s">
        <v>87</v>
      </c>
      <c r="AT144" s="148" t="s">
        <v>73</v>
      </c>
      <c r="AU144" s="148" t="s">
        <v>81</v>
      </c>
      <c r="AY144" s="140" t="s">
        <v>163</v>
      </c>
      <c r="BK144" s="149">
        <f>SUM(BK145:BK147)</f>
        <v>0</v>
      </c>
    </row>
    <row r="145" spans="1:65" s="2" customFormat="1" ht="24.2" customHeight="1">
      <c r="A145" s="29"/>
      <c r="B145" s="152"/>
      <c r="C145" s="153" t="s">
        <v>215</v>
      </c>
      <c r="D145" s="153" t="s">
        <v>165</v>
      </c>
      <c r="E145" s="154" t="s">
        <v>3147</v>
      </c>
      <c r="F145" s="155" t="s">
        <v>3148</v>
      </c>
      <c r="G145" s="156" t="s">
        <v>168</v>
      </c>
      <c r="H145" s="157">
        <v>31.213000000000001</v>
      </c>
      <c r="I145" s="158"/>
      <c r="J145" s="159">
        <f>ROUND(I145*H145,2)</f>
        <v>0</v>
      </c>
      <c r="K145" s="160"/>
      <c r="L145" s="30"/>
      <c r="M145" s="161" t="s">
        <v>1</v>
      </c>
      <c r="N145" s="162" t="s">
        <v>40</v>
      </c>
      <c r="O145" s="58"/>
      <c r="P145" s="163">
        <f>O145*H145</f>
        <v>0</v>
      </c>
      <c r="Q145" s="163">
        <v>0</v>
      </c>
      <c r="R145" s="163">
        <f>Q145*H145</f>
        <v>0</v>
      </c>
      <c r="S145" s="163">
        <v>8.9999999999999993E-3</v>
      </c>
      <c r="T145" s="164">
        <f>S145*H145</f>
        <v>0.28091699999999997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227</v>
      </c>
      <c r="AT145" s="165" t="s">
        <v>165</v>
      </c>
      <c r="AU145" s="165" t="s">
        <v>87</v>
      </c>
      <c r="AY145" s="14" t="s">
        <v>163</v>
      </c>
      <c r="BE145" s="166">
        <f>IF(N145="základná",J145,0)</f>
        <v>0</v>
      </c>
      <c r="BF145" s="166">
        <f>IF(N145="znížená",J145,0)</f>
        <v>0</v>
      </c>
      <c r="BG145" s="166">
        <f>IF(N145="zákl. prenesená",J145,0)</f>
        <v>0</v>
      </c>
      <c r="BH145" s="166">
        <f>IF(N145="zníž. prenesená",J145,0)</f>
        <v>0</v>
      </c>
      <c r="BI145" s="166">
        <f>IF(N145="nulová",J145,0)</f>
        <v>0</v>
      </c>
      <c r="BJ145" s="14" t="s">
        <v>87</v>
      </c>
      <c r="BK145" s="166">
        <f>ROUND(I145*H145,2)</f>
        <v>0</v>
      </c>
      <c r="BL145" s="14" t="s">
        <v>227</v>
      </c>
      <c r="BM145" s="165" t="s">
        <v>3149</v>
      </c>
    </row>
    <row r="146" spans="1:65" s="2" customFormat="1" ht="24.2" customHeight="1">
      <c r="A146" s="29"/>
      <c r="B146" s="152"/>
      <c r="C146" s="153" t="s">
        <v>219</v>
      </c>
      <c r="D146" s="153" t="s">
        <v>165</v>
      </c>
      <c r="E146" s="154" t="s">
        <v>3150</v>
      </c>
      <c r="F146" s="155" t="s">
        <v>3151</v>
      </c>
      <c r="G146" s="156" t="s">
        <v>168</v>
      </c>
      <c r="H146" s="157">
        <v>23.891999999999999</v>
      </c>
      <c r="I146" s="158"/>
      <c r="J146" s="159">
        <f>ROUND(I146*H146,2)</f>
        <v>0</v>
      </c>
      <c r="K146" s="160"/>
      <c r="L146" s="30"/>
      <c r="M146" s="161" t="s">
        <v>1</v>
      </c>
      <c r="N146" s="162" t="s">
        <v>40</v>
      </c>
      <c r="O146" s="58"/>
      <c r="P146" s="163">
        <f>O146*H146</f>
        <v>0</v>
      </c>
      <c r="Q146" s="163">
        <v>0</v>
      </c>
      <c r="R146" s="163">
        <f>Q146*H146</f>
        <v>0</v>
      </c>
      <c r="S146" s="163">
        <v>7.0000000000000001E-3</v>
      </c>
      <c r="T146" s="164">
        <f>S146*H146</f>
        <v>0.167244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227</v>
      </c>
      <c r="AT146" s="165" t="s">
        <v>165</v>
      </c>
      <c r="AU146" s="165" t="s">
        <v>87</v>
      </c>
      <c r="AY146" s="14" t="s">
        <v>163</v>
      </c>
      <c r="BE146" s="166">
        <f>IF(N146="základná",J146,0)</f>
        <v>0</v>
      </c>
      <c r="BF146" s="166">
        <f>IF(N146="znížená",J146,0)</f>
        <v>0</v>
      </c>
      <c r="BG146" s="166">
        <f>IF(N146="zákl. prenesená",J146,0)</f>
        <v>0</v>
      </c>
      <c r="BH146" s="166">
        <f>IF(N146="zníž. prenesená",J146,0)</f>
        <v>0</v>
      </c>
      <c r="BI146" s="166">
        <f>IF(N146="nulová",J146,0)</f>
        <v>0</v>
      </c>
      <c r="BJ146" s="14" t="s">
        <v>87</v>
      </c>
      <c r="BK146" s="166">
        <f>ROUND(I146*H146,2)</f>
        <v>0</v>
      </c>
      <c r="BL146" s="14" t="s">
        <v>227</v>
      </c>
      <c r="BM146" s="165" t="s">
        <v>3152</v>
      </c>
    </row>
    <row r="147" spans="1:65" s="2" customFormat="1" ht="37.9" customHeight="1">
      <c r="A147" s="29"/>
      <c r="B147" s="152"/>
      <c r="C147" s="153" t="s">
        <v>223</v>
      </c>
      <c r="D147" s="153" t="s">
        <v>165</v>
      </c>
      <c r="E147" s="154" t="s">
        <v>3153</v>
      </c>
      <c r="F147" s="155" t="s">
        <v>3154</v>
      </c>
      <c r="G147" s="156" t="s">
        <v>1495</v>
      </c>
      <c r="H147" s="157">
        <v>700.8</v>
      </c>
      <c r="I147" s="158"/>
      <c r="J147" s="159">
        <f>ROUND(I147*H147,2)</f>
        <v>0</v>
      </c>
      <c r="K147" s="160"/>
      <c r="L147" s="30"/>
      <c r="M147" s="167" t="s">
        <v>1</v>
      </c>
      <c r="N147" s="168" t="s">
        <v>40</v>
      </c>
      <c r="O147" s="169"/>
      <c r="P147" s="170">
        <f>O147*H147</f>
        <v>0</v>
      </c>
      <c r="Q147" s="170">
        <v>5.0000000000000002E-5</v>
      </c>
      <c r="R147" s="170">
        <f>Q147*H147</f>
        <v>3.5040000000000002E-2</v>
      </c>
      <c r="S147" s="170">
        <v>1E-3</v>
      </c>
      <c r="T147" s="171">
        <f>S147*H147</f>
        <v>0.70079999999999998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227</v>
      </c>
      <c r="AT147" s="165" t="s">
        <v>165</v>
      </c>
      <c r="AU147" s="165" t="s">
        <v>87</v>
      </c>
      <c r="AY147" s="14" t="s">
        <v>163</v>
      </c>
      <c r="BE147" s="166">
        <f>IF(N147="základná",J147,0)</f>
        <v>0</v>
      </c>
      <c r="BF147" s="166">
        <f>IF(N147="znížená",J147,0)</f>
        <v>0</v>
      </c>
      <c r="BG147" s="166">
        <f>IF(N147="zákl. prenesená",J147,0)</f>
        <v>0</v>
      </c>
      <c r="BH147" s="166">
        <f>IF(N147="zníž. prenesená",J147,0)</f>
        <v>0</v>
      </c>
      <c r="BI147" s="166">
        <f>IF(N147="nulová",J147,0)</f>
        <v>0</v>
      </c>
      <c r="BJ147" s="14" t="s">
        <v>87</v>
      </c>
      <c r="BK147" s="166">
        <f>ROUND(I147*H147,2)</f>
        <v>0</v>
      </c>
      <c r="BL147" s="14" t="s">
        <v>227</v>
      </c>
      <c r="BM147" s="165" t="s">
        <v>3155</v>
      </c>
    </row>
    <row r="148" spans="1:65" s="2" customFormat="1" ht="6.95" customHeight="1">
      <c r="A148" s="29"/>
      <c r="B148" s="47"/>
      <c r="C148" s="48"/>
      <c r="D148" s="48"/>
      <c r="E148" s="48"/>
      <c r="F148" s="48"/>
      <c r="G148" s="48"/>
      <c r="H148" s="48"/>
      <c r="I148" s="48"/>
      <c r="J148" s="48"/>
      <c r="K148" s="48"/>
      <c r="L148" s="30"/>
      <c r="M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</row>
  </sheetData>
  <autoFilter ref="C125:K147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7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115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125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26.25" customHeight="1">
      <c r="B7" s="17"/>
      <c r="E7" s="233" t="str">
        <f>'Rekapitulácia stavby'!K6</f>
        <v>FEMINADSS Veľký Blh - prestava a rekonštrukcia rodinného domu pre účely zriadenia podporovaného bývania pre PSS</v>
      </c>
      <c r="F7" s="234"/>
      <c r="G7" s="234"/>
      <c r="H7" s="234"/>
      <c r="L7" s="17"/>
    </row>
    <row r="8" spans="1:46" s="1" customFormat="1" ht="12" customHeight="1">
      <c r="B8" s="17"/>
      <c r="D8" s="24" t="s">
        <v>126</v>
      </c>
      <c r="L8" s="17"/>
    </row>
    <row r="9" spans="1:46" s="2" customFormat="1" ht="16.5" customHeight="1">
      <c r="A9" s="29"/>
      <c r="B9" s="30"/>
      <c r="C9" s="29"/>
      <c r="D9" s="29"/>
      <c r="E9" s="233" t="s">
        <v>3125</v>
      </c>
      <c r="F9" s="235"/>
      <c r="G9" s="235"/>
      <c r="H9" s="23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128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192" t="s">
        <v>3156</v>
      </c>
      <c r="F11" s="235"/>
      <c r="G11" s="235"/>
      <c r="H11" s="235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1.25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 t="str">
        <f>'Rekapitulácia stavby'!AN8</f>
        <v>22. 6. 2023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">
        <v>25</v>
      </c>
      <c r="F17" s="29"/>
      <c r="G17" s="29"/>
      <c r="H17" s="29"/>
      <c r="I17" s="24" t="s">
        <v>26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27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36" t="str">
        <f>'Rekapitulácia stavby'!E14</f>
        <v>Vyplň údaj</v>
      </c>
      <c r="F20" s="198"/>
      <c r="G20" s="198"/>
      <c r="H20" s="198"/>
      <c r="I20" s="24" t="s">
        <v>26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29</v>
      </c>
      <c r="E22" s="29"/>
      <c r="F22" s="29"/>
      <c r="G22" s="29"/>
      <c r="H22" s="29"/>
      <c r="I22" s="24" t="s">
        <v>24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26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24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26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33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203" t="s">
        <v>1</v>
      </c>
      <c r="F29" s="203"/>
      <c r="G29" s="203"/>
      <c r="H29" s="20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2" t="s">
        <v>34</v>
      </c>
      <c r="E32" s="29"/>
      <c r="F32" s="29"/>
      <c r="G32" s="29"/>
      <c r="H32" s="29"/>
      <c r="I32" s="29"/>
      <c r="J32" s="71">
        <f>ROUND(J129,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3" t="s">
        <v>38</v>
      </c>
      <c r="E35" s="35" t="s">
        <v>39</v>
      </c>
      <c r="F35" s="104">
        <f>ROUND((SUM(BE129:BE162)),  2)</f>
        <v>0</v>
      </c>
      <c r="G35" s="105"/>
      <c r="H35" s="105"/>
      <c r="I35" s="106">
        <v>0.2</v>
      </c>
      <c r="J35" s="104">
        <f>ROUND(((SUM(BE129:BE162))*I35),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40</v>
      </c>
      <c r="F36" s="104">
        <f>ROUND((SUM(BF129:BF162)),  2)</f>
        <v>0</v>
      </c>
      <c r="G36" s="105"/>
      <c r="H36" s="105"/>
      <c r="I36" s="106">
        <v>0.2</v>
      </c>
      <c r="J36" s="104">
        <f>ROUND(((SUM(BF129:BF162))*I36),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7">
        <f>ROUND((SUM(BG129:BG162)),  2)</f>
        <v>0</v>
      </c>
      <c r="G37" s="29"/>
      <c r="H37" s="29"/>
      <c r="I37" s="108">
        <v>0.2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7">
        <f>ROUND((SUM(BH129:BH162)),  2)</f>
        <v>0</v>
      </c>
      <c r="G38" s="29"/>
      <c r="H38" s="29"/>
      <c r="I38" s="108">
        <v>0.2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4">
        <f>ROUND((SUM(BI129:BI162)),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9"/>
      <c r="D41" s="110" t="s">
        <v>44</v>
      </c>
      <c r="E41" s="60"/>
      <c r="F41" s="60"/>
      <c r="G41" s="111" t="s">
        <v>45</v>
      </c>
      <c r="H41" s="112" t="s">
        <v>46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130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26.25" customHeight="1">
      <c r="A85" s="29"/>
      <c r="B85" s="30"/>
      <c r="C85" s="29"/>
      <c r="D85" s="29"/>
      <c r="E85" s="233" t="str">
        <f>E7</f>
        <v>FEMINADSS Veľký Blh - prestava a rekonštrukcia rodinného domu pre účely zriadenia podporovaného bývania pre PSS</v>
      </c>
      <c r="F85" s="234"/>
      <c r="G85" s="234"/>
      <c r="H85" s="23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126</v>
      </c>
      <c r="L86" s="17"/>
    </row>
    <row r="87" spans="1:31" s="2" customFormat="1" ht="16.5" customHeight="1">
      <c r="A87" s="29"/>
      <c r="B87" s="30"/>
      <c r="C87" s="29"/>
      <c r="D87" s="29"/>
      <c r="E87" s="233" t="s">
        <v>3125</v>
      </c>
      <c r="F87" s="235"/>
      <c r="G87" s="235"/>
      <c r="H87" s="23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128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192" t="str">
        <f>E11</f>
        <v>03-2 - Odstránenie hospodárskej budovy č.1</v>
      </c>
      <c r="F89" s="235"/>
      <c r="G89" s="235"/>
      <c r="H89" s="235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19</v>
      </c>
      <c r="D91" s="29"/>
      <c r="E91" s="29"/>
      <c r="F91" s="22" t="str">
        <f>F14</f>
        <v>Jesenské</v>
      </c>
      <c r="G91" s="29"/>
      <c r="H91" s="29"/>
      <c r="I91" s="24" t="s">
        <v>21</v>
      </c>
      <c r="J91" s="55" t="str">
        <f>IF(J14="","",J14)</f>
        <v>22. 6. 2023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>
      <c r="A93" s="29"/>
      <c r="B93" s="30"/>
      <c r="C93" s="24" t="s">
        <v>23</v>
      </c>
      <c r="D93" s="29"/>
      <c r="E93" s="29"/>
      <c r="F93" s="22" t="str">
        <f>E17</f>
        <v>FEMINA Domov sociálnych služieb, Veľký Blh</v>
      </c>
      <c r="G93" s="29"/>
      <c r="H93" s="29"/>
      <c r="I93" s="24" t="s">
        <v>29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4" t="s">
        <v>27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17" t="s">
        <v>131</v>
      </c>
      <c r="D96" s="109"/>
      <c r="E96" s="109"/>
      <c r="F96" s="109"/>
      <c r="G96" s="109"/>
      <c r="H96" s="109"/>
      <c r="I96" s="109"/>
      <c r="J96" s="118" t="s">
        <v>132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19" t="s">
        <v>133</v>
      </c>
      <c r="D98" s="29"/>
      <c r="E98" s="29"/>
      <c r="F98" s="29"/>
      <c r="G98" s="29"/>
      <c r="H98" s="29"/>
      <c r="I98" s="29"/>
      <c r="J98" s="71">
        <f>J129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134</v>
      </c>
    </row>
    <row r="99" spans="1:47" s="9" customFormat="1" ht="24.95" customHeight="1">
      <c r="B99" s="120"/>
      <c r="D99" s="121" t="s">
        <v>135</v>
      </c>
      <c r="E99" s="122"/>
      <c r="F99" s="122"/>
      <c r="G99" s="122"/>
      <c r="H99" s="122"/>
      <c r="I99" s="122"/>
      <c r="J99" s="123">
        <f>J130</f>
        <v>0</v>
      </c>
      <c r="L99" s="120"/>
    </row>
    <row r="100" spans="1:47" s="10" customFormat="1" ht="19.899999999999999" customHeight="1">
      <c r="B100" s="124"/>
      <c r="D100" s="125" t="s">
        <v>136</v>
      </c>
      <c r="E100" s="126"/>
      <c r="F100" s="126"/>
      <c r="G100" s="126"/>
      <c r="H100" s="126"/>
      <c r="I100" s="126"/>
      <c r="J100" s="127">
        <f>J131</f>
        <v>0</v>
      </c>
      <c r="L100" s="124"/>
    </row>
    <row r="101" spans="1:47" s="10" customFormat="1" ht="19.899999999999999" customHeight="1">
      <c r="B101" s="124"/>
      <c r="D101" s="125" t="s">
        <v>137</v>
      </c>
      <c r="E101" s="126"/>
      <c r="F101" s="126"/>
      <c r="G101" s="126"/>
      <c r="H101" s="126"/>
      <c r="I101" s="126"/>
      <c r="J101" s="127">
        <f>J134</f>
        <v>0</v>
      </c>
      <c r="L101" s="124"/>
    </row>
    <row r="102" spans="1:47" s="10" customFormat="1" ht="19.899999999999999" customHeight="1">
      <c r="B102" s="124"/>
      <c r="D102" s="125" t="s">
        <v>492</v>
      </c>
      <c r="E102" s="126"/>
      <c r="F102" s="126"/>
      <c r="G102" s="126"/>
      <c r="H102" s="126"/>
      <c r="I102" s="126"/>
      <c r="J102" s="127">
        <f>J149</f>
        <v>0</v>
      </c>
      <c r="L102" s="124"/>
    </row>
    <row r="103" spans="1:47" s="9" customFormat="1" ht="24.95" customHeight="1">
      <c r="B103" s="120"/>
      <c r="D103" s="121" t="s">
        <v>138</v>
      </c>
      <c r="E103" s="122"/>
      <c r="F103" s="122"/>
      <c r="G103" s="122"/>
      <c r="H103" s="122"/>
      <c r="I103" s="122"/>
      <c r="J103" s="123">
        <f>J151</f>
        <v>0</v>
      </c>
      <c r="L103" s="120"/>
    </row>
    <row r="104" spans="1:47" s="10" customFormat="1" ht="19.899999999999999" customHeight="1">
      <c r="B104" s="124"/>
      <c r="D104" s="125" t="s">
        <v>142</v>
      </c>
      <c r="E104" s="126"/>
      <c r="F104" s="126"/>
      <c r="G104" s="126"/>
      <c r="H104" s="126"/>
      <c r="I104" s="126"/>
      <c r="J104" s="127">
        <f>J152</f>
        <v>0</v>
      </c>
      <c r="L104" s="124"/>
    </row>
    <row r="105" spans="1:47" s="10" customFormat="1" ht="19.899999999999999" customHeight="1">
      <c r="B105" s="124"/>
      <c r="D105" s="125" t="s">
        <v>495</v>
      </c>
      <c r="E105" s="126"/>
      <c r="F105" s="126"/>
      <c r="G105" s="126"/>
      <c r="H105" s="126"/>
      <c r="I105" s="126"/>
      <c r="J105" s="127">
        <f>J154</f>
        <v>0</v>
      </c>
      <c r="L105" s="124"/>
    </row>
    <row r="106" spans="1:47" s="10" customFormat="1" ht="19.899999999999999" customHeight="1">
      <c r="B106" s="124"/>
      <c r="D106" s="125" t="s">
        <v>143</v>
      </c>
      <c r="E106" s="126"/>
      <c r="F106" s="126"/>
      <c r="G106" s="126"/>
      <c r="H106" s="126"/>
      <c r="I106" s="126"/>
      <c r="J106" s="127">
        <f>J156</f>
        <v>0</v>
      </c>
      <c r="L106" s="124"/>
    </row>
    <row r="107" spans="1:47" s="10" customFormat="1" ht="19.899999999999999" customHeight="1">
      <c r="B107" s="124"/>
      <c r="D107" s="125" t="s">
        <v>496</v>
      </c>
      <c r="E107" s="126"/>
      <c r="F107" s="126"/>
      <c r="G107" s="126"/>
      <c r="H107" s="126"/>
      <c r="I107" s="126"/>
      <c r="J107" s="127">
        <f>J161</f>
        <v>0</v>
      </c>
      <c r="L107" s="124"/>
    </row>
    <row r="108" spans="1:47" s="2" customFormat="1" ht="21.7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6.95" customHeight="1">
      <c r="A109" s="29"/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3" spans="1:31" s="2" customFormat="1" ht="6.95" customHeight="1">
      <c r="A113" s="29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24.95" customHeight="1">
      <c r="A114" s="29"/>
      <c r="B114" s="30"/>
      <c r="C114" s="18" t="s">
        <v>149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12" customHeight="1">
      <c r="A116" s="29"/>
      <c r="B116" s="30"/>
      <c r="C116" s="24" t="s">
        <v>15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6.25" customHeight="1">
      <c r="A117" s="29"/>
      <c r="B117" s="30"/>
      <c r="C117" s="29"/>
      <c r="D117" s="29"/>
      <c r="E117" s="233" t="str">
        <f>E7</f>
        <v>FEMINADSS Veľký Blh - prestava a rekonštrukcia rodinného domu pre účely zriadenia podporovaného bývania pre PSS</v>
      </c>
      <c r="F117" s="234"/>
      <c r="G117" s="234"/>
      <c r="H117" s="234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1" customFormat="1" ht="12" customHeight="1">
      <c r="B118" s="17"/>
      <c r="C118" s="24" t="s">
        <v>126</v>
      </c>
      <c r="L118" s="17"/>
    </row>
    <row r="119" spans="1:31" s="2" customFormat="1" ht="16.5" customHeight="1">
      <c r="A119" s="29"/>
      <c r="B119" s="30"/>
      <c r="C119" s="29"/>
      <c r="D119" s="29"/>
      <c r="E119" s="233" t="s">
        <v>3125</v>
      </c>
      <c r="F119" s="235"/>
      <c r="G119" s="235"/>
      <c r="H119" s="235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128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192" t="str">
        <f>E11</f>
        <v>03-2 - Odstránenie hospodárskej budovy č.1</v>
      </c>
      <c r="F121" s="235"/>
      <c r="G121" s="235"/>
      <c r="H121" s="235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19</v>
      </c>
      <c r="D123" s="29"/>
      <c r="E123" s="29"/>
      <c r="F123" s="22" t="str">
        <f>F14</f>
        <v>Jesenské</v>
      </c>
      <c r="G123" s="29"/>
      <c r="H123" s="29"/>
      <c r="I123" s="24" t="s">
        <v>21</v>
      </c>
      <c r="J123" s="55" t="str">
        <f>IF(J14="","",J14)</f>
        <v>22. 6. 2023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5.2" customHeight="1">
      <c r="A125" s="29"/>
      <c r="B125" s="30"/>
      <c r="C125" s="24" t="s">
        <v>23</v>
      </c>
      <c r="D125" s="29"/>
      <c r="E125" s="29"/>
      <c r="F125" s="22" t="str">
        <f>E17</f>
        <v>FEMINA Domov sociálnych služieb, Veľký Blh</v>
      </c>
      <c r="G125" s="29"/>
      <c r="H125" s="29"/>
      <c r="I125" s="24" t="s">
        <v>29</v>
      </c>
      <c r="J125" s="27" t="str">
        <f>E23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27</v>
      </c>
      <c r="D126" s="29"/>
      <c r="E126" s="29"/>
      <c r="F126" s="22" t="str">
        <f>IF(E20="","",E20)</f>
        <v>Vyplň údaj</v>
      </c>
      <c r="G126" s="29"/>
      <c r="H126" s="29"/>
      <c r="I126" s="24" t="s">
        <v>32</v>
      </c>
      <c r="J126" s="27" t="str">
        <f>E26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0.3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11" customFormat="1" ht="29.25" customHeight="1">
      <c r="A128" s="128"/>
      <c r="B128" s="129"/>
      <c r="C128" s="130" t="s">
        <v>150</v>
      </c>
      <c r="D128" s="131" t="s">
        <v>59</v>
      </c>
      <c r="E128" s="131" t="s">
        <v>55</v>
      </c>
      <c r="F128" s="131" t="s">
        <v>56</v>
      </c>
      <c r="G128" s="131" t="s">
        <v>151</v>
      </c>
      <c r="H128" s="131" t="s">
        <v>152</v>
      </c>
      <c r="I128" s="131" t="s">
        <v>153</v>
      </c>
      <c r="J128" s="132" t="s">
        <v>132</v>
      </c>
      <c r="K128" s="133" t="s">
        <v>154</v>
      </c>
      <c r="L128" s="134"/>
      <c r="M128" s="62" t="s">
        <v>1</v>
      </c>
      <c r="N128" s="63" t="s">
        <v>38</v>
      </c>
      <c r="O128" s="63" t="s">
        <v>155</v>
      </c>
      <c r="P128" s="63" t="s">
        <v>156</v>
      </c>
      <c r="Q128" s="63" t="s">
        <v>157</v>
      </c>
      <c r="R128" s="63" t="s">
        <v>158</v>
      </c>
      <c r="S128" s="63" t="s">
        <v>159</v>
      </c>
      <c r="T128" s="64" t="s">
        <v>160</v>
      </c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</row>
    <row r="129" spans="1:65" s="2" customFormat="1" ht="22.9" customHeight="1">
      <c r="A129" s="29"/>
      <c r="B129" s="30"/>
      <c r="C129" s="69" t="s">
        <v>133</v>
      </c>
      <c r="D129" s="29"/>
      <c r="E129" s="29"/>
      <c r="F129" s="29"/>
      <c r="G129" s="29"/>
      <c r="H129" s="29"/>
      <c r="I129" s="29"/>
      <c r="J129" s="135">
        <f>BK129</f>
        <v>0</v>
      </c>
      <c r="K129" s="29"/>
      <c r="L129" s="30"/>
      <c r="M129" s="65"/>
      <c r="N129" s="56"/>
      <c r="O129" s="66"/>
      <c r="P129" s="136">
        <f>P130+P151</f>
        <v>0</v>
      </c>
      <c r="Q129" s="66"/>
      <c r="R129" s="136">
        <f>R130+R151</f>
        <v>35.426000000000002</v>
      </c>
      <c r="S129" s="66"/>
      <c r="T129" s="137">
        <f>T130+T151</f>
        <v>80.458219999999997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T129" s="14" t="s">
        <v>73</v>
      </c>
      <c r="AU129" s="14" t="s">
        <v>134</v>
      </c>
      <c r="BK129" s="138">
        <f>BK130+BK151</f>
        <v>0</v>
      </c>
    </row>
    <row r="130" spans="1:65" s="12" customFormat="1" ht="25.9" customHeight="1">
      <c r="B130" s="139"/>
      <c r="D130" s="140" t="s">
        <v>73</v>
      </c>
      <c r="E130" s="141" t="s">
        <v>161</v>
      </c>
      <c r="F130" s="141" t="s">
        <v>162</v>
      </c>
      <c r="I130" s="142"/>
      <c r="J130" s="143">
        <f>BK130</f>
        <v>0</v>
      </c>
      <c r="L130" s="139"/>
      <c r="M130" s="144"/>
      <c r="N130" s="145"/>
      <c r="O130" s="145"/>
      <c r="P130" s="146">
        <f>P131+P134+P149</f>
        <v>0</v>
      </c>
      <c r="Q130" s="145"/>
      <c r="R130" s="146">
        <f>R131+R134+R149</f>
        <v>35.426000000000002</v>
      </c>
      <c r="S130" s="145"/>
      <c r="T130" s="147">
        <f>T131+T134+T149</f>
        <v>79.520539999999997</v>
      </c>
      <c r="AR130" s="140" t="s">
        <v>81</v>
      </c>
      <c r="AT130" s="148" t="s">
        <v>73</v>
      </c>
      <c r="AU130" s="148" t="s">
        <v>74</v>
      </c>
      <c r="AY130" s="140" t="s">
        <v>163</v>
      </c>
      <c r="BK130" s="149">
        <f>BK131+BK134+BK149</f>
        <v>0</v>
      </c>
    </row>
    <row r="131" spans="1:65" s="12" customFormat="1" ht="22.9" customHeight="1">
      <c r="B131" s="139"/>
      <c r="D131" s="140" t="s">
        <v>73</v>
      </c>
      <c r="E131" s="150" t="s">
        <v>81</v>
      </c>
      <c r="F131" s="150" t="s">
        <v>164</v>
      </c>
      <c r="I131" s="142"/>
      <c r="J131" s="151">
        <f>BK131</f>
        <v>0</v>
      </c>
      <c r="L131" s="139"/>
      <c r="M131" s="144"/>
      <c r="N131" s="145"/>
      <c r="O131" s="145"/>
      <c r="P131" s="146">
        <f>SUM(P132:P133)</f>
        <v>0</v>
      </c>
      <c r="Q131" s="145"/>
      <c r="R131" s="146">
        <f>SUM(R132:R133)</f>
        <v>35.426000000000002</v>
      </c>
      <c r="S131" s="145"/>
      <c r="T131" s="147">
        <f>SUM(T132:T133)</f>
        <v>0</v>
      </c>
      <c r="AR131" s="140" t="s">
        <v>81</v>
      </c>
      <c r="AT131" s="148" t="s">
        <v>73</v>
      </c>
      <c r="AU131" s="148" t="s">
        <v>81</v>
      </c>
      <c r="AY131" s="140" t="s">
        <v>163</v>
      </c>
      <c r="BK131" s="149">
        <f>SUM(BK132:BK133)</f>
        <v>0</v>
      </c>
    </row>
    <row r="132" spans="1:65" s="2" customFormat="1" ht="24.2" customHeight="1">
      <c r="A132" s="29"/>
      <c r="B132" s="152"/>
      <c r="C132" s="153" t="s">
        <v>81</v>
      </c>
      <c r="D132" s="153" t="s">
        <v>165</v>
      </c>
      <c r="E132" s="154" t="s">
        <v>3127</v>
      </c>
      <c r="F132" s="155" t="s">
        <v>3128</v>
      </c>
      <c r="G132" s="156" t="s">
        <v>177</v>
      </c>
      <c r="H132" s="157">
        <v>18.744</v>
      </c>
      <c r="I132" s="158"/>
      <c r="J132" s="159">
        <f>ROUND(I132*H132,2)</f>
        <v>0</v>
      </c>
      <c r="K132" s="160"/>
      <c r="L132" s="30"/>
      <c r="M132" s="161" t="s">
        <v>1</v>
      </c>
      <c r="N132" s="162" t="s">
        <v>40</v>
      </c>
      <c r="O132" s="58"/>
      <c r="P132" s="163">
        <f>O132*H132</f>
        <v>0</v>
      </c>
      <c r="Q132" s="163">
        <v>0</v>
      </c>
      <c r="R132" s="163">
        <f>Q132*H132</f>
        <v>0</v>
      </c>
      <c r="S132" s="163">
        <v>0</v>
      </c>
      <c r="T132" s="164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169</v>
      </c>
      <c r="AT132" s="165" t="s">
        <v>165</v>
      </c>
      <c r="AU132" s="165" t="s">
        <v>87</v>
      </c>
      <c r="AY132" s="14" t="s">
        <v>163</v>
      </c>
      <c r="BE132" s="166">
        <f>IF(N132="základná",J132,0)</f>
        <v>0</v>
      </c>
      <c r="BF132" s="166">
        <f>IF(N132="znížená",J132,0)</f>
        <v>0</v>
      </c>
      <c r="BG132" s="166">
        <f>IF(N132="zákl. prenesená",J132,0)</f>
        <v>0</v>
      </c>
      <c r="BH132" s="166">
        <f>IF(N132="zníž. prenesená",J132,0)</f>
        <v>0</v>
      </c>
      <c r="BI132" s="166">
        <f>IF(N132="nulová",J132,0)</f>
        <v>0</v>
      </c>
      <c r="BJ132" s="14" t="s">
        <v>87</v>
      </c>
      <c r="BK132" s="166">
        <f>ROUND(I132*H132,2)</f>
        <v>0</v>
      </c>
      <c r="BL132" s="14" t="s">
        <v>169</v>
      </c>
      <c r="BM132" s="165" t="s">
        <v>3157</v>
      </c>
    </row>
    <row r="133" spans="1:65" s="2" customFormat="1" ht="16.5" customHeight="1">
      <c r="A133" s="29"/>
      <c r="B133" s="152"/>
      <c r="C133" s="172" t="s">
        <v>87</v>
      </c>
      <c r="D133" s="172" t="s">
        <v>613</v>
      </c>
      <c r="E133" s="173" t="s">
        <v>3130</v>
      </c>
      <c r="F133" s="174" t="s">
        <v>3131</v>
      </c>
      <c r="G133" s="175" t="s">
        <v>307</v>
      </c>
      <c r="H133" s="176">
        <v>35.426000000000002</v>
      </c>
      <c r="I133" s="177"/>
      <c r="J133" s="178">
        <f>ROUND(I133*H133,2)</f>
        <v>0</v>
      </c>
      <c r="K133" s="179"/>
      <c r="L133" s="180"/>
      <c r="M133" s="181" t="s">
        <v>1</v>
      </c>
      <c r="N133" s="182" t="s">
        <v>40</v>
      </c>
      <c r="O133" s="58"/>
      <c r="P133" s="163">
        <f>O133*H133</f>
        <v>0</v>
      </c>
      <c r="Q133" s="163">
        <v>1</v>
      </c>
      <c r="R133" s="163">
        <f>Q133*H133</f>
        <v>35.426000000000002</v>
      </c>
      <c r="S133" s="163">
        <v>0</v>
      </c>
      <c r="T133" s="164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194</v>
      </c>
      <c r="AT133" s="165" t="s">
        <v>613</v>
      </c>
      <c r="AU133" s="165" t="s">
        <v>87</v>
      </c>
      <c r="AY133" s="14" t="s">
        <v>163</v>
      </c>
      <c r="BE133" s="166">
        <f>IF(N133="základná",J133,0)</f>
        <v>0</v>
      </c>
      <c r="BF133" s="166">
        <f>IF(N133="znížená",J133,0)</f>
        <v>0</v>
      </c>
      <c r="BG133" s="166">
        <f>IF(N133="zákl. prenesená",J133,0)</f>
        <v>0</v>
      </c>
      <c r="BH133" s="166">
        <f>IF(N133="zníž. prenesená",J133,0)</f>
        <v>0</v>
      </c>
      <c r="BI133" s="166">
        <f>IF(N133="nulová",J133,0)</f>
        <v>0</v>
      </c>
      <c r="BJ133" s="14" t="s">
        <v>87</v>
      </c>
      <c r="BK133" s="166">
        <f>ROUND(I133*H133,2)</f>
        <v>0</v>
      </c>
      <c r="BL133" s="14" t="s">
        <v>169</v>
      </c>
      <c r="BM133" s="165" t="s">
        <v>3158</v>
      </c>
    </row>
    <row r="134" spans="1:65" s="12" customFormat="1" ht="22.9" customHeight="1">
      <c r="B134" s="139"/>
      <c r="D134" s="140" t="s">
        <v>73</v>
      </c>
      <c r="E134" s="150" t="s">
        <v>198</v>
      </c>
      <c r="F134" s="150" t="s">
        <v>202</v>
      </c>
      <c r="I134" s="142"/>
      <c r="J134" s="151">
        <f>BK134</f>
        <v>0</v>
      </c>
      <c r="L134" s="139"/>
      <c r="M134" s="144"/>
      <c r="N134" s="145"/>
      <c r="O134" s="145"/>
      <c r="P134" s="146">
        <f>SUM(P135:P148)</f>
        <v>0</v>
      </c>
      <c r="Q134" s="145"/>
      <c r="R134" s="146">
        <f>SUM(R135:R148)</f>
        <v>0</v>
      </c>
      <c r="S134" s="145"/>
      <c r="T134" s="147">
        <f>SUM(T135:T148)</f>
        <v>79.520539999999997</v>
      </c>
      <c r="AR134" s="140" t="s">
        <v>81</v>
      </c>
      <c r="AT134" s="148" t="s">
        <v>73</v>
      </c>
      <c r="AU134" s="148" t="s">
        <v>81</v>
      </c>
      <c r="AY134" s="140" t="s">
        <v>163</v>
      </c>
      <c r="BK134" s="149">
        <f>SUM(BK135:BK148)</f>
        <v>0</v>
      </c>
    </row>
    <row r="135" spans="1:65" s="2" customFormat="1" ht="37.9" customHeight="1">
      <c r="A135" s="29"/>
      <c r="B135" s="152"/>
      <c r="C135" s="153" t="s">
        <v>174</v>
      </c>
      <c r="D135" s="153" t="s">
        <v>165</v>
      </c>
      <c r="E135" s="154" t="s">
        <v>204</v>
      </c>
      <c r="F135" s="155" t="s">
        <v>205</v>
      </c>
      <c r="G135" s="156" t="s">
        <v>177</v>
      </c>
      <c r="H135" s="157">
        <v>18.744</v>
      </c>
      <c r="I135" s="158"/>
      <c r="J135" s="159">
        <f t="shared" ref="J135:J148" si="0">ROUND(I135*H135,2)</f>
        <v>0</v>
      </c>
      <c r="K135" s="160"/>
      <c r="L135" s="30"/>
      <c r="M135" s="161" t="s">
        <v>1</v>
      </c>
      <c r="N135" s="162" t="s">
        <v>40</v>
      </c>
      <c r="O135" s="58"/>
      <c r="P135" s="163">
        <f t="shared" ref="P135:P148" si="1">O135*H135</f>
        <v>0</v>
      </c>
      <c r="Q135" s="163">
        <v>0</v>
      </c>
      <c r="R135" s="163">
        <f t="shared" ref="R135:R148" si="2">Q135*H135</f>
        <v>0</v>
      </c>
      <c r="S135" s="163">
        <v>2.2000000000000002</v>
      </c>
      <c r="T135" s="164">
        <f t="shared" ref="T135:T148" si="3">S135*H135</f>
        <v>41.236800000000002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169</v>
      </c>
      <c r="AT135" s="165" t="s">
        <v>165</v>
      </c>
      <c r="AU135" s="165" t="s">
        <v>87</v>
      </c>
      <c r="AY135" s="14" t="s">
        <v>163</v>
      </c>
      <c r="BE135" s="166">
        <f t="shared" ref="BE135:BE148" si="4">IF(N135="základná",J135,0)</f>
        <v>0</v>
      </c>
      <c r="BF135" s="166">
        <f t="shared" ref="BF135:BF148" si="5">IF(N135="znížená",J135,0)</f>
        <v>0</v>
      </c>
      <c r="BG135" s="166">
        <f t="shared" ref="BG135:BG148" si="6">IF(N135="zákl. prenesená",J135,0)</f>
        <v>0</v>
      </c>
      <c r="BH135" s="166">
        <f t="shared" ref="BH135:BH148" si="7">IF(N135="zníž. prenesená",J135,0)</f>
        <v>0</v>
      </c>
      <c r="BI135" s="166">
        <f t="shared" ref="BI135:BI148" si="8">IF(N135="nulová",J135,0)</f>
        <v>0</v>
      </c>
      <c r="BJ135" s="14" t="s">
        <v>87</v>
      </c>
      <c r="BK135" s="166">
        <f t="shared" ref="BK135:BK148" si="9">ROUND(I135*H135,2)</f>
        <v>0</v>
      </c>
      <c r="BL135" s="14" t="s">
        <v>169</v>
      </c>
      <c r="BM135" s="165" t="s">
        <v>3159</v>
      </c>
    </row>
    <row r="136" spans="1:65" s="2" customFormat="1" ht="44.25" customHeight="1">
      <c r="A136" s="29"/>
      <c r="B136" s="152"/>
      <c r="C136" s="153" t="s">
        <v>169</v>
      </c>
      <c r="D136" s="153" t="s">
        <v>165</v>
      </c>
      <c r="E136" s="154" t="s">
        <v>216</v>
      </c>
      <c r="F136" s="155" t="s">
        <v>217</v>
      </c>
      <c r="G136" s="156" t="s">
        <v>177</v>
      </c>
      <c r="H136" s="157">
        <v>13.978999999999999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40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1.905</v>
      </c>
      <c r="T136" s="164">
        <f t="shared" si="3"/>
        <v>26.629994999999997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169</v>
      </c>
      <c r="AT136" s="165" t="s">
        <v>165</v>
      </c>
      <c r="AU136" s="165" t="s">
        <v>87</v>
      </c>
      <c r="AY136" s="14" t="s">
        <v>163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87</v>
      </c>
      <c r="BK136" s="166">
        <f t="shared" si="9"/>
        <v>0</v>
      </c>
      <c r="BL136" s="14" t="s">
        <v>169</v>
      </c>
      <c r="BM136" s="165" t="s">
        <v>3160</v>
      </c>
    </row>
    <row r="137" spans="1:65" s="2" customFormat="1" ht="37.9" customHeight="1">
      <c r="A137" s="29"/>
      <c r="B137" s="152"/>
      <c r="C137" s="153" t="s">
        <v>182</v>
      </c>
      <c r="D137" s="153" t="s">
        <v>165</v>
      </c>
      <c r="E137" s="154" t="s">
        <v>3161</v>
      </c>
      <c r="F137" s="155" t="s">
        <v>3162</v>
      </c>
      <c r="G137" s="156" t="s">
        <v>177</v>
      </c>
      <c r="H137" s="157">
        <v>4.9580000000000002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2.2000000000000002</v>
      </c>
      <c r="T137" s="164">
        <f t="shared" si="3"/>
        <v>10.9076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169</v>
      </c>
      <c r="AT137" s="165" t="s">
        <v>165</v>
      </c>
      <c r="AU137" s="165" t="s">
        <v>87</v>
      </c>
      <c r="AY137" s="14" t="s">
        <v>163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87</v>
      </c>
      <c r="BK137" s="166">
        <f t="shared" si="9"/>
        <v>0</v>
      </c>
      <c r="BL137" s="14" t="s">
        <v>169</v>
      </c>
      <c r="BM137" s="165" t="s">
        <v>3163</v>
      </c>
    </row>
    <row r="138" spans="1:65" s="2" customFormat="1" ht="24.2" customHeight="1">
      <c r="A138" s="29"/>
      <c r="B138" s="152"/>
      <c r="C138" s="153" t="s">
        <v>186</v>
      </c>
      <c r="D138" s="153" t="s">
        <v>165</v>
      </c>
      <c r="E138" s="154" t="s">
        <v>3164</v>
      </c>
      <c r="F138" s="155" t="s">
        <v>3165</v>
      </c>
      <c r="G138" s="156" t="s">
        <v>245</v>
      </c>
      <c r="H138" s="157">
        <v>7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40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1.4999999999999999E-2</v>
      </c>
      <c r="T138" s="164">
        <f t="shared" si="3"/>
        <v>0.105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169</v>
      </c>
      <c r="AT138" s="165" t="s">
        <v>165</v>
      </c>
      <c r="AU138" s="165" t="s">
        <v>87</v>
      </c>
      <c r="AY138" s="14" t="s">
        <v>163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87</v>
      </c>
      <c r="BK138" s="166">
        <f t="shared" si="9"/>
        <v>0</v>
      </c>
      <c r="BL138" s="14" t="s">
        <v>169</v>
      </c>
      <c r="BM138" s="165" t="s">
        <v>3166</v>
      </c>
    </row>
    <row r="139" spans="1:65" s="2" customFormat="1" ht="24.2" customHeight="1">
      <c r="A139" s="29"/>
      <c r="B139" s="152"/>
      <c r="C139" s="153" t="s">
        <v>190</v>
      </c>
      <c r="D139" s="153" t="s">
        <v>165</v>
      </c>
      <c r="E139" s="154" t="s">
        <v>3137</v>
      </c>
      <c r="F139" s="155" t="s">
        <v>3138</v>
      </c>
      <c r="G139" s="156" t="s">
        <v>245</v>
      </c>
      <c r="H139" s="157">
        <v>3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40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0.03</v>
      </c>
      <c r="T139" s="164">
        <f t="shared" si="3"/>
        <v>0.09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169</v>
      </c>
      <c r="AT139" s="165" t="s">
        <v>165</v>
      </c>
      <c r="AU139" s="165" t="s">
        <v>87</v>
      </c>
      <c r="AY139" s="14" t="s">
        <v>163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87</v>
      </c>
      <c r="BK139" s="166">
        <f t="shared" si="9"/>
        <v>0</v>
      </c>
      <c r="BL139" s="14" t="s">
        <v>169</v>
      </c>
      <c r="BM139" s="165" t="s">
        <v>3167</v>
      </c>
    </row>
    <row r="140" spans="1:65" s="2" customFormat="1" ht="24.2" customHeight="1">
      <c r="A140" s="29"/>
      <c r="B140" s="152"/>
      <c r="C140" s="153" t="s">
        <v>194</v>
      </c>
      <c r="D140" s="153" t="s">
        <v>165</v>
      </c>
      <c r="E140" s="154" t="s">
        <v>3168</v>
      </c>
      <c r="F140" s="155" t="s">
        <v>3169</v>
      </c>
      <c r="G140" s="156" t="s">
        <v>168</v>
      </c>
      <c r="H140" s="157">
        <v>0.81899999999999995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40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6.5000000000000002E-2</v>
      </c>
      <c r="T140" s="164">
        <f t="shared" si="3"/>
        <v>5.3234999999999998E-2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169</v>
      </c>
      <c r="AT140" s="165" t="s">
        <v>165</v>
      </c>
      <c r="AU140" s="165" t="s">
        <v>87</v>
      </c>
      <c r="AY140" s="14" t="s">
        <v>163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87</v>
      </c>
      <c r="BK140" s="166">
        <f t="shared" si="9"/>
        <v>0</v>
      </c>
      <c r="BL140" s="14" t="s">
        <v>169</v>
      </c>
      <c r="BM140" s="165" t="s">
        <v>3170</v>
      </c>
    </row>
    <row r="141" spans="1:65" s="2" customFormat="1" ht="24.2" customHeight="1">
      <c r="A141" s="29"/>
      <c r="B141" s="152"/>
      <c r="C141" s="153" t="s">
        <v>198</v>
      </c>
      <c r="D141" s="153" t="s">
        <v>165</v>
      </c>
      <c r="E141" s="154" t="s">
        <v>3171</v>
      </c>
      <c r="F141" s="155" t="s">
        <v>3172</v>
      </c>
      <c r="G141" s="156" t="s">
        <v>168</v>
      </c>
      <c r="H141" s="157">
        <v>2.13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40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4.1000000000000002E-2</v>
      </c>
      <c r="T141" s="164">
        <f t="shared" si="3"/>
        <v>8.7330000000000005E-2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169</v>
      </c>
      <c r="AT141" s="165" t="s">
        <v>165</v>
      </c>
      <c r="AU141" s="165" t="s">
        <v>87</v>
      </c>
      <c r="AY141" s="14" t="s">
        <v>163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87</v>
      </c>
      <c r="BK141" s="166">
        <f t="shared" si="9"/>
        <v>0</v>
      </c>
      <c r="BL141" s="14" t="s">
        <v>169</v>
      </c>
      <c r="BM141" s="165" t="s">
        <v>3173</v>
      </c>
    </row>
    <row r="142" spans="1:65" s="2" customFormat="1" ht="24.2" customHeight="1">
      <c r="A142" s="29"/>
      <c r="B142" s="152"/>
      <c r="C142" s="153" t="s">
        <v>203</v>
      </c>
      <c r="D142" s="153" t="s">
        <v>165</v>
      </c>
      <c r="E142" s="154" t="s">
        <v>264</v>
      </c>
      <c r="F142" s="155" t="s">
        <v>265</v>
      </c>
      <c r="G142" s="156" t="s">
        <v>168</v>
      </c>
      <c r="H142" s="157">
        <v>1.8180000000000001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40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7.5999999999999998E-2</v>
      </c>
      <c r="T142" s="164">
        <f t="shared" si="3"/>
        <v>0.13816800000000001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169</v>
      </c>
      <c r="AT142" s="165" t="s">
        <v>165</v>
      </c>
      <c r="AU142" s="165" t="s">
        <v>87</v>
      </c>
      <c r="AY142" s="14" t="s">
        <v>163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87</v>
      </c>
      <c r="BK142" s="166">
        <f t="shared" si="9"/>
        <v>0</v>
      </c>
      <c r="BL142" s="14" t="s">
        <v>169</v>
      </c>
      <c r="BM142" s="165" t="s">
        <v>3174</v>
      </c>
    </row>
    <row r="143" spans="1:65" s="2" customFormat="1" ht="24.2" customHeight="1">
      <c r="A143" s="29"/>
      <c r="B143" s="152"/>
      <c r="C143" s="153" t="s">
        <v>207</v>
      </c>
      <c r="D143" s="153" t="s">
        <v>165</v>
      </c>
      <c r="E143" s="154" t="s">
        <v>268</v>
      </c>
      <c r="F143" s="155" t="s">
        <v>269</v>
      </c>
      <c r="G143" s="156" t="s">
        <v>168</v>
      </c>
      <c r="H143" s="157">
        <v>4.3239999999999998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40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6.3E-2</v>
      </c>
      <c r="T143" s="164">
        <f t="shared" si="3"/>
        <v>0.27241199999999999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169</v>
      </c>
      <c r="AT143" s="165" t="s">
        <v>165</v>
      </c>
      <c r="AU143" s="165" t="s">
        <v>87</v>
      </c>
      <c r="AY143" s="14" t="s">
        <v>163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87</v>
      </c>
      <c r="BK143" s="166">
        <f t="shared" si="9"/>
        <v>0</v>
      </c>
      <c r="BL143" s="14" t="s">
        <v>169</v>
      </c>
      <c r="BM143" s="165" t="s">
        <v>3175</v>
      </c>
    </row>
    <row r="144" spans="1:65" s="2" customFormat="1" ht="21.75" customHeight="1">
      <c r="A144" s="29"/>
      <c r="B144" s="152"/>
      <c r="C144" s="153" t="s">
        <v>211</v>
      </c>
      <c r="D144" s="153" t="s">
        <v>165</v>
      </c>
      <c r="E144" s="154" t="s">
        <v>310</v>
      </c>
      <c r="F144" s="155" t="s">
        <v>311</v>
      </c>
      <c r="G144" s="156" t="s">
        <v>307</v>
      </c>
      <c r="H144" s="157">
        <v>80.457999999999998</v>
      </c>
      <c r="I144" s="158"/>
      <c r="J144" s="159">
        <f t="shared" si="0"/>
        <v>0</v>
      </c>
      <c r="K144" s="160"/>
      <c r="L144" s="30"/>
      <c r="M144" s="161" t="s">
        <v>1</v>
      </c>
      <c r="N144" s="162" t="s">
        <v>40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0</v>
      </c>
      <c r="T144" s="16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169</v>
      </c>
      <c r="AT144" s="165" t="s">
        <v>165</v>
      </c>
      <c r="AU144" s="165" t="s">
        <v>87</v>
      </c>
      <c r="AY144" s="14" t="s">
        <v>163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87</v>
      </c>
      <c r="BK144" s="166">
        <f t="shared" si="9"/>
        <v>0</v>
      </c>
      <c r="BL144" s="14" t="s">
        <v>169</v>
      </c>
      <c r="BM144" s="165" t="s">
        <v>3176</v>
      </c>
    </row>
    <row r="145" spans="1:65" s="2" customFormat="1" ht="24.2" customHeight="1">
      <c r="A145" s="29"/>
      <c r="B145" s="152"/>
      <c r="C145" s="153" t="s">
        <v>215</v>
      </c>
      <c r="D145" s="153" t="s">
        <v>165</v>
      </c>
      <c r="E145" s="154" t="s">
        <v>314</v>
      </c>
      <c r="F145" s="155" t="s">
        <v>315</v>
      </c>
      <c r="G145" s="156" t="s">
        <v>307</v>
      </c>
      <c r="H145" s="157">
        <v>2413.7399999999998</v>
      </c>
      <c r="I145" s="158"/>
      <c r="J145" s="159">
        <f t="shared" si="0"/>
        <v>0</v>
      </c>
      <c r="K145" s="160"/>
      <c r="L145" s="30"/>
      <c r="M145" s="161" t="s">
        <v>1</v>
      </c>
      <c r="N145" s="162" t="s">
        <v>40</v>
      </c>
      <c r="O145" s="58"/>
      <c r="P145" s="163">
        <f t="shared" si="1"/>
        <v>0</v>
      </c>
      <c r="Q145" s="163">
        <v>0</v>
      </c>
      <c r="R145" s="163">
        <f t="shared" si="2"/>
        <v>0</v>
      </c>
      <c r="S145" s="163">
        <v>0</v>
      </c>
      <c r="T145" s="164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169</v>
      </c>
      <c r="AT145" s="165" t="s">
        <v>165</v>
      </c>
      <c r="AU145" s="165" t="s">
        <v>87</v>
      </c>
      <c r="AY145" s="14" t="s">
        <v>163</v>
      </c>
      <c r="BE145" s="166">
        <f t="shared" si="4"/>
        <v>0</v>
      </c>
      <c r="BF145" s="166">
        <f t="shared" si="5"/>
        <v>0</v>
      </c>
      <c r="BG145" s="166">
        <f t="shared" si="6"/>
        <v>0</v>
      </c>
      <c r="BH145" s="166">
        <f t="shared" si="7"/>
        <v>0</v>
      </c>
      <c r="BI145" s="166">
        <f t="shared" si="8"/>
        <v>0</v>
      </c>
      <c r="BJ145" s="14" t="s">
        <v>87</v>
      </c>
      <c r="BK145" s="166">
        <f t="shared" si="9"/>
        <v>0</v>
      </c>
      <c r="BL145" s="14" t="s">
        <v>169</v>
      </c>
      <c r="BM145" s="165" t="s">
        <v>3177</v>
      </c>
    </row>
    <row r="146" spans="1:65" s="2" customFormat="1" ht="24.2" customHeight="1">
      <c r="A146" s="29"/>
      <c r="B146" s="152"/>
      <c r="C146" s="153" t="s">
        <v>219</v>
      </c>
      <c r="D146" s="153" t="s">
        <v>165</v>
      </c>
      <c r="E146" s="154" t="s">
        <v>318</v>
      </c>
      <c r="F146" s="155" t="s">
        <v>319</v>
      </c>
      <c r="G146" s="156" t="s">
        <v>307</v>
      </c>
      <c r="H146" s="157">
        <v>80.457999999999998</v>
      </c>
      <c r="I146" s="158"/>
      <c r="J146" s="159">
        <f t="shared" si="0"/>
        <v>0</v>
      </c>
      <c r="K146" s="160"/>
      <c r="L146" s="30"/>
      <c r="M146" s="161" t="s">
        <v>1</v>
      </c>
      <c r="N146" s="162" t="s">
        <v>40</v>
      </c>
      <c r="O146" s="58"/>
      <c r="P146" s="163">
        <f t="shared" si="1"/>
        <v>0</v>
      </c>
      <c r="Q146" s="163">
        <v>0</v>
      </c>
      <c r="R146" s="163">
        <f t="shared" si="2"/>
        <v>0</v>
      </c>
      <c r="S146" s="163">
        <v>0</v>
      </c>
      <c r="T146" s="164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169</v>
      </c>
      <c r="AT146" s="165" t="s">
        <v>165</v>
      </c>
      <c r="AU146" s="165" t="s">
        <v>87</v>
      </c>
      <c r="AY146" s="14" t="s">
        <v>163</v>
      </c>
      <c r="BE146" s="166">
        <f t="shared" si="4"/>
        <v>0</v>
      </c>
      <c r="BF146" s="166">
        <f t="shared" si="5"/>
        <v>0</v>
      </c>
      <c r="BG146" s="166">
        <f t="shared" si="6"/>
        <v>0</v>
      </c>
      <c r="BH146" s="166">
        <f t="shared" si="7"/>
        <v>0</v>
      </c>
      <c r="BI146" s="166">
        <f t="shared" si="8"/>
        <v>0</v>
      </c>
      <c r="BJ146" s="14" t="s">
        <v>87</v>
      </c>
      <c r="BK146" s="166">
        <f t="shared" si="9"/>
        <v>0</v>
      </c>
      <c r="BL146" s="14" t="s">
        <v>169</v>
      </c>
      <c r="BM146" s="165" t="s">
        <v>3178</v>
      </c>
    </row>
    <row r="147" spans="1:65" s="2" customFormat="1" ht="24.2" customHeight="1">
      <c r="A147" s="29"/>
      <c r="B147" s="152"/>
      <c r="C147" s="153" t="s">
        <v>223</v>
      </c>
      <c r="D147" s="153" t="s">
        <v>165</v>
      </c>
      <c r="E147" s="154" t="s">
        <v>322</v>
      </c>
      <c r="F147" s="155" t="s">
        <v>323</v>
      </c>
      <c r="G147" s="156" t="s">
        <v>307</v>
      </c>
      <c r="H147" s="157">
        <v>402.29</v>
      </c>
      <c r="I147" s="158"/>
      <c r="J147" s="159">
        <f t="shared" si="0"/>
        <v>0</v>
      </c>
      <c r="K147" s="160"/>
      <c r="L147" s="30"/>
      <c r="M147" s="161" t="s">
        <v>1</v>
      </c>
      <c r="N147" s="162" t="s">
        <v>40</v>
      </c>
      <c r="O147" s="58"/>
      <c r="P147" s="163">
        <f t="shared" si="1"/>
        <v>0</v>
      </c>
      <c r="Q147" s="163">
        <v>0</v>
      </c>
      <c r="R147" s="163">
        <f t="shared" si="2"/>
        <v>0</v>
      </c>
      <c r="S147" s="163">
        <v>0</v>
      </c>
      <c r="T147" s="16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169</v>
      </c>
      <c r="AT147" s="165" t="s">
        <v>165</v>
      </c>
      <c r="AU147" s="165" t="s">
        <v>87</v>
      </c>
      <c r="AY147" s="14" t="s">
        <v>163</v>
      </c>
      <c r="BE147" s="166">
        <f t="shared" si="4"/>
        <v>0</v>
      </c>
      <c r="BF147" s="166">
        <f t="shared" si="5"/>
        <v>0</v>
      </c>
      <c r="BG147" s="166">
        <f t="shared" si="6"/>
        <v>0</v>
      </c>
      <c r="BH147" s="166">
        <f t="shared" si="7"/>
        <v>0</v>
      </c>
      <c r="BI147" s="166">
        <f t="shared" si="8"/>
        <v>0</v>
      </c>
      <c r="BJ147" s="14" t="s">
        <v>87</v>
      </c>
      <c r="BK147" s="166">
        <f t="shared" si="9"/>
        <v>0</v>
      </c>
      <c r="BL147" s="14" t="s">
        <v>169</v>
      </c>
      <c r="BM147" s="165" t="s">
        <v>3179</v>
      </c>
    </row>
    <row r="148" spans="1:65" s="2" customFormat="1" ht="16.5" customHeight="1">
      <c r="A148" s="29"/>
      <c r="B148" s="152"/>
      <c r="C148" s="153" t="s">
        <v>227</v>
      </c>
      <c r="D148" s="153" t="s">
        <v>165</v>
      </c>
      <c r="E148" s="154" t="s">
        <v>326</v>
      </c>
      <c r="F148" s="155" t="s">
        <v>327</v>
      </c>
      <c r="G148" s="156" t="s">
        <v>307</v>
      </c>
      <c r="H148" s="157">
        <v>80.457999999999998</v>
      </c>
      <c r="I148" s="158"/>
      <c r="J148" s="159">
        <f t="shared" si="0"/>
        <v>0</v>
      </c>
      <c r="K148" s="160"/>
      <c r="L148" s="30"/>
      <c r="M148" s="161" t="s">
        <v>1</v>
      </c>
      <c r="N148" s="162" t="s">
        <v>40</v>
      </c>
      <c r="O148" s="58"/>
      <c r="P148" s="163">
        <f t="shared" si="1"/>
        <v>0</v>
      </c>
      <c r="Q148" s="163">
        <v>0</v>
      </c>
      <c r="R148" s="163">
        <f t="shared" si="2"/>
        <v>0</v>
      </c>
      <c r="S148" s="163">
        <v>0</v>
      </c>
      <c r="T148" s="16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169</v>
      </c>
      <c r="AT148" s="165" t="s">
        <v>165</v>
      </c>
      <c r="AU148" s="165" t="s">
        <v>87</v>
      </c>
      <c r="AY148" s="14" t="s">
        <v>163</v>
      </c>
      <c r="BE148" s="166">
        <f t="shared" si="4"/>
        <v>0</v>
      </c>
      <c r="BF148" s="166">
        <f t="shared" si="5"/>
        <v>0</v>
      </c>
      <c r="BG148" s="166">
        <f t="shared" si="6"/>
        <v>0</v>
      </c>
      <c r="BH148" s="166">
        <f t="shared" si="7"/>
        <v>0</v>
      </c>
      <c r="BI148" s="166">
        <f t="shared" si="8"/>
        <v>0</v>
      </c>
      <c r="BJ148" s="14" t="s">
        <v>87</v>
      </c>
      <c r="BK148" s="166">
        <f t="shared" si="9"/>
        <v>0</v>
      </c>
      <c r="BL148" s="14" t="s">
        <v>169</v>
      </c>
      <c r="BM148" s="165" t="s">
        <v>3180</v>
      </c>
    </row>
    <row r="149" spans="1:65" s="12" customFormat="1" ht="22.9" customHeight="1">
      <c r="B149" s="139"/>
      <c r="D149" s="140" t="s">
        <v>73</v>
      </c>
      <c r="E149" s="150" t="s">
        <v>828</v>
      </c>
      <c r="F149" s="150" t="s">
        <v>907</v>
      </c>
      <c r="I149" s="142"/>
      <c r="J149" s="151">
        <f>BK149</f>
        <v>0</v>
      </c>
      <c r="L149" s="139"/>
      <c r="M149" s="144"/>
      <c r="N149" s="145"/>
      <c r="O149" s="145"/>
      <c r="P149" s="146">
        <f>P150</f>
        <v>0</v>
      </c>
      <c r="Q149" s="145"/>
      <c r="R149" s="146">
        <f>R150</f>
        <v>0</v>
      </c>
      <c r="S149" s="145"/>
      <c r="T149" s="147">
        <f>T150</f>
        <v>0</v>
      </c>
      <c r="AR149" s="140" t="s">
        <v>81</v>
      </c>
      <c r="AT149" s="148" t="s">
        <v>73</v>
      </c>
      <c r="AU149" s="148" t="s">
        <v>81</v>
      </c>
      <c r="AY149" s="140" t="s">
        <v>163</v>
      </c>
      <c r="BK149" s="149">
        <f>BK150</f>
        <v>0</v>
      </c>
    </row>
    <row r="150" spans="1:65" s="2" customFormat="1" ht="24.2" customHeight="1">
      <c r="A150" s="29"/>
      <c r="B150" s="152"/>
      <c r="C150" s="153" t="s">
        <v>231</v>
      </c>
      <c r="D150" s="153" t="s">
        <v>165</v>
      </c>
      <c r="E150" s="154" t="s">
        <v>909</v>
      </c>
      <c r="F150" s="155" t="s">
        <v>910</v>
      </c>
      <c r="G150" s="156" t="s">
        <v>307</v>
      </c>
      <c r="H150" s="157">
        <v>35.426000000000002</v>
      </c>
      <c r="I150" s="158"/>
      <c r="J150" s="159">
        <f>ROUND(I150*H150,2)</f>
        <v>0</v>
      </c>
      <c r="K150" s="160"/>
      <c r="L150" s="30"/>
      <c r="M150" s="161" t="s">
        <v>1</v>
      </c>
      <c r="N150" s="162" t="s">
        <v>40</v>
      </c>
      <c r="O150" s="58"/>
      <c r="P150" s="163">
        <f>O150*H150</f>
        <v>0</v>
      </c>
      <c r="Q150" s="163">
        <v>0</v>
      </c>
      <c r="R150" s="163">
        <f>Q150*H150</f>
        <v>0</v>
      </c>
      <c r="S150" s="163">
        <v>0</v>
      </c>
      <c r="T150" s="164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169</v>
      </c>
      <c r="AT150" s="165" t="s">
        <v>165</v>
      </c>
      <c r="AU150" s="165" t="s">
        <v>87</v>
      </c>
      <c r="AY150" s="14" t="s">
        <v>163</v>
      </c>
      <c r="BE150" s="166">
        <f>IF(N150="základná",J150,0)</f>
        <v>0</v>
      </c>
      <c r="BF150" s="166">
        <f>IF(N150="znížená",J150,0)</f>
        <v>0</v>
      </c>
      <c r="BG150" s="166">
        <f>IF(N150="zákl. prenesená",J150,0)</f>
        <v>0</v>
      </c>
      <c r="BH150" s="166">
        <f>IF(N150="zníž. prenesená",J150,0)</f>
        <v>0</v>
      </c>
      <c r="BI150" s="166">
        <f>IF(N150="nulová",J150,0)</f>
        <v>0</v>
      </c>
      <c r="BJ150" s="14" t="s">
        <v>87</v>
      </c>
      <c r="BK150" s="166">
        <f>ROUND(I150*H150,2)</f>
        <v>0</v>
      </c>
      <c r="BL150" s="14" t="s">
        <v>169</v>
      </c>
      <c r="BM150" s="165" t="s">
        <v>3181</v>
      </c>
    </row>
    <row r="151" spans="1:65" s="12" customFormat="1" ht="25.9" customHeight="1">
      <c r="B151" s="139"/>
      <c r="D151" s="140" t="s">
        <v>73</v>
      </c>
      <c r="E151" s="141" t="s">
        <v>329</v>
      </c>
      <c r="F151" s="141" t="s">
        <v>330</v>
      </c>
      <c r="I151" s="142"/>
      <c r="J151" s="143">
        <f>BK151</f>
        <v>0</v>
      </c>
      <c r="L151" s="139"/>
      <c r="M151" s="144"/>
      <c r="N151" s="145"/>
      <c r="O151" s="145"/>
      <c r="P151" s="146">
        <f>P152+P154+P156+P161</f>
        <v>0</v>
      </c>
      <c r="Q151" s="145"/>
      <c r="R151" s="146">
        <f>R152+R154+R156+R161</f>
        <v>0</v>
      </c>
      <c r="S151" s="145"/>
      <c r="T151" s="147">
        <f>T152+T154+T156+T161</f>
        <v>0.93768000000000007</v>
      </c>
      <c r="AR151" s="140" t="s">
        <v>87</v>
      </c>
      <c r="AT151" s="148" t="s">
        <v>73</v>
      </c>
      <c r="AU151" s="148" t="s">
        <v>74</v>
      </c>
      <c r="AY151" s="140" t="s">
        <v>163</v>
      </c>
      <c r="BK151" s="149">
        <f>BK152+BK154+BK156+BK161</f>
        <v>0</v>
      </c>
    </row>
    <row r="152" spans="1:65" s="12" customFormat="1" ht="22.9" customHeight="1">
      <c r="B152" s="139"/>
      <c r="D152" s="140" t="s">
        <v>73</v>
      </c>
      <c r="E152" s="150" t="s">
        <v>390</v>
      </c>
      <c r="F152" s="150" t="s">
        <v>391</v>
      </c>
      <c r="I152" s="142"/>
      <c r="J152" s="151">
        <f>BK152</f>
        <v>0</v>
      </c>
      <c r="L152" s="139"/>
      <c r="M152" s="144"/>
      <c r="N152" s="145"/>
      <c r="O152" s="145"/>
      <c r="P152" s="146">
        <f>P153</f>
        <v>0</v>
      </c>
      <c r="Q152" s="145"/>
      <c r="R152" s="146">
        <f>R153</f>
        <v>0</v>
      </c>
      <c r="S152" s="145"/>
      <c r="T152" s="147">
        <f>T153</f>
        <v>0.62712000000000001</v>
      </c>
      <c r="AR152" s="140" t="s">
        <v>87</v>
      </c>
      <c r="AT152" s="148" t="s">
        <v>73</v>
      </c>
      <c r="AU152" s="148" t="s">
        <v>81</v>
      </c>
      <c r="AY152" s="140" t="s">
        <v>163</v>
      </c>
      <c r="BK152" s="149">
        <f>BK153</f>
        <v>0</v>
      </c>
    </row>
    <row r="153" spans="1:65" s="2" customFormat="1" ht="33" customHeight="1">
      <c r="A153" s="29"/>
      <c r="B153" s="152"/>
      <c r="C153" s="153" t="s">
        <v>235</v>
      </c>
      <c r="D153" s="153" t="s">
        <v>165</v>
      </c>
      <c r="E153" s="154" t="s">
        <v>3182</v>
      </c>
      <c r="F153" s="155" t="s">
        <v>3183</v>
      </c>
      <c r="G153" s="156" t="s">
        <v>168</v>
      </c>
      <c r="H153" s="157">
        <v>39.195</v>
      </c>
      <c r="I153" s="158"/>
      <c r="J153" s="159">
        <f>ROUND(I153*H153,2)</f>
        <v>0</v>
      </c>
      <c r="K153" s="160"/>
      <c r="L153" s="30"/>
      <c r="M153" s="161" t="s">
        <v>1</v>
      </c>
      <c r="N153" s="162" t="s">
        <v>40</v>
      </c>
      <c r="O153" s="58"/>
      <c r="P153" s="163">
        <f>O153*H153</f>
        <v>0</v>
      </c>
      <c r="Q153" s="163">
        <v>0</v>
      </c>
      <c r="R153" s="163">
        <f>Q153*H153</f>
        <v>0</v>
      </c>
      <c r="S153" s="163">
        <v>1.6E-2</v>
      </c>
      <c r="T153" s="164">
        <f>S153*H153</f>
        <v>0.62712000000000001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227</v>
      </c>
      <c r="AT153" s="165" t="s">
        <v>165</v>
      </c>
      <c r="AU153" s="165" t="s">
        <v>87</v>
      </c>
      <c r="AY153" s="14" t="s">
        <v>163</v>
      </c>
      <c r="BE153" s="166">
        <f>IF(N153="základná",J153,0)</f>
        <v>0</v>
      </c>
      <c r="BF153" s="166">
        <f>IF(N153="znížená",J153,0)</f>
        <v>0</v>
      </c>
      <c r="BG153" s="166">
        <f>IF(N153="zákl. prenesená",J153,0)</f>
        <v>0</v>
      </c>
      <c r="BH153" s="166">
        <f>IF(N153="zníž. prenesená",J153,0)</f>
        <v>0</v>
      </c>
      <c r="BI153" s="166">
        <f>IF(N153="nulová",J153,0)</f>
        <v>0</v>
      </c>
      <c r="BJ153" s="14" t="s">
        <v>87</v>
      </c>
      <c r="BK153" s="166">
        <f>ROUND(I153*H153,2)</f>
        <v>0</v>
      </c>
      <c r="BL153" s="14" t="s">
        <v>227</v>
      </c>
      <c r="BM153" s="165" t="s">
        <v>3184</v>
      </c>
    </row>
    <row r="154" spans="1:65" s="12" customFormat="1" ht="22.9" customHeight="1">
      <c r="B154" s="139"/>
      <c r="D154" s="140" t="s">
        <v>73</v>
      </c>
      <c r="E154" s="150" t="s">
        <v>1209</v>
      </c>
      <c r="F154" s="150" t="s">
        <v>1210</v>
      </c>
      <c r="I154" s="142"/>
      <c r="J154" s="151">
        <f>BK154</f>
        <v>0</v>
      </c>
      <c r="L154" s="139"/>
      <c r="M154" s="144"/>
      <c r="N154" s="145"/>
      <c r="O154" s="145"/>
      <c r="P154" s="146">
        <f>P155</f>
        <v>0</v>
      </c>
      <c r="Q154" s="145"/>
      <c r="R154" s="146">
        <f>R155</f>
        <v>0</v>
      </c>
      <c r="S154" s="145"/>
      <c r="T154" s="147">
        <f>T155</f>
        <v>0</v>
      </c>
      <c r="AR154" s="140" t="s">
        <v>87</v>
      </c>
      <c r="AT154" s="148" t="s">
        <v>73</v>
      </c>
      <c r="AU154" s="148" t="s">
        <v>81</v>
      </c>
      <c r="AY154" s="140" t="s">
        <v>163</v>
      </c>
      <c r="BK154" s="149">
        <f>BK155</f>
        <v>0</v>
      </c>
    </row>
    <row r="155" spans="1:65" s="2" customFormat="1" ht="33" customHeight="1">
      <c r="A155" s="29"/>
      <c r="B155" s="152"/>
      <c r="C155" s="153" t="s">
        <v>239</v>
      </c>
      <c r="D155" s="153" t="s">
        <v>165</v>
      </c>
      <c r="E155" s="154" t="s">
        <v>3185</v>
      </c>
      <c r="F155" s="155" t="s">
        <v>3186</v>
      </c>
      <c r="G155" s="156" t="s">
        <v>282</v>
      </c>
      <c r="H155" s="157">
        <v>62.4</v>
      </c>
      <c r="I155" s="158"/>
      <c r="J155" s="159">
        <f>ROUND(I155*H155,2)</f>
        <v>0</v>
      </c>
      <c r="K155" s="160"/>
      <c r="L155" s="30"/>
      <c r="M155" s="161" t="s">
        <v>1</v>
      </c>
      <c r="N155" s="162" t="s">
        <v>40</v>
      </c>
      <c r="O155" s="58"/>
      <c r="P155" s="163">
        <f>O155*H155</f>
        <v>0</v>
      </c>
      <c r="Q155" s="163">
        <v>0</v>
      </c>
      <c r="R155" s="163">
        <f>Q155*H155</f>
        <v>0</v>
      </c>
      <c r="S155" s="163">
        <v>0</v>
      </c>
      <c r="T155" s="164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227</v>
      </c>
      <c r="AT155" s="165" t="s">
        <v>165</v>
      </c>
      <c r="AU155" s="165" t="s">
        <v>87</v>
      </c>
      <c r="AY155" s="14" t="s">
        <v>163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4" t="s">
        <v>87</v>
      </c>
      <c r="BK155" s="166">
        <f>ROUND(I155*H155,2)</f>
        <v>0</v>
      </c>
      <c r="BL155" s="14" t="s">
        <v>227</v>
      </c>
      <c r="BM155" s="165" t="s">
        <v>3187</v>
      </c>
    </row>
    <row r="156" spans="1:65" s="12" customFormat="1" ht="22.9" customHeight="1">
      <c r="B156" s="139"/>
      <c r="D156" s="140" t="s">
        <v>73</v>
      </c>
      <c r="E156" s="150" t="s">
        <v>400</v>
      </c>
      <c r="F156" s="150" t="s">
        <v>401</v>
      </c>
      <c r="I156" s="142"/>
      <c r="J156" s="151">
        <f>BK156</f>
        <v>0</v>
      </c>
      <c r="L156" s="139"/>
      <c r="M156" s="144"/>
      <c r="N156" s="145"/>
      <c r="O156" s="145"/>
      <c r="P156" s="146">
        <f>SUM(P157:P160)</f>
        <v>0</v>
      </c>
      <c r="Q156" s="145"/>
      <c r="R156" s="146">
        <f>SUM(R157:R160)</f>
        <v>0</v>
      </c>
      <c r="S156" s="145"/>
      <c r="T156" s="147">
        <f>SUM(T157:T160)</f>
        <v>3.6194999999999998E-2</v>
      </c>
      <c r="AR156" s="140" t="s">
        <v>87</v>
      </c>
      <c r="AT156" s="148" t="s">
        <v>73</v>
      </c>
      <c r="AU156" s="148" t="s">
        <v>81</v>
      </c>
      <c r="AY156" s="140" t="s">
        <v>163</v>
      </c>
      <c r="BK156" s="149">
        <f>SUM(BK157:BK160)</f>
        <v>0</v>
      </c>
    </row>
    <row r="157" spans="1:65" s="2" customFormat="1" ht="24.2" customHeight="1">
      <c r="A157" s="29"/>
      <c r="B157" s="152"/>
      <c r="C157" s="153" t="s">
        <v>7</v>
      </c>
      <c r="D157" s="153" t="s">
        <v>165</v>
      </c>
      <c r="E157" s="154" t="s">
        <v>407</v>
      </c>
      <c r="F157" s="155" t="s">
        <v>408</v>
      </c>
      <c r="G157" s="156" t="s">
        <v>282</v>
      </c>
      <c r="H157" s="157">
        <v>8.7100000000000009</v>
      </c>
      <c r="I157" s="158"/>
      <c r="J157" s="159">
        <f>ROUND(I157*H157,2)</f>
        <v>0</v>
      </c>
      <c r="K157" s="160"/>
      <c r="L157" s="30"/>
      <c r="M157" s="161" t="s">
        <v>1</v>
      </c>
      <c r="N157" s="162" t="s">
        <v>40</v>
      </c>
      <c r="O157" s="58"/>
      <c r="P157" s="163">
        <f>O157*H157</f>
        <v>0</v>
      </c>
      <c r="Q157" s="163">
        <v>0</v>
      </c>
      <c r="R157" s="163">
        <f>Q157*H157</f>
        <v>0</v>
      </c>
      <c r="S157" s="163">
        <v>3.3E-3</v>
      </c>
      <c r="T157" s="164">
        <f>S157*H157</f>
        <v>2.8743000000000001E-2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227</v>
      </c>
      <c r="AT157" s="165" t="s">
        <v>165</v>
      </c>
      <c r="AU157" s="165" t="s">
        <v>87</v>
      </c>
      <c r="AY157" s="14" t="s">
        <v>163</v>
      </c>
      <c r="BE157" s="166">
        <f>IF(N157="základná",J157,0)</f>
        <v>0</v>
      </c>
      <c r="BF157" s="166">
        <f>IF(N157="znížená",J157,0)</f>
        <v>0</v>
      </c>
      <c r="BG157" s="166">
        <f>IF(N157="zákl. prenesená",J157,0)</f>
        <v>0</v>
      </c>
      <c r="BH157" s="166">
        <f>IF(N157="zníž. prenesená",J157,0)</f>
        <v>0</v>
      </c>
      <c r="BI157" s="166">
        <f>IF(N157="nulová",J157,0)</f>
        <v>0</v>
      </c>
      <c r="BJ157" s="14" t="s">
        <v>87</v>
      </c>
      <c r="BK157" s="166">
        <f>ROUND(I157*H157,2)</f>
        <v>0</v>
      </c>
      <c r="BL157" s="14" t="s">
        <v>227</v>
      </c>
      <c r="BM157" s="165" t="s">
        <v>3188</v>
      </c>
    </row>
    <row r="158" spans="1:65" s="2" customFormat="1" ht="24.2" customHeight="1">
      <c r="A158" s="29"/>
      <c r="B158" s="152"/>
      <c r="C158" s="153" t="s">
        <v>247</v>
      </c>
      <c r="D158" s="153" t="s">
        <v>165</v>
      </c>
      <c r="E158" s="154" t="s">
        <v>411</v>
      </c>
      <c r="F158" s="155" t="s">
        <v>412</v>
      </c>
      <c r="G158" s="156" t="s">
        <v>245</v>
      </c>
      <c r="H158" s="157">
        <v>1</v>
      </c>
      <c r="I158" s="158"/>
      <c r="J158" s="159">
        <f>ROUND(I158*H158,2)</f>
        <v>0</v>
      </c>
      <c r="K158" s="160"/>
      <c r="L158" s="30"/>
      <c r="M158" s="161" t="s">
        <v>1</v>
      </c>
      <c r="N158" s="162" t="s">
        <v>40</v>
      </c>
      <c r="O158" s="58"/>
      <c r="P158" s="163">
        <f>O158*H158</f>
        <v>0</v>
      </c>
      <c r="Q158" s="163">
        <v>0</v>
      </c>
      <c r="R158" s="163">
        <f>Q158*H158</f>
        <v>0</v>
      </c>
      <c r="S158" s="163">
        <v>1.1000000000000001E-3</v>
      </c>
      <c r="T158" s="164">
        <f>S158*H158</f>
        <v>1.1000000000000001E-3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227</v>
      </c>
      <c r="AT158" s="165" t="s">
        <v>165</v>
      </c>
      <c r="AU158" s="165" t="s">
        <v>87</v>
      </c>
      <c r="AY158" s="14" t="s">
        <v>163</v>
      </c>
      <c r="BE158" s="166">
        <f>IF(N158="základná",J158,0)</f>
        <v>0</v>
      </c>
      <c r="BF158" s="166">
        <f>IF(N158="znížená",J158,0)</f>
        <v>0</v>
      </c>
      <c r="BG158" s="166">
        <f>IF(N158="zákl. prenesená",J158,0)</f>
        <v>0</v>
      </c>
      <c r="BH158" s="166">
        <f>IF(N158="zníž. prenesená",J158,0)</f>
        <v>0</v>
      </c>
      <c r="BI158" s="166">
        <f>IF(N158="nulová",J158,0)</f>
        <v>0</v>
      </c>
      <c r="BJ158" s="14" t="s">
        <v>87</v>
      </c>
      <c r="BK158" s="166">
        <f>ROUND(I158*H158,2)</f>
        <v>0</v>
      </c>
      <c r="BL158" s="14" t="s">
        <v>227</v>
      </c>
      <c r="BM158" s="165" t="s">
        <v>3189</v>
      </c>
    </row>
    <row r="159" spans="1:65" s="2" customFormat="1" ht="24.2" customHeight="1">
      <c r="A159" s="29"/>
      <c r="B159" s="152"/>
      <c r="C159" s="153" t="s">
        <v>251</v>
      </c>
      <c r="D159" s="153" t="s">
        <v>165</v>
      </c>
      <c r="E159" s="154" t="s">
        <v>427</v>
      </c>
      <c r="F159" s="155" t="s">
        <v>428</v>
      </c>
      <c r="G159" s="156" t="s">
        <v>282</v>
      </c>
      <c r="H159" s="157">
        <v>2.2000000000000002</v>
      </c>
      <c r="I159" s="158"/>
      <c r="J159" s="159">
        <f>ROUND(I159*H159,2)</f>
        <v>0</v>
      </c>
      <c r="K159" s="160"/>
      <c r="L159" s="30"/>
      <c r="M159" s="161" t="s">
        <v>1</v>
      </c>
      <c r="N159" s="162" t="s">
        <v>40</v>
      </c>
      <c r="O159" s="58"/>
      <c r="P159" s="163">
        <f>O159*H159</f>
        <v>0</v>
      </c>
      <c r="Q159" s="163">
        <v>0</v>
      </c>
      <c r="R159" s="163">
        <f>Q159*H159</f>
        <v>0</v>
      </c>
      <c r="S159" s="163">
        <v>2.2599999999999999E-3</v>
      </c>
      <c r="T159" s="164">
        <f>S159*H159</f>
        <v>4.9719999999999999E-3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227</v>
      </c>
      <c r="AT159" s="165" t="s">
        <v>165</v>
      </c>
      <c r="AU159" s="165" t="s">
        <v>87</v>
      </c>
      <c r="AY159" s="14" t="s">
        <v>163</v>
      </c>
      <c r="BE159" s="166">
        <f>IF(N159="základná",J159,0)</f>
        <v>0</v>
      </c>
      <c r="BF159" s="166">
        <f>IF(N159="znížená",J159,0)</f>
        <v>0</v>
      </c>
      <c r="BG159" s="166">
        <f>IF(N159="zákl. prenesená",J159,0)</f>
        <v>0</v>
      </c>
      <c r="BH159" s="166">
        <f>IF(N159="zníž. prenesená",J159,0)</f>
        <v>0</v>
      </c>
      <c r="BI159" s="166">
        <f>IF(N159="nulová",J159,0)</f>
        <v>0</v>
      </c>
      <c r="BJ159" s="14" t="s">
        <v>87</v>
      </c>
      <c r="BK159" s="166">
        <f>ROUND(I159*H159,2)</f>
        <v>0</v>
      </c>
      <c r="BL159" s="14" t="s">
        <v>227</v>
      </c>
      <c r="BM159" s="165" t="s">
        <v>3190</v>
      </c>
    </row>
    <row r="160" spans="1:65" s="2" customFormat="1" ht="33" customHeight="1">
      <c r="A160" s="29"/>
      <c r="B160" s="152"/>
      <c r="C160" s="153" t="s">
        <v>255</v>
      </c>
      <c r="D160" s="153" t="s">
        <v>165</v>
      </c>
      <c r="E160" s="154" t="s">
        <v>431</v>
      </c>
      <c r="F160" s="155" t="s">
        <v>432</v>
      </c>
      <c r="G160" s="156" t="s">
        <v>245</v>
      </c>
      <c r="H160" s="157">
        <v>2</v>
      </c>
      <c r="I160" s="158"/>
      <c r="J160" s="159">
        <f>ROUND(I160*H160,2)</f>
        <v>0</v>
      </c>
      <c r="K160" s="160"/>
      <c r="L160" s="30"/>
      <c r="M160" s="161" t="s">
        <v>1</v>
      </c>
      <c r="N160" s="162" t="s">
        <v>40</v>
      </c>
      <c r="O160" s="58"/>
      <c r="P160" s="163">
        <f>O160*H160</f>
        <v>0</v>
      </c>
      <c r="Q160" s="163">
        <v>0</v>
      </c>
      <c r="R160" s="163">
        <f>Q160*H160</f>
        <v>0</v>
      </c>
      <c r="S160" s="163">
        <v>6.8999999999999997E-4</v>
      </c>
      <c r="T160" s="164">
        <f>S160*H160</f>
        <v>1.3799999999999999E-3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227</v>
      </c>
      <c r="AT160" s="165" t="s">
        <v>165</v>
      </c>
      <c r="AU160" s="165" t="s">
        <v>87</v>
      </c>
      <c r="AY160" s="14" t="s">
        <v>163</v>
      </c>
      <c r="BE160" s="166">
        <f>IF(N160="základná",J160,0)</f>
        <v>0</v>
      </c>
      <c r="BF160" s="166">
        <f>IF(N160="znížená",J160,0)</f>
        <v>0</v>
      </c>
      <c r="BG160" s="166">
        <f>IF(N160="zákl. prenesená",J160,0)</f>
        <v>0</v>
      </c>
      <c r="BH160" s="166">
        <f>IF(N160="zníž. prenesená",J160,0)</f>
        <v>0</v>
      </c>
      <c r="BI160" s="166">
        <f>IF(N160="nulová",J160,0)</f>
        <v>0</v>
      </c>
      <c r="BJ160" s="14" t="s">
        <v>87</v>
      </c>
      <c r="BK160" s="166">
        <f>ROUND(I160*H160,2)</f>
        <v>0</v>
      </c>
      <c r="BL160" s="14" t="s">
        <v>227</v>
      </c>
      <c r="BM160" s="165" t="s">
        <v>3191</v>
      </c>
    </row>
    <row r="161" spans="1:65" s="12" customFormat="1" ht="22.9" customHeight="1">
      <c r="B161" s="139"/>
      <c r="D161" s="140" t="s">
        <v>73</v>
      </c>
      <c r="E161" s="150" t="s">
        <v>1458</v>
      </c>
      <c r="F161" s="150" t="s">
        <v>1459</v>
      </c>
      <c r="I161" s="142"/>
      <c r="J161" s="151">
        <f>BK161</f>
        <v>0</v>
      </c>
      <c r="L161" s="139"/>
      <c r="M161" s="144"/>
      <c r="N161" s="145"/>
      <c r="O161" s="145"/>
      <c r="P161" s="146">
        <f>P162</f>
        <v>0</v>
      </c>
      <c r="Q161" s="145"/>
      <c r="R161" s="146">
        <f>R162</f>
        <v>0</v>
      </c>
      <c r="S161" s="145"/>
      <c r="T161" s="147">
        <f>T162</f>
        <v>0.27436500000000003</v>
      </c>
      <c r="AR161" s="140" t="s">
        <v>87</v>
      </c>
      <c r="AT161" s="148" t="s">
        <v>73</v>
      </c>
      <c r="AU161" s="148" t="s">
        <v>81</v>
      </c>
      <c r="AY161" s="140" t="s">
        <v>163</v>
      </c>
      <c r="BK161" s="149">
        <f>BK162</f>
        <v>0</v>
      </c>
    </row>
    <row r="162" spans="1:65" s="2" customFormat="1" ht="24.2" customHeight="1">
      <c r="A162" s="29"/>
      <c r="B162" s="152"/>
      <c r="C162" s="153" t="s">
        <v>259</v>
      </c>
      <c r="D162" s="153" t="s">
        <v>165</v>
      </c>
      <c r="E162" s="154" t="s">
        <v>3150</v>
      </c>
      <c r="F162" s="155" t="s">
        <v>3151</v>
      </c>
      <c r="G162" s="156" t="s">
        <v>168</v>
      </c>
      <c r="H162" s="157">
        <v>39.195</v>
      </c>
      <c r="I162" s="158"/>
      <c r="J162" s="159">
        <f>ROUND(I162*H162,2)</f>
        <v>0</v>
      </c>
      <c r="K162" s="160"/>
      <c r="L162" s="30"/>
      <c r="M162" s="167" t="s">
        <v>1</v>
      </c>
      <c r="N162" s="168" t="s">
        <v>40</v>
      </c>
      <c r="O162" s="169"/>
      <c r="P162" s="170">
        <f>O162*H162</f>
        <v>0</v>
      </c>
      <c r="Q162" s="170">
        <v>0</v>
      </c>
      <c r="R162" s="170">
        <f>Q162*H162</f>
        <v>0</v>
      </c>
      <c r="S162" s="170">
        <v>7.0000000000000001E-3</v>
      </c>
      <c r="T162" s="171">
        <f>S162*H162</f>
        <v>0.27436500000000003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227</v>
      </c>
      <c r="AT162" s="165" t="s">
        <v>165</v>
      </c>
      <c r="AU162" s="165" t="s">
        <v>87</v>
      </c>
      <c r="AY162" s="14" t="s">
        <v>163</v>
      </c>
      <c r="BE162" s="166">
        <f>IF(N162="základná",J162,0)</f>
        <v>0</v>
      </c>
      <c r="BF162" s="166">
        <f>IF(N162="znížená",J162,0)</f>
        <v>0</v>
      </c>
      <c r="BG162" s="166">
        <f>IF(N162="zákl. prenesená",J162,0)</f>
        <v>0</v>
      </c>
      <c r="BH162" s="166">
        <f>IF(N162="zníž. prenesená",J162,0)</f>
        <v>0</v>
      </c>
      <c r="BI162" s="166">
        <f>IF(N162="nulová",J162,0)</f>
        <v>0</v>
      </c>
      <c r="BJ162" s="14" t="s">
        <v>87</v>
      </c>
      <c r="BK162" s="166">
        <f>ROUND(I162*H162,2)</f>
        <v>0</v>
      </c>
      <c r="BL162" s="14" t="s">
        <v>227</v>
      </c>
      <c r="BM162" s="165" t="s">
        <v>3192</v>
      </c>
    </row>
    <row r="163" spans="1:65" s="2" customFormat="1" ht="6.95" customHeight="1">
      <c r="A163" s="29"/>
      <c r="B163" s="47"/>
      <c r="C163" s="48"/>
      <c r="D163" s="48"/>
      <c r="E163" s="48"/>
      <c r="F163" s="48"/>
      <c r="G163" s="48"/>
      <c r="H163" s="48"/>
      <c r="I163" s="48"/>
      <c r="J163" s="48"/>
      <c r="K163" s="48"/>
      <c r="L163" s="30"/>
      <c r="M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</row>
  </sheetData>
  <autoFilter ref="C128:K162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24</vt:i4>
      </vt:variant>
    </vt:vector>
  </HeadingPairs>
  <TitlesOfParts>
    <vt:vector size="36" baseType="lpstr">
      <vt:lpstr>Rekapitulácia stavby</vt:lpstr>
      <vt:lpstr>01-1 - Búracie práce</vt:lpstr>
      <vt:lpstr>01-2 - Navrhovaný stav</vt:lpstr>
      <vt:lpstr>01-3 - Kanalizácia vnútor...</vt:lpstr>
      <vt:lpstr>01-4 - Vnútorný rozvod vo...</vt:lpstr>
      <vt:lpstr>01-5 - Ústredné vykurovan...</vt:lpstr>
      <vt:lpstr>02-1 - Garáž</vt:lpstr>
      <vt:lpstr>03-1 - Odstránenie oceľov...</vt:lpstr>
      <vt:lpstr>03-2 - Odstránenie hospod...</vt:lpstr>
      <vt:lpstr>03-3 - Odstránenie hospod...</vt:lpstr>
      <vt:lpstr>SO 04 - Vodovodná prípojk...</vt:lpstr>
      <vt:lpstr>SO 05 - SO 05 Oplotenie</vt:lpstr>
      <vt:lpstr>'01-1 - Búracie práce'!Názvy_tisku</vt:lpstr>
      <vt:lpstr>'01-2 - Navrhovaný stav'!Názvy_tisku</vt:lpstr>
      <vt:lpstr>'01-3 - Kanalizácia vnútor...'!Názvy_tisku</vt:lpstr>
      <vt:lpstr>'01-4 - Vnútorný rozvod vo...'!Názvy_tisku</vt:lpstr>
      <vt:lpstr>'01-5 - Ústredné vykurovan...'!Názvy_tisku</vt:lpstr>
      <vt:lpstr>'02-1 - Garáž'!Názvy_tisku</vt:lpstr>
      <vt:lpstr>'03-1 - Odstránenie oceľov...'!Názvy_tisku</vt:lpstr>
      <vt:lpstr>'03-2 - Odstránenie hospod...'!Názvy_tisku</vt:lpstr>
      <vt:lpstr>'03-3 - Odstránenie hospod...'!Názvy_tisku</vt:lpstr>
      <vt:lpstr>'Rekapitulácia stavby'!Názvy_tisku</vt:lpstr>
      <vt:lpstr>'SO 04 - Vodovodná prípojk...'!Názvy_tisku</vt:lpstr>
      <vt:lpstr>'SO 05 - SO 05 Oplotenie'!Názvy_tisku</vt:lpstr>
      <vt:lpstr>'01-1 - Búracie práce'!Oblast_tisku</vt:lpstr>
      <vt:lpstr>'01-2 - Navrhovaný stav'!Oblast_tisku</vt:lpstr>
      <vt:lpstr>'01-3 - Kanalizácia vnútor...'!Oblast_tisku</vt:lpstr>
      <vt:lpstr>'01-4 - Vnútorný rozvod vo...'!Oblast_tisku</vt:lpstr>
      <vt:lpstr>'01-5 - Ústredné vykurovan...'!Oblast_tisku</vt:lpstr>
      <vt:lpstr>'02-1 - Garáž'!Oblast_tisku</vt:lpstr>
      <vt:lpstr>'03-1 - Odstránenie oceľov...'!Oblast_tisku</vt:lpstr>
      <vt:lpstr>'03-2 - Odstránenie hospod...'!Oblast_tisku</vt:lpstr>
      <vt:lpstr>'03-3 - Odstránenie hospod...'!Oblast_tisku</vt:lpstr>
      <vt:lpstr>'Rekapitulácia stavby'!Oblast_tisku</vt:lpstr>
      <vt:lpstr>'SO 04 - Vodovodná prípojk...'!Oblast_tisku</vt:lpstr>
      <vt:lpstr>'SO 05 - SO 05 Oplotenie'!Oblast_tisku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Dzugas Michal</dc:creator>
  <cp:lastModifiedBy>pekel</cp:lastModifiedBy>
  <dcterms:created xsi:type="dcterms:W3CDTF">2024-03-11T06:56:12Z</dcterms:created>
  <dcterms:modified xsi:type="dcterms:W3CDTF">2024-03-11T13:08:42Z</dcterms:modified>
</cp:coreProperties>
</file>