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workbookProtection workbookPassword="CC33" lockStructure="1"/>
  <bookViews>
    <workbookView xWindow="-28920" yWindow="-1500" windowWidth="29040" windowHeight="15720" tabRatio="907" firstSheet="64" activeTab="78"/>
  </bookViews>
  <sheets>
    <sheet name="Rekapitulácia nákladov UČS" sheetId="214" r:id="rId1"/>
    <sheet name="Všeobecné položky " sheetId="216" r:id="rId2"/>
    <sheet name="UČS 17_rekapitulácia" sheetId="1" r:id="rId3"/>
    <sheet name="UČS 18_rekapitulácia" sheetId="92" r:id="rId4"/>
    <sheet name="PS 17-21-01" sheetId="44" r:id="rId5"/>
    <sheet name="PS 17-21-02" sheetId="45" r:id="rId6"/>
    <sheet name="PS 17-21-03" sheetId="46" r:id="rId7"/>
    <sheet name="PS 17-21-04" sheetId="47" r:id="rId8"/>
    <sheet name="PS 17-21-05" sheetId="48" r:id="rId9"/>
    <sheet name="PS 17-21-06" sheetId="49" r:id="rId10"/>
    <sheet name="PS 17-22-01" sheetId="20" r:id="rId11"/>
    <sheet name="PS 17-22-02" sheetId="50" r:id="rId12"/>
    <sheet name="PS 17-22-11" sheetId="9" r:id="rId13"/>
    <sheet name="PS 17-22-21" sheetId="10" r:id="rId14"/>
    <sheet name="PS 17-22-22" sheetId="11" r:id="rId15"/>
    <sheet name="PS 17-22-23" sheetId="12" r:id="rId16"/>
    <sheet name="PS 17-22-24" sheetId="13" r:id="rId17"/>
    <sheet name="PS 17-22-25" sheetId="14" r:id="rId18"/>
    <sheet name="PS 17-22-26" sheetId="15" r:id="rId19"/>
    <sheet name="PS 17-22-31" sheetId="16" r:id="rId20"/>
    <sheet name="PS 17-22-51" sheetId="18" r:id="rId21"/>
    <sheet name="PS 17-22-61.1" sheetId="220" r:id="rId22"/>
    <sheet name="PS 17-22-61.2" sheetId="221" r:id="rId23"/>
    <sheet name="PS 17-22-61.3" sheetId="222" r:id="rId24"/>
    <sheet name="PS 17-22-61.4" sheetId="223" r:id="rId25"/>
    <sheet name="PS 17-22-61.5" sheetId="224" r:id="rId26"/>
    <sheet name="PS 17-22-61.6" sheetId="225" r:id="rId27"/>
    <sheet name="PS 17-22-61.7" sheetId="226" r:id="rId28"/>
    <sheet name="PS 17-22-61.8" sheetId="234" r:id="rId29"/>
    <sheet name="PS 17-22-71.1" sheetId="69" r:id="rId30"/>
    <sheet name="PS 17-22-71.2" sheetId="70" r:id="rId31"/>
    <sheet name="PS 17-23-41" sheetId="53" r:id="rId32"/>
    <sheet name="PS 17-23-42" sheetId="54" r:id="rId33"/>
    <sheet name="PS 17-23-51" sheetId="55" r:id="rId34"/>
    <sheet name="PS 17-24-01" sheetId="7" r:id="rId35"/>
    <sheet name="PS 17-24-02" sheetId="8" r:id="rId36"/>
    <sheet name="PS 17-24-03" sheetId="56" r:id="rId37"/>
    <sheet name="SO 17-02-01" sheetId="34" r:id="rId38"/>
    <sheet name="SO 17-02-11 " sheetId="35" r:id="rId39"/>
    <sheet name="SO 17-04-01" sheetId="36" r:id="rId40"/>
    <sheet name="SO 17.04.01.1" sheetId="86" r:id="rId41"/>
    <sheet name="SO 17-05-01 " sheetId="37" r:id="rId42"/>
    <sheet name="SO 17-05-01.1" sheetId="2" r:id="rId43"/>
    <sheet name="SO 17-06-01" sheetId="38" r:id="rId44"/>
    <sheet name="SO 17-06-02" sheetId="39" r:id="rId45"/>
    <sheet name="SO 17-06-03" sheetId="40" r:id="rId46"/>
    <sheet name="SO 17-06-04" sheetId="41" r:id="rId47"/>
    <sheet name="SO 17-06-05" sheetId="42" r:id="rId48"/>
    <sheet name="SO 17-06-06" sheetId="43" r:id="rId49"/>
    <sheet name="SO 17-07-03" sheetId="22" r:id="rId50"/>
    <sheet name="SO 17-07-04" sheetId="23" r:id="rId51"/>
    <sheet name="SO 17-07-05" sheetId="24" r:id="rId52"/>
    <sheet name="SO 17-07-06" sheetId="25" r:id="rId53"/>
    <sheet name="SO 17-07-07" sheetId="26" r:id="rId54"/>
    <sheet name="SO 17-07-31 " sheetId="33" r:id="rId55"/>
    <sheet name="SO 17-07-51" sheetId="88" r:id="rId56"/>
    <sheet name="SO 17-07-61 " sheetId="27" r:id="rId57"/>
    <sheet name="SO 17-07-62 " sheetId="28" r:id="rId58"/>
    <sheet name="SO 17-07-62.1" sheetId="233" r:id="rId59"/>
    <sheet name="SO 17-08-01-1" sheetId="71" r:id="rId60"/>
    <sheet name="SO 17-08-01-2" sheetId="72" r:id="rId61"/>
    <sheet name="SO 17-08-01-3" sheetId="73" r:id="rId62"/>
    <sheet name="SO 17-08-01-4" sheetId="74" r:id="rId63"/>
    <sheet name="SO 17-08-01-5" sheetId="81" r:id="rId64"/>
    <sheet name="SO 17-08-11" sheetId="57" r:id="rId65"/>
    <sheet name="SO 17.08.21" sheetId="58" r:id="rId66"/>
    <sheet name="SO 17.08.21.1" sheetId="59" r:id="rId67"/>
    <sheet name="SO 17-09-01.1" sheetId="60" r:id="rId68"/>
    <sheet name="SO 17-09-01.2" sheetId="61" r:id="rId69"/>
    <sheet name="SO 17-09-01.3" sheetId="62" r:id="rId70"/>
    <sheet name="SO 17-09-01.4" sheetId="63" r:id="rId71"/>
    <sheet name="SO 17-09-01.5" sheetId="64" r:id="rId72"/>
    <sheet name="SO 17-09-01.6" sheetId="65" r:id="rId73"/>
    <sheet name="SO 17-09-01.7" sheetId="66" r:id="rId74"/>
    <sheet name="SO 17-09-01.8" sheetId="67" r:id="rId75"/>
    <sheet name="SO 17-12-01" sheetId="89" r:id="rId76"/>
    <sheet name="SO 17-12-03" sheetId="90" r:id="rId77"/>
    <sheet name="SO 17-12-03.1" sheetId="235" r:id="rId78"/>
    <sheet name="SO 17-20-01.1" sheetId="75" r:id="rId79"/>
    <sheet name="SO 17-20-01.2" sheetId="76" r:id="rId80"/>
    <sheet name="SO 17-20-01.3" sheetId="77" r:id="rId81"/>
    <sheet name="SO 17-20-01.4" sheetId="78" r:id="rId82"/>
    <sheet name="SO 17-20-01.5" sheetId="79" r:id="rId83"/>
    <sheet name="SO 17-20-01.6" sheetId="80" r:id="rId84"/>
    <sheet name="SO 17-20-11" sheetId="52" r:id="rId85"/>
    <sheet name="SO 17-20-21.1" sheetId="51" r:id="rId86"/>
    <sheet name="SO 17-20-21.3" sheetId="85" r:id="rId87"/>
    <sheet name="SO 17-23-01" sheetId="3" r:id="rId88"/>
    <sheet name="SO 17-23-02" sheetId="29" r:id="rId89"/>
    <sheet name="SO 17-23-21" sheetId="30" r:id="rId90"/>
    <sheet name="SO 17-23-21.1" sheetId="31" r:id="rId91"/>
    <sheet name="SO 17-23-21.2" sheetId="32" r:id="rId92"/>
    <sheet name="SO 17-23-31" sheetId="87" r:id="rId93"/>
    <sheet name="SO 17-23-41" sheetId="21" r:id="rId94"/>
    <sheet name="SO 17-23-51" sheetId="91" r:id="rId95"/>
    <sheet name="SO 17-23-61" sheetId="19" r:id="rId96"/>
    <sheet name="SO 17-25-01" sheetId="82" r:id="rId97"/>
    <sheet name="SO 17-25-02" sheetId="83" r:id="rId98"/>
    <sheet name="SO 17-25-03" sheetId="84" r:id="rId99"/>
    <sheet name="SO 17-26-01" sheetId="4" r:id="rId100"/>
    <sheet name="SO 17-26-02" sheetId="5" r:id="rId101"/>
    <sheet name="SO 17-26-03" sheetId="6" r:id="rId102"/>
    <sheet name="PS 18-21-01" sheetId="93" r:id="rId103"/>
    <sheet name="PS 18-22-01" sheetId="94" r:id="rId104"/>
    <sheet name="PS 18-22-02" sheetId="95" r:id="rId105"/>
    <sheet name="PS 18-22-11" sheetId="96" r:id="rId106"/>
    <sheet name="PS 18-22-31" sheetId="97" r:id="rId107"/>
    <sheet name="PS 18-22-61" sheetId="227" r:id="rId108"/>
    <sheet name="PS 18-22-71" sheetId="101" r:id="rId109"/>
    <sheet name="PS 18-23-41" sheetId="98" r:id="rId110"/>
    <sheet name="PS 18-23-43" sheetId="99" r:id="rId111"/>
    <sheet name="SO 18-02-01" sheetId="102" r:id="rId112"/>
    <sheet name="SO 18-02-11 " sheetId="103" r:id="rId113"/>
    <sheet name="SO 18-04-01" sheetId="104" r:id="rId114"/>
    <sheet name="SO 18.04.01.1" sheetId="105" r:id="rId115"/>
    <sheet name="SO 18-05-01 " sheetId="106" r:id="rId116"/>
    <sheet name="SO 18-05-01.1" sheetId="107" r:id="rId117"/>
    <sheet name="SO 18-07-01 " sheetId="108" r:id="rId118"/>
    <sheet name="SO 18-07-31" sheetId="109" r:id="rId119"/>
    <sheet name="SO 18-07-51" sheetId="110" r:id="rId120"/>
    <sheet name="SO 18-07-61" sheetId="111" r:id="rId121"/>
    <sheet name="SO 18-07-62" sheetId="112" r:id="rId122"/>
    <sheet name="SO 18-08-01" sheetId="113" r:id="rId123"/>
    <sheet name="SO 18-08-11" sheetId="114" r:id="rId124"/>
    <sheet name="SO 18-09-01" sheetId="115" r:id="rId125"/>
    <sheet name="SO 18-20-01.1" sheetId="116" r:id="rId126"/>
    <sheet name="SO 18-20-01.2" sheetId="117" r:id="rId127"/>
    <sheet name="SO 18-20-01.3" sheetId="118" r:id="rId128"/>
    <sheet name="SO 18-20-01.4" sheetId="119" r:id="rId129"/>
    <sheet name="SO 18-23-01" sheetId="120" r:id="rId130"/>
    <sheet name="SO 18-23-31 " sheetId="121" r:id="rId131"/>
    <sheet name="SO 18-23-41" sheetId="122" r:id="rId132"/>
    <sheet name="SO 18-23-42" sheetId="123" r:id="rId133"/>
    <sheet name="SO 18-23-43" sheetId="124" r:id="rId134"/>
    <sheet name="SO 18-23-51" sheetId="125" r:id="rId135"/>
    <sheet name="SO 18-25-01" sheetId="126" r:id="rId136"/>
    <sheet name="SO 18-26-01" sheetId="127" r:id="rId137"/>
    <sheet name="SO 18-26-02" sheetId="128" r:id="rId138"/>
    <sheet name="SO 18-26-03" sheetId="129" r:id="rId139"/>
  </sheets>
  <externalReferences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</externalReferences>
  <definedNames>
    <definedName name="__" localSheetId="28">#REF!</definedName>
    <definedName name="__" localSheetId="35">#REF!</definedName>
    <definedName name="__" localSheetId="63">#REF!</definedName>
    <definedName name="__" localSheetId="77">#REF!</definedName>
    <definedName name="__" localSheetId="86">#REF!</definedName>
    <definedName name="__" localSheetId="87">#REF!</definedName>
    <definedName name="__" localSheetId="88">#REF!</definedName>
    <definedName name="__" localSheetId="89">#REF!</definedName>
    <definedName name="__" localSheetId="90">#REF!</definedName>
    <definedName name="__" localSheetId="91">#REF!</definedName>
    <definedName name="__" localSheetId="92">#REF!</definedName>
    <definedName name="__" localSheetId="99">#REF!</definedName>
    <definedName name="__" localSheetId="100">#REF!</definedName>
    <definedName name="__" localSheetId="126">#REF!</definedName>
    <definedName name="__" localSheetId="129">#REF!</definedName>
    <definedName name="__" localSheetId="136">#REF!</definedName>
    <definedName name="__" localSheetId="1">#REF!</definedName>
    <definedName name="__">#REF!</definedName>
    <definedName name="________so60" localSheetId="77">#REF!</definedName>
    <definedName name="________so60">#REF!</definedName>
    <definedName name="_______so60" localSheetId="77">#REF!</definedName>
    <definedName name="_______so60">#REF!</definedName>
    <definedName name="______so60" localSheetId="28">#REF!</definedName>
    <definedName name="______so60" localSheetId="77">#REF!</definedName>
    <definedName name="______so60" localSheetId="1">#REF!</definedName>
    <definedName name="______so60">#REF!</definedName>
    <definedName name="_____so60" localSheetId="28">#REF!</definedName>
    <definedName name="_____so60" localSheetId="77">#REF!</definedName>
    <definedName name="_____so60" localSheetId="1">#REF!</definedName>
    <definedName name="_____so60">#REF!</definedName>
    <definedName name="____so60" localSheetId="28">#REF!</definedName>
    <definedName name="____so60" localSheetId="63">#REF!</definedName>
    <definedName name="____so60" localSheetId="77">#REF!</definedName>
    <definedName name="____so60" localSheetId="86">#REF!</definedName>
    <definedName name="____so60" localSheetId="88">#REF!</definedName>
    <definedName name="____so60" localSheetId="89">#REF!</definedName>
    <definedName name="____so60" localSheetId="90">#REF!</definedName>
    <definedName name="____so60" localSheetId="91">#REF!</definedName>
    <definedName name="____so60" localSheetId="126">#REF!</definedName>
    <definedName name="____so60" localSheetId="1">#REF!</definedName>
    <definedName name="____so60">#REF!</definedName>
    <definedName name="___so60" localSheetId="28">#REF!</definedName>
    <definedName name="___so60" localSheetId="63">#REF!</definedName>
    <definedName name="___so60" localSheetId="77">#REF!</definedName>
    <definedName name="___so60" localSheetId="86">#REF!</definedName>
    <definedName name="___so60" localSheetId="88">#REF!</definedName>
    <definedName name="___so60" localSheetId="89">#REF!</definedName>
    <definedName name="___so60" localSheetId="90">#REF!</definedName>
    <definedName name="___so60" localSheetId="91">#REF!</definedName>
    <definedName name="___so60" localSheetId="126">#REF!</definedName>
    <definedName name="___so60" localSheetId="1">#REF!</definedName>
    <definedName name="___so60">#REF!</definedName>
    <definedName name="__so60" localSheetId="28">#REF!</definedName>
    <definedName name="__so60" localSheetId="63">#REF!</definedName>
    <definedName name="__so60" localSheetId="77">#REF!</definedName>
    <definedName name="__so60" localSheetId="86">#REF!</definedName>
    <definedName name="__so60" localSheetId="88">#REF!</definedName>
    <definedName name="__so60" localSheetId="89">#REF!</definedName>
    <definedName name="__so60" localSheetId="90">#REF!</definedName>
    <definedName name="__so60" localSheetId="91">#REF!</definedName>
    <definedName name="__so60" localSheetId="126">#REF!</definedName>
    <definedName name="__so60" localSheetId="1">#REF!</definedName>
    <definedName name="__so60">#REF!</definedName>
    <definedName name="_1Excel_BuiltIn_Print_Area_2_1" localSheetId="10">#REF!</definedName>
    <definedName name="_1Excel_BuiltIn_Print_Area_2_1" localSheetId="12">#REF!</definedName>
    <definedName name="_1Excel_BuiltIn_Print_Area_2_1" localSheetId="13">#REF!</definedName>
    <definedName name="_1Excel_BuiltIn_Print_Area_2_1" localSheetId="14">#REF!</definedName>
    <definedName name="_1Excel_BuiltIn_Print_Area_2_1" localSheetId="15">#REF!</definedName>
    <definedName name="_1Excel_BuiltIn_Print_Area_2_1" localSheetId="16">#REF!</definedName>
    <definedName name="_1Excel_BuiltIn_Print_Area_2_1" localSheetId="17">#REF!</definedName>
    <definedName name="_1Excel_BuiltIn_Print_Area_2_1" localSheetId="18">#REF!</definedName>
    <definedName name="_1Excel_BuiltIn_Print_Area_2_1" localSheetId="19">#REF!</definedName>
    <definedName name="_1Excel_BuiltIn_Print_Area_2_1" localSheetId="20">#REF!</definedName>
    <definedName name="_1Excel_BuiltIn_Print_Area_2_1" localSheetId="29">#REF!</definedName>
    <definedName name="_1Excel_BuiltIn_Print_Area_2_1" localSheetId="30">#REF!</definedName>
    <definedName name="_1Excel_BuiltIn_Print_Area_2_1" localSheetId="31">#REF!</definedName>
    <definedName name="_1Excel_BuiltIn_Print_Area_2_1" localSheetId="32">#REF!</definedName>
    <definedName name="_1Excel_BuiltIn_Print_Area_2_1" localSheetId="33">#REF!</definedName>
    <definedName name="_1Excel_BuiltIn_Print_Area_2_1" localSheetId="34">#REF!</definedName>
    <definedName name="_1Excel_BuiltIn_Print_Area_2_1" localSheetId="35">#REF!</definedName>
    <definedName name="_1Excel_BuiltIn_Print_Area_2_1" localSheetId="36">#REF!</definedName>
    <definedName name="_1Excel_BuiltIn_Print_Area_2_1" localSheetId="103">#REF!</definedName>
    <definedName name="_1Excel_BuiltIn_Print_Area_2_1" localSheetId="105">#REF!</definedName>
    <definedName name="_1Excel_BuiltIn_Print_Area_2_1" localSheetId="106">#REF!</definedName>
    <definedName name="_1Excel_BuiltIn_Print_Area_2_1" localSheetId="108">#REF!</definedName>
    <definedName name="_1Excel_BuiltIn_Print_Area_2_1" localSheetId="109">#REF!</definedName>
    <definedName name="_1Excel_BuiltIn_Print_Area_2_1" localSheetId="110">#REF!</definedName>
    <definedName name="_1Excel_BuiltIn_Print_Area_2_1" localSheetId="65">#REF!</definedName>
    <definedName name="_1Excel_BuiltIn_Print_Area_2_1" localSheetId="66">#REF!</definedName>
    <definedName name="_1Excel_BuiltIn_Print_Area_2_1" localSheetId="37">#REF!</definedName>
    <definedName name="_1Excel_BuiltIn_Print_Area_2_1" localSheetId="38">#REF!</definedName>
    <definedName name="_1Excel_BuiltIn_Print_Area_2_1" localSheetId="39">#REF!</definedName>
    <definedName name="_1Excel_BuiltIn_Print_Area_2_1" localSheetId="41">#REF!</definedName>
    <definedName name="_1Excel_BuiltIn_Print_Area_2_1" localSheetId="42">#REF!</definedName>
    <definedName name="_1Excel_BuiltIn_Print_Area_2_1" localSheetId="43">#REF!</definedName>
    <definedName name="_1Excel_BuiltIn_Print_Area_2_1" localSheetId="44">#REF!</definedName>
    <definedName name="_1Excel_BuiltIn_Print_Area_2_1" localSheetId="45">#REF!</definedName>
    <definedName name="_1Excel_BuiltIn_Print_Area_2_1" localSheetId="46">#REF!</definedName>
    <definedName name="_1Excel_BuiltIn_Print_Area_2_1" localSheetId="47">#REF!</definedName>
    <definedName name="_1Excel_BuiltIn_Print_Area_2_1" localSheetId="48">#REF!</definedName>
    <definedName name="_1Excel_BuiltIn_Print_Area_2_1" localSheetId="54">#REF!</definedName>
    <definedName name="_1Excel_BuiltIn_Print_Area_2_1" localSheetId="55">#REF!</definedName>
    <definedName name="_1Excel_BuiltIn_Print_Area_2_1" localSheetId="56">#REF!</definedName>
    <definedName name="_1Excel_BuiltIn_Print_Area_2_1" localSheetId="57">#REF!</definedName>
    <definedName name="_1Excel_BuiltIn_Print_Area_2_1" localSheetId="75">#REF!</definedName>
    <definedName name="_1Excel_BuiltIn_Print_Area_2_1" localSheetId="76">#REF!</definedName>
    <definedName name="_1Excel_BuiltIn_Print_Area_2_1" localSheetId="77">#REF!</definedName>
    <definedName name="_1Excel_BuiltIn_Print_Area_2_1" localSheetId="78">#REF!</definedName>
    <definedName name="_1Excel_BuiltIn_Print_Area_2_1" localSheetId="79">#REF!</definedName>
    <definedName name="_1Excel_BuiltIn_Print_Area_2_1" localSheetId="80">#REF!</definedName>
    <definedName name="_1Excel_BuiltIn_Print_Area_2_1" localSheetId="81">#REF!</definedName>
    <definedName name="_1Excel_BuiltIn_Print_Area_2_1" localSheetId="82">#REF!</definedName>
    <definedName name="_1Excel_BuiltIn_Print_Area_2_1" localSheetId="83">#REF!</definedName>
    <definedName name="_1Excel_BuiltIn_Print_Area_2_1" localSheetId="87">#REF!</definedName>
    <definedName name="_1Excel_BuiltIn_Print_Area_2_1" localSheetId="88">#REF!</definedName>
    <definedName name="_1Excel_BuiltIn_Print_Area_2_1" localSheetId="89">#REF!</definedName>
    <definedName name="_1Excel_BuiltIn_Print_Area_2_1" localSheetId="92">#REF!</definedName>
    <definedName name="_1Excel_BuiltIn_Print_Area_2_1" localSheetId="93">#REF!</definedName>
    <definedName name="_1Excel_BuiltIn_Print_Area_2_1" localSheetId="95">#REF!</definedName>
    <definedName name="_1Excel_BuiltIn_Print_Area_2_1" localSheetId="96">#REF!</definedName>
    <definedName name="_1Excel_BuiltIn_Print_Area_2_1" localSheetId="97">#REF!</definedName>
    <definedName name="_1Excel_BuiltIn_Print_Area_2_1" localSheetId="98">#REF!</definedName>
    <definedName name="_1Excel_BuiltIn_Print_Area_2_1" localSheetId="99">#REF!</definedName>
    <definedName name="_1Excel_BuiltIn_Print_Area_2_1" localSheetId="100">#REF!</definedName>
    <definedName name="_1Excel_BuiltIn_Print_Area_2_1" localSheetId="101">#REF!</definedName>
    <definedName name="_1Excel_BuiltIn_Print_Area_2_1" localSheetId="111">#REF!</definedName>
    <definedName name="_1Excel_BuiltIn_Print_Area_2_1" localSheetId="112">#REF!</definedName>
    <definedName name="_1Excel_BuiltIn_Print_Area_2_1" localSheetId="113">#REF!</definedName>
    <definedName name="_1Excel_BuiltIn_Print_Area_2_1" localSheetId="115">#REF!</definedName>
    <definedName name="_1Excel_BuiltIn_Print_Area_2_1" localSheetId="116">#REF!</definedName>
    <definedName name="_1Excel_BuiltIn_Print_Area_2_1" localSheetId="117">#REF!</definedName>
    <definedName name="_1Excel_BuiltIn_Print_Area_2_1" localSheetId="118">#REF!</definedName>
    <definedName name="_1Excel_BuiltIn_Print_Area_2_1" localSheetId="119">#REF!</definedName>
    <definedName name="_1Excel_BuiltIn_Print_Area_2_1" localSheetId="120">#REF!</definedName>
    <definedName name="_1Excel_BuiltIn_Print_Area_2_1" localSheetId="121">#REF!</definedName>
    <definedName name="_1Excel_BuiltIn_Print_Area_2_1" localSheetId="125">#REF!</definedName>
    <definedName name="_1Excel_BuiltIn_Print_Area_2_1" localSheetId="127">#REF!</definedName>
    <definedName name="_1Excel_BuiltIn_Print_Area_2_1" localSheetId="128">#REF!</definedName>
    <definedName name="_1Excel_BuiltIn_Print_Area_2_1" localSheetId="129">#REF!</definedName>
    <definedName name="_1Excel_BuiltIn_Print_Area_2_1" localSheetId="130">#REF!</definedName>
    <definedName name="_1Excel_BuiltIn_Print_Area_2_1" localSheetId="131">#REF!</definedName>
    <definedName name="_1Excel_BuiltIn_Print_Area_2_1" localSheetId="132">#REF!</definedName>
    <definedName name="_1Excel_BuiltIn_Print_Area_2_1" localSheetId="133">#REF!</definedName>
    <definedName name="_1Excel_BuiltIn_Print_Area_2_1" localSheetId="135">#REF!</definedName>
    <definedName name="_1Excel_BuiltIn_Print_Area_2_1" localSheetId="136">#REF!</definedName>
    <definedName name="_1Excel_BuiltIn_Print_Area_2_1" localSheetId="137">#REF!</definedName>
    <definedName name="_2Excel_BuiltIn_Print_Area_2_1" localSheetId="10">#REF!</definedName>
    <definedName name="_2Excel_BuiltIn_Print_Area_2_1" localSheetId="12">#REF!</definedName>
    <definedName name="_2Excel_BuiltIn_Print_Area_2_1" localSheetId="13">#REF!</definedName>
    <definedName name="_2Excel_BuiltIn_Print_Area_2_1" localSheetId="14">#REF!</definedName>
    <definedName name="_2Excel_BuiltIn_Print_Area_2_1" localSheetId="15">#REF!</definedName>
    <definedName name="_2Excel_BuiltIn_Print_Area_2_1" localSheetId="16">#REF!</definedName>
    <definedName name="_2Excel_BuiltIn_Print_Area_2_1" localSheetId="17">#REF!</definedName>
    <definedName name="_2Excel_BuiltIn_Print_Area_2_1" localSheetId="18">#REF!</definedName>
    <definedName name="_2Excel_BuiltIn_Print_Area_2_1" localSheetId="19">#REF!</definedName>
    <definedName name="_2Excel_BuiltIn_Print_Area_2_1" localSheetId="20">#REF!</definedName>
    <definedName name="_2Excel_BuiltIn_Print_Area_2_1" localSheetId="24">#REF!</definedName>
    <definedName name="_2Excel_BuiltIn_Print_Area_2_1" localSheetId="28">#REF!</definedName>
    <definedName name="_2Excel_BuiltIn_Print_Area_2_1" localSheetId="30">#REF!</definedName>
    <definedName name="_2Excel_BuiltIn_Print_Area_2_1" localSheetId="33">#REF!</definedName>
    <definedName name="_2Excel_BuiltIn_Print_Area_2_1" localSheetId="34">#REF!</definedName>
    <definedName name="_2Excel_BuiltIn_Print_Area_2_1" localSheetId="35">#REF!</definedName>
    <definedName name="_2Excel_BuiltIn_Print_Area_2_1" localSheetId="36">#REF!</definedName>
    <definedName name="_2Excel_BuiltIn_Print_Area_2_1" localSheetId="103">#REF!</definedName>
    <definedName name="_2Excel_BuiltIn_Print_Area_2_1" localSheetId="105">#REF!</definedName>
    <definedName name="_2Excel_BuiltIn_Print_Area_2_1" localSheetId="106">#REF!</definedName>
    <definedName name="_2Excel_BuiltIn_Print_Area_2_1" localSheetId="107">#REF!</definedName>
    <definedName name="_2Excel_BuiltIn_Print_Area_2_1" localSheetId="108">#REF!</definedName>
    <definedName name="_2Excel_BuiltIn_Print_Area_2_1" localSheetId="110">#REF!</definedName>
    <definedName name="_2Excel_BuiltIn_Print_Area_2_1" localSheetId="65">#REF!</definedName>
    <definedName name="_2Excel_BuiltIn_Print_Area_2_1" localSheetId="66">#REF!</definedName>
    <definedName name="_2Excel_BuiltIn_Print_Area_2_1" localSheetId="38">#REF!</definedName>
    <definedName name="_2Excel_BuiltIn_Print_Area_2_1" localSheetId="39">#REF!</definedName>
    <definedName name="_2Excel_BuiltIn_Print_Area_2_1" localSheetId="41">#REF!</definedName>
    <definedName name="_2Excel_BuiltIn_Print_Area_2_1" localSheetId="42">#REF!</definedName>
    <definedName name="_2Excel_BuiltIn_Print_Area_2_1" localSheetId="43">#REF!</definedName>
    <definedName name="_2Excel_BuiltIn_Print_Area_2_1" localSheetId="44">#REF!</definedName>
    <definedName name="_2Excel_BuiltIn_Print_Area_2_1" localSheetId="45">#REF!</definedName>
    <definedName name="_2Excel_BuiltIn_Print_Area_2_1" localSheetId="46">#REF!</definedName>
    <definedName name="_2Excel_BuiltIn_Print_Area_2_1" localSheetId="47">#REF!</definedName>
    <definedName name="_2Excel_BuiltIn_Print_Area_2_1" localSheetId="48">#REF!</definedName>
    <definedName name="_2Excel_BuiltIn_Print_Area_2_1" localSheetId="50">#REF!</definedName>
    <definedName name="_2Excel_BuiltIn_Print_Area_2_1" localSheetId="51">#REF!</definedName>
    <definedName name="_2Excel_BuiltIn_Print_Area_2_1" localSheetId="52">#REF!</definedName>
    <definedName name="_2Excel_BuiltIn_Print_Area_2_1" localSheetId="53">#REF!</definedName>
    <definedName name="_2Excel_BuiltIn_Print_Area_2_1" localSheetId="54">#REF!</definedName>
    <definedName name="_2Excel_BuiltIn_Print_Area_2_1" localSheetId="55">#REF!</definedName>
    <definedName name="_2Excel_BuiltIn_Print_Area_2_1" localSheetId="56">#REF!</definedName>
    <definedName name="_2Excel_BuiltIn_Print_Area_2_1" localSheetId="57">#REF!</definedName>
    <definedName name="_2Excel_BuiltIn_Print_Area_2_1" localSheetId="58">#REF!</definedName>
    <definedName name="_2Excel_BuiltIn_Print_Area_2_1" localSheetId="63">#REF!</definedName>
    <definedName name="_2Excel_BuiltIn_Print_Area_2_1" localSheetId="75">#REF!</definedName>
    <definedName name="_2Excel_BuiltIn_Print_Area_2_1" localSheetId="76">#REF!</definedName>
    <definedName name="_2Excel_BuiltIn_Print_Area_2_1" localSheetId="77">#REF!</definedName>
    <definedName name="_2Excel_BuiltIn_Print_Area_2_1" localSheetId="78">#REF!</definedName>
    <definedName name="_2Excel_BuiltIn_Print_Area_2_1" localSheetId="79">#REF!</definedName>
    <definedName name="_2Excel_BuiltIn_Print_Area_2_1" localSheetId="80">#REF!</definedName>
    <definedName name="_2Excel_BuiltIn_Print_Area_2_1" localSheetId="81">#REF!</definedName>
    <definedName name="_2Excel_BuiltIn_Print_Area_2_1" localSheetId="82">#REF!</definedName>
    <definedName name="_2Excel_BuiltIn_Print_Area_2_1" localSheetId="83">#REF!</definedName>
    <definedName name="_2Excel_BuiltIn_Print_Area_2_1" localSheetId="86">#REF!</definedName>
    <definedName name="_2Excel_BuiltIn_Print_Area_2_1" localSheetId="87">#REF!</definedName>
    <definedName name="_2Excel_BuiltIn_Print_Area_2_1" localSheetId="88">#REF!</definedName>
    <definedName name="_2Excel_BuiltIn_Print_Area_2_1" localSheetId="89">#REF!</definedName>
    <definedName name="_2Excel_BuiltIn_Print_Area_2_1" localSheetId="90">#REF!</definedName>
    <definedName name="_2Excel_BuiltIn_Print_Area_2_1" localSheetId="91">#REF!</definedName>
    <definedName name="_2Excel_BuiltIn_Print_Area_2_1" localSheetId="92">#REF!</definedName>
    <definedName name="_2Excel_BuiltIn_Print_Area_2_1" localSheetId="93">#REF!</definedName>
    <definedName name="_2Excel_BuiltIn_Print_Area_2_1" localSheetId="95">#REF!</definedName>
    <definedName name="_2Excel_BuiltIn_Print_Area_2_1" localSheetId="96">#REF!</definedName>
    <definedName name="_2Excel_BuiltIn_Print_Area_2_1" localSheetId="97">#REF!</definedName>
    <definedName name="_2Excel_BuiltIn_Print_Area_2_1" localSheetId="98">#REF!</definedName>
    <definedName name="_2Excel_BuiltIn_Print_Area_2_1" localSheetId="99">#REF!</definedName>
    <definedName name="_2Excel_BuiltIn_Print_Area_2_1" localSheetId="100">#REF!</definedName>
    <definedName name="_2Excel_BuiltIn_Print_Area_2_1" localSheetId="101">#REF!</definedName>
    <definedName name="_2Excel_BuiltIn_Print_Area_2_1" localSheetId="111">#REF!</definedName>
    <definedName name="_2Excel_BuiltIn_Print_Area_2_1" localSheetId="112">#REF!</definedName>
    <definedName name="_2Excel_BuiltIn_Print_Area_2_1" localSheetId="113">#REF!</definedName>
    <definedName name="_2Excel_BuiltIn_Print_Area_2_1" localSheetId="115">#REF!</definedName>
    <definedName name="_2Excel_BuiltIn_Print_Area_2_1" localSheetId="116">#REF!</definedName>
    <definedName name="_2Excel_BuiltIn_Print_Area_2_1" localSheetId="117">#REF!</definedName>
    <definedName name="_2Excel_BuiltIn_Print_Area_2_1" localSheetId="118">#REF!</definedName>
    <definedName name="_2Excel_BuiltIn_Print_Area_2_1" localSheetId="119">#REF!</definedName>
    <definedName name="_2Excel_BuiltIn_Print_Area_2_1" localSheetId="120">#REF!</definedName>
    <definedName name="_2Excel_BuiltIn_Print_Area_2_1" localSheetId="121">#REF!</definedName>
    <definedName name="_2Excel_BuiltIn_Print_Area_2_1" localSheetId="125">#REF!</definedName>
    <definedName name="_2Excel_BuiltIn_Print_Area_2_1" localSheetId="126">#REF!</definedName>
    <definedName name="_2Excel_BuiltIn_Print_Area_2_1" localSheetId="128">#REF!</definedName>
    <definedName name="_2Excel_BuiltIn_Print_Area_2_1" localSheetId="129">#REF!</definedName>
    <definedName name="_2Excel_BuiltIn_Print_Area_2_1" localSheetId="130">#REF!</definedName>
    <definedName name="_2Excel_BuiltIn_Print_Area_2_1" localSheetId="131">#REF!</definedName>
    <definedName name="_2Excel_BuiltIn_Print_Area_2_1" localSheetId="132">#REF!</definedName>
    <definedName name="_2Excel_BuiltIn_Print_Area_2_1" localSheetId="133">#REF!</definedName>
    <definedName name="_2Excel_BuiltIn_Print_Area_2_1" localSheetId="135">#REF!</definedName>
    <definedName name="_2Excel_BuiltIn_Print_Area_2_1" localSheetId="136">#REF!</definedName>
    <definedName name="_2Excel_BuiltIn_Print_Area_2_1" localSheetId="137">#REF!</definedName>
    <definedName name="_2Excel_BuiltIn_Print_Area_2_1" localSheetId="1">#REF!</definedName>
    <definedName name="_2Excel_BuiltIn_Print_Area_2_1">#REF!</definedName>
    <definedName name="_xlnm._FilterDatabase" localSheetId="2" hidden="1">'UČS 17_rekapitulácia'!$B$8:$D$113</definedName>
    <definedName name="_xlnm._FilterDatabase" localSheetId="3" hidden="1">'UČS 18_rekapitulácia'!$B$9:$D$47</definedName>
    <definedName name="_so60" localSheetId="10">#REF!</definedName>
    <definedName name="_so60" localSheetId="12">#REF!</definedName>
    <definedName name="_so60" localSheetId="13">#REF!</definedName>
    <definedName name="_so60" localSheetId="14">#REF!</definedName>
    <definedName name="_so60" localSheetId="15">#REF!</definedName>
    <definedName name="_so60" localSheetId="16">#REF!</definedName>
    <definedName name="_so60" localSheetId="17">#REF!</definedName>
    <definedName name="_so60" localSheetId="18">#REF!</definedName>
    <definedName name="_so60" localSheetId="19">#REF!</definedName>
    <definedName name="_so60" localSheetId="20">#REF!</definedName>
    <definedName name="_so60" localSheetId="24">#REF!</definedName>
    <definedName name="_so60" localSheetId="28">#REF!</definedName>
    <definedName name="_so60" localSheetId="30">#REF!</definedName>
    <definedName name="_so60" localSheetId="33">#REF!</definedName>
    <definedName name="_so60" localSheetId="34">#REF!</definedName>
    <definedName name="_so60" localSheetId="35">#REF!</definedName>
    <definedName name="_so60" localSheetId="36">#REF!</definedName>
    <definedName name="_so60" localSheetId="103">#REF!</definedName>
    <definedName name="_so60" localSheetId="105">#REF!</definedName>
    <definedName name="_so60" localSheetId="106">#REF!</definedName>
    <definedName name="_so60" localSheetId="107">#REF!</definedName>
    <definedName name="_so60" localSheetId="108">#REF!</definedName>
    <definedName name="_so60" localSheetId="110">#REF!</definedName>
    <definedName name="_so60" localSheetId="40">#REF!</definedName>
    <definedName name="_so60" localSheetId="65">#REF!</definedName>
    <definedName name="_so60" localSheetId="66">#REF!</definedName>
    <definedName name="_so60" localSheetId="38">#REF!</definedName>
    <definedName name="_so60" localSheetId="39">#REF!</definedName>
    <definedName name="_so60" localSheetId="41">#REF!</definedName>
    <definedName name="_so60" localSheetId="42">#REF!</definedName>
    <definedName name="_so60" localSheetId="43">#REF!</definedName>
    <definedName name="_so60" localSheetId="44">#REF!</definedName>
    <definedName name="_so60" localSheetId="45">#REF!</definedName>
    <definedName name="_so60" localSheetId="46">#REF!</definedName>
    <definedName name="_so60" localSheetId="47">#REF!</definedName>
    <definedName name="_so60" localSheetId="48">#REF!</definedName>
    <definedName name="_so60" localSheetId="50">#REF!</definedName>
    <definedName name="_so60" localSheetId="51">#REF!</definedName>
    <definedName name="_so60" localSheetId="52">#REF!</definedName>
    <definedName name="_so60" localSheetId="53">#REF!</definedName>
    <definedName name="_so60" localSheetId="54">#REF!</definedName>
    <definedName name="_so60" localSheetId="55">#REF!</definedName>
    <definedName name="_so60" localSheetId="56">#REF!</definedName>
    <definedName name="_so60" localSheetId="57">#REF!</definedName>
    <definedName name="_so60" localSheetId="58">#REF!</definedName>
    <definedName name="_so60" localSheetId="63">#REF!</definedName>
    <definedName name="_so60" localSheetId="75">#REF!</definedName>
    <definedName name="_so60" localSheetId="76">#REF!</definedName>
    <definedName name="_so60" localSheetId="77">#REF!</definedName>
    <definedName name="_so60" localSheetId="78">#REF!</definedName>
    <definedName name="_so60" localSheetId="79">#REF!</definedName>
    <definedName name="_so60" localSheetId="80">#REF!</definedName>
    <definedName name="_so60" localSheetId="81">#REF!</definedName>
    <definedName name="_so60" localSheetId="82">#REF!</definedName>
    <definedName name="_so60" localSheetId="83">#REF!</definedName>
    <definedName name="_so60" localSheetId="86">#REF!</definedName>
    <definedName name="_so60" localSheetId="87">#REF!</definedName>
    <definedName name="_so60" localSheetId="88">#REF!</definedName>
    <definedName name="_so60" localSheetId="89">#REF!</definedName>
    <definedName name="_so60" localSheetId="90">#REF!</definedName>
    <definedName name="_so60" localSheetId="91">#REF!</definedName>
    <definedName name="_so60" localSheetId="92">#REF!</definedName>
    <definedName name="_so60" localSheetId="93">#REF!</definedName>
    <definedName name="_so60" localSheetId="95">#REF!</definedName>
    <definedName name="_so60" localSheetId="96">#REF!</definedName>
    <definedName name="_so60" localSheetId="97">#REF!</definedName>
    <definedName name="_so60" localSheetId="98">#REF!</definedName>
    <definedName name="_so60" localSheetId="99">#REF!</definedName>
    <definedName name="_so60" localSheetId="100">#REF!</definedName>
    <definedName name="_so60" localSheetId="101">#REF!</definedName>
    <definedName name="_so60" localSheetId="114">#REF!</definedName>
    <definedName name="_so60" localSheetId="111">#REF!</definedName>
    <definedName name="_so60" localSheetId="112">#REF!</definedName>
    <definedName name="_so60" localSheetId="113">#REF!</definedName>
    <definedName name="_so60" localSheetId="115">#REF!</definedName>
    <definedName name="_so60" localSheetId="116">#REF!</definedName>
    <definedName name="_so60" localSheetId="117">#REF!</definedName>
    <definedName name="_so60" localSheetId="118">#REF!</definedName>
    <definedName name="_so60" localSheetId="119">#REF!</definedName>
    <definedName name="_so60" localSheetId="120">#REF!</definedName>
    <definedName name="_so60" localSheetId="121">#REF!</definedName>
    <definedName name="_so60" localSheetId="125">#REF!</definedName>
    <definedName name="_so60" localSheetId="126">#REF!</definedName>
    <definedName name="_so60" localSheetId="128">#REF!</definedName>
    <definedName name="_so60" localSheetId="129">#REF!</definedName>
    <definedName name="_so60" localSheetId="130">#REF!</definedName>
    <definedName name="_so60" localSheetId="131">#REF!</definedName>
    <definedName name="_so60" localSheetId="132">#REF!</definedName>
    <definedName name="_so60" localSheetId="133">#REF!</definedName>
    <definedName name="_so60" localSheetId="135">#REF!</definedName>
    <definedName name="_so60" localSheetId="136">#REF!</definedName>
    <definedName name="_so60" localSheetId="137">#REF!</definedName>
    <definedName name="_so60" localSheetId="1">#REF!</definedName>
    <definedName name="_so60">#REF!</definedName>
    <definedName name="aaa" localSheetId="28">#REF!</definedName>
    <definedName name="aaa" localSheetId="108">#REF!</definedName>
    <definedName name="aaa" localSheetId="63">#REF!</definedName>
    <definedName name="aaa" localSheetId="77">#REF!</definedName>
    <definedName name="aaa" localSheetId="1">#REF!</definedName>
    <definedName name="aaa">#REF!</definedName>
    <definedName name="D_20" localSheetId="28">#REF!</definedName>
    <definedName name="D_20" localSheetId="50">#REF!</definedName>
    <definedName name="D_20" localSheetId="51">#REF!</definedName>
    <definedName name="D_20" localSheetId="52">#REF!</definedName>
    <definedName name="D_20" localSheetId="53">#REF!</definedName>
    <definedName name="D_20" localSheetId="54">#REF!</definedName>
    <definedName name="D_20" localSheetId="56">#REF!</definedName>
    <definedName name="D_20" localSheetId="57">#REF!</definedName>
    <definedName name="D_20" localSheetId="58">#REF!</definedName>
    <definedName name="D_20" localSheetId="63">#REF!</definedName>
    <definedName name="D_20" localSheetId="77">#REF!</definedName>
    <definedName name="D_20" localSheetId="117">#REF!</definedName>
    <definedName name="D_20" localSheetId="118">#REF!</definedName>
    <definedName name="D_20" localSheetId="120">#REF!</definedName>
    <definedName name="D_20" localSheetId="121">#REF!</definedName>
    <definedName name="D_20" localSheetId="1">#REF!</definedName>
    <definedName name="D_20">#REF!</definedName>
    <definedName name="D_62" localSheetId="28">#REF!</definedName>
    <definedName name="D_62" localSheetId="50">#REF!</definedName>
    <definedName name="D_62" localSheetId="51">#REF!</definedName>
    <definedName name="D_62" localSheetId="52">#REF!</definedName>
    <definedName name="D_62" localSheetId="53">#REF!</definedName>
    <definedName name="D_62" localSheetId="54">#REF!</definedName>
    <definedName name="D_62" localSheetId="56">#REF!</definedName>
    <definedName name="D_62" localSheetId="57">#REF!</definedName>
    <definedName name="D_62" localSheetId="58">#REF!</definedName>
    <definedName name="D_62" localSheetId="63">#REF!</definedName>
    <definedName name="D_62" localSheetId="77">#REF!</definedName>
    <definedName name="D_62" localSheetId="117">#REF!</definedName>
    <definedName name="D_62" localSheetId="118">#REF!</definedName>
    <definedName name="D_62" localSheetId="120">#REF!</definedName>
    <definedName name="D_62" localSheetId="121">#REF!</definedName>
    <definedName name="D_62" localSheetId="1">#REF!</definedName>
    <definedName name="D_62">#REF!</definedName>
    <definedName name="Excel_BuiltIn__FilterDatabase_2" localSheetId="10">#REF!</definedName>
    <definedName name="Excel_BuiltIn__FilterDatabase_2" localSheetId="12">#REF!</definedName>
    <definedName name="Excel_BuiltIn__FilterDatabase_2" localSheetId="13">#REF!</definedName>
    <definedName name="Excel_BuiltIn__FilterDatabase_2" localSheetId="14">#REF!</definedName>
    <definedName name="Excel_BuiltIn__FilterDatabase_2" localSheetId="15">#REF!</definedName>
    <definedName name="Excel_BuiltIn__FilterDatabase_2" localSheetId="16">#REF!</definedName>
    <definedName name="Excel_BuiltIn__FilterDatabase_2" localSheetId="17">#REF!</definedName>
    <definedName name="Excel_BuiltIn__FilterDatabase_2" localSheetId="18">#REF!</definedName>
    <definedName name="Excel_BuiltIn__FilterDatabase_2" localSheetId="19">#REF!</definedName>
    <definedName name="Excel_BuiltIn__FilterDatabase_2" localSheetId="20">#REF!</definedName>
    <definedName name="Excel_BuiltIn__FilterDatabase_2" localSheetId="28">#REF!</definedName>
    <definedName name="Excel_BuiltIn__FilterDatabase_2" localSheetId="29">#REF!</definedName>
    <definedName name="Excel_BuiltIn__FilterDatabase_2" localSheetId="30">#REF!</definedName>
    <definedName name="Excel_BuiltIn__FilterDatabase_2" localSheetId="31">#REF!</definedName>
    <definedName name="Excel_BuiltIn__FilterDatabase_2" localSheetId="32">#REF!</definedName>
    <definedName name="Excel_BuiltIn__FilterDatabase_2" localSheetId="33">#REF!</definedName>
    <definedName name="Excel_BuiltIn__FilterDatabase_2" localSheetId="34">#REF!</definedName>
    <definedName name="Excel_BuiltIn__FilterDatabase_2" localSheetId="35">#REF!</definedName>
    <definedName name="Excel_BuiltIn__FilterDatabase_2" localSheetId="36">#REF!</definedName>
    <definedName name="Excel_BuiltIn__FilterDatabase_2" localSheetId="103">#REF!</definedName>
    <definedName name="Excel_BuiltIn__FilterDatabase_2" localSheetId="105">#REF!</definedName>
    <definedName name="Excel_BuiltIn__FilterDatabase_2" localSheetId="106">#REF!</definedName>
    <definedName name="Excel_BuiltIn__FilterDatabase_2" localSheetId="108">#REF!</definedName>
    <definedName name="Excel_BuiltIn__FilterDatabase_2" localSheetId="109">#REF!</definedName>
    <definedName name="Excel_BuiltIn__FilterDatabase_2" localSheetId="110">#REF!</definedName>
    <definedName name="Excel_BuiltIn__FilterDatabase_2" localSheetId="65">#REF!</definedName>
    <definedName name="Excel_BuiltIn__FilterDatabase_2" localSheetId="66">#REF!</definedName>
    <definedName name="Excel_BuiltIn__FilterDatabase_2" localSheetId="37">#REF!</definedName>
    <definedName name="Excel_BuiltIn__FilterDatabase_2" localSheetId="38">#REF!</definedName>
    <definedName name="Excel_BuiltIn__FilterDatabase_2" localSheetId="39">#REF!</definedName>
    <definedName name="Excel_BuiltIn__FilterDatabase_2" localSheetId="41">#REF!</definedName>
    <definedName name="Excel_BuiltIn__FilterDatabase_2" localSheetId="42">#REF!</definedName>
    <definedName name="Excel_BuiltIn__FilterDatabase_2" localSheetId="43">#REF!</definedName>
    <definedName name="Excel_BuiltIn__FilterDatabase_2" localSheetId="44">#REF!</definedName>
    <definedName name="Excel_BuiltIn__FilterDatabase_2" localSheetId="45">#REF!</definedName>
    <definedName name="Excel_BuiltIn__FilterDatabase_2" localSheetId="46">#REF!</definedName>
    <definedName name="Excel_BuiltIn__FilterDatabase_2" localSheetId="47">#REF!</definedName>
    <definedName name="Excel_BuiltIn__FilterDatabase_2" localSheetId="48">#REF!</definedName>
    <definedName name="Excel_BuiltIn__FilterDatabase_2" localSheetId="50">#REF!</definedName>
    <definedName name="Excel_BuiltIn__FilterDatabase_2" localSheetId="51">#REF!</definedName>
    <definedName name="Excel_BuiltIn__FilterDatabase_2" localSheetId="52">#REF!</definedName>
    <definedName name="Excel_BuiltIn__FilterDatabase_2" localSheetId="53">#REF!</definedName>
    <definedName name="Excel_BuiltIn__FilterDatabase_2" localSheetId="54">#REF!</definedName>
    <definedName name="Excel_BuiltIn__FilterDatabase_2" localSheetId="55">#REF!</definedName>
    <definedName name="Excel_BuiltIn__FilterDatabase_2" localSheetId="56">#REF!</definedName>
    <definedName name="Excel_BuiltIn__FilterDatabase_2" localSheetId="57">#REF!</definedName>
    <definedName name="Excel_BuiltIn__FilterDatabase_2" localSheetId="58">#REF!</definedName>
    <definedName name="Excel_BuiltIn__FilterDatabase_2" localSheetId="63">#REF!</definedName>
    <definedName name="Excel_BuiltIn__FilterDatabase_2" localSheetId="75">#REF!</definedName>
    <definedName name="Excel_BuiltIn__FilterDatabase_2" localSheetId="76">#REF!</definedName>
    <definedName name="Excel_BuiltIn__FilterDatabase_2" localSheetId="77">#REF!</definedName>
    <definedName name="Excel_BuiltIn__FilterDatabase_2" localSheetId="78">#REF!</definedName>
    <definedName name="Excel_BuiltIn__FilterDatabase_2" localSheetId="79">#REF!</definedName>
    <definedName name="Excel_BuiltIn__FilterDatabase_2" localSheetId="80">#REF!</definedName>
    <definedName name="Excel_BuiltIn__FilterDatabase_2" localSheetId="81">#REF!</definedName>
    <definedName name="Excel_BuiltIn__FilterDatabase_2" localSheetId="82">#REF!</definedName>
    <definedName name="Excel_BuiltIn__FilterDatabase_2" localSheetId="83">#REF!</definedName>
    <definedName name="Excel_BuiltIn__FilterDatabase_2" localSheetId="86">#REF!</definedName>
    <definedName name="Excel_BuiltIn__FilterDatabase_2" localSheetId="87">#REF!</definedName>
    <definedName name="Excel_BuiltIn__FilterDatabase_2" localSheetId="88">#REF!</definedName>
    <definedName name="Excel_BuiltIn__FilterDatabase_2" localSheetId="89">#REF!</definedName>
    <definedName name="Excel_BuiltIn__FilterDatabase_2" localSheetId="90">#REF!</definedName>
    <definedName name="Excel_BuiltIn__FilterDatabase_2" localSheetId="91">#REF!</definedName>
    <definedName name="Excel_BuiltIn__FilterDatabase_2" localSheetId="92">#REF!</definedName>
    <definedName name="Excel_BuiltIn__FilterDatabase_2" localSheetId="93">#REF!</definedName>
    <definedName name="Excel_BuiltIn__FilterDatabase_2" localSheetId="95">#REF!</definedName>
    <definedName name="Excel_BuiltIn__FilterDatabase_2" localSheetId="96">#REF!</definedName>
    <definedName name="Excel_BuiltIn__FilterDatabase_2" localSheetId="97">#REF!</definedName>
    <definedName name="Excel_BuiltIn__FilterDatabase_2" localSheetId="98">#REF!</definedName>
    <definedName name="Excel_BuiltIn__FilterDatabase_2" localSheetId="99">#REF!</definedName>
    <definedName name="Excel_BuiltIn__FilterDatabase_2" localSheetId="100">#REF!</definedName>
    <definedName name="Excel_BuiltIn__FilterDatabase_2" localSheetId="101">#REF!</definedName>
    <definedName name="Excel_BuiltIn__FilterDatabase_2" localSheetId="111">#REF!</definedName>
    <definedName name="Excel_BuiltIn__FilterDatabase_2" localSheetId="112">#REF!</definedName>
    <definedName name="Excel_BuiltIn__FilterDatabase_2" localSheetId="113">#REF!</definedName>
    <definedName name="Excel_BuiltIn__FilterDatabase_2" localSheetId="115">#REF!</definedName>
    <definedName name="Excel_BuiltIn__FilterDatabase_2" localSheetId="116">#REF!</definedName>
    <definedName name="Excel_BuiltIn__FilterDatabase_2" localSheetId="117">#REF!</definedName>
    <definedName name="Excel_BuiltIn__FilterDatabase_2" localSheetId="118">#REF!</definedName>
    <definedName name="Excel_BuiltIn__FilterDatabase_2" localSheetId="119">#REF!</definedName>
    <definedName name="Excel_BuiltIn__FilterDatabase_2" localSheetId="120">#REF!</definedName>
    <definedName name="Excel_BuiltIn__FilterDatabase_2" localSheetId="121">#REF!</definedName>
    <definedName name="Excel_BuiltIn__FilterDatabase_2" localSheetId="125">#REF!</definedName>
    <definedName name="Excel_BuiltIn__FilterDatabase_2" localSheetId="126">#REF!</definedName>
    <definedName name="Excel_BuiltIn__FilterDatabase_2" localSheetId="127">#REF!</definedName>
    <definedName name="Excel_BuiltIn__FilterDatabase_2" localSheetId="128">#REF!</definedName>
    <definedName name="Excel_BuiltIn__FilterDatabase_2" localSheetId="129">#REF!</definedName>
    <definedName name="Excel_BuiltIn__FilterDatabase_2" localSheetId="130">#REF!</definedName>
    <definedName name="Excel_BuiltIn__FilterDatabase_2" localSheetId="131">#REF!</definedName>
    <definedName name="Excel_BuiltIn__FilterDatabase_2" localSheetId="132">#REF!</definedName>
    <definedName name="Excel_BuiltIn__FilterDatabase_2" localSheetId="133">#REF!</definedName>
    <definedName name="Excel_BuiltIn__FilterDatabase_2" localSheetId="135">#REF!</definedName>
    <definedName name="Excel_BuiltIn__FilterDatabase_2" localSheetId="136">#REF!</definedName>
    <definedName name="Excel_BuiltIn__FilterDatabase_2" localSheetId="137">#REF!</definedName>
    <definedName name="Excel_BuiltIn__FilterDatabase_2" localSheetId="1">#REF!</definedName>
    <definedName name="Excel_BuiltIn__FilterDatabase_2">#REF!</definedName>
    <definedName name="fff" localSheetId="10">#REF!</definedName>
    <definedName name="fff" localSheetId="12">#REF!</definedName>
    <definedName name="fff" localSheetId="13">#REF!</definedName>
    <definedName name="fff" localSheetId="14">#REF!</definedName>
    <definedName name="fff" localSheetId="15">#REF!</definedName>
    <definedName name="fff" localSheetId="16">#REF!</definedName>
    <definedName name="fff" localSheetId="17">#REF!</definedName>
    <definedName name="fff" localSheetId="18">#REF!</definedName>
    <definedName name="fff" localSheetId="19">#REF!</definedName>
    <definedName name="fff" localSheetId="20">#REF!</definedName>
    <definedName name="fff" localSheetId="28">#REF!</definedName>
    <definedName name="fff" localSheetId="30">#REF!</definedName>
    <definedName name="fff" localSheetId="33">#REF!</definedName>
    <definedName name="fff" localSheetId="34">#REF!</definedName>
    <definedName name="fff" localSheetId="35">#REF!</definedName>
    <definedName name="fff" localSheetId="36">#REF!</definedName>
    <definedName name="fff" localSheetId="108">#REF!</definedName>
    <definedName name="fff" localSheetId="110">#REF!</definedName>
    <definedName name="fff" localSheetId="0">#REF!</definedName>
    <definedName name="fff" localSheetId="40">#REF!</definedName>
    <definedName name="fff" localSheetId="65">#REF!</definedName>
    <definedName name="fff" localSheetId="66">#REF!</definedName>
    <definedName name="fff" localSheetId="38">#REF!</definedName>
    <definedName name="fff" localSheetId="39">#REF!</definedName>
    <definedName name="fff" localSheetId="41">#REF!</definedName>
    <definedName name="fff" localSheetId="42">#REF!</definedName>
    <definedName name="fff" localSheetId="43">#REF!</definedName>
    <definedName name="fff" localSheetId="44">#REF!</definedName>
    <definedName name="fff" localSheetId="45">#REF!</definedName>
    <definedName name="fff" localSheetId="46">#REF!</definedName>
    <definedName name="fff" localSheetId="47">#REF!</definedName>
    <definedName name="fff" localSheetId="48">#REF!</definedName>
    <definedName name="fff" localSheetId="50">#REF!</definedName>
    <definedName name="fff" localSheetId="51">#REF!</definedName>
    <definedName name="fff" localSheetId="52">#REF!</definedName>
    <definedName name="fff" localSheetId="53">#REF!</definedName>
    <definedName name="fff" localSheetId="54">#REF!</definedName>
    <definedName name="fff" localSheetId="55">#REF!</definedName>
    <definedName name="fff" localSheetId="56">#REF!</definedName>
    <definedName name="fff" localSheetId="57">#REF!</definedName>
    <definedName name="fff" localSheetId="58">#REF!</definedName>
    <definedName name="fff" localSheetId="63">#REF!</definedName>
    <definedName name="fff" localSheetId="75">#REF!</definedName>
    <definedName name="fff" localSheetId="76">#REF!</definedName>
    <definedName name="fff" localSheetId="77">#REF!</definedName>
    <definedName name="fff" localSheetId="78">#REF!</definedName>
    <definedName name="fff" localSheetId="79">#REF!</definedName>
    <definedName name="fff" localSheetId="80">#REF!</definedName>
    <definedName name="fff" localSheetId="81">#REF!</definedName>
    <definedName name="fff" localSheetId="82">#REF!</definedName>
    <definedName name="fff" localSheetId="83">#REF!</definedName>
    <definedName name="fff" localSheetId="86">#REF!</definedName>
    <definedName name="fff" localSheetId="87">#REF!</definedName>
    <definedName name="fff" localSheetId="88">#REF!</definedName>
    <definedName name="fff" localSheetId="89">#REF!</definedName>
    <definedName name="fff" localSheetId="90">#REF!</definedName>
    <definedName name="fff" localSheetId="91">#REF!</definedName>
    <definedName name="fff" localSheetId="92">#REF!</definedName>
    <definedName name="fff" localSheetId="93">#REF!</definedName>
    <definedName name="fff" localSheetId="95">#REF!</definedName>
    <definedName name="fff" localSheetId="96">#REF!</definedName>
    <definedName name="fff" localSheetId="97">#REF!</definedName>
    <definedName name="fff" localSheetId="98">#REF!</definedName>
    <definedName name="fff" localSheetId="99">#REF!</definedName>
    <definedName name="fff" localSheetId="100">#REF!</definedName>
    <definedName name="fff" localSheetId="101">#REF!</definedName>
    <definedName name="fff" localSheetId="114">#REF!</definedName>
    <definedName name="fff" localSheetId="111">#REF!</definedName>
    <definedName name="fff" localSheetId="112">#REF!</definedName>
    <definedName name="fff" localSheetId="113">#REF!</definedName>
    <definedName name="fff" localSheetId="115">#REF!</definedName>
    <definedName name="fff" localSheetId="116">#REF!</definedName>
    <definedName name="fff" localSheetId="117">#REF!</definedName>
    <definedName name="fff" localSheetId="118">#REF!</definedName>
    <definedName name="fff" localSheetId="119">#REF!</definedName>
    <definedName name="fff" localSheetId="120">#REF!</definedName>
    <definedName name="fff" localSheetId="121">#REF!</definedName>
    <definedName name="fff" localSheetId="125">#REF!</definedName>
    <definedName name="fff" localSheetId="126">#REF!</definedName>
    <definedName name="fff" localSheetId="128">#REF!</definedName>
    <definedName name="fff" localSheetId="129">#REF!</definedName>
    <definedName name="fff" localSheetId="130">#REF!</definedName>
    <definedName name="fff" localSheetId="131">#REF!</definedName>
    <definedName name="fff" localSheetId="132">#REF!</definedName>
    <definedName name="fff" localSheetId="133">#REF!</definedName>
    <definedName name="fff" localSheetId="135">#REF!</definedName>
    <definedName name="fff" localSheetId="136">#REF!</definedName>
    <definedName name="fff" localSheetId="137">#REF!</definedName>
    <definedName name="fff" localSheetId="1">#REF!</definedName>
    <definedName name="fff">#REF!</definedName>
    <definedName name="frs" localSheetId="77">#REF!</definedName>
    <definedName name="frs" localSheetId="1">#REF!</definedName>
    <definedName name="frs">#REF!</definedName>
    <definedName name="fs" localSheetId="28">#REF!</definedName>
    <definedName name="fs" localSheetId="63">#REF!</definedName>
    <definedName name="fs" localSheetId="77">#REF!</definedName>
    <definedName name="fs" localSheetId="86">#REF!</definedName>
    <definedName name="fs" localSheetId="88">#REF!</definedName>
    <definedName name="fs" localSheetId="89">#REF!</definedName>
    <definedName name="fs" localSheetId="90">#REF!</definedName>
    <definedName name="fs" localSheetId="91">#REF!</definedName>
    <definedName name="fs" localSheetId="126">#REF!</definedName>
    <definedName name="fs" localSheetId="1">#REF!</definedName>
    <definedName name="fs">#REF!</definedName>
    <definedName name="jjjjj" localSheetId="28">#REF!</definedName>
    <definedName name="jjjjj" localSheetId="50">#REF!</definedName>
    <definedName name="jjjjj" localSheetId="51">#REF!</definedName>
    <definedName name="jjjjj" localSheetId="52">#REF!</definedName>
    <definedName name="jjjjj" localSheetId="53">#REF!</definedName>
    <definedName name="jjjjj" localSheetId="54">#REF!</definedName>
    <definedName name="jjjjj" localSheetId="56">#REF!</definedName>
    <definedName name="jjjjj" localSheetId="57">#REF!</definedName>
    <definedName name="jjjjj" localSheetId="58">#REF!</definedName>
    <definedName name="jjjjj" localSheetId="63">#REF!</definedName>
    <definedName name="jjjjj" localSheetId="77">#REF!</definedName>
    <definedName name="jjjjj" localSheetId="117">#REF!</definedName>
    <definedName name="jjjjj" localSheetId="118">#REF!</definedName>
    <definedName name="jjjjj" localSheetId="120">#REF!</definedName>
    <definedName name="jjjjj" localSheetId="121">#REF!</definedName>
    <definedName name="jjjjj" localSheetId="1">#REF!</definedName>
    <definedName name="jjjjj">#REF!</definedName>
    <definedName name="kkkk" localSheetId="28">#REF!</definedName>
    <definedName name="kkkk" localSheetId="52">#REF!</definedName>
    <definedName name="kkkk" localSheetId="53">#REF!</definedName>
    <definedName name="kkkk" localSheetId="54">#REF!</definedName>
    <definedName name="kkkk" localSheetId="56">#REF!</definedName>
    <definedName name="kkkk" localSheetId="57">#REF!</definedName>
    <definedName name="kkkk" localSheetId="58">#REF!</definedName>
    <definedName name="kkkk" localSheetId="63">#REF!</definedName>
    <definedName name="kkkk" localSheetId="77">#REF!</definedName>
    <definedName name="kkkk" localSheetId="117">#REF!</definedName>
    <definedName name="kkkk" localSheetId="118">#REF!</definedName>
    <definedName name="kkkk" localSheetId="120">#REF!</definedName>
    <definedName name="kkkk" localSheetId="121">#REF!</definedName>
    <definedName name="kkkk" localSheetId="1">#REF!</definedName>
    <definedName name="kkkk">#REF!</definedName>
    <definedName name="list1" localSheetId="28">#REF!</definedName>
    <definedName name="list1" localSheetId="50">#REF!</definedName>
    <definedName name="list1" localSheetId="51">#REF!</definedName>
    <definedName name="list1" localSheetId="52">#REF!</definedName>
    <definedName name="list1" localSheetId="53">#REF!</definedName>
    <definedName name="list1" localSheetId="54">#REF!</definedName>
    <definedName name="list1" localSheetId="56">#REF!</definedName>
    <definedName name="list1" localSheetId="57">#REF!</definedName>
    <definedName name="list1" localSheetId="58">#REF!</definedName>
    <definedName name="list1" localSheetId="63">#REF!</definedName>
    <definedName name="list1" localSheetId="77">#REF!</definedName>
    <definedName name="list1" localSheetId="117">#REF!</definedName>
    <definedName name="list1" localSheetId="118">#REF!</definedName>
    <definedName name="list1" localSheetId="120">#REF!</definedName>
    <definedName name="list1" localSheetId="121">#REF!</definedName>
    <definedName name="list1" localSheetId="1">#REF!</definedName>
    <definedName name="list1">#REF!</definedName>
    <definedName name="lllllllll" localSheetId="28">#REF!</definedName>
    <definedName name="lllllllll" localSheetId="50">#REF!</definedName>
    <definedName name="lllllllll" localSheetId="51">#REF!</definedName>
    <definedName name="lllllllll" localSheetId="52">#REF!</definedName>
    <definedName name="lllllllll" localSheetId="53">#REF!</definedName>
    <definedName name="lllllllll" localSheetId="54">#REF!</definedName>
    <definedName name="lllllllll" localSheetId="56">#REF!</definedName>
    <definedName name="lllllllll" localSheetId="57">#REF!</definedName>
    <definedName name="lllllllll" localSheetId="58">#REF!</definedName>
    <definedName name="lllllllll" localSheetId="63">#REF!</definedName>
    <definedName name="lllllllll" localSheetId="77">#REF!</definedName>
    <definedName name="lllllllll" localSheetId="117">#REF!</definedName>
    <definedName name="lllllllll" localSheetId="118">#REF!</definedName>
    <definedName name="lllllllll" localSheetId="120">#REF!</definedName>
    <definedName name="lllllllll" localSheetId="121">#REF!</definedName>
    <definedName name="lllllllll" localSheetId="1">#REF!</definedName>
    <definedName name="lllllllll">#REF!</definedName>
    <definedName name="mama1" localSheetId="28">#REF!</definedName>
    <definedName name="mama1" localSheetId="50">#REF!</definedName>
    <definedName name="mama1" localSheetId="51">#REF!</definedName>
    <definedName name="mama1" localSheetId="52">#REF!</definedName>
    <definedName name="mama1" localSheetId="53">#REF!</definedName>
    <definedName name="mama1" localSheetId="54">#REF!</definedName>
    <definedName name="mama1" localSheetId="56">#REF!</definedName>
    <definedName name="mama1" localSheetId="57">#REF!</definedName>
    <definedName name="mama1" localSheetId="58">#REF!</definedName>
    <definedName name="mama1" localSheetId="63">#REF!</definedName>
    <definedName name="mama1" localSheetId="77">#REF!</definedName>
    <definedName name="mama1" localSheetId="117">#REF!</definedName>
    <definedName name="mama1" localSheetId="118">#REF!</definedName>
    <definedName name="mama1" localSheetId="120">#REF!</definedName>
    <definedName name="mama1" localSheetId="121">#REF!</definedName>
    <definedName name="mama1" localSheetId="1">#REF!</definedName>
    <definedName name="mama1">#REF!</definedName>
    <definedName name="mamam" localSheetId="28">#REF!</definedName>
    <definedName name="mamam" localSheetId="50">#REF!</definedName>
    <definedName name="mamam" localSheetId="51">#REF!</definedName>
    <definedName name="mamam" localSheetId="52">#REF!</definedName>
    <definedName name="mamam" localSheetId="53">#REF!</definedName>
    <definedName name="mamam" localSheetId="54">#REF!</definedName>
    <definedName name="mamam" localSheetId="56">#REF!</definedName>
    <definedName name="mamam" localSheetId="57">#REF!</definedName>
    <definedName name="mamam" localSheetId="58">#REF!</definedName>
    <definedName name="mamam" localSheetId="63">#REF!</definedName>
    <definedName name="mamam" localSheetId="77">#REF!</definedName>
    <definedName name="mamam" localSheetId="117">#REF!</definedName>
    <definedName name="mamam" localSheetId="118">#REF!</definedName>
    <definedName name="mamam" localSheetId="120">#REF!</definedName>
    <definedName name="mamam" localSheetId="121">#REF!</definedName>
    <definedName name="mamam" localSheetId="1">#REF!</definedName>
    <definedName name="mamam">#REF!</definedName>
    <definedName name="mmmm" localSheetId="28">#REF!</definedName>
    <definedName name="mmmm" localSheetId="65">#REF!</definedName>
    <definedName name="mmmm" localSheetId="66">#REF!</definedName>
    <definedName name="mmmm" localSheetId="41">#REF!</definedName>
    <definedName name="mmmm" localSheetId="55">#REF!</definedName>
    <definedName name="mmmm" localSheetId="63">#REF!</definedName>
    <definedName name="mmmm" localSheetId="76">#REF!</definedName>
    <definedName name="mmmm" localSheetId="77">#REF!</definedName>
    <definedName name="mmmm" localSheetId="86">#REF!</definedName>
    <definedName name="mmmm" localSheetId="88">#REF!</definedName>
    <definedName name="mmmm" localSheetId="89">#REF!</definedName>
    <definedName name="mmmm" localSheetId="90">#REF!</definedName>
    <definedName name="mmmm" localSheetId="91">#REF!</definedName>
    <definedName name="mmmm" localSheetId="111">#REF!</definedName>
    <definedName name="mmmm" localSheetId="115">#REF!</definedName>
    <definedName name="mmmm" localSheetId="119">#REF!</definedName>
    <definedName name="mmmm" localSheetId="125">#REF!</definedName>
    <definedName name="mmmm" localSheetId="126">#REF!</definedName>
    <definedName name="mmmm" localSheetId="1">#REF!</definedName>
    <definedName name="mmmm">#REF!</definedName>
    <definedName name="_xlnm.Print_Titles" localSheetId="4">'PS 17-21-01'!$1:$7</definedName>
    <definedName name="_xlnm.Print_Titles" localSheetId="5">'PS 17-21-02'!$1:$7</definedName>
    <definedName name="_xlnm.Print_Titles" localSheetId="6">'PS 17-21-03'!$1:$7</definedName>
    <definedName name="_xlnm.Print_Titles" localSheetId="7">'PS 17-21-04'!$1:$7</definedName>
    <definedName name="_xlnm.Print_Titles" localSheetId="8">'PS 17-21-05'!$1:$7</definedName>
    <definedName name="_xlnm.Print_Titles" localSheetId="9">'PS 17-21-06'!$1:$7</definedName>
    <definedName name="_xlnm.Print_Titles" localSheetId="10">'PS 17-22-01'!$1:$7</definedName>
    <definedName name="_xlnm.Print_Titles" localSheetId="11">'PS 17-22-02'!$1:$7</definedName>
    <definedName name="_xlnm.Print_Titles" localSheetId="12">'PS 17-22-11'!$1:$7</definedName>
    <definedName name="_xlnm.Print_Titles" localSheetId="13">'PS 17-22-21'!$1:$7</definedName>
    <definedName name="_xlnm.Print_Titles" localSheetId="14">'PS 17-22-22'!$1:$7</definedName>
    <definedName name="_xlnm.Print_Titles" localSheetId="15">'PS 17-22-23'!$1:$7</definedName>
    <definedName name="_xlnm.Print_Titles" localSheetId="16">'PS 17-22-24'!$1:$7</definedName>
    <definedName name="_xlnm.Print_Titles" localSheetId="17">'PS 17-22-25'!$1:$7</definedName>
    <definedName name="_xlnm.Print_Titles" localSheetId="18">'PS 17-22-26'!$1:$7</definedName>
    <definedName name="_xlnm.Print_Titles" localSheetId="19">'PS 17-22-31'!$1:$7</definedName>
    <definedName name="_xlnm.Print_Titles" localSheetId="20">'PS 17-22-51'!$1:$7</definedName>
    <definedName name="_xlnm.Print_Titles" localSheetId="21">'PS 17-22-61.1'!$1:$8</definedName>
    <definedName name="_xlnm.Print_Titles" localSheetId="22">'PS 17-22-61.2'!$1:$8</definedName>
    <definedName name="_xlnm.Print_Titles" localSheetId="23">'PS 17-22-61.3'!$1:$8</definedName>
    <definedName name="_xlnm.Print_Titles" localSheetId="24">'PS 17-22-61.4'!$1:$8</definedName>
    <definedName name="_xlnm.Print_Titles" localSheetId="25">'PS 17-22-61.5'!$1:$8</definedName>
    <definedName name="_xlnm.Print_Titles" localSheetId="26">'PS 17-22-61.6'!$1:$8</definedName>
    <definedName name="_xlnm.Print_Titles" localSheetId="27">'PS 17-22-61.7'!$1:$8</definedName>
    <definedName name="_xlnm.Print_Titles" localSheetId="28">'PS 17-22-61.8'!$1:$8</definedName>
    <definedName name="_xlnm.Print_Titles" localSheetId="29">'PS 17-22-71.1'!$1:$8</definedName>
    <definedName name="_xlnm.Print_Titles" localSheetId="30">'PS 17-22-71.2'!$1:$8</definedName>
    <definedName name="_xlnm.Print_Titles" localSheetId="31">'PS 17-23-41'!$1:$7</definedName>
    <definedName name="_xlnm.Print_Titles" localSheetId="32">'PS 17-23-42'!$1:$7</definedName>
    <definedName name="_xlnm.Print_Titles" localSheetId="33">'PS 17-23-51'!$1:$7</definedName>
    <definedName name="_xlnm.Print_Titles" localSheetId="34">'PS 17-24-01'!$1:$7</definedName>
    <definedName name="_xlnm.Print_Titles" localSheetId="35">'PS 17-24-02'!$1:$7</definedName>
    <definedName name="_xlnm.Print_Titles" localSheetId="36">'PS 17-24-03'!$1:$7</definedName>
    <definedName name="_xlnm.Print_Titles" localSheetId="102">'PS 18-21-01'!$1:$7</definedName>
    <definedName name="_xlnm.Print_Titles" localSheetId="103">'PS 18-22-01'!$1:$7</definedName>
    <definedName name="_xlnm.Print_Titles" localSheetId="104">'PS 18-22-02'!$1:$7</definedName>
    <definedName name="_xlnm.Print_Titles" localSheetId="105">'PS 18-22-11'!$1:$7</definedName>
    <definedName name="_xlnm.Print_Titles" localSheetId="106">'PS 18-22-31'!$1:$7</definedName>
    <definedName name="_xlnm.Print_Titles" localSheetId="107">'PS 18-22-61'!$1:$7</definedName>
    <definedName name="_xlnm.Print_Titles" localSheetId="108">'PS 18-22-71'!$1:$7</definedName>
    <definedName name="_xlnm.Print_Titles" localSheetId="109">'PS 18-23-41'!$1:$7</definedName>
    <definedName name="_xlnm.Print_Titles" localSheetId="110">'PS 18-23-43'!$1:$7</definedName>
    <definedName name="_xlnm.Print_Titles" localSheetId="40">'SO 17.04.01.1'!$1:$7</definedName>
    <definedName name="_xlnm.Print_Titles" localSheetId="65">'SO 17.08.21'!$1:$7</definedName>
    <definedName name="_xlnm.Print_Titles" localSheetId="66">'SO 17.08.21.1'!$1:$7</definedName>
    <definedName name="_xlnm.Print_Titles" localSheetId="37">'SO 17-02-01'!$1:$7</definedName>
    <definedName name="_xlnm.Print_Titles" localSheetId="38">'SO 17-02-11 '!$1:$7</definedName>
    <definedName name="_xlnm.Print_Titles" localSheetId="39">'SO 17-04-01'!$1:$7</definedName>
    <definedName name="_xlnm.Print_Titles" localSheetId="41">'SO 17-05-01 '!$1:$7</definedName>
    <definedName name="_xlnm.Print_Titles" localSheetId="42">'SO 17-05-01.1'!$1:$7</definedName>
    <definedName name="_xlnm.Print_Titles" localSheetId="43">'SO 17-06-01'!$1:$7</definedName>
    <definedName name="_xlnm.Print_Titles" localSheetId="44">'SO 17-06-02'!$1:$7</definedName>
    <definedName name="_xlnm.Print_Titles" localSheetId="45">'SO 17-06-03'!$1:$7</definedName>
    <definedName name="_xlnm.Print_Titles" localSheetId="46">'SO 17-06-04'!$1:$7</definedName>
    <definedName name="_xlnm.Print_Titles" localSheetId="47">'SO 17-06-05'!$1:$7</definedName>
    <definedName name="_xlnm.Print_Titles" localSheetId="48">'SO 17-06-06'!$1:$7</definedName>
    <definedName name="_xlnm.Print_Titles" localSheetId="49">'SO 17-07-03'!$1:$7</definedName>
    <definedName name="_xlnm.Print_Titles" localSheetId="50">'SO 17-07-04'!$1:$7</definedName>
    <definedName name="_xlnm.Print_Titles" localSheetId="51">'SO 17-07-05'!$1:$7</definedName>
    <definedName name="_xlnm.Print_Titles" localSheetId="52">'SO 17-07-06'!$1:$7</definedName>
    <definedName name="_xlnm.Print_Titles" localSheetId="53">'SO 17-07-07'!$1:$7</definedName>
    <definedName name="_xlnm.Print_Titles" localSheetId="54">'SO 17-07-31 '!$1:$7</definedName>
    <definedName name="_xlnm.Print_Titles" localSheetId="55">'SO 17-07-51'!$1:$7</definedName>
    <definedName name="_xlnm.Print_Titles" localSheetId="56">'SO 17-07-61 '!$1:$7</definedName>
    <definedName name="_xlnm.Print_Titles" localSheetId="57">'SO 17-07-62 '!$1:$7</definedName>
    <definedName name="_xlnm.Print_Titles" localSheetId="58">'SO 17-07-62.1'!$1:$7</definedName>
    <definedName name="_xlnm.Print_Titles" localSheetId="59">'SO 17-08-01-1'!$1:$8</definedName>
    <definedName name="_xlnm.Print_Titles" localSheetId="60">'SO 17-08-01-2'!$1:$8</definedName>
    <definedName name="_xlnm.Print_Titles" localSheetId="61">'SO 17-08-01-3'!$1:$8</definedName>
    <definedName name="_xlnm.Print_Titles" localSheetId="62">'SO 17-08-01-4'!$1:$8</definedName>
    <definedName name="_xlnm.Print_Titles" localSheetId="63">'SO 17-08-01-5'!$1:$8</definedName>
    <definedName name="_xlnm.Print_Titles" localSheetId="64">'SO 17-08-11'!$1:$7</definedName>
    <definedName name="_xlnm.Print_Titles" localSheetId="67">'SO 17-09-01.1'!$1:$8</definedName>
    <definedName name="_xlnm.Print_Titles" localSheetId="68">'SO 17-09-01.2'!$1:$8</definedName>
    <definedName name="_xlnm.Print_Titles" localSheetId="69">'SO 17-09-01.3'!$1:$8</definedName>
    <definedName name="_xlnm.Print_Titles" localSheetId="70">'SO 17-09-01.4'!$1:$8</definedName>
    <definedName name="_xlnm.Print_Titles" localSheetId="71">'SO 17-09-01.5'!$1:$8</definedName>
    <definedName name="_xlnm.Print_Titles" localSheetId="72">'SO 17-09-01.6'!$1:$8</definedName>
    <definedName name="_xlnm.Print_Titles" localSheetId="73">'SO 17-09-01.7'!$1:$8</definedName>
    <definedName name="_xlnm.Print_Titles" localSheetId="74">'SO 17-09-01.8'!$1:$8</definedName>
    <definedName name="_xlnm.Print_Titles" localSheetId="75">'SO 17-12-01'!$1:$7</definedName>
    <definedName name="_xlnm.Print_Titles" localSheetId="76">'SO 17-12-03'!$1:$7</definedName>
    <definedName name="_xlnm.Print_Titles" localSheetId="77">'SO 17-12-03.1'!$1:$7</definedName>
    <definedName name="_xlnm.Print_Titles" localSheetId="78">'SO 17-20-01.1'!$1:$8</definedName>
    <definedName name="_xlnm.Print_Titles" localSheetId="79">'SO 17-20-01.2'!$1:$8</definedName>
    <definedName name="_xlnm.Print_Titles" localSheetId="80">'SO 17-20-01.3'!$1:$8</definedName>
    <definedName name="_xlnm.Print_Titles" localSheetId="81">'SO 17-20-01.4'!$1:$8</definedName>
    <definedName name="_xlnm.Print_Titles" localSheetId="82">'SO 17-20-01.5'!$1:$8</definedName>
    <definedName name="_xlnm.Print_Titles" localSheetId="83">'SO 17-20-01.6'!$1:$8</definedName>
    <definedName name="_xlnm.Print_Titles" localSheetId="84">'SO 17-20-11'!$1:$7</definedName>
    <definedName name="_xlnm.Print_Titles" localSheetId="85">'SO 17-20-21.1'!$1:$8</definedName>
    <definedName name="_xlnm.Print_Titles" localSheetId="86">'SO 17-20-21.3'!$1:$8</definedName>
    <definedName name="_xlnm.Print_Titles" localSheetId="87">'SO 17-23-01'!$1:$7</definedName>
    <definedName name="_xlnm.Print_Titles" localSheetId="88">'SO 17-23-02'!$1:$7</definedName>
    <definedName name="_xlnm.Print_Titles" localSheetId="89">'SO 17-23-21'!$1:$7</definedName>
    <definedName name="_xlnm.Print_Titles" localSheetId="90">'SO 17-23-21.1'!$1:$7</definedName>
    <definedName name="_xlnm.Print_Titles" localSheetId="91">'SO 17-23-21.2'!$1:$7</definedName>
    <definedName name="_xlnm.Print_Titles" localSheetId="92">'SO 17-23-31'!$1:$7</definedName>
    <definedName name="_xlnm.Print_Titles" localSheetId="93">'SO 17-23-41'!$1:$7</definedName>
    <definedName name="_xlnm.Print_Titles" localSheetId="94">'SO 17-23-51'!$1:$7</definedName>
    <definedName name="_xlnm.Print_Titles" localSheetId="95">'SO 17-23-61'!$1:$7</definedName>
    <definedName name="_xlnm.Print_Titles" localSheetId="96">'SO 17-25-01'!$1:$7</definedName>
    <definedName name="_xlnm.Print_Titles" localSheetId="97">'SO 17-25-02'!$1:$7</definedName>
    <definedName name="_xlnm.Print_Titles" localSheetId="98">'SO 17-25-03'!$1:$7</definedName>
    <definedName name="_xlnm.Print_Titles" localSheetId="99">'SO 17-26-01'!$1:$7</definedName>
    <definedName name="_xlnm.Print_Titles" localSheetId="100">'SO 17-26-02'!$1:$7</definedName>
    <definedName name="_xlnm.Print_Titles" localSheetId="101">'SO 17-26-03'!$1:$7</definedName>
    <definedName name="_xlnm.Print_Titles" localSheetId="114">'SO 18.04.01.1'!$1:$7</definedName>
    <definedName name="_xlnm.Print_Titles" localSheetId="111">'SO 18-02-01'!$1:$7</definedName>
    <definedName name="_xlnm.Print_Titles" localSheetId="112">'SO 18-02-11 '!$1:$7</definedName>
    <definedName name="_xlnm.Print_Titles" localSheetId="113">'SO 18-04-01'!$1:$7</definedName>
    <definedName name="_xlnm.Print_Titles" localSheetId="115">'SO 18-05-01 '!$1:$7</definedName>
    <definedName name="_xlnm.Print_Titles" localSheetId="116">'SO 18-05-01.1'!$1:$7</definedName>
    <definedName name="_xlnm.Print_Titles" localSheetId="117">'SO 18-07-01 '!$1:$7</definedName>
    <definedName name="_xlnm.Print_Titles" localSheetId="118">'SO 18-07-31'!$1:$7</definedName>
    <definedName name="_xlnm.Print_Titles" localSheetId="119">'SO 18-07-51'!$1:$7</definedName>
    <definedName name="_xlnm.Print_Titles" localSheetId="120">'SO 18-07-61'!$1:$7</definedName>
    <definedName name="_xlnm.Print_Titles" localSheetId="121">'SO 18-07-62'!$1:$7</definedName>
    <definedName name="_xlnm.Print_Titles" localSheetId="122">'SO 18-08-01'!$1:$7</definedName>
    <definedName name="_xlnm.Print_Titles" localSheetId="123">'SO 18-08-11'!$1:$7</definedName>
    <definedName name="_xlnm.Print_Titles" localSheetId="124">'SO 18-09-01'!$1:$7</definedName>
    <definedName name="_xlnm.Print_Titles" localSheetId="125">'SO 18-20-01.1'!$1:$8</definedName>
    <definedName name="_xlnm.Print_Titles" localSheetId="126">'SO 18-20-01.2'!$1:$8</definedName>
    <definedName name="_xlnm.Print_Titles" localSheetId="127">'SO 18-20-01.3'!$1:$8</definedName>
    <definedName name="_xlnm.Print_Titles" localSheetId="128">'SO 18-20-01.4'!$1:$8</definedName>
    <definedName name="_xlnm.Print_Titles" localSheetId="129">'SO 18-23-01'!$1:$7</definedName>
    <definedName name="_xlnm.Print_Titles" localSheetId="130">'SO 18-23-31 '!$1:$7</definedName>
    <definedName name="_xlnm.Print_Titles" localSheetId="131">'SO 18-23-41'!$1:$7</definedName>
    <definedName name="_xlnm.Print_Titles" localSheetId="132">'SO 18-23-42'!$1:$7</definedName>
    <definedName name="_xlnm.Print_Titles" localSheetId="133">'SO 18-23-43'!$1:$7</definedName>
    <definedName name="_xlnm.Print_Titles" localSheetId="134">'SO 18-23-51'!$1:$7</definedName>
    <definedName name="_xlnm.Print_Titles" localSheetId="135">'SO 18-25-01'!$1:$7</definedName>
    <definedName name="_xlnm.Print_Titles" localSheetId="136">'SO 18-26-01'!$1:$7</definedName>
    <definedName name="_xlnm.Print_Titles" localSheetId="137">'SO 18-26-02'!$1:$7</definedName>
    <definedName name="_xlnm.Print_Titles" localSheetId="138">'SO 18-26-03'!$1:$7</definedName>
    <definedName name="_xlnm.Print_Titles" localSheetId="2">'UČS 17_rekapitulácia'!$1:$9</definedName>
    <definedName name="_xlnm.Print_Titles" localSheetId="3">'UČS 18_rekapitulácia'!$1:$9</definedName>
    <definedName name="Objects">[1]Objects!$A$6:$H$1268</definedName>
    <definedName name="_xlnm.Print_Area" localSheetId="4">'PS 17-21-01'!$A$1:$I$65</definedName>
    <definedName name="_xlnm.Print_Area" localSheetId="5">'PS 17-21-02'!$A$1:$I$55</definedName>
    <definedName name="_xlnm.Print_Area" localSheetId="6">'PS 17-21-03'!$A$1:$I$45</definedName>
    <definedName name="_xlnm.Print_Area" localSheetId="7">'PS 17-21-04'!$A$1:$I$45</definedName>
    <definedName name="_xlnm.Print_Area" localSheetId="8">'PS 17-21-05'!$A$1:$I$45</definedName>
    <definedName name="_xlnm.Print_Area" localSheetId="9">'PS 17-21-06'!$A$1:$I$45</definedName>
    <definedName name="_xlnm.Print_Area" localSheetId="10">'PS 17-22-01'!$A$1:$I$40</definedName>
    <definedName name="_xlnm.Print_Area" localSheetId="11">'PS 17-22-02'!$A$1:$I$38</definedName>
    <definedName name="_xlnm.Print_Area" localSheetId="12">'PS 17-22-11'!$A$1:$I$24</definedName>
    <definedName name="_xlnm.Print_Area" localSheetId="13">'PS 17-22-21'!$A$1:$I$34</definedName>
    <definedName name="_xlnm.Print_Area" localSheetId="14">'PS 17-22-22'!$A$1:$I$34</definedName>
    <definedName name="_xlnm.Print_Area" localSheetId="15">'PS 17-22-23'!$A$1:$I$34</definedName>
    <definedName name="_xlnm.Print_Area" localSheetId="16">'PS 17-22-24'!$A$1:$I$34</definedName>
    <definedName name="_xlnm.Print_Area" localSheetId="17">'PS 17-22-25'!$A$1:$I$34</definedName>
    <definedName name="_xlnm.Print_Area" localSheetId="18">'PS 17-22-26'!$A$1:$I$34</definedName>
    <definedName name="_xlnm.Print_Area" localSheetId="19">'PS 17-22-31'!$A$1:$I$43</definedName>
    <definedName name="_xlnm.Print_Area" localSheetId="20">'PS 17-22-51'!$A$1:$I$40</definedName>
    <definedName name="_xlnm.Print_Area" localSheetId="24">'PS 17-22-61.4'!$A$1:$I$32</definedName>
    <definedName name="_xlnm.Print_Area" localSheetId="28">'PS 17-22-61.8'!$A$1:$I$28</definedName>
    <definedName name="_xlnm.Print_Area" localSheetId="29">'PS 17-22-71.1'!$A$1:$I$92</definedName>
    <definedName name="_xlnm.Print_Area" localSheetId="30">'PS 17-22-71.2'!$A$1:$I$75</definedName>
    <definedName name="_xlnm.Print_Area" localSheetId="31">'PS 17-23-41'!$A$1:$I$19</definedName>
    <definedName name="_xlnm.Print_Area" localSheetId="32">'PS 17-23-42'!$A$1:$I$18</definedName>
    <definedName name="_xlnm.Print_Area" localSheetId="33">'PS 17-23-51'!$A$1:$I$14</definedName>
    <definedName name="_xlnm.Print_Area" localSheetId="34">'PS 17-24-01'!$A$1:$I$31</definedName>
    <definedName name="_xlnm.Print_Area" localSheetId="35">'PS 17-24-02'!$A$1:$I$28</definedName>
    <definedName name="_xlnm.Print_Area" localSheetId="36">'PS 17-24-03'!$A$1:$I$15</definedName>
    <definedName name="_xlnm.Print_Area" localSheetId="102">'PS 18-21-01'!$A$1:$I$56</definedName>
    <definedName name="_xlnm.Print_Area" localSheetId="103">'PS 18-22-01'!$A$1:$I$37</definedName>
    <definedName name="_xlnm.Print_Area" localSheetId="104">'PS 18-22-02'!$A$1:$I$36</definedName>
    <definedName name="_xlnm.Print_Area" localSheetId="105">'PS 18-22-11'!$A$1:$I$23</definedName>
    <definedName name="_xlnm.Print_Area" localSheetId="106">'PS 18-22-31'!$A$1:$I$44</definedName>
    <definedName name="_xlnm.Print_Area" localSheetId="107">'PS 18-22-61'!$A$1:$I$41</definedName>
    <definedName name="_xlnm.Print_Area" localSheetId="108">'PS 18-22-71'!$A$1:$I$69</definedName>
    <definedName name="_xlnm.Print_Area" localSheetId="109">'PS 18-23-41'!$A$1:$I$19</definedName>
    <definedName name="_xlnm.Print_Area" localSheetId="110">'PS 18-23-43'!$A$1:$I$14</definedName>
    <definedName name="_xlnm.Print_Area" localSheetId="40">'SO 17.04.01.1'!$A$1:$I$31</definedName>
    <definedName name="_xlnm.Print_Area" localSheetId="65">'SO 17.08.21'!$A$1:$I$42</definedName>
    <definedName name="_xlnm.Print_Area" localSheetId="66">'SO 17.08.21.1'!$A$1:$I$29</definedName>
    <definedName name="_xlnm.Print_Area" localSheetId="37">'SO 17-02-01'!$A$1:$I$27</definedName>
    <definedName name="_xlnm.Print_Area" localSheetId="38">'SO 17-02-11 '!$A$1:$I$22</definedName>
    <definedName name="_xlnm.Print_Area" localSheetId="39">'SO 17-04-01'!$A$1:$I$49</definedName>
    <definedName name="_xlnm.Print_Area" localSheetId="41">'SO 17-05-01 '!$A$1:$I$48</definedName>
    <definedName name="_xlnm.Print_Area" localSheetId="42">'SO 17-05-01.1'!$A$1:$I$32</definedName>
    <definedName name="_xlnm.Print_Area" localSheetId="43">'SO 17-06-01'!$A$1:$I$46</definedName>
    <definedName name="_xlnm.Print_Area" localSheetId="44">'SO 17-06-02'!$A$1:$I$47</definedName>
    <definedName name="_xlnm.Print_Area" localSheetId="45">'SO 17-06-03'!$A$1:$I$45</definedName>
    <definedName name="_xlnm.Print_Area" localSheetId="46">'SO 17-06-04'!$A$1:$I$49</definedName>
    <definedName name="_xlnm.Print_Area" localSheetId="47">'SO 17-06-05'!$A$1:$I$47</definedName>
    <definedName name="_xlnm.Print_Area" localSheetId="48">'SO 17-06-06'!$A$1:$I$42</definedName>
    <definedName name="_xlnm.Print_Area" localSheetId="49">'SO 17-07-03'!$A$1:$I$32</definedName>
    <definedName name="_xlnm.Print_Area" localSheetId="50">'SO 17-07-04'!$A$1:$I$32</definedName>
    <definedName name="_xlnm.Print_Area" localSheetId="51">'SO 17-07-05'!$A$1:$I$32</definedName>
    <definedName name="_xlnm.Print_Area" localSheetId="52">'SO 17-07-06'!$A$1:$I$32</definedName>
    <definedName name="_xlnm.Print_Area" localSheetId="53">'SO 17-07-07'!$A$1:$I$32</definedName>
    <definedName name="_xlnm.Print_Area" localSheetId="54">'SO 17-07-31 '!$A$1:$I$68</definedName>
    <definedName name="_xlnm.Print_Area" localSheetId="55">'SO 17-07-51'!$A$1:$I$36</definedName>
    <definedName name="_xlnm.Print_Area" localSheetId="56">'SO 17-07-61 '!$A$1:$I$19</definedName>
    <definedName name="_xlnm.Print_Area" localSheetId="57">'SO 17-07-62 '!$A$1:$I$15</definedName>
    <definedName name="_xlnm.Print_Area" localSheetId="58">'SO 17-07-62.1'!$A$1:$I$28</definedName>
    <definedName name="_xlnm.Print_Area" localSheetId="59">'SO 17-08-01-1'!$A$1:$I$40</definedName>
    <definedName name="_xlnm.Print_Area" localSheetId="60">'SO 17-08-01-2'!$A$1:$I$40</definedName>
    <definedName name="_xlnm.Print_Area" localSheetId="61">'SO 17-08-01-3'!$A$1:$I$32</definedName>
    <definedName name="_xlnm.Print_Area" localSheetId="62">'SO 17-08-01-4'!$A$1:$I$32</definedName>
    <definedName name="_xlnm.Print_Area" localSheetId="63">'SO 17-08-01-5'!$A$1:$I$32</definedName>
    <definedName name="_xlnm.Print_Area" localSheetId="64">'SO 17-08-11'!$A$1:$I$39</definedName>
    <definedName name="_xlnm.Print_Area" localSheetId="67">'SO 17-09-01.1'!$A$1:$I$33</definedName>
    <definedName name="_xlnm.Print_Area" localSheetId="68">'SO 17-09-01.2'!$A$1:$I$33</definedName>
    <definedName name="_xlnm.Print_Area" localSheetId="69">'SO 17-09-01.3'!$A$1:$I$33</definedName>
    <definedName name="_xlnm.Print_Area" localSheetId="70">'SO 17-09-01.4'!$A$1:$I$33</definedName>
    <definedName name="_xlnm.Print_Area" localSheetId="71">'SO 17-09-01.5'!$A$1:$I$33</definedName>
    <definedName name="_xlnm.Print_Area" localSheetId="72">'SO 17-09-01.6'!$A$1:$I$33</definedName>
    <definedName name="_xlnm.Print_Area" localSheetId="73">'SO 17-09-01.7'!$A$1:$I$33</definedName>
    <definedName name="_xlnm.Print_Area" localSheetId="74">'SO 17-09-01.8'!$A$1:$I$33</definedName>
    <definedName name="_xlnm.Print_Area" localSheetId="75">'SO 17-12-01'!$A$1:$I$66</definedName>
    <definedName name="_xlnm.Print_Area" localSheetId="76">'SO 17-12-03'!$A$1:$I$64</definedName>
    <definedName name="_xlnm.Print_Area" localSheetId="77">'SO 17-12-03.1'!$A$1:$I$30</definedName>
    <definedName name="_xlnm.Print_Area" localSheetId="78">'SO 17-20-01.1'!$A$1:$I$143</definedName>
    <definedName name="_xlnm.Print_Area" localSheetId="79">'SO 17-20-01.2'!$A$1:$I$23</definedName>
    <definedName name="_xlnm.Print_Area" localSheetId="80">'SO 17-20-01.3'!$A$1:$I$43</definedName>
    <definedName name="_xlnm.Print_Area" localSheetId="81">'SO 17-20-01.4'!$A$1:$I$63</definedName>
    <definedName name="_xlnm.Print_Area" localSheetId="82">'SO 17-20-01.5'!$A$1:$I$23</definedName>
    <definedName name="_xlnm.Print_Area" localSheetId="83">'SO 17-20-01.6'!$A$1:$I$23</definedName>
    <definedName name="_xlnm.Print_Area" localSheetId="84">'SO 17-20-11'!$A$1:$I$32</definedName>
    <definedName name="_xlnm.Print_Area" localSheetId="85">'SO 17-20-21.1'!$A$1:$I$65</definedName>
    <definedName name="_xlnm.Print_Area" localSheetId="86">'SO 17-20-21.3'!$A$1:$I$22</definedName>
    <definedName name="_xlnm.Print_Area" localSheetId="87">'SO 17-23-01'!$A$1:$I$32</definedName>
    <definedName name="_xlnm.Print_Area" localSheetId="88">'SO 17-23-02'!$A$1:$I$24</definedName>
    <definedName name="_xlnm.Print_Area" localSheetId="89">'SO 17-23-21'!$A$1:$I$21</definedName>
    <definedName name="_xlnm.Print_Area" localSheetId="90">'SO 17-23-21.1'!$A$1:$I$24</definedName>
    <definedName name="_xlnm.Print_Area" localSheetId="91">'SO 17-23-21.2'!$A$1:$I$22</definedName>
    <definedName name="_xlnm.Print_Area" localSheetId="92">'SO 17-23-31'!$A$1:$I$32</definedName>
    <definedName name="_xlnm.Print_Area" localSheetId="93">'SO 17-23-41'!$A$1:$I$47</definedName>
    <definedName name="_xlnm.Print_Area" localSheetId="94">'SO 17-23-51'!$A$1:$I$22</definedName>
    <definedName name="_xlnm.Print_Area" localSheetId="95">'SO 17-23-61'!$A$1:$I$31</definedName>
    <definedName name="_xlnm.Print_Area" localSheetId="96">'SO 17-25-01'!$A$1:$I$32</definedName>
    <definedName name="_xlnm.Print_Area" localSheetId="97">'SO 17-25-02'!$A$1:$I$31</definedName>
    <definedName name="_xlnm.Print_Area" localSheetId="98">'SO 17-25-03'!$A$1:$I$30</definedName>
    <definedName name="_xlnm.Print_Area" localSheetId="99">'SO 17-26-01'!$A$1:$I$52</definedName>
    <definedName name="_xlnm.Print_Area" localSheetId="100">'SO 17-26-02'!$A$1:$I$37</definedName>
    <definedName name="_xlnm.Print_Area" localSheetId="101">'SO 17-26-03'!$A$1:$I$22</definedName>
    <definedName name="_xlnm.Print_Area" localSheetId="114">'SO 18.04.01.1'!$A$1:$I$25</definedName>
    <definedName name="_xlnm.Print_Area" localSheetId="111">'SO 18-02-01'!$A$1:$I$29</definedName>
    <definedName name="_xlnm.Print_Area" localSheetId="112">'SO 18-02-11 '!$A$1:$I$27</definedName>
    <definedName name="_xlnm.Print_Area" localSheetId="113">'SO 18-04-01'!$A$1:$I$37</definedName>
    <definedName name="_xlnm.Print_Area" localSheetId="115">'SO 18-05-01 '!$A$1:$I$47</definedName>
    <definedName name="_xlnm.Print_Area" localSheetId="116">'SO 18-05-01.1'!$A$1:$I$34</definedName>
    <definedName name="_xlnm.Print_Area" localSheetId="117">'SO 18-07-01 '!$A$1:$I$48</definedName>
    <definedName name="_xlnm.Print_Area" localSheetId="118">'SO 18-07-31'!$A$1:$I$43</definedName>
    <definedName name="_xlnm.Print_Area" localSheetId="119">'SO 18-07-51'!$A$1:$I$37</definedName>
    <definedName name="_xlnm.Print_Area" localSheetId="120">'SO 18-07-61'!$A$1:$I$17</definedName>
    <definedName name="_xlnm.Print_Area" localSheetId="121">'SO 18-07-62'!$A$1:$I$16</definedName>
    <definedName name="_xlnm.Print_Area" localSheetId="122">'SO 18-08-01'!$A$1:$I$63</definedName>
    <definedName name="_xlnm.Print_Area" localSheetId="123">'SO 18-08-11'!$A$1:$I$34</definedName>
    <definedName name="_xlnm.Print_Area" localSheetId="124">'SO 18-09-01'!$A$1:$I$65</definedName>
    <definedName name="_xlnm.Print_Area" localSheetId="125">'SO 18-20-01.1'!$A$1:$I$82</definedName>
    <definedName name="_xlnm.Print_Area" localSheetId="126">'SO 18-20-01.2'!$A$1:$I$28</definedName>
    <definedName name="_xlnm.Print_Area" localSheetId="127">'SO 18-20-01.3'!$A$1:$I$44</definedName>
    <definedName name="_xlnm.Print_Area" localSheetId="128">'SO 18-20-01.4'!$A$1:$I$18</definedName>
    <definedName name="_xlnm.Print_Area" localSheetId="129">'SO 18-23-01'!$A$1:$I$29</definedName>
    <definedName name="_xlnm.Print_Area" localSheetId="130">'SO 18-23-31 '!$A$1:$I$31</definedName>
    <definedName name="_xlnm.Print_Area" localSheetId="131">'SO 18-23-41'!$A$1:$I$45</definedName>
    <definedName name="_xlnm.Print_Area" localSheetId="132">'SO 18-23-42'!$A$1:$I$39</definedName>
    <definedName name="_xlnm.Print_Area" localSheetId="133">'SO 18-23-43'!$A$1:$I$21</definedName>
    <definedName name="_xlnm.Print_Area" localSheetId="134">'SO 18-23-51'!$A$1:$I$18</definedName>
    <definedName name="_xlnm.Print_Area" localSheetId="135">'SO 18-25-01'!$A$1:$I$31</definedName>
    <definedName name="_xlnm.Print_Area" localSheetId="136">'SO 18-26-01'!$A$1:$I$49</definedName>
    <definedName name="_xlnm.Print_Area" localSheetId="137">'SO 18-26-02'!$A$1:$I$28</definedName>
    <definedName name="_xlnm.Print_Area" localSheetId="138">'SO 18-26-03'!$A$1:$I$33</definedName>
    <definedName name="_xlnm.Print_Area" localSheetId="2">'UČS 17_rekapitulácia'!$B$1:$D$118</definedName>
    <definedName name="_xlnm.Print_Area" localSheetId="3">'UČS 18_rekapitulácia'!$B$1:$D$52</definedName>
    <definedName name="odb21_40" localSheetId="19">'[2]odb 21'!$D$4</definedName>
    <definedName name="odb21_40" localSheetId="20">'[2]odb 21'!$D$4</definedName>
    <definedName name="odb21_40" localSheetId="34">'[3]odb 21'!$D$4</definedName>
    <definedName name="odb21_40" localSheetId="35">'[3]odb 21'!$D$4</definedName>
    <definedName name="odb21_40" localSheetId="106">'[2]odb 21'!$D$4</definedName>
    <definedName name="odb21_40" localSheetId="42">'[4]odb 21'!$D$4</definedName>
    <definedName name="odb21_40" localSheetId="86">'[3]odb 21'!$D$4</definedName>
    <definedName name="odb21_40" localSheetId="87">'[4]odb 21'!$D$4</definedName>
    <definedName name="odb21_40" localSheetId="88">'[5]odb 21'!$D$4</definedName>
    <definedName name="odb21_40" localSheetId="89">'[5]odb 21'!$D$4</definedName>
    <definedName name="odb21_40" localSheetId="92">'[5]odb 21'!$D$4</definedName>
    <definedName name="odb21_40" localSheetId="95">'[6]odb 21'!$D$4</definedName>
    <definedName name="odb21_40" localSheetId="96">'[5]odb 21'!$D$4</definedName>
    <definedName name="odb21_40" localSheetId="97">'[5]odb 21'!$D$4</definedName>
    <definedName name="odb21_40" localSheetId="98">'[5]odb 21'!$D$4</definedName>
    <definedName name="odb21_40" localSheetId="99">'[3]odb 21'!$D$4</definedName>
    <definedName name="odb21_40" localSheetId="100">'[4]odb 21'!$D$4</definedName>
    <definedName name="odb21_40" localSheetId="101">'[4]odb 21'!$D$4</definedName>
    <definedName name="odb21_40" localSheetId="116">'[4]odb 21'!$D$4</definedName>
    <definedName name="odb21_40" localSheetId="126">'[3]odb 21'!$D$4</definedName>
    <definedName name="odb21_40" localSheetId="127">'[3]odb 21'!$D$4</definedName>
    <definedName name="odb21_40" localSheetId="129">'[4]odb 21'!$D$4</definedName>
    <definedName name="odb21_40" localSheetId="130">'[5]odb 21'!$D$4</definedName>
    <definedName name="odb21_40" localSheetId="132">'[4]odb 21'!$D$4</definedName>
    <definedName name="odb21_40" localSheetId="133">'[4]odb 21'!$D$4</definedName>
    <definedName name="odb21_40" localSheetId="135">'[5]odb 21'!$D$4</definedName>
    <definedName name="odb21_40" localSheetId="136">'[3]odb 21'!$D$4</definedName>
    <definedName name="odb21_40" localSheetId="137">'[4]odb 21'!$D$4</definedName>
    <definedName name="odb21_40">'[3]odb 21'!$D$4</definedName>
    <definedName name="odb21_50" localSheetId="19">'[2]odb 21'!$D$10</definedName>
    <definedName name="odb21_50" localSheetId="20">'[2]odb 21'!$D$10</definedName>
    <definedName name="odb21_50" localSheetId="34">'[3]odb 21'!$D$10</definedName>
    <definedName name="odb21_50" localSheetId="35">'[3]odb 21'!$D$10</definedName>
    <definedName name="odb21_50" localSheetId="106">'[2]odb 21'!$D$10</definedName>
    <definedName name="odb21_50" localSheetId="42">'[4]odb 21'!$D$10</definedName>
    <definedName name="odb21_50" localSheetId="86">'[3]odb 21'!$D$10</definedName>
    <definedName name="odb21_50" localSheetId="87">'[4]odb 21'!$D$10</definedName>
    <definedName name="odb21_50" localSheetId="88">'[5]odb 21'!$D$10</definedName>
    <definedName name="odb21_50" localSheetId="89">'[5]odb 21'!$D$10</definedName>
    <definedName name="odb21_50" localSheetId="92">'[5]odb 21'!$D$10</definedName>
    <definedName name="odb21_50" localSheetId="95">'[6]odb 21'!$D$10</definedName>
    <definedName name="odb21_50" localSheetId="96">'[5]odb 21'!$D$10</definedName>
    <definedName name="odb21_50" localSheetId="97">'[5]odb 21'!$D$10</definedName>
    <definedName name="odb21_50" localSheetId="98">'[5]odb 21'!$D$10</definedName>
    <definedName name="odb21_50" localSheetId="99">'[3]odb 21'!$D$10</definedName>
    <definedName name="odb21_50" localSheetId="100">'[4]odb 21'!$D$10</definedName>
    <definedName name="odb21_50" localSheetId="101">'[4]odb 21'!$D$10</definedName>
    <definedName name="odb21_50" localSheetId="116">'[4]odb 21'!$D$10</definedName>
    <definedName name="odb21_50" localSheetId="126">'[3]odb 21'!$D$10</definedName>
    <definedName name="odb21_50" localSheetId="127">'[3]odb 21'!$D$10</definedName>
    <definedName name="odb21_50" localSheetId="129">'[4]odb 21'!$D$10</definedName>
    <definedName name="odb21_50" localSheetId="130">'[5]odb 21'!$D$10</definedName>
    <definedName name="odb21_50" localSheetId="132">'[4]odb 21'!$D$10</definedName>
    <definedName name="odb21_50" localSheetId="133">'[4]odb 21'!$D$10</definedName>
    <definedName name="odb21_50" localSheetId="135">'[5]odb 21'!$D$10</definedName>
    <definedName name="odb21_50" localSheetId="136">'[3]odb 21'!$D$10</definedName>
    <definedName name="odb21_50" localSheetId="137">'[4]odb 21'!$D$10</definedName>
    <definedName name="odb21_50">'[3]odb 21'!$D$10</definedName>
    <definedName name="odb21_60" localSheetId="19">'[2]odb 21'!$D$23</definedName>
    <definedName name="odb21_60" localSheetId="20">'[2]odb 21'!$D$23</definedName>
    <definedName name="odb21_60" localSheetId="34">'[3]odb 21'!$D$23</definedName>
    <definedName name="odb21_60" localSheetId="35">'[3]odb 21'!$D$23</definedName>
    <definedName name="odb21_60" localSheetId="106">'[2]odb 21'!$D$23</definedName>
    <definedName name="odb21_60" localSheetId="42">'[4]odb 21'!$D$23</definedName>
    <definedName name="odb21_60" localSheetId="86">'[3]odb 21'!$D$23</definedName>
    <definedName name="odb21_60" localSheetId="87">'[4]odb 21'!$D$23</definedName>
    <definedName name="odb21_60" localSheetId="88">'[5]odb 21'!$D$23</definedName>
    <definedName name="odb21_60" localSheetId="89">'[5]odb 21'!$D$23</definedName>
    <definedName name="odb21_60" localSheetId="92">'[5]odb 21'!$D$23</definedName>
    <definedName name="odb21_60" localSheetId="95">'[6]odb 21'!$D$23</definedName>
    <definedName name="odb21_60" localSheetId="96">'[5]odb 21'!$D$23</definedName>
    <definedName name="odb21_60" localSheetId="97">'[5]odb 21'!$D$23</definedName>
    <definedName name="odb21_60" localSheetId="98">'[5]odb 21'!$D$23</definedName>
    <definedName name="odb21_60" localSheetId="99">'[3]odb 21'!$D$23</definedName>
    <definedName name="odb21_60" localSheetId="100">'[4]odb 21'!$D$23</definedName>
    <definedName name="odb21_60" localSheetId="101">'[4]odb 21'!$D$23</definedName>
    <definedName name="odb21_60" localSheetId="116">'[4]odb 21'!$D$23</definedName>
    <definedName name="odb21_60" localSheetId="126">'[3]odb 21'!$D$23</definedName>
    <definedName name="odb21_60" localSheetId="127">'[3]odb 21'!$D$23</definedName>
    <definedName name="odb21_60" localSheetId="129">'[4]odb 21'!$D$23</definedName>
    <definedName name="odb21_60" localSheetId="130">'[5]odb 21'!$D$23</definedName>
    <definedName name="odb21_60" localSheetId="132">'[4]odb 21'!$D$23</definedName>
    <definedName name="odb21_60" localSheetId="133">'[4]odb 21'!$D$23</definedName>
    <definedName name="odb21_60" localSheetId="135">'[5]odb 21'!$D$23</definedName>
    <definedName name="odb21_60" localSheetId="136">'[3]odb 21'!$D$23</definedName>
    <definedName name="odb21_60" localSheetId="137">'[4]odb 21'!$D$23</definedName>
    <definedName name="odb21_60">'[3]odb 21'!$D$23</definedName>
    <definedName name="odb21_61" localSheetId="19">'[2]odb 21'!$D$28</definedName>
    <definedName name="odb21_61" localSheetId="20">'[2]odb 21'!$D$28</definedName>
    <definedName name="odb21_61" localSheetId="34">'[3]odb 21'!$D$28</definedName>
    <definedName name="odb21_61" localSheetId="35">'[3]odb 21'!$D$28</definedName>
    <definedName name="odb21_61" localSheetId="106">'[2]odb 21'!$D$28</definedName>
    <definedName name="odb21_61" localSheetId="42">'[4]odb 21'!$D$28</definedName>
    <definedName name="odb21_61" localSheetId="86">'[3]odb 21'!$D$28</definedName>
    <definedName name="odb21_61" localSheetId="87">'[4]odb 21'!$D$28</definedName>
    <definedName name="odb21_61" localSheetId="88">'[5]odb 21'!$D$28</definedName>
    <definedName name="odb21_61" localSheetId="89">'[5]odb 21'!$D$28</definedName>
    <definedName name="odb21_61" localSheetId="92">'[5]odb 21'!$D$28</definedName>
    <definedName name="odb21_61" localSheetId="95">'[6]odb 21'!$D$28</definedName>
    <definedName name="odb21_61" localSheetId="96">'[5]odb 21'!$D$28</definedName>
    <definedName name="odb21_61" localSheetId="97">'[5]odb 21'!$D$28</definedName>
    <definedName name="odb21_61" localSheetId="98">'[5]odb 21'!$D$28</definedName>
    <definedName name="odb21_61" localSheetId="99">'[3]odb 21'!$D$28</definedName>
    <definedName name="odb21_61" localSheetId="100">'[4]odb 21'!$D$28</definedName>
    <definedName name="odb21_61" localSheetId="101">'[4]odb 21'!$D$28</definedName>
    <definedName name="odb21_61" localSheetId="116">'[4]odb 21'!$D$28</definedName>
    <definedName name="odb21_61" localSheetId="126">'[3]odb 21'!$D$28</definedName>
    <definedName name="odb21_61" localSheetId="127">'[3]odb 21'!$D$28</definedName>
    <definedName name="odb21_61" localSheetId="129">'[4]odb 21'!$D$28</definedName>
    <definedName name="odb21_61" localSheetId="130">'[5]odb 21'!$D$28</definedName>
    <definedName name="odb21_61" localSheetId="132">'[4]odb 21'!$D$28</definedName>
    <definedName name="odb21_61" localSheetId="133">'[4]odb 21'!$D$28</definedName>
    <definedName name="odb21_61" localSheetId="135">'[5]odb 21'!$D$28</definedName>
    <definedName name="odb21_61" localSheetId="136">'[3]odb 21'!$D$28</definedName>
    <definedName name="odb21_61" localSheetId="137">'[4]odb 21'!$D$28</definedName>
    <definedName name="odb21_61">'[3]odb 21'!$D$28</definedName>
    <definedName name="odb22_40" localSheetId="19">'[2]odb 22'!$D$4</definedName>
    <definedName name="odb22_40" localSheetId="20">'[2]odb 22'!$D$4</definedName>
    <definedName name="odb22_40" localSheetId="34">'[3]odb 22'!$D$4</definedName>
    <definedName name="odb22_40" localSheetId="35">'[3]odb 22'!$D$4</definedName>
    <definedName name="odb22_40" localSheetId="106">'[2]odb 22'!$D$4</definedName>
    <definedName name="odb22_40" localSheetId="42">'[4]odb 22'!$D$4</definedName>
    <definedName name="odb22_40" localSheetId="86">'[3]odb 22'!$D$4</definedName>
    <definedName name="odb22_40" localSheetId="87">'[4]odb 22'!$D$4</definedName>
    <definedName name="odb22_40" localSheetId="88">'[5]odb 22'!$D$4</definedName>
    <definedName name="odb22_40" localSheetId="89">'[5]odb 22'!$D$4</definedName>
    <definedName name="odb22_40" localSheetId="92">'[5]odb 22'!$D$4</definedName>
    <definedName name="odb22_40" localSheetId="95">'[6]odb 22'!$D$4</definedName>
    <definedName name="odb22_40" localSheetId="96">'[5]odb 22'!$D$4</definedName>
    <definedName name="odb22_40" localSheetId="97">'[5]odb 22'!$D$4</definedName>
    <definedName name="odb22_40" localSheetId="98">'[5]odb 22'!$D$4</definedName>
    <definedName name="odb22_40" localSheetId="99">'[3]odb 22'!$D$4</definedName>
    <definedName name="odb22_40" localSheetId="100">'[4]odb 22'!$D$4</definedName>
    <definedName name="odb22_40" localSheetId="101">'[4]odb 22'!$D$4</definedName>
    <definedName name="odb22_40" localSheetId="116">'[4]odb 22'!$D$4</definedName>
    <definedName name="odb22_40" localSheetId="126">'[3]odb 22'!$D$4</definedName>
    <definedName name="odb22_40" localSheetId="127">'[3]odb 22'!$D$4</definedName>
    <definedName name="odb22_40" localSheetId="129">'[4]odb 22'!$D$4</definedName>
    <definedName name="odb22_40" localSheetId="130">'[5]odb 22'!$D$4</definedName>
    <definedName name="odb22_40" localSheetId="132">'[4]odb 22'!$D$4</definedName>
    <definedName name="odb22_40" localSheetId="133">'[4]odb 22'!$D$4</definedName>
    <definedName name="odb22_40" localSheetId="135">'[5]odb 22'!$D$4</definedName>
    <definedName name="odb22_40" localSheetId="136">'[3]odb 22'!$D$4</definedName>
    <definedName name="odb22_40" localSheetId="137">'[4]odb 22'!$D$4</definedName>
    <definedName name="odb22_40">'[3]odb 22'!$D$4</definedName>
    <definedName name="odb22_50" localSheetId="19">'[2]odb 22'!$D$15</definedName>
    <definedName name="odb22_50" localSheetId="20">'[2]odb 22'!$D$15</definedName>
    <definedName name="odb22_50" localSheetId="34">'[3]odb 22'!$D$15</definedName>
    <definedName name="odb22_50" localSheetId="35">'[3]odb 22'!$D$15</definedName>
    <definedName name="odb22_50" localSheetId="106">'[2]odb 22'!$D$15</definedName>
    <definedName name="odb22_50" localSheetId="42">'[4]odb 22'!$D$15</definedName>
    <definedName name="odb22_50" localSheetId="86">'[3]odb 22'!$D$15</definedName>
    <definedName name="odb22_50" localSheetId="87">'[4]odb 22'!$D$15</definedName>
    <definedName name="odb22_50" localSheetId="88">'[5]odb 22'!$D$15</definedName>
    <definedName name="odb22_50" localSheetId="89">'[5]odb 22'!$D$15</definedName>
    <definedName name="odb22_50" localSheetId="92">'[5]odb 22'!$D$15</definedName>
    <definedName name="odb22_50" localSheetId="95">'[6]odb 22'!$D$15</definedName>
    <definedName name="odb22_50" localSheetId="96">'[5]odb 22'!$D$15</definedName>
    <definedName name="odb22_50" localSheetId="97">'[5]odb 22'!$D$15</definedName>
    <definedName name="odb22_50" localSheetId="98">'[5]odb 22'!$D$15</definedName>
    <definedName name="odb22_50" localSheetId="99">'[3]odb 22'!$D$15</definedName>
    <definedName name="odb22_50" localSheetId="100">'[4]odb 22'!$D$15</definedName>
    <definedName name="odb22_50" localSheetId="101">'[4]odb 22'!$D$15</definedName>
    <definedName name="odb22_50" localSheetId="116">'[4]odb 22'!$D$15</definedName>
    <definedName name="odb22_50" localSheetId="126">'[3]odb 22'!$D$15</definedName>
    <definedName name="odb22_50" localSheetId="127">'[3]odb 22'!$D$15</definedName>
    <definedName name="odb22_50" localSheetId="129">'[4]odb 22'!$D$15</definedName>
    <definedName name="odb22_50" localSheetId="130">'[5]odb 22'!$D$15</definedName>
    <definedName name="odb22_50" localSheetId="132">'[4]odb 22'!$D$15</definedName>
    <definedName name="odb22_50" localSheetId="133">'[4]odb 22'!$D$15</definedName>
    <definedName name="odb22_50" localSheetId="135">'[5]odb 22'!$D$15</definedName>
    <definedName name="odb22_50" localSheetId="136">'[3]odb 22'!$D$15</definedName>
    <definedName name="odb22_50" localSheetId="137">'[4]odb 22'!$D$15</definedName>
    <definedName name="odb22_50">'[3]odb 22'!$D$15</definedName>
    <definedName name="odb22_60" localSheetId="19">'[2]odb 22'!$D$22</definedName>
    <definedName name="odb22_60" localSheetId="20">'[2]odb 22'!$D$22</definedName>
    <definedName name="odb22_60" localSheetId="34">'[3]odb 22'!$D$22</definedName>
    <definedName name="odb22_60" localSheetId="35">'[3]odb 22'!$D$22</definedName>
    <definedName name="odb22_60" localSheetId="106">'[2]odb 22'!$D$22</definedName>
    <definedName name="odb22_60" localSheetId="42">'[4]odb 22'!$D$22</definedName>
    <definedName name="odb22_60" localSheetId="86">'[3]odb 22'!$D$22</definedName>
    <definedName name="odb22_60" localSheetId="87">'[4]odb 22'!$D$22</definedName>
    <definedName name="odb22_60" localSheetId="88">'[5]odb 22'!$D$22</definedName>
    <definedName name="odb22_60" localSheetId="89">'[5]odb 22'!$D$22</definedName>
    <definedName name="odb22_60" localSheetId="92">'[5]odb 22'!$D$22</definedName>
    <definedName name="odb22_60" localSheetId="95">'[6]odb 22'!$D$22</definedName>
    <definedName name="odb22_60" localSheetId="96">'[5]odb 22'!$D$22</definedName>
    <definedName name="odb22_60" localSheetId="97">'[5]odb 22'!$D$22</definedName>
    <definedName name="odb22_60" localSheetId="98">'[5]odb 22'!$D$22</definedName>
    <definedName name="odb22_60" localSheetId="99">'[3]odb 22'!$D$22</definedName>
    <definedName name="odb22_60" localSheetId="100">'[4]odb 22'!$D$22</definedName>
    <definedName name="odb22_60" localSheetId="101">'[4]odb 22'!$D$22</definedName>
    <definedName name="odb22_60" localSheetId="116">'[4]odb 22'!$D$22</definedName>
    <definedName name="odb22_60" localSheetId="126">'[3]odb 22'!$D$22</definedName>
    <definedName name="odb22_60" localSheetId="127">'[3]odb 22'!$D$22</definedName>
    <definedName name="odb22_60" localSheetId="129">'[4]odb 22'!$D$22</definedName>
    <definedName name="odb22_60" localSheetId="130">'[5]odb 22'!$D$22</definedName>
    <definedName name="odb22_60" localSheetId="132">'[4]odb 22'!$D$22</definedName>
    <definedName name="odb22_60" localSheetId="133">'[4]odb 22'!$D$22</definedName>
    <definedName name="odb22_60" localSheetId="135">'[5]odb 22'!$D$22</definedName>
    <definedName name="odb22_60" localSheetId="136">'[3]odb 22'!$D$22</definedName>
    <definedName name="odb22_60" localSheetId="137">'[4]odb 22'!$D$22</definedName>
    <definedName name="odb22_60">'[3]odb 22'!$D$22</definedName>
    <definedName name="odb22_61" localSheetId="19">'[2]odb 22'!$D$33</definedName>
    <definedName name="odb22_61" localSheetId="20">'[2]odb 22'!$D$33</definedName>
    <definedName name="odb22_61" localSheetId="34">'[3]odb 22'!$D$33</definedName>
    <definedName name="odb22_61" localSheetId="35">'[3]odb 22'!$D$33</definedName>
    <definedName name="odb22_61" localSheetId="106">'[2]odb 22'!$D$33</definedName>
    <definedName name="odb22_61" localSheetId="42">'[4]odb 22'!$D$33</definedName>
    <definedName name="odb22_61" localSheetId="86">'[3]odb 22'!$D$33</definedName>
    <definedName name="odb22_61" localSheetId="87">'[4]odb 22'!$D$33</definedName>
    <definedName name="odb22_61" localSheetId="88">'[5]odb 22'!$D$33</definedName>
    <definedName name="odb22_61" localSheetId="89">'[5]odb 22'!$D$33</definedName>
    <definedName name="odb22_61" localSheetId="92">'[5]odb 22'!$D$33</definedName>
    <definedName name="odb22_61" localSheetId="95">'[6]odb 22'!$D$33</definedName>
    <definedName name="odb22_61" localSheetId="96">'[5]odb 22'!$D$33</definedName>
    <definedName name="odb22_61" localSheetId="97">'[5]odb 22'!$D$33</definedName>
    <definedName name="odb22_61" localSheetId="98">'[5]odb 22'!$D$33</definedName>
    <definedName name="odb22_61" localSheetId="99">'[3]odb 22'!$D$33</definedName>
    <definedName name="odb22_61" localSheetId="100">'[4]odb 22'!$D$33</definedName>
    <definedName name="odb22_61" localSheetId="101">'[4]odb 22'!$D$33</definedName>
    <definedName name="odb22_61" localSheetId="116">'[4]odb 22'!$D$33</definedName>
    <definedName name="odb22_61" localSheetId="126">'[3]odb 22'!$D$33</definedName>
    <definedName name="odb22_61" localSheetId="127">'[3]odb 22'!$D$33</definedName>
    <definedName name="odb22_61" localSheetId="129">'[4]odb 22'!$D$33</definedName>
    <definedName name="odb22_61" localSheetId="130">'[5]odb 22'!$D$33</definedName>
    <definedName name="odb22_61" localSheetId="132">'[4]odb 22'!$D$33</definedName>
    <definedName name="odb22_61" localSheetId="133">'[4]odb 22'!$D$33</definedName>
    <definedName name="odb22_61" localSheetId="135">'[5]odb 22'!$D$33</definedName>
    <definedName name="odb22_61" localSheetId="136">'[3]odb 22'!$D$33</definedName>
    <definedName name="odb22_61" localSheetId="137">'[4]odb 22'!$D$33</definedName>
    <definedName name="odb22_61">'[3]odb 22'!$D$33</definedName>
    <definedName name="odb23_40" localSheetId="19">'[2]odb 23'!$D$4</definedName>
    <definedName name="odb23_40" localSheetId="20">'[2]odb 23'!$D$4</definedName>
    <definedName name="odb23_40" localSheetId="34">'[3]odb 23'!$D$4</definedName>
    <definedName name="odb23_40" localSheetId="35">'[3]odb 23'!$D$4</definedName>
    <definedName name="odb23_40" localSheetId="106">'[2]odb 23'!$D$4</definedName>
    <definedName name="odb23_40" localSheetId="42">'[4]odb 23'!$D$4</definedName>
    <definedName name="odb23_40" localSheetId="86">'[3]odb 23'!$D$4</definedName>
    <definedName name="odb23_40" localSheetId="87">'[4]odb 23'!$D$4</definedName>
    <definedName name="odb23_40" localSheetId="88">'[5]odb 23'!$D$4</definedName>
    <definedName name="odb23_40" localSheetId="89">'[5]odb 23'!$D$4</definedName>
    <definedName name="odb23_40" localSheetId="92">'[5]odb 23'!$D$4</definedName>
    <definedName name="odb23_40" localSheetId="95">'[6]odb 23'!$D$4</definedName>
    <definedName name="odb23_40" localSheetId="96">'[5]odb 23'!$D$4</definedName>
    <definedName name="odb23_40" localSheetId="97">'[5]odb 23'!$D$4</definedName>
    <definedName name="odb23_40" localSheetId="98">'[5]odb 23'!$D$4</definedName>
    <definedName name="odb23_40" localSheetId="99">'[3]odb 23'!$D$4</definedName>
    <definedName name="odb23_40" localSheetId="100">'[4]odb 23'!$D$4</definedName>
    <definedName name="odb23_40" localSheetId="101">'[4]odb 23'!$D$4</definedName>
    <definedName name="odb23_40" localSheetId="116">'[4]odb 23'!$D$4</definedName>
    <definedName name="odb23_40" localSheetId="126">'[3]odb 23'!$D$4</definedName>
    <definedName name="odb23_40" localSheetId="127">'[3]odb 23'!$D$4</definedName>
    <definedName name="odb23_40" localSheetId="129">'[4]odb 23'!$D$4</definedName>
    <definedName name="odb23_40" localSheetId="130">'[5]odb 23'!$D$4</definedName>
    <definedName name="odb23_40" localSheetId="132">'[4]odb 23'!$D$4</definedName>
    <definedName name="odb23_40" localSheetId="133">'[4]odb 23'!$D$4</definedName>
    <definedName name="odb23_40" localSheetId="135">'[5]odb 23'!$D$4</definedName>
    <definedName name="odb23_40" localSheetId="136">'[3]odb 23'!$D$4</definedName>
    <definedName name="odb23_40" localSheetId="137">'[4]odb 23'!$D$4</definedName>
    <definedName name="odb23_40">'[3]odb 23'!$D$4</definedName>
    <definedName name="odb23_50" localSheetId="19">'[2]odb 23'!$D$11</definedName>
    <definedName name="odb23_50" localSheetId="20">'[2]odb 23'!$D$11</definedName>
    <definedName name="odb23_50" localSheetId="34">'[3]odb 23'!$D$11</definedName>
    <definedName name="odb23_50" localSheetId="35">'[3]odb 23'!$D$11</definedName>
    <definedName name="odb23_50" localSheetId="106">'[2]odb 23'!$D$11</definedName>
    <definedName name="odb23_50" localSheetId="42">'[4]odb 23'!$D$11</definedName>
    <definedName name="odb23_50" localSheetId="86">'[3]odb 23'!$D$11</definedName>
    <definedName name="odb23_50" localSheetId="87">'[4]odb 23'!$D$11</definedName>
    <definedName name="odb23_50" localSheetId="88">'[5]odb 23'!$D$11</definedName>
    <definedName name="odb23_50" localSheetId="89">'[5]odb 23'!$D$11</definedName>
    <definedName name="odb23_50" localSheetId="92">'[5]odb 23'!$D$11</definedName>
    <definedName name="odb23_50" localSheetId="95">'[6]odb 23'!$D$11</definedName>
    <definedName name="odb23_50" localSheetId="96">'[5]odb 23'!$D$11</definedName>
    <definedName name="odb23_50" localSheetId="97">'[5]odb 23'!$D$11</definedName>
    <definedName name="odb23_50" localSheetId="98">'[5]odb 23'!$D$11</definedName>
    <definedName name="odb23_50" localSheetId="99">'[3]odb 23'!$D$11</definedName>
    <definedName name="odb23_50" localSheetId="100">'[4]odb 23'!$D$11</definedName>
    <definedName name="odb23_50" localSheetId="101">'[4]odb 23'!$D$11</definedName>
    <definedName name="odb23_50" localSheetId="116">'[4]odb 23'!$D$11</definedName>
    <definedName name="odb23_50" localSheetId="126">'[3]odb 23'!$D$11</definedName>
    <definedName name="odb23_50" localSheetId="127">'[3]odb 23'!$D$11</definedName>
    <definedName name="odb23_50" localSheetId="129">'[4]odb 23'!$D$11</definedName>
    <definedName name="odb23_50" localSheetId="130">'[5]odb 23'!$D$11</definedName>
    <definedName name="odb23_50" localSheetId="132">'[4]odb 23'!$D$11</definedName>
    <definedName name="odb23_50" localSheetId="133">'[4]odb 23'!$D$11</definedName>
    <definedName name="odb23_50" localSheetId="135">'[5]odb 23'!$D$11</definedName>
    <definedName name="odb23_50" localSheetId="136">'[3]odb 23'!$D$11</definedName>
    <definedName name="odb23_50" localSheetId="137">'[4]odb 23'!$D$11</definedName>
    <definedName name="odb23_50">'[3]odb 23'!$D$11</definedName>
    <definedName name="odb23_60" localSheetId="19">'[2]odb 23'!$D$6</definedName>
    <definedName name="odb23_60" localSheetId="20">'[2]odb 23'!$D$6</definedName>
    <definedName name="odb23_60" localSheetId="34">'[3]odb 23'!$D$6</definedName>
    <definedName name="odb23_60" localSheetId="35">'[3]odb 23'!$D$6</definedName>
    <definedName name="odb23_60" localSheetId="106">'[2]odb 23'!$D$6</definedName>
    <definedName name="odb23_60" localSheetId="42">'[4]odb 23'!$D$6</definedName>
    <definedName name="odb23_60" localSheetId="86">'[3]odb 23'!$D$6</definedName>
    <definedName name="odb23_60" localSheetId="87">'[4]odb 23'!$D$6</definedName>
    <definedName name="odb23_60" localSheetId="88">'[5]odb 23'!$D$6</definedName>
    <definedName name="odb23_60" localSheetId="89">'[5]odb 23'!$D$6</definedName>
    <definedName name="odb23_60" localSheetId="92">'[5]odb 23'!$D$6</definedName>
    <definedName name="odb23_60" localSheetId="95">'[6]odb 23'!$D$6</definedName>
    <definedName name="odb23_60" localSheetId="96">'[5]odb 23'!$D$6</definedName>
    <definedName name="odb23_60" localSheetId="97">'[5]odb 23'!$D$6</definedName>
    <definedName name="odb23_60" localSheetId="98">'[5]odb 23'!$D$6</definedName>
    <definedName name="odb23_60" localSheetId="99">'[3]odb 23'!$D$6</definedName>
    <definedName name="odb23_60" localSheetId="100">'[4]odb 23'!$D$6</definedName>
    <definedName name="odb23_60" localSheetId="101">'[4]odb 23'!$D$6</definedName>
    <definedName name="odb23_60" localSheetId="116">'[4]odb 23'!$D$6</definedName>
    <definedName name="odb23_60" localSheetId="126">'[3]odb 23'!$D$6</definedName>
    <definedName name="odb23_60" localSheetId="127">'[3]odb 23'!$D$6</definedName>
    <definedName name="odb23_60" localSheetId="129">'[4]odb 23'!$D$6</definedName>
    <definedName name="odb23_60" localSheetId="130">'[5]odb 23'!$D$6</definedName>
    <definedName name="odb23_60" localSheetId="132">'[4]odb 23'!$D$6</definedName>
    <definedName name="odb23_60" localSheetId="133">'[4]odb 23'!$D$6</definedName>
    <definedName name="odb23_60" localSheetId="135">'[5]odb 23'!$D$6</definedName>
    <definedName name="odb23_60" localSheetId="136">'[3]odb 23'!$D$6</definedName>
    <definedName name="odb23_60" localSheetId="137">'[4]odb 23'!$D$6</definedName>
    <definedName name="odb23_60">'[3]odb 23'!$D$6</definedName>
    <definedName name="odb23_61" localSheetId="19">'[2]odb 23'!$D$8</definedName>
    <definedName name="odb23_61" localSheetId="20">'[2]odb 23'!$D$8</definedName>
    <definedName name="odb23_61" localSheetId="34">'[3]odb 23'!$D$8</definedName>
    <definedName name="odb23_61" localSheetId="35">'[3]odb 23'!$D$8</definedName>
    <definedName name="odb23_61" localSheetId="106">'[2]odb 23'!$D$8</definedName>
    <definedName name="odb23_61" localSheetId="42">'[4]odb 23'!$D$8</definedName>
    <definedName name="odb23_61" localSheetId="86">'[3]odb 23'!$D$8</definedName>
    <definedName name="odb23_61" localSheetId="87">'[4]odb 23'!$D$8</definedName>
    <definedName name="odb23_61" localSheetId="88">'[5]odb 23'!$D$8</definedName>
    <definedName name="odb23_61" localSheetId="89">'[5]odb 23'!$D$8</definedName>
    <definedName name="odb23_61" localSheetId="92">'[5]odb 23'!$D$8</definedName>
    <definedName name="odb23_61" localSheetId="95">'[6]odb 23'!$D$8</definedName>
    <definedName name="odb23_61" localSheetId="96">'[5]odb 23'!$D$8</definedName>
    <definedName name="odb23_61" localSheetId="97">'[5]odb 23'!$D$8</definedName>
    <definedName name="odb23_61" localSheetId="98">'[5]odb 23'!$D$8</definedName>
    <definedName name="odb23_61" localSheetId="99">'[3]odb 23'!$D$8</definedName>
    <definedName name="odb23_61" localSheetId="100">'[4]odb 23'!$D$8</definedName>
    <definedName name="odb23_61" localSheetId="101">'[4]odb 23'!$D$8</definedName>
    <definedName name="odb23_61" localSheetId="116">'[4]odb 23'!$D$8</definedName>
    <definedName name="odb23_61" localSheetId="126">'[3]odb 23'!$D$8</definedName>
    <definedName name="odb23_61" localSheetId="127">'[3]odb 23'!$D$8</definedName>
    <definedName name="odb23_61" localSheetId="129">'[4]odb 23'!$D$8</definedName>
    <definedName name="odb23_61" localSheetId="130">'[5]odb 23'!$D$8</definedName>
    <definedName name="odb23_61" localSheetId="132">'[4]odb 23'!$D$8</definedName>
    <definedName name="odb23_61" localSheetId="133">'[4]odb 23'!$D$8</definedName>
    <definedName name="odb23_61" localSheetId="135">'[5]odb 23'!$D$8</definedName>
    <definedName name="odb23_61" localSheetId="136">'[3]odb 23'!$D$8</definedName>
    <definedName name="odb23_61" localSheetId="137">'[4]odb 23'!$D$8</definedName>
    <definedName name="odb23_61">'[3]odb 23'!$D$8</definedName>
    <definedName name="odb24_40" localSheetId="19">'[2]odb 24'!$D$4</definedName>
    <definedName name="odb24_40" localSheetId="20">'[2]odb 24'!$D$4</definedName>
    <definedName name="odb24_40" localSheetId="34">'[3]odb 24'!$D$4</definedName>
    <definedName name="odb24_40" localSheetId="35">'[3]odb 24'!$D$4</definedName>
    <definedName name="odb24_40" localSheetId="106">'[2]odb 24'!$D$4</definedName>
    <definedName name="odb24_40" localSheetId="42">'[4]odb 24'!$D$4</definedName>
    <definedName name="odb24_40" localSheetId="86">'[3]odb 24'!$D$4</definedName>
    <definedName name="odb24_40" localSheetId="87">'[4]odb 24'!$D$4</definedName>
    <definedName name="odb24_40" localSheetId="88">'[5]odb 24'!$D$4</definedName>
    <definedName name="odb24_40" localSheetId="89">'[5]odb 24'!$D$4</definedName>
    <definedName name="odb24_40" localSheetId="92">'[5]odb 24'!$D$4</definedName>
    <definedName name="odb24_40" localSheetId="95">'[6]odb 24'!$D$4</definedName>
    <definedName name="odb24_40" localSheetId="96">'[5]odb 24'!$D$4</definedName>
    <definedName name="odb24_40" localSheetId="97">'[5]odb 24'!$D$4</definedName>
    <definedName name="odb24_40" localSheetId="98">'[5]odb 24'!$D$4</definedName>
    <definedName name="odb24_40" localSheetId="99">'[3]odb 24'!$D$4</definedName>
    <definedName name="odb24_40" localSheetId="100">'[4]odb 24'!$D$4</definedName>
    <definedName name="odb24_40" localSheetId="101">'[4]odb 24'!$D$4</definedName>
    <definedName name="odb24_40" localSheetId="116">'[4]odb 24'!$D$4</definedName>
    <definedName name="odb24_40" localSheetId="126">'[3]odb 24'!$D$4</definedName>
    <definedName name="odb24_40" localSheetId="127">'[3]odb 24'!$D$4</definedName>
    <definedName name="odb24_40" localSheetId="129">'[4]odb 24'!$D$4</definedName>
    <definedName name="odb24_40" localSheetId="130">'[5]odb 24'!$D$4</definedName>
    <definedName name="odb24_40" localSheetId="132">'[4]odb 24'!$D$4</definedName>
    <definedName name="odb24_40" localSheetId="133">'[4]odb 24'!$D$4</definedName>
    <definedName name="odb24_40" localSheetId="135">'[5]odb 24'!$D$4</definedName>
    <definedName name="odb24_40" localSheetId="136">'[3]odb 24'!$D$4</definedName>
    <definedName name="odb24_40" localSheetId="137">'[4]odb 24'!$D$4</definedName>
    <definedName name="odb24_40">'[3]odb 24'!$D$4</definedName>
    <definedName name="odb24_50" localSheetId="19">'[2]odb 24'!$D$9</definedName>
    <definedName name="odb24_50" localSheetId="20">'[2]odb 24'!$D$9</definedName>
    <definedName name="odb24_50" localSheetId="34">'[3]odb 24'!$D$9</definedName>
    <definedName name="odb24_50" localSheetId="35">'[3]odb 24'!$D$9</definedName>
    <definedName name="odb24_50" localSheetId="106">'[2]odb 24'!$D$9</definedName>
    <definedName name="odb24_50" localSheetId="42">'[4]odb 24'!$D$9</definedName>
    <definedName name="odb24_50" localSheetId="86">'[3]odb 24'!$D$9</definedName>
    <definedName name="odb24_50" localSheetId="87">'[4]odb 24'!$D$9</definedName>
    <definedName name="odb24_50" localSheetId="88">'[5]odb 24'!$D$9</definedName>
    <definedName name="odb24_50" localSheetId="89">'[5]odb 24'!$D$9</definedName>
    <definedName name="odb24_50" localSheetId="92">'[5]odb 24'!$D$9</definedName>
    <definedName name="odb24_50" localSheetId="95">'[6]odb 24'!$D$9</definedName>
    <definedName name="odb24_50" localSheetId="96">'[5]odb 24'!$D$9</definedName>
    <definedName name="odb24_50" localSheetId="97">'[5]odb 24'!$D$9</definedName>
    <definedName name="odb24_50" localSheetId="98">'[5]odb 24'!$D$9</definedName>
    <definedName name="odb24_50" localSheetId="99">'[3]odb 24'!$D$9</definedName>
    <definedName name="odb24_50" localSheetId="100">'[4]odb 24'!$D$9</definedName>
    <definedName name="odb24_50" localSheetId="101">'[4]odb 24'!$D$9</definedName>
    <definedName name="odb24_50" localSheetId="116">'[4]odb 24'!$D$9</definedName>
    <definedName name="odb24_50" localSheetId="126">'[3]odb 24'!$D$9</definedName>
    <definedName name="odb24_50" localSheetId="127">'[3]odb 24'!$D$9</definedName>
    <definedName name="odb24_50" localSheetId="129">'[4]odb 24'!$D$9</definedName>
    <definedName name="odb24_50" localSheetId="130">'[5]odb 24'!$D$9</definedName>
    <definedName name="odb24_50" localSheetId="132">'[4]odb 24'!$D$9</definedName>
    <definedName name="odb24_50" localSheetId="133">'[4]odb 24'!$D$9</definedName>
    <definedName name="odb24_50" localSheetId="135">'[5]odb 24'!$D$9</definedName>
    <definedName name="odb24_50" localSheetId="136">'[3]odb 24'!$D$9</definedName>
    <definedName name="odb24_50" localSheetId="137">'[4]odb 24'!$D$9</definedName>
    <definedName name="odb24_50">'[3]odb 24'!$D$9</definedName>
    <definedName name="odb24_60" localSheetId="19">'[2]odb 24'!$D$10</definedName>
    <definedName name="odb24_60" localSheetId="20">'[2]odb 24'!$D$10</definedName>
    <definedName name="odb24_60" localSheetId="34">'[3]odb 24'!$D$10</definedName>
    <definedName name="odb24_60" localSheetId="35">'[3]odb 24'!$D$10</definedName>
    <definedName name="odb24_60" localSheetId="106">'[2]odb 24'!$D$10</definedName>
    <definedName name="odb24_60" localSheetId="42">'[4]odb 24'!$D$10</definedName>
    <definedName name="odb24_60" localSheetId="86">'[3]odb 24'!$D$10</definedName>
    <definedName name="odb24_60" localSheetId="87">'[4]odb 24'!$D$10</definedName>
    <definedName name="odb24_60" localSheetId="88">'[5]odb 24'!$D$10</definedName>
    <definedName name="odb24_60" localSheetId="89">'[5]odb 24'!$D$10</definedName>
    <definedName name="odb24_60" localSheetId="92">'[5]odb 24'!$D$10</definedName>
    <definedName name="odb24_60" localSheetId="95">'[6]odb 24'!$D$10</definedName>
    <definedName name="odb24_60" localSheetId="96">'[5]odb 24'!$D$10</definedName>
    <definedName name="odb24_60" localSheetId="97">'[5]odb 24'!$D$10</definedName>
    <definedName name="odb24_60" localSheetId="98">'[5]odb 24'!$D$10</definedName>
    <definedName name="odb24_60" localSheetId="99">'[3]odb 24'!$D$10</definedName>
    <definedName name="odb24_60" localSheetId="100">'[4]odb 24'!$D$10</definedName>
    <definedName name="odb24_60" localSheetId="101">'[4]odb 24'!$D$10</definedName>
    <definedName name="odb24_60" localSheetId="116">'[4]odb 24'!$D$10</definedName>
    <definedName name="odb24_60" localSheetId="126">'[3]odb 24'!$D$10</definedName>
    <definedName name="odb24_60" localSheetId="127">'[3]odb 24'!$D$10</definedName>
    <definedName name="odb24_60" localSheetId="129">'[4]odb 24'!$D$10</definedName>
    <definedName name="odb24_60" localSheetId="130">'[5]odb 24'!$D$10</definedName>
    <definedName name="odb24_60" localSheetId="132">'[4]odb 24'!$D$10</definedName>
    <definedName name="odb24_60" localSheetId="133">'[4]odb 24'!$D$10</definedName>
    <definedName name="odb24_60" localSheetId="135">'[5]odb 24'!$D$10</definedName>
    <definedName name="odb24_60" localSheetId="136">'[3]odb 24'!$D$10</definedName>
    <definedName name="odb24_60" localSheetId="137">'[4]odb 24'!$D$10</definedName>
    <definedName name="odb24_60">'[3]odb 24'!$D$10</definedName>
    <definedName name="odb24_61" localSheetId="19">'[2]odb 24'!$D$6</definedName>
    <definedName name="odb24_61" localSheetId="20">'[2]odb 24'!$D$6</definedName>
    <definedName name="odb24_61" localSheetId="34">'[3]odb 24'!$D$6</definedName>
    <definedName name="odb24_61" localSheetId="35">'[3]odb 24'!$D$6</definedName>
    <definedName name="odb24_61" localSheetId="106">'[2]odb 24'!$D$6</definedName>
    <definedName name="odb24_61" localSheetId="42">'[4]odb 24'!$D$6</definedName>
    <definedName name="odb24_61" localSheetId="86">'[3]odb 24'!$D$6</definedName>
    <definedName name="odb24_61" localSheetId="87">'[4]odb 24'!$D$6</definedName>
    <definedName name="odb24_61" localSheetId="88">'[5]odb 24'!$D$6</definedName>
    <definedName name="odb24_61" localSheetId="89">'[5]odb 24'!$D$6</definedName>
    <definedName name="odb24_61" localSheetId="92">'[5]odb 24'!$D$6</definedName>
    <definedName name="odb24_61" localSheetId="95">'[6]odb 24'!$D$6</definedName>
    <definedName name="odb24_61" localSheetId="96">'[5]odb 24'!$D$6</definedName>
    <definedName name="odb24_61" localSheetId="97">'[5]odb 24'!$D$6</definedName>
    <definedName name="odb24_61" localSheetId="98">'[5]odb 24'!$D$6</definedName>
    <definedName name="odb24_61" localSheetId="99">'[3]odb 24'!$D$6</definedName>
    <definedName name="odb24_61" localSheetId="100">'[4]odb 24'!$D$6</definedName>
    <definedName name="odb24_61" localSheetId="101">'[4]odb 24'!$D$6</definedName>
    <definedName name="odb24_61" localSheetId="116">'[4]odb 24'!$D$6</definedName>
    <definedName name="odb24_61" localSheetId="126">'[3]odb 24'!$D$6</definedName>
    <definedName name="odb24_61" localSheetId="127">'[3]odb 24'!$D$6</definedName>
    <definedName name="odb24_61" localSheetId="129">'[4]odb 24'!$D$6</definedName>
    <definedName name="odb24_61" localSheetId="130">'[5]odb 24'!$D$6</definedName>
    <definedName name="odb24_61" localSheetId="132">'[4]odb 24'!$D$6</definedName>
    <definedName name="odb24_61" localSheetId="133">'[4]odb 24'!$D$6</definedName>
    <definedName name="odb24_61" localSheetId="135">'[5]odb 24'!$D$6</definedName>
    <definedName name="odb24_61" localSheetId="136">'[3]odb 24'!$D$6</definedName>
    <definedName name="odb24_61" localSheetId="137">'[4]odb 24'!$D$6</definedName>
    <definedName name="odb24_61">'[3]odb 24'!$D$6</definedName>
    <definedName name="odb25_40" localSheetId="19">'[2]odb 25'!$D$4</definedName>
    <definedName name="odb25_40" localSheetId="20">'[2]odb 25'!$D$4</definedName>
    <definedName name="odb25_40" localSheetId="34">'[3]odb 25'!$D$4</definedName>
    <definedName name="odb25_40" localSheetId="35">'[3]odb 25'!$D$4</definedName>
    <definedName name="odb25_40" localSheetId="106">'[2]odb 25'!$D$4</definedName>
    <definedName name="odb25_40" localSheetId="42">'[4]odb 25'!$D$4</definedName>
    <definedName name="odb25_40" localSheetId="86">'[3]odb 25'!$D$4</definedName>
    <definedName name="odb25_40" localSheetId="87">'[4]odb 25'!$D$4</definedName>
    <definedName name="odb25_40" localSheetId="88">'[5]odb 25'!$D$4</definedName>
    <definedName name="odb25_40" localSheetId="89">'[5]odb 25'!$D$4</definedName>
    <definedName name="odb25_40" localSheetId="92">'[5]odb 25'!$D$4</definedName>
    <definedName name="odb25_40" localSheetId="95">'[6]odb 25'!$D$4</definedName>
    <definedName name="odb25_40" localSheetId="96">'[5]odb 25'!$D$4</definedName>
    <definedName name="odb25_40" localSheetId="97">'[5]odb 25'!$D$4</definedName>
    <definedName name="odb25_40" localSheetId="98">'[5]odb 25'!$D$4</definedName>
    <definedName name="odb25_40" localSheetId="99">'[3]odb 25'!$D$4</definedName>
    <definedName name="odb25_40" localSheetId="100">'[4]odb 25'!$D$4</definedName>
    <definedName name="odb25_40" localSheetId="101">'[4]odb 25'!$D$4</definedName>
    <definedName name="odb25_40" localSheetId="116">'[4]odb 25'!$D$4</definedName>
    <definedName name="odb25_40" localSheetId="126">'[3]odb 25'!$D$4</definedName>
    <definedName name="odb25_40" localSheetId="127">'[3]odb 25'!$D$4</definedName>
    <definedName name="odb25_40" localSheetId="129">'[4]odb 25'!$D$4</definedName>
    <definedName name="odb25_40" localSheetId="130">'[5]odb 25'!$D$4</definedName>
    <definedName name="odb25_40" localSheetId="132">'[4]odb 25'!$D$4</definedName>
    <definedName name="odb25_40" localSheetId="133">'[4]odb 25'!$D$4</definedName>
    <definedName name="odb25_40" localSheetId="135">'[5]odb 25'!$D$4</definedName>
    <definedName name="odb25_40" localSheetId="136">'[3]odb 25'!$D$4</definedName>
    <definedName name="odb25_40" localSheetId="137">'[4]odb 25'!$D$4</definedName>
    <definedName name="odb25_40">'[3]odb 25'!$D$4</definedName>
    <definedName name="odb25_50" localSheetId="19">'[2]odb 25'!$D$16</definedName>
    <definedName name="odb25_50" localSheetId="20">'[2]odb 25'!$D$16</definedName>
    <definedName name="odb25_50" localSheetId="34">'[3]odb 25'!$D$16</definedName>
    <definedName name="odb25_50" localSheetId="35">'[3]odb 25'!$D$16</definedName>
    <definedName name="odb25_50" localSheetId="106">'[2]odb 25'!$D$16</definedName>
    <definedName name="odb25_50" localSheetId="42">'[4]odb 25'!$D$16</definedName>
    <definedName name="odb25_50" localSheetId="86">'[3]odb 25'!$D$16</definedName>
    <definedName name="odb25_50" localSheetId="87">'[4]odb 25'!$D$16</definedName>
    <definedName name="odb25_50" localSheetId="88">'[5]odb 25'!$D$16</definedName>
    <definedName name="odb25_50" localSheetId="89">'[5]odb 25'!$D$16</definedName>
    <definedName name="odb25_50" localSheetId="92">'[5]odb 25'!$D$16</definedName>
    <definedName name="odb25_50" localSheetId="95">'[6]odb 25'!$D$16</definedName>
    <definedName name="odb25_50" localSheetId="96">'[5]odb 25'!$D$16</definedName>
    <definedName name="odb25_50" localSheetId="97">'[5]odb 25'!$D$16</definedName>
    <definedName name="odb25_50" localSheetId="98">'[5]odb 25'!$D$16</definedName>
    <definedName name="odb25_50" localSheetId="99">'[3]odb 25'!$D$16</definedName>
    <definedName name="odb25_50" localSheetId="100">'[4]odb 25'!$D$16</definedName>
    <definedName name="odb25_50" localSheetId="101">'[4]odb 25'!$D$16</definedName>
    <definedName name="odb25_50" localSheetId="116">'[4]odb 25'!$D$16</definedName>
    <definedName name="odb25_50" localSheetId="126">'[3]odb 25'!$D$16</definedName>
    <definedName name="odb25_50" localSheetId="127">'[3]odb 25'!$D$16</definedName>
    <definedName name="odb25_50" localSheetId="129">'[4]odb 25'!$D$16</definedName>
    <definedName name="odb25_50" localSheetId="130">'[5]odb 25'!$D$16</definedName>
    <definedName name="odb25_50" localSheetId="132">'[4]odb 25'!$D$16</definedName>
    <definedName name="odb25_50" localSheetId="133">'[4]odb 25'!$D$16</definedName>
    <definedName name="odb25_50" localSheetId="135">'[5]odb 25'!$D$16</definedName>
    <definedName name="odb25_50" localSheetId="136">'[3]odb 25'!$D$16</definedName>
    <definedName name="odb25_50" localSheetId="137">'[4]odb 25'!$D$16</definedName>
    <definedName name="odb25_50">'[3]odb 25'!$D$16</definedName>
    <definedName name="odb25_60" localSheetId="19">'[2]odb 25'!$D$8</definedName>
    <definedName name="odb25_60" localSheetId="20">'[2]odb 25'!$D$8</definedName>
    <definedName name="odb25_60" localSheetId="34">'[3]odb 25'!$D$8</definedName>
    <definedName name="odb25_60" localSheetId="35">'[3]odb 25'!$D$8</definedName>
    <definedName name="odb25_60" localSheetId="106">'[2]odb 25'!$D$8</definedName>
    <definedName name="odb25_60" localSheetId="42">'[4]odb 25'!$D$8</definedName>
    <definedName name="odb25_60" localSheetId="86">'[3]odb 25'!$D$8</definedName>
    <definedName name="odb25_60" localSheetId="87">'[4]odb 25'!$D$8</definedName>
    <definedName name="odb25_60" localSheetId="88">'[5]odb 25'!$D$8</definedName>
    <definedName name="odb25_60" localSheetId="89">'[5]odb 25'!$D$8</definedName>
    <definedName name="odb25_60" localSheetId="92">'[5]odb 25'!$D$8</definedName>
    <definedName name="odb25_60" localSheetId="95">'[6]odb 25'!$D$8</definedName>
    <definedName name="odb25_60" localSheetId="96">'[5]odb 25'!$D$8</definedName>
    <definedName name="odb25_60" localSheetId="97">'[5]odb 25'!$D$8</definedName>
    <definedName name="odb25_60" localSheetId="98">'[5]odb 25'!$D$8</definedName>
    <definedName name="odb25_60" localSheetId="99">'[3]odb 25'!$D$8</definedName>
    <definedName name="odb25_60" localSheetId="100">'[4]odb 25'!$D$8</definedName>
    <definedName name="odb25_60" localSheetId="101">'[4]odb 25'!$D$8</definedName>
    <definedName name="odb25_60" localSheetId="116">'[4]odb 25'!$D$8</definedName>
    <definedName name="odb25_60" localSheetId="126">'[3]odb 25'!$D$8</definedName>
    <definedName name="odb25_60" localSheetId="127">'[3]odb 25'!$D$8</definedName>
    <definedName name="odb25_60" localSheetId="129">'[4]odb 25'!$D$8</definedName>
    <definedName name="odb25_60" localSheetId="130">'[5]odb 25'!$D$8</definedName>
    <definedName name="odb25_60" localSheetId="132">'[4]odb 25'!$D$8</definedName>
    <definedName name="odb25_60" localSheetId="133">'[4]odb 25'!$D$8</definedName>
    <definedName name="odb25_60" localSheetId="135">'[5]odb 25'!$D$8</definedName>
    <definedName name="odb25_60" localSheetId="136">'[3]odb 25'!$D$8</definedName>
    <definedName name="odb25_60" localSheetId="137">'[4]odb 25'!$D$8</definedName>
    <definedName name="odb25_60">'[3]odb 25'!$D$8</definedName>
    <definedName name="odb25_61" localSheetId="19">'[2]odb 25'!$D$12</definedName>
    <definedName name="odb25_61" localSheetId="20">'[2]odb 25'!$D$12</definedName>
    <definedName name="odb25_61" localSheetId="34">'[3]odb 25'!$D$12</definedName>
    <definedName name="odb25_61" localSheetId="35">'[3]odb 25'!$D$12</definedName>
    <definedName name="odb25_61" localSheetId="106">'[2]odb 25'!$D$12</definedName>
    <definedName name="odb25_61" localSheetId="42">'[4]odb 25'!$D$12</definedName>
    <definedName name="odb25_61" localSheetId="86">'[3]odb 25'!$D$12</definedName>
    <definedName name="odb25_61" localSheetId="87">'[4]odb 25'!$D$12</definedName>
    <definedName name="odb25_61" localSheetId="88">'[5]odb 25'!$D$12</definedName>
    <definedName name="odb25_61" localSheetId="89">'[5]odb 25'!$D$12</definedName>
    <definedName name="odb25_61" localSheetId="92">'[5]odb 25'!$D$12</definedName>
    <definedName name="odb25_61" localSheetId="95">'[6]odb 25'!$D$12</definedName>
    <definedName name="odb25_61" localSheetId="96">'[5]odb 25'!$D$12</definedName>
    <definedName name="odb25_61" localSheetId="97">'[5]odb 25'!$D$12</definedName>
    <definedName name="odb25_61" localSheetId="98">'[5]odb 25'!$D$12</definedName>
    <definedName name="odb25_61" localSheetId="99">'[3]odb 25'!$D$12</definedName>
    <definedName name="odb25_61" localSheetId="100">'[4]odb 25'!$D$12</definedName>
    <definedName name="odb25_61" localSheetId="101">'[4]odb 25'!$D$12</definedName>
    <definedName name="odb25_61" localSheetId="116">'[4]odb 25'!$D$12</definedName>
    <definedName name="odb25_61" localSheetId="126">'[3]odb 25'!$D$12</definedName>
    <definedName name="odb25_61" localSheetId="127">'[3]odb 25'!$D$12</definedName>
    <definedName name="odb25_61" localSheetId="129">'[4]odb 25'!$D$12</definedName>
    <definedName name="odb25_61" localSheetId="130">'[5]odb 25'!$D$12</definedName>
    <definedName name="odb25_61" localSheetId="132">'[4]odb 25'!$D$12</definedName>
    <definedName name="odb25_61" localSheetId="133">'[4]odb 25'!$D$12</definedName>
    <definedName name="odb25_61" localSheetId="135">'[5]odb 25'!$D$12</definedName>
    <definedName name="odb25_61" localSheetId="136">'[3]odb 25'!$D$12</definedName>
    <definedName name="odb25_61" localSheetId="137">'[4]odb 25'!$D$12</definedName>
    <definedName name="odb25_61">'[3]odb 25'!$D$12</definedName>
    <definedName name="odb26_40" localSheetId="19">'[2]odb 26'!$D$15</definedName>
    <definedName name="odb26_40" localSheetId="20">'[2]odb 26'!$D$15</definedName>
    <definedName name="odb26_40" localSheetId="34">'[3]odb 26'!$D$15</definedName>
    <definedName name="odb26_40" localSheetId="35">'[3]odb 26'!$D$15</definedName>
    <definedName name="odb26_40" localSheetId="106">'[2]odb 26'!$D$15</definedName>
    <definedName name="odb26_40" localSheetId="42">'[4]odb 26'!$D$15</definedName>
    <definedName name="odb26_40" localSheetId="86">'[3]odb 26'!$D$15</definedName>
    <definedName name="odb26_40" localSheetId="87">'[4]odb 26'!$D$15</definedName>
    <definedName name="odb26_40" localSheetId="88">'[5]odb 26'!$D$15</definedName>
    <definedName name="odb26_40" localSheetId="89">'[5]odb 26'!$D$15</definedName>
    <definedName name="odb26_40" localSheetId="92">'[5]odb 26'!$D$15</definedName>
    <definedName name="odb26_40" localSheetId="95">'[6]odb 26'!$D$15</definedName>
    <definedName name="odb26_40" localSheetId="96">'[5]odb 26'!$D$15</definedName>
    <definedName name="odb26_40" localSheetId="97">'[5]odb 26'!$D$15</definedName>
    <definedName name="odb26_40" localSheetId="98">'[5]odb 26'!$D$15</definedName>
    <definedName name="odb26_40" localSheetId="99">'[3]odb 26'!$D$15</definedName>
    <definedName name="odb26_40" localSheetId="100">'[4]odb 26'!$D$15</definedName>
    <definedName name="odb26_40" localSheetId="101">'[4]odb 26'!$D$15</definedName>
    <definedName name="odb26_40" localSheetId="116">'[4]odb 26'!$D$15</definedName>
    <definedName name="odb26_40" localSheetId="126">'[3]odb 26'!$D$15</definedName>
    <definedName name="odb26_40" localSheetId="127">'[3]odb 26'!$D$15</definedName>
    <definedName name="odb26_40" localSheetId="129">'[4]odb 26'!$D$15</definedName>
    <definedName name="odb26_40" localSheetId="130">'[5]odb 26'!$D$15</definedName>
    <definedName name="odb26_40" localSheetId="132">'[4]odb 26'!$D$15</definedName>
    <definedName name="odb26_40" localSheetId="133">'[4]odb 26'!$D$15</definedName>
    <definedName name="odb26_40" localSheetId="135">'[5]odb 26'!$D$15</definedName>
    <definedName name="odb26_40" localSheetId="136">'[3]odb 26'!$D$15</definedName>
    <definedName name="odb26_40" localSheetId="137">'[4]odb 26'!$D$15</definedName>
    <definedName name="odb26_40">'[3]odb 26'!$D$15</definedName>
    <definedName name="odb26_50" localSheetId="19">'[2]odb 26'!$D$16</definedName>
    <definedName name="odb26_50" localSheetId="20">'[2]odb 26'!$D$16</definedName>
    <definedName name="odb26_50" localSheetId="34">'[3]odb 26'!$D$16</definedName>
    <definedName name="odb26_50" localSheetId="35">'[3]odb 26'!$D$16</definedName>
    <definedName name="odb26_50" localSheetId="106">'[2]odb 26'!$D$16</definedName>
    <definedName name="odb26_50" localSheetId="42">'[4]odb 26'!$D$16</definedName>
    <definedName name="odb26_50" localSheetId="86">'[3]odb 26'!$D$16</definedName>
    <definedName name="odb26_50" localSheetId="87">'[4]odb 26'!$D$16</definedName>
    <definedName name="odb26_50" localSheetId="88">'[5]odb 26'!$D$16</definedName>
    <definedName name="odb26_50" localSheetId="89">'[5]odb 26'!$D$16</definedName>
    <definedName name="odb26_50" localSheetId="92">'[5]odb 26'!$D$16</definedName>
    <definedName name="odb26_50" localSheetId="95">'[6]odb 26'!$D$16</definedName>
    <definedName name="odb26_50" localSheetId="96">'[5]odb 26'!$D$16</definedName>
    <definedName name="odb26_50" localSheetId="97">'[5]odb 26'!$D$16</definedName>
    <definedName name="odb26_50" localSheetId="98">'[5]odb 26'!$D$16</definedName>
    <definedName name="odb26_50" localSheetId="99">'[3]odb 26'!$D$16</definedName>
    <definedName name="odb26_50" localSheetId="100">'[4]odb 26'!$D$16</definedName>
    <definedName name="odb26_50" localSheetId="101">'[4]odb 26'!$D$16</definedName>
    <definedName name="odb26_50" localSheetId="116">'[4]odb 26'!$D$16</definedName>
    <definedName name="odb26_50" localSheetId="126">'[3]odb 26'!$D$16</definedName>
    <definedName name="odb26_50" localSheetId="127">'[3]odb 26'!$D$16</definedName>
    <definedName name="odb26_50" localSheetId="129">'[4]odb 26'!$D$16</definedName>
    <definedName name="odb26_50" localSheetId="130">'[5]odb 26'!$D$16</definedName>
    <definedName name="odb26_50" localSheetId="132">'[4]odb 26'!$D$16</definedName>
    <definedName name="odb26_50" localSheetId="133">'[4]odb 26'!$D$16</definedName>
    <definedName name="odb26_50" localSheetId="135">'[5]odb 26'!$D$16</definedName>
    <definedName name="odb26_50" localSheetId="136">'[3]odb 26'!$D$16</definedName>
    <definedName name="odb26_50" localSheetId="137">'[4]odb 26'!$D$16</definedName>
    <definedName name="odb26_50">'[3]odb 26'!$D$16</definedName>
    <definedName name="odb26_60" localSheetId="19">'[2]odb 26'!$D$17</definedName>
    <definedName name="odb26_60" localSheetId="20">'[2]odb 26'!$D$17</definedName>
    <definedName name="odb26_60" localSheetId="34">'[3]odb 26'!$D$17</definedName>
    <definedName name="odb26_60" localSheetId="35">'[3]odb 26'!$D$17</definedName>
    <definedName name="odb26_60" localSheetId="106">'[2]odb 26'!$D$17</definedName>
    <definedName name="odb26_60" localSheetId="42">'[4]odb 26'!$D$17</definedName>
    <definedName name="odb26_60" localSheetId="86">'[3]odb 26'!$D$17</definedName>
    <definedName name="odb26_60" localSheetId="87">'[4]odb 26'!$D$17</definedName>
    <definedName name="odb26_60" localSheetId="88">'[5]odb 26'!$D$17</definedName>
    <definedName name="odb26_60" localSheetId="89">'[5]odb 26'!$D$17</definedName>
    <definedName name="odb26_60" localSheetId="92">'[5]odb 26'!$D$17</definedName>
    <definedName name="odb26_60" localSheetId="95">'[6]odb 26'!$D$17</definedName>
    <definedName name="odb26_60" localSheetId="96">'[5]odb 26'!$D$17</definedName>
    <definedName name="odb26_60" localSheetId="97">'[5]odb 26'!$D$17</definedName>
    <definedName name="odb26_60" localSheetId="98">'[5]odb 26'!$D$17</definedName>
    <definedName name="odb26_60" localSheetId="99">'[3]odb 26'!$D$17</definedName>
    <definedName name="odb26_60" localSheetId="100">'[4]odb 26'!$D$17</definedName>
    <definedName name="odb26_60" localSheetId="101">'[4]odb 26'!$D$17</definedName>
    <definedName name="odb26_60" localSheetId="116">'[4]odb 26'!$D$17</definedName>
    <definedName name="odb26_60" localSheetId="126">'[3]odb 26'!$D$17</definedName>
    <definedName name="odb26_60" localSheetId="127">'[3]odb 26'!$D$17</definedName>
    <definedName name="odb26_60" localSheetId="129">'[4]odb 26'!$D$17</definedName>
    <definedName name="odb26_60" localSheetId="130">'[5]odb 26'!$D$17</definedName>
    <definedName name="odb26_60" localSheetId="132">'[4]odb 26'!$D$17</definedName>
    <definedName name="odb26_60" localSheetId="133">'[4]odb 26'!$D$17</definedName>
    <definedName name="odb26_60" localSheetId="135">'[5]odb 26'!$D$17</definedName>
    <definedName name="odb26_60" localSheetId="136">'[3]odb 26'!$D$17</definedName>
    <definedName name="odb26_60" localSheetId="137">'[4]odb 26'!$D$17</definedName>
    <definedName name="odb26_60">'[3]odb 26'!$D$17</definedName>
    <definedName name="odb26_61" localSheetId="19">'[2]odb 26'!$D$4</definedName>
    <definedName name="odb26_61" localSheetId="20">'[2]odb 26'!$D$4</definedName>
    <definedName name="odb26_61" localSheetId="34">'[3]odb 26'!$D$4</definedName>
    <definedName name="odb26_61" localSheetId="35">'[3]odb 26'!$D$4</definedName>
    <definedName name="odb26_61" localSheetId="106">'[2]odb 26'!$D$4</definedName>
    <definedName name="odb26_61" localSheetId="42">'[4]odb 26'!$D$4</definedName>
    <definedName name="odb26_61" localSheetId="86">'[3]odb 26'!$D$4</definedName>
    <definedName name="odb26_61" localSheetId="87">'[4]odb 26'!$D$4</definedName>
    <definedName name="odb26_61" localSheetId="88">'[5]odb 26'!$D$4</definedName>
    <definedName name="odb26_61" localSheetId="89">'[5]odb 26'!$D$4</definedName>
    <definedName name="odb26_61" localSheetId="92">'[5]odb 26'!$D$4</definedName>
    <definedName name="odb26_61" localSheetId="95">'[6]odb 26'!$D$4</definedName>
    <definedName name="odb26_61" localSheetId="96">'[5]odb 26'!$D$4</definedName>
    <definedName name="odb26_61" localSheetId="97">'[5]odb 26'!$D$4</definedName>
    <definedName name="odb26_61" localSheetId="98">'[5]odb 26'!$D$4</definedName>
    <definedName name="odb26_61" localSheetId="99">'[3]odb 26'!$D$4</definedName>
    <definedName name="odb26_61" localSheetId="100">'[4]odb 26'!$D$4</definedName>
    <definedName name="odb26_61" localSheetId="101">'[4]odb 26'!$D$4</definedName>
    <definedName name="odb26_61" localSheetId="116">'[4]odb 26'!$D$4</definedName>
    <definedName name="odb26_61" localSheetId="126">'[3]odb 26'!$D$4</definedName>
    <definedName name="odb26_61" localSheetId="127">'[3]odb 26'!$D$4</definedName>
    <definedName name="odb26_61" localSheetId="129">'[4]odb 26'!$D$4</definedName>
    <definedName name="odb26_61" localSheetId="130">'[5]odb 26'!$D$4</definedName>
    <definedName name="odb26_61" localSheetId="132">'[4]odb 26'!$D$4</definedName>
    <definedName name="odb26_61" localSheetId="133">'[4]odb 26'!$D$4</definedName>
    <definedName name="odb26_61" localSheetId="135">'[5]odb 26'!$D$4</definedName>
    <definedName name="odb26_61" localSheetId="136">'[3]odb 26'!$D$4</definedName>
    <definedName name="odb26_61" localSheetId="137">'[4]odb 26'!$D$4</definedName>
    <definedName name="odb26_61">'[3]odb 26'!$D$4</definedName>
    <definedName name="odb31_40" localSheetId="19">'[2]odb 31'!$D$4</definedName>
    <definedName name="odb31_40" localSheetId="20">'[2]odb 31'!$D$4</definedName>
    <definedName name="odb31_40" localSheetId="34">'[3]odb 31'!$D$4</definedName>
    <definedName name="odb31_40" localSheetId="35">'[3]odb 31'!$D$4</definedName>
    <definedName name="odb31_40" localSheetId="106">'[2]odb 31'!$D$4</definedName>
    <definedName name="odb31_40" localSheetId="42">'[4]odb 31'!$D$4</definedName>
    <definedName name="odb31_40" localSheetId="86">'[3]odb 31'!$D$4</definedName>
    <definedName name="odb31_40" localSheetId="87">'[4]odb 31'!$D$4</definedName>
    <definedName name="odb31_40" localSheetId="88">'[5]odb 31'!$D$4</definedName>
    <definedName name="odb31_40" localSheetId="89">'[5]odb 31'!$D$4</definedName>
    <definedName name="odb31_40" localSheetId="92">'[5]odb 31'!$D$4</definedName>
    <definedName name="odb31_40" localSheetId="95">'[6]odb 31'!$D$4</definedName>
    <definedName name="odb31_40" localSheetId="96">'[5]odb 31'!$D$4</definedName>
    <definedName name="odb31_40" localSheetId="97">'[5]odb 31'!$D$4</definedName>
    <definedName name="odb31_40" localSheetId="98">'[5]odb 31'!$D$4</definedName>
    <definedName name="odb31_40" localSheetId="99">'[3]odb 31'!$D$4</definedName>
    <definedName name="odb31_40" localSheetId="100">'[4]odb 31'!$D$4</definedName>
    <definedName name="odb31_40" localSheetId="101">'[4]odb 31'!$D$4</definedName>
    <definedName name="odb31_40" localSheetId="116">'[4]odb 31'!$D$4</definedName>
    <definedName name="odb31_40" localSheetId="126">'[3]odb 31'!$D$4</definedName>
    <definedName name="odb31_40" localSheetId="127">'[3]odb 31'!$D$4</definedName>
    <definedName name="odb31_40" localSheetId="129">'[4]odb 31'!$D$4</definedName>
    <definedName name="odb31_40" localSheetId="130">'[5]odb 31'!$D$4</definedName>
    <definedName name="odb31_40" localSheetId="132">'[4]odb 31'!$D$4</definedName>
    <definedName name="odb31_40" localSheetId="133">'[4]odb 31'!$D$4</definedName>
    <definedName name="odb31_40" localSheetId="135">'[5]odb 31'!$D$4</definedName>
    <definedName name="odb31_40" localSheetId="136">'[3]odb 31'!$D$4</definedName>
    <definedName name="odb31_40" localSheetId="137">'[4]odb 31'!$D$4</definedName>
    <definedName name="odb31_40">'[3]odb 31'!$D$4</definedName>
    <definedName name="odb31_50" localSheetId="19">'[2]odb 31'!$D$8</definedName>
    <definedName name="odb31_50" localSheetId="20">'[2]odb 31'!$D$8</definedName>
    <definedName name="odb31_50" localSheetId="34">'[3]odb 31'!$D$8</definedName>
    <definedName name="odb31_50" localSheetId="35">'[3]odb 31'!$D$8</definedName>
    <definedName name="odb31_50" localSheetId="106">'[2]odb 31'!$D$8</definedName>
    <definedName name="odb31_50" localSheetId="42">'[4]odb 31'!$D$8</definedName>
    <definedName name="odb31_50" localSheetId="86">'[3]odb 31'!$D$8</definedName>
    <definedName name="odb31_50" localSheetId="87">'[4]odb 31'!$D$8</definedName>
    <definedName name="odb31_50" localSheetId="88">'[5]odb 31'!$D$8</definedName>
    <definedName name="odb31_50" localSheetId="89">'[5]odb 31'!$D$8</definedName>
    <definedName name="odb31_50" localSheetId="92">'[5]odb 31'!$D$8</definedName>
    <definedName name="odb31_50" localSheetId="95">'[6]odb 31'!$D$8</definedName>
    <definedName name="odb31_50" localSheetId="96">'[5]odb 31'!$D$8</definedName>
    <definedName name="odb31_50" localSheetId="97">'[5]odb 31'!$D$8</definedName>
    <definedName name="odb31_50" localSheetId="98">'[5]odb 31'!$D$8</definedName>
    <definedName name="odb31_50" localSheetId="99">'[3]odb 31'!$D$8</definedName>
    <definedName name="odb31_50" localSheetId="100">'[4]odb 31'!$D$8</definedName>
    <definedName name="odb31_50" localSheetId="101">'[4]odb 31'!$D$8</definedName>
    <definedName name="odb31_50" localSheetId="116">'[4]odb 31'!$D$8</definedName>
    <definedName name="odb31_50" localSheetId="126">'[3]odb 31'!$D$8</definedName>
    <definedName name="odb31_50" localSheetId="127">'[3]odb 31'!$D$8</definedName>
    <definedName name="odb31_50" localSheetId="129">'[4]odb 31'!$D$8</definedName>
    <definedName name="odb31_50" localSheetId="130">'[5]odb 31'!$D$8</definedName>
    <definedName name="odb31_50" localSheetId="132">'[4]odb 31'!$D$8</definedName>
    <definedName name="odb31_50" localSheetId="133">'[4]odb 31'!$D$8</definedName>
    <definedName name="odb31_50" localSheetId="135">'[5]odb 31'!$D$8</definedName>
    <definedName name="odb31_50" localSheetId="136">'[3]odb 31'!$D$8</definedName>
    <definedName name="odb31_50" localSheetId="137">'[4]odb 31'!$D$8</definedName>
    <definedName name="odb31_50">'[3]odb 31'!$D$8</definedName>
    <definedName name="odb31_60" localSheetId="19">'[2]odb 31'!$D$12</definedName>
    <definedName name="odb31_60" localSheetId="20">'[2]odb 31'!$D$12</definedName>
    <definedName name="odb31_60" localSheetId="34">'[3]odb 31'!$D$12</definedName>
    <definedName name="odb31_60" localSheetId="35">'[3]odb 31'!$D$12</definedName>
    <definedName name="odb31_60" localSheetId="106">'[2]odb 31'!$D$12</definedName>
    <definedName name="odb31_60" localSheetId="42">'[4]odb 31'!$D$12</definedName>
    <definedName name="odb31_60" localSheetId="86">'[3]odb 31'!$D$12</definedName>
    <definedName name="odb31_60" localSheetId="87">'[4]odb 31'!$D$12</definedName>
    <definedName name="odb31_60" localSheetId="88">'[5]odb 31'!$D$12</definedName>
    <definedName name="odb31_60" localSheetId="89">'[5]odb 31'!$D$12</definedName>
    <definedName name="odb31_60" localSheetId="92">'[5]odb 31'!$D$12</definedName>
    <definedName name="odb31_60" localSheetId="95">'[6]odb 31'!$D$12</definedName>
    <definedName name="odb31_60" localSheetId="96">'[5]odb 31'!$D$12</definedName>
    <definedName name="odb31_60" localSheetId="97">'[5]odb 31'!$D$12</definedName>
    <definedName name="odb31_60" localSheetId="98">'[5]odb 31'!$D$12</definedName>
    <definedName name="odb31_60" localSheetId="99">'[3]odb 31'!$D$12</definedName>
    <definedName name="odb31_60" localSheetId="100">'[4]odb 31'!$D$12</definedName>
    <definedName name="odb31_60" localSheetId="101">'[4]odb 31'!$D$12</definedName>
    <definedName name="odb31_60" localSheetId="116">'[4]odb 31'!$D$12</definedName>
    <definedName name="odb31_60" localSheetId="126">'[3]odb 31'!$D$12</definedName>
    <definedName name="odb31_60" localSheetId="127">'[3]odb 31'!$D$12</definedName>
    <definedName name="odb31_60" localSheetId="129">'[4]odb 31'!$D$12</definedName>
    <definedName name="odb31_60" localSheetId="130">'[5]odb 31'!$D$12</definedName>
    <definedName name="odb31_60" localSheetId="132">'[4]odb 31'!$D$12</definedName>
    <definedName name="odb31_60" localSheetId="133">'[4]odb 31'!$D$12</definedName>
    <definedName name="odb31_60" localSheetId="135">'[5]odb 31'!$D$12</definedName>
    <definedName name="odb31_60" localSheetId="136">'[3]odb 31'!$D$12</definedName>
    <definedName name="odb31_60" localSheetId="137">'[4]odb 31'!$D$12</definedName>
    <definedName name="odb31_60">'[3]odb 31'!$D$12</definedName>
    <definedName name="odb31_61" localSheetId="19">'[2]odb 31'!$D$16</definedName>
    <definedName name="odb31_61" localSheetId="20">'[2]odb 31'!$D$16</definedName>
    <definedName name="odb31_61" localSheetId="34">'[3]odb 31'!$D$16</definedName>
    <definedName name="odb31_61" localSheetId="35">'[3]odb 31'!$D$16</definedName>
    <definedName name="odb31_61" localSheetId="106">'[2]odb 31'!$D$16</definedName>
    <definedName name="odb31_61" localSheetId="42">'[4]odb 31'!$D$16</definedName>
    <definedName name="odb31_61" localSheetId="86">'[3]odb 31'!$D$16</definedName>
    <definedName name="odb31_61" localSheetId="87">'[4]odb 31'!$D$16</definedName>
    <definedName name="odb31_61" localSheetId="88">'[5]odb 31'!$D$16</definedName>
    <definedName name="odb31_61" localSheetId="89">'[5]odb 31'!$D$16</definedName>
    <definedName name="odb31_61" localSheetId="92">'[5]odb 31'!$D$16</definedName>
    <definedName name="odb31_61" localSheetId="95">'[6]odb 31'!$D$16</definedName>
    <definedName name="odb31_61" localSheetId="96">'[5]odb 31'!$D$16</definedName>
    <definedName name="odb31_61" localSheetId="97">'[5]odb 31'!$D$16</definedName>
    <definedName name="odb31_61" localSheetId="98">'[5]odb 31'!$D$16</definedName>
    <definedName name="odb31_61" localSheetId="99">'[3]odb 31'!$D$16</definedName>
    <definedName name="odb31_61" localSheetId="100">'[4]odb 31'!$D$16</definedName>
    <definedName name="odb31_61" localSheetId="101">'[4]odb 31'!$D$16</definedName>
    <definedName name="odb31_61" localSheetId="116">'[4]odb 31'!$D$16</definedName>
    <definedName name="odb31_61" localSheetId="126">'[3]odb 31'!$D$16</definedName>
    <definedName name="odb31_61" localSheetId="127">'[3]odb 31'!$D$16</definedName>
    <definedName name="odb31_61" localSheetId="129">'[4]odb 31'!$D$16</definedName>
    <definedName name="odb31_61" localSheetId="130">'[5]odb 31'!$D$16</definedName>
    <definedName name="odb31_61" localSheetId="132">'[4]odb 31'!$D$16</definedName>
    <definedName name="odb31_61" localSheetId="133">'[4]odb 31'!$D$16</definedName>
    <definedName name="odb31_61" localSheetId="135">'[5]odb 31'!$D$16</definedName>
    <definedName name="odb31_61" localSheetId="136">'[3]odb 31'!$D$16</definedName>
    <definedName name="odb31_61" localSheetId="137">'[4]odb 31'!$D$16</definedName>
    <definedName name="odb31_61">'[3]odb 31'!$D$16</definedName>
    <definedName name="odb32_40" localSheetId="19">'[2]odb 32'!$D$4</definedName>
    <definedName name="odb32_40" localSheetId="20">'[2]odb 32'!$D$4</definedName>
    <definedName name="odb32_40" localSheetId="34">'[3]odb 32'!$D$4</definedName>
    <definedName name="odb32_40" localSheetId="35">'[3]odb 32'!$D$4</definedName>
    <definedName name="odb32_40" localSheetId="106">'[2]odb 32'!$D$4</definedName>
    <definedName name="odb32_40" localSheetId="42">'[4]odb 32'!$D$4</definedName>
    <definedName name="odb32_40" localSheetId="86">'[3]odb 32'!$D$4</definedName>
    <definedName name="odb32_40" localSheetId="87">'[4]odb 32'!$D$4</definedName>
    <definedName name="odb32_40" localSheetId="88">'[5]odb 32'!$D$4</definedName>
    <definedName name="odb32_40" localSheetId="89">'[5]odb 32'!$D$4</definedName>
    <definedName name="odb32_40" localSheetId="92">'[5]odb 32'!$D$4</definedName>
    <definedName name="odb32_40" localSheetId="95">'[6]odb 32'!$D$4</definedName>
    <definedName name="odb32_40" localSheetId="96">'[5]odb 32'!$D$4</definedName>
    <definedName name="odb32_40" localSheetId="97">'[5]odb 32'!$D$4</definedName>
    <definedName name="odb32_40" localSheetId="98">'[5]odb 32'!$D$4</definedName>
    <definedName name="odb32_40" localSheetId="99">'[3]odb 32'!$D$4</definedName>
    <definedName name="odb32_40" localSheetId="100">'[4]odb 32'!$D$4</definedName>
    <definedName name="odb32_40" localSheetId="101">'[4]odb 32'!$D$4</definedName>
    <definedName name="odb32_40" localSheetId="116">'[4]odb 32'!$D$4</definedName>
    <definedName name="odb32_40" localSheetId="126">'[3]odb 32'!$D$4</definedName>
    <definedName name="odb32_40" localSheetId="127">'[3]odb 32'!$D$4</definedName>
    <definedName name="odb32_40" localSheetId="129">'[4]odb 32'!$D$4</definedName>
    <definedName name="odb32_40" localSheetId="130">'[5]odb 32'!$D$4</definedName>
    <definedName name="odb32_40" localSheetId="132">'[4]odb 32'!$D$4</definedName>
    <definedName name="odb32_40" localSheetId="133">'[4]odb 32'!$D$4</definedName>
    <definedName name="odb32_40" localSheetId="135">'[5]odb 32'!$D$4</definedName>
    <definedName name="odb32_40" localSheetId="136">'[3]odb 32'!$D$4</definedName>
    <definedName name="odb32_40" localSheetId="137">'[4]odb 32'!$D$4</definedName>
    <definedName name="odb32_40">'[3]odb 32'!$D$4</definedName>
    <definedName name="odb32_50" localSheetId="19">'[2]odb 32'!$D$13</definedName>
    <definedName name="odb32_50" localSheetId="20">'[2]odb 32'!$D$13</definedName>
    <definedName name="odb32_50" localSheetId="34">'[3]odb 32'!$D$13</definedName>
    <definedName name="odb32_50" localSheetId="35">'[3]odb 32'!$D$13</definedName>
    <definedName name="odb32_50" localSheetId="106">'[2]odb 32'!$D$13</definedName>
    <definedName name="odb32_50" localSheetId="42">'[4]odb 32'!$D$13</definedName>
    <definedName name="odb32_50" localSheetId="86">'[3]odb 32'!$D$13</definedName>
    <definedName name="odb32_50" localSheetId="87">'[4]odb 32'!$D$13</definedName>
    <definedName name="odb32_50" localSheetId="88">'[5]odb 32'!$D$13</definedName>
    <definedName name="odb32_50" localSheetId="89">'[5]odb 32'!$D$13</definedName>
    <definedName name="odb32_50" localSheetId="92">'[5]odb 32'!$D$13</definedName>
    <definedName name="odb32_50" localSheetId="95">'[6]odb 32'!$D$13</definedName>
    <definedName name="odb32_50" localSheetId="96">'[5]odb 32'!$D$13</definedName>
    <definedName name="odb32_50" localSheetId="97">'[5]odb 32'!$D$13</definedName>
    <definedName name="odb32_50" localSheetId="98">'[5]odb 32'!$D$13</definedName>
    <definedName name="odb32_50" localSheetId="99">'[3]odb 32'!$D$13</definedName>
    <definedName name="odb32_50" localSheetId="100">'[4]odb 32'!$D$13</definedName>
    <definedName name="odb32_50" localSheetId="101">'[4]odb 32'!$D$13</definedName>
    <definedName name="odb32_50" localSheetId="116">'[4]odb 32'!$D$13</definedName>
    <definedName name="odb32_50" localSheetId="126">'[3]odb 32'!$D$13</definedName>
    <definedName name="odb32_50" localSheetId="127">'[3]odb 32'!$D$13</definedName>
    <definedName name="odb32_50" localSheetId="129">'[4]odb 32'!$D$13</definedName>
    <definedName name="odb32_50" localSheetId="130">'[5]odb 32'!$D$13</definedName>
    <definedName name="odb32_50" localSheetId="132">'[4]odb 32'!$D$13</definedName>
    <definedName name="odb32_50" localSheetId="133">'[4]odb 32'!$D$13</definedName>
    <definedName name="odb32_50" localSheetId="135">'[5]odb 32'!$D$13</definedName>
    <definedName name="odb32_50" localSheetId="136">'[3]odb 32'!$D$13</definedName>
    <definedName name="odb32_50" localSheetId="137">'[4]odb 32'!$D$13</definedName>
    <definedName name="odb32_50">'[3]odb 32'!$D$13</definedName>
    <definedName name="odb32_60" localSheetId="19">'[2]odb 32'!$D$16</definedName>
    <definedName name="odb32_60" localSheetId="20">'[2]odb 32'!$D$16</definedName>
    <definedName name="odb32_60" localSheetId="34">'[3]odb 32'!$D$16</definedName>
    <definedName name="odb32_60" localSheetId="35">'[3]odb 32'!$D$16</definedName>
    <definedName name="odb32_60" localSheetId="106">'[2]odb 32'!$D$16</definedName>
    <definedName name="odb32_60" localSheetId="42">'[4]odb 32'!$D$16</definedName>
    <definedName name="odb32_60" localSheetId="86">'[3]odb 32'!$D$16</definedName>
    <definedName name="odb32_60" localSheetId="87">'[4]odb 32'!$D$16</definedName>
    <definedName name="odb32_60" localSheetId="88">'[5]odb 32'!$D$16</definedName>
    <definedName name="odb32_60" localSheetId="89">'[5]odb 32'!$D$16</definedName>
    <definedName name="odb32_60" localSheetId="92">'[5]odb 32'!$D$16</definedName>
    <definedName name="odb32_60" localSheetId="95">'[6]odb 32'!$D$16</definedName>
    <definedName name="odb32_60" localSheetId="96">'[5]odb 32'!$D$16</definedName>
    <definedName name="odb32_60" localSheetId="97">'[5]odb 32'!$D$16</definedName>
    <definedName name="odb32_60" localSheetId="98">'[5]odb 32'!$D$16</definedName>
    <definedName name="odb32_60" localSheetId="99">'[3]odb 32'!$D$16</definedName>
    <definedName name="odb32_60" localSheetId="100">'[4]odb 32'!$D$16</definedName>
    <definedName name="odb32_60" localSheetId="101">'[4]odb 32'!$D$16</definedName>
    <definedName name="odb32_60" localSheetId="116">'[4]odb 32'!$D$16</definedName>
    <definedName name="odb32_60" localSheetId="126">'[3]odb 32'!$D$16</definedName>
    <definedName name="odb32_60" localSheetId="127">'[3]odb 32'!$D$16</definedName>
    <definedName name="odb32_60" localSheetId="129">'[4]odb 32'!$D$16</definedName>
    <definedName name="odb32_60" localSheetId="130">'[5]odb 32'!$D$16</definedName>
    <definedName name="odb32_60" localSheetId="132">'[4]odb 32'!$D$16</definedName>
    <definedName name="odb32_60" localSheetId="133">'[4]odb 32'!$D$16</definedName>
    <definedName name="odb32_60" localSheetId="135">'[5]odb 32'!$D$16</definedName>
    <definedName name="odb32_60" localSheetId="136">'[3]odb 32'!$D$16</definedName>
    <definedName name="odb32_60" localSheetId="137">'[4]odb 32'!$D$16</definedName>
    <definedName name="odb32_60">'[3]odb 32'!$D$16</definedName>
    <definedName name="odb32_61" localSheetId="19">'[2]odb 32'!$D$27</definedName>
    <definedName name="odb32_61" localSheetId="20">'[2]odb 32'!$D$27</definedName>
    <definedName name="odb32_61" localSheetId="34">'[3]odb 32'!$D$27</definedName>
    <definedName name="odb32_61" localSheetId="35">'[3]odb 32'!$D$27</definedName>
    <definedName name="odb32_61" localSheetId="106">'[2]odb 32'!$D$27</definedName>
    <definedName name="odb32_61" localSheetId="42">'[4]odb 32'!$D$27</definedName>
    <definedName name="odb32_61" localSheetId="86">'[3]odb 32'!$D$27</definedName>
    <definedName name="odb32_61" localSheetId="87">'[4]odb 32'!$D$27</definedName>
    <definedName name="odb32_61" localSheetId="88">'[5]odb 32'!$D$27</definedName>
    <definedName name="odb32_61" localSheetId="89">'[5]odb 32'!$D$27</definedName>
    <definedName name="odb32_61" localSheetId="92">'[5]odb 32'!$D$27</definedName>
    <definedName name="odb32_61" localSheetId="95">'[6]odb 32'!$D$27</definedName>
    <definedName name="odb32_61" localSheetId="96">'[5]odb 32'!$D$27</definedName>
    <definedName name="odb32_61" localSheetId="97">'[5]odb 32'!$D$27</definedName>
    <definedName name="odb32_61" localSheetId="98">'[5]odb 32'!$D$27</definedName>
    <definedName name="odb32_61" localSheetId="99">'[3]odb 32'!$D$27</definedName>
    <definedName name="odb32_61" localSheetId="100">'[4]odb 32'!$D$27</definedName>
    <definedName name="odb32_61" localSheetId="101">'[4]odb 32'!$D$27</definedName>
    <definedName name="odb32_61" localSheetId="116">'[4]odb 32'!$D$27</definedName>
    <definedName name="odb32_61" localSheetId="126">'[3]odb 32'!$D$27</definedName>
    <definedName name="odb32_61" localSheetId="127">'[3]odb 32'!$D$27</definedName>
    <definedName name="odb32_61" localSheetId="129">'[4]odb 32'!$D$27</definedName>
    <definedName name="odb32_61" localSheetId="130">'[5]odb 32'!$D$27</definedName>
    <definedName name="odb32_61" localSheetId="132">'[4]odb 32'!$D$27</definedName>
    <definedName name="odb32_61" localSheetId="133">'[4]odb 32'!$D$27</definedName>
    <definedName name="odb32_61" localSheetId="135">'[5]odb 32'!$D$27</definedName>
    <definedName name="odb32_61" localSheetId="136">'[3]odb 32'!$D$27</definedName>
    <definedName name="odb32_61" localSheetId="137">'[4]odb 32'!$D$27</definedName>
    <definedName name="odb32_61">'[3]odb 32'!$D$27</definedName>
    <definedName name="odb33_40" localSheetId="19">'[2]odb 33'!$D$4</definedName>
    <definedName name="odb33_40" localSheetId="20">'[2]odb 33'!$D$4</definedName>
    <definedName name="odb33_40" localSheetId="34">'[3]odb 33'!$D$4</definedName>
    <definedName name="odb33_40" localSheetId="35">'[3]odb 33'!$D$4</definedName>
    <definedName name="odb33_40" localSheetId="106">'[2]odb 33'!$D$4</definedName>
    <definedName name="odb33_40" localSheetId="42">'[4]odb 33'!$D$4</definedName>
    <definedName name="odb33_40" localSheetId="86">'[3]odb 33'!$D$4</definedName>
    <definedName name="odb33_40" localSheetId="87">'[4]odb 33'!$D$4</definedName>
    <definedName name="odb33_40" localSheetId="88">'[5]odb 33'!$D$4</definedName>
    <definedName name="odb33_40" localSheetId="89">'[5]odb 33'!$D$4</definedName>
    <definedName name="odb33_40" localSheetId="92">'[5]odb 33'!$D$4</definedName>
    <definedName name="odb33_40" localSheetId="95">'[6]odb 33'!$D$4</definedName>
    <definedName name="odb33_40" localSheetId="96">'[5]odb 33'!$D$4</definedName>
    <definedName name="odb33_40" localSheetId="97">'[5]odb 33'!$D$4</definedName>
    <definedName name="odb33_40" localSheetId="98">'[5]odb 33'!$D$4</definedName>
    <definedName name="odb33_40" localSheetId="99">'[3]odb 33'!$D$4</definedName>
    <definedName name="odb33_40" localSheetId="100">'[4]odb 33'!$D$4</definedName>
    <definedName name="odb33_40" localSheetId="101">'[4]odb 33'!$D$4</definedName>
    <definedName name="odb33_40" localSheetId="116">'[4]odb 33'!$D$4</definedName>
    <definedName name="odb33_40" localSheetId="126">'[3]odb 33'!$D$4</definedName>
    <definedName name="odb33_40" localSheetId="127">'[3]odb 33'!$D$4</definedName>
    <definedName name="odb33_40" localSheetId="129">'[4]odb 33'!$D$4</definedName>
    <definedName name="odb33_40" localSheetId="130">'[5]odb 33'!$D$4</definedName>
    <definedName name="odb33_40" localSheetId="132">'[4]odb 33'!$D$4</definedName>
    <definedName name="odb33_40" localSheetId="133">'[4]odb 33'!$D$4</definedName>
    <definedName name="odb33_40" localSheetId="135">'[5]odb 33'!$D$4</definedName>
    <definedName name="odb33_40" localSheetId="136">'[3]odb 33'!$D$4</definedName>
    <definedName name="odb33_40" localSheetId="137">'[4]odb 33'!$D$4</definedName>
    <definedName name="odb33_40">'[3]odb 33'!$D$4</definedName>
    <definedName name="odb33_50" localSheetId="19">'[2]odb 33'!$D$40</definedName>
    <definedName name="odb33_50" localSheetId="20">'[2]odb 33'!$D$40</definedName>
    <definedName name="odb33_50" localSheetId="34">'[3]odb 33'!$D$40</definedName>
    <definedName name="odb33_50" localSheetId="35">'[3]odb 33'!$D$40</definedName>
    <definedName name="odb33_50" localSheetId="106">'[2]odb 33'!$D$40</definedName>
    <definedName name="odb33_50" localSheetId="42">'[4]odb 33'!$D$40</definedName>
    <definedName name="odb33_50" localSheetId="86">'[3]odb 33'!$D$40</definedName>
    <definedName name="odb33_50" localSheetId="87">'[4]odb 33'!$D$40</definedName>
    <definedName name="odb33_50" localSheetId="88">'[5]odb 33'!$D$40</definedName>
    <definedName name="odb33_50" localSheetId="89">'[5]odb 33'!$D$40</definedName>
    <definedName name="odb33_50" localSheetId="92">'[5]odb 33'!$D$40</definedName>
    <definedName name="odb33_50" localSheetId="95">'[6]odb 33'!$D$40</definedName>
    <definedName name="odb33_50" localSheetId="96">'[5]odb 33'!$D$40</definedName>
    <definedName name="odb33_50" localSheetId="97">'[5]odb 33'!$D$40</definedName>
    <definedName name="odb33_50" localSheetId="98">'[5]odb 33'!$D$40</definedName>
    <definedName name="odb33_50" localSheetId="99">'[3]odb 33'!$D$40</definedName>
    <definedName name="odb33_50" localSheetId="100">'[4]odb 33'!$D$40</definedName>
    <definedName name="odb33_50" localSheetId="101">'[4]odb 33'!$D$40</definedName>
    <definedName name="odb33_50" localSheetId="116">'[4]odb 33'!$D$40</definedName>
    <definedName name="odb33_50" localSheetId="126">'[3]odb 33'!$D$40</definedName>
    <definedName name="odb33_50" localSheetId="127">'[3]odb 33'!$D$40</definedName>
    <definedName name="odb33_50" localSheetId="129">'[4]odb 33'!$D$40</definedName>
    <definedName name="odb33_50" localSheetId="130">'[5]odb 33'!$D$40</definedName>
    <definedName name="odb33_50" localSheetId="132">'[4]odb 33'!$D$40</definedName>
    <definedName name="odb33_50" localSheetId="133">'[4]odb 33'!$D$40</definedName>
    <definedName name="odb33_50" localSheetId="135">'[5]odb 33'!$D$40</definedName>
    <definedName name="odb33_50" localSheetId="136">'[3]odb 33'!$D$40</definedName>
    <definedName name="odb33_50" localSheetId="137">'[4]odb 33'!$D$40</definedName>
    <definedName name="odb33_50">'[3]odb 33'!$D$40</definedName>
    <definedName name="odb33_60" localSheetId="19">'[2]odb 33'!$D$50</definedName>
    <definedName name="odb33_60" localSheetId="20">'[2]odb 33'!$D$50</definedName>
    <definedName name="odb33_60" localSheetId="34">'[3]odb 33'!$D$50</definedName>
    <definedName name="odb33_60" localSheetId="35">'[3]odb 33'!$D$50</definedName>
    <definedName name="odb33_60" localSheetId="106">'[2]odb 33'!$D$50</definedName>
    <definedName name="odb33_60" localSheetId="42">'[4]odb 33'!$D$50</definedName>
    <definedName name="odb33_60" localSheetId="86">'[3]odb 33'!$D$50</definedName>
    <definedName name="odb33_60" localSheetId="87">'[4]odb 33'!$D$50</definedName>
    <definedName name="odb33_60" localSheetId="88">'[5]odb 33'!$D$50</definedName>
    <definedName name="odb33_60" localSheetId="89">'[5]odb 33'!$D$50</definedName>
    <definedName name="odb33_60" localSheetId="92">'[5]odb 33'!$D$50</definedName>
    <definedName name="odb33_60" localSheetId="95">'[6]odb 33'!$D$50</definedName>
    <definedName name="odb33_60" localSheetId="96">'[5]odb 33'!$D$50</definedName>
    <definedName name="odb33_60" localSheetId="97">'[5]odb 33'!$D$50</definedName>
    <definedName name="odb33_60" localSheetId="98">'[5]odb 33'!$D$50</definedName>
    <definedName name="odb33_60" localSheetId="99">'[3]odb 33'!$D$50</definedName>
    <definedName name="odb33_60" localSheetId="100">'[4]odb 33'!$D$50</definedName>
    <definedName name="odb33_60" localSheetId="101">'[4]odb 33'!$D$50</definedName>
    <definedName name="odb33_60" localSheetId="116">'[4]odb 33'!$D$50</definedName>
    <definedName name="odb33_60" localSheetId="126">'[3]odb 33'!$D$50</definedName>
    <definedName name="odb33_60" localSheetId="127">'[3]odb 33'!$D$50</definedName>
    <definedName name="odb33_60" localSheetId="129">'[4]odb 33'!$D$50</definedName>
    <definedName name="odb33_60" localSheetId="130">'[5]odb 33'!$D$50</definedName>
    <definedName name="odb33_60" localSheetId="132">'[4]odb 33'!$D$50</definedName>
    <definedName name="odb33_60" localSheetId="133">'[4]odb 33'!$D$50</definedName>
    <definedName name="odb33_60" localSheetId="135">'[5]odb 33'!$D$50</definedName>
    <definedName name="odb33_60" localSheetId="136">'[3]odb 33'!$D$50</definedName>
    <definedName name="odb33_60" localSheetId="137">'[4]odb 33'!$D$50</definedName>
    <definedName name="odb33_60">'[3]odb 33'!$D$50</definedName>
    <definedName name="odb33_61" localSheetId="19">'[2]odb 33'!$D$76</definedName>
    <definedName name="odb33_61" localSheetId="20">'[2]odb 33'!$D$76</definedName>
    <definedName name="odb33_61" localSheetId="34">'[3]odb 33'!$D$76</definedName>
    <definedName name="odb33_61" localSheetId="35">'[3]odb 33'!$D$76</definedName>
    <definedName name="odb33_61" localSheetId="106">'[2]odb 33'!$D$76</definedName>
    <definedName name="odb33_61" localSheetId="42">'[4]odb 33'!$D$76</definedName>
    <definedName name="odb33_61" localSheetId="86">'[3]odb 33'!$D$76</definedName>
    <definedName name="odb33_61" localSheetId="87">'[4]odb 33'!$D$76</definedName>
    <definedName name="odb33_61" localSheetId="88">'[5]odb 33'!$D$76</definedName>
    <definedName name="odb33_61" localSheetId="89">'[5]odb 33'!$D$76</definedName>
    <definedName name="odb33_61" localSheetId="92">'[5]odb 33'!$D$76</definedName>
    <definedName name="odb33_61" localSheetId="95">'[6]odb 33'!$D$76</definedName>
    <definedName name="odb33_61" localSheetId="96">'[5]odb 33'!$D$76</definedName>
    <definedName name="odb33_61" localSheetId="97">'[5]odb 33'!$D$76</definedName>
    <definedName name="odb33_61" localSheetId="98">'[5]odb 33'!$D$76</definedName>
    <definedName name="odb33_61" localSheetId="99">'[3]odb 33'!$D$76</definedName>
    <definedName name="odb33_61" localSheetId="100">'[4]odb 33'!$D$76</definedName>
    <definedName name="odb33_61" localSheetId="101">'[4]odb 33'!$D$76</definedName>
    <definedName name="odb33_61" localSheetId="116">'[4]odb 33'!$D$76</definedName>
    <definedName name="odb33_61" localSheetId="126">'[3]odb 33'!$D$76</definedName>
    <definedName name="odb33_61" localSheetId="127">'[3]odb 33'!$D$76</definedName>
    <definedName name="odb33_61" localSheetId="129">'[4]odb 33'!$D$76</definedName>
    <definedName name="odb33_61" localSheetId="130">'[5]odb 33'!$D$76</definedName>
    <definedName name="odb33_61" localSheetId="132">'[4]odb 33'!$D$76</definedName>
    <definedName name="odb33_61" localSheetId="133">'[4]odb 33'!$D$76</definedName>
    <definedName name="odb33_61" localSheetId="135">'[5]odb 33'!$D$76</definedName>
    <definedName name="odb33_61" localSheetId="136">'[3]odb 33'!$D$76</definedName>
    <definedName name="odb33_61" localSheetId="137">'[4]odb 33'!$D$76</definedName>
    <definedName name="odb33_61">'[3]odb 33'!$D$76</definedName>
    <definedName name="odb34_40" localSheetId="19">'[2]odb 34'!$D$4</definedName>
    <definedName name="odb34_40" localSheetId="20">'[2]odb 34'!$D$4</definedName>
    <definedName name="odb34_40" localSheetId="34">'[3]odb 34'!$D$4</definedName>
    <definedName name="odb34_40" localSheetId="35">'[3]odb 34'!$D$4</definedName>
    <definedName name="odb34_40" localSheetId="106">'[2]odb 34'!$D$4</definedName>
    <definedName name="odb34_40" localSheetId="42">'[4]odb 34'!$D$4</definedName>
    <definedName name="odb34_40" localSheetId="86">'[3]odb 34'!$D$4</definedName>
    <definedName name="odb34_40" localSheetId="87">'[4]odb 34'!$D$4</definedName>
    <definedName name="odb34_40" localSheetId="88">'[5]odb 34'!$D$4</definedName>
    <definedName name="odb34_40" localSheetId="89">'[5]odb 34'!$D$4</definedName>
    <definedName name="odb34_40" localSheetId="92">'[5]odb 34'!$D$4</definedName>
    <definedName name="odb34_40" localSheetId="95">'[6]odb 34'!$D$4</definedName>
    <definedName name="odb34_40" localSheetId="96">'[5]odb 34'!$D$4</definedName>
    <definedName name="odb34_40" localSheetId="97">'[5]odb 34'!$D$4</definedName>
    <definedName name="odb34_40" localSheetId="98">'[5]odb 34'!$D$4</definedName>
    <definedName name="odb34_40" localSheetId="99">'[3]odb 34'!$D$4</definedName>
    <definedName name="odb34_40" localSheetId="100">'[4]odb 34'!$D$4</definedName>
    <definedName name="odb34_40" localSheetId="101">'[4]odb 34'!$D$4</definedName>
    <definedName name="odb34_40" localSheetId="116">'[4]odb 34'!$D$4</definedName>
    <definedName name="odb34_40" localSheetId="126">'[3]odb 34'!$D$4</definedName>
    <definedName name="odb34_40" localSheetId="127">'[3]odb 34'!$D$4</definedName>
    <definedName name="odb34_40" localSheetId="129">'[4]odb 34'!$D$4</definedName>
    <definedName name="odb34_40" localSheetId="130">'[5]odb 34'!$D$4</definedName>
    <definedName name="odb34_40" localSheetId="132">'[4]odb 34'!$D$4</definedName>
    <definedName name="odb34_40" localSheetId="133">'[4]odb 34'!$D$4</definedName>
    <definedName name="odb34_40" localSheetId="135">'[5]odb 34'!$D$4</definedName>
    <definedName name="odb34_40" localSheetId="136">'[3]odb 34'!$D$4</definedName>
    <definedName name="odb34_40" localSheetId="137">'[4]odb 34'!$D$4</definedName>
    <definedName name="odb34_40">'[3]odb 34'!$D$4</definedName>
    <definedName name="odb34_50" localSheetId="19">'[2]odb 34'!$D$15</definedName>
    <definedName name="odb34_50" localSheetId="20">'[2]odb 34'!$D$15</definedName>
    <definedName name="odb34_50" localSheetId="34">'[3]odb 34'!$D$15</definedName>
    <definedName name="odb34_50" localSheetId="35">'[3]odb 34'!$D$15</definedName>
    <definedName name="odb34_50" localSheetId="106">'[2]odb 34'!$D$15</definedName>
    <definedName name="odb34_50" localSheetId="42">'[4]odb 34'!$D$15</definedName>
    <definedName name="odb34_50" localSheetId="86">'[3]odb 34'!$D$15</definedName>
    <definedName name="odb34_50" localSheetId="87">'[4]odb 34'!$D$15</definedName>
    <definedName name="odb34_50" localSheetId="88">'[5]odb 34'!$D$15</definedName>
    <definedName name="odb34_50" localSheetId="89">'[5]odb 34'!$D$15</definedName>
    <definedName name="odb34_50" localSheetId="92">'[5]odb 34'!$D$15</definedName>
    <definedName name="odb34_50" localSheetId="95">'[6]odb 34'!$D$15</definedName>
    <definedName name="odb34_50" localSheetId="96">'[5]odb 34'!$D$15</definedName>
    <definedName name="odb34_50" localSheetId="97">'[5]odb 34'!$D$15</definedName>
    <definedName name="odb34_50" localSheetId="98">'[5]odb 34'!$D$15</definedName>
    <definedName name="odb34_50" localSheetId="99">'[3]odb 34'!$D$15</definedName>
    <definedName name="odb34_50" localSheetId="100">'[4]odb 34'!$D$15</definedName>
    <definedName name="odb34_50" localSheetId="101">'[4]odb 34'!$D$15</definedName>
    <definedName name="odb34_50" localSheetId="116">'[4]odb 34'!$D$15</definedName>
    <definedName name="odb34_50" localSheetId="126">'[3]odb 34'!$D$15</definedName>
    <definedName name="odb34_50" localSheetId="127">'[3]odb 34'!$D$15</definedName>
    <definedName name="odb34_50" localSheetId="129">'[4]odb 34'!$D$15</definedName>
    <definedName name="odb34_50" localSheetId="130">'[5]odb 34'!$D$15</definedName>
    <definedName name="odb34_50" localSheetId="132">'[4]odb 34'!$D$15</definedName>
    <definedName name="odb34_50" localSheetId="133">'[4]odb 34'!$D$15</definedName>
    <definedName name="odb34_50" localSheetId="135">'[5]odb 34'!$D$15</definedName>
    <definedName name="odb34_50" localSheetId="136">'[3]odb 34'!$D$15</definedName>
    <definedName name="odb34_50" localSheetId="137">'[4]odb 34'!$D$15</definedName>
    <definedName name="odb34_50">'[3]odb 34'!$D$15</definedName>
    <definedName name="odb34_60" localSheetId="19">'[2]odb 34'!$D$29</definedName>
    <definedName name="odb34_60" localSheetId="20">'[2]odb 34'!$D$29</definedName>
    <definedName name="odb34_60" localSheetId="34">'[3]odb 34'!$D$29</definedName>
    <definedName name="odb34_60" localSheetId="35">'[3]odb 34'!$D$29</definedName>
    <definedName name="odb34_60" localSheetId="106">'[2]odb 34'!$D$29</definedName>
    <definedName name="odb34_60" localSheetId="42">'[4]odb 34'!$D$29</definedName>
    <definedName name="odb34_60" localSheetId="86">'[3]odb 34'!$D$29</definedName>
    <definedName name="odb34_60" localSheetId="87">'[4]odb 34'!$D$29</definedName>
    <definedName name="odb34_60" localSheetId="88">'[5]odb 34'!$D$29</definedName>
    <definedName name="odb34_60" localSheetId="89">'[5]odb 34'!$D$29</definedName>
    <definedName name="odb34_60" localSheetId="92">'[5]odb 34'!$D$29</definedName>
    <definedName name="odb34_60" localSheetId="95">'[6]odb 34'!$D$29</definedName>
    <definedName name="odb34_60" localSheetId="96">'[5]odb 34'!$D$29</definedName>
    <definedName name="odb34_60" localSheetId="97">'[5]odb 34'!$D$29</definedName>
    <definedName name="odb34_60" localSheetId="98">'[5]odb 34'!$D$29</definedName>
    <definedName name="odb34_60" localSheetId="99">'[3]odb 34'!$D$29</definedName>
    <definedName name="odb34_60" localSheetId="100">'[4]odb 34'!$D$29</definedName>
    <definedName name="odb34_60" localSheetId="101">'[4]odb 34'!$D$29</definedName>
    <definedName name="odb34_60" localSheetId="116">'[4]odb 34'!$D$29</definedName>
    <definedName name="odb34_60" localSheetId="126">'[3]odb 34'!$D$29</definedName>
    <definedName name="odb34_60" localSheetId="127">'[3]odb 34'!$D$29</definedName>
    <definedName name="odb34_60" localSheetId="129">'[4]odb 34'!$D$29</definedName>
    <definedName name="odb34_60" localSheetId="130">'[5]odb 34'!$D$29</definedName>
    <definedName name="odb34_60" localSheetId="132">'[4]odb 34'!$D$29</definedName>
    <definedName name="odb34_60" localSheetId="133">'[4]odb 34'!$D$29</definedName>
    <definedName name="odb34_60" localSheetId="135">'[5]odb 34'!$D$29</definedName>
    <definedName name="odb34_60" localSheetId="136">'[3]odb 34'!$D$29</definedName>
    <definedName name="odb34_60" localSheetId="137">'[4]odb 34'!$D$29</definedName>
    <definedName name="odb34_60">'[3]odb 34'!$D$29</definedName>
    <definedName name="odb34_61" localSheetId="19">'[2]odb 34'!$D$40</definedName>
    <definedName name="odb34_61" localSheetId="20">'[2]odb 34'!$D$40</definedName>
    <definedName name="odb34_61" localSheetId="34">'[3]odb 34'!$D$40</definedName>
    <definedName name="odb34_61" localSheetId="35">'[3]odb 34'!$D$40</definedName>
    <definedName name="odb34_61" localSheetId="106">'[2]odb 34'!$D$40</definedName>
    <definedName name="odb34_61" localSheetId="42">'[4]odb 34'!$D$40</definedName>
    <definedName name="odb34_61" localSheetId="86">'[3]odb 34'!$D$40</definedName>
    <definedName name="odb34_61" localSheetId="87">'[4]odb 34'!$D$40</definedName>
    <definedName name="odb34_61" localSheetId="88">'[5]odb 34'!$D$40</definedName>
    <definedName name="odb34_61" localSheetId="89">'[5]odb 34'!$D$40</definedName>
    <definedName name="odb34_61" localSheetId="92">'[5]odb 34'!$D$40</definedName>
    <definedName name="odb34_61" localSheetId="95">'[6]odb 34'!$D$40</definedName>
    <definedName name="odb34_61" localSheetId="96">'[5]odb 34'!$D$40</definedName>
    <definedName name="odb34_61" localSheetId="97">'[5]odb 34'!$D$40</definedName>
    <definedName name="odb34_61" localSheetId="98">'[5]odb 34'!$D$40</definedName>
    <definedName name="odb34_61" localSheetId="99">'[3]odb 34'!$D$40</definedName>
    <definedName name="odb34_61" localSheetId="100">'[4]odb 34'!$D$40</definedName>
    <definedName name="odb34_61" localSheetId="101">'[4]odb 34'!$D$40</definedName>
    <definedName name="odb34_61" localSheetId="116">'[4]odb 34'!$D$40</definedName>
    <definedName name="odb34_61" localSheetId="126">'[3]odb 34'!$D$40</definedName>
    <definedName name="odb34_61" localSheetId="127">'[3]odb 34'!$D$40</definedName>
    <definedName name="odb34_61" localSheetId="129">'[4]odb 34'!$D$40</definedName>
    <definedName name="odb34_61" localSheetId="130">'[5]odb 34'!$D$40</definedName>
    <definedName name="odb34_61" localSheetId="132">'[4]odb 34'!$D$40</definedName>
    <definedName name="odb34_61" localSheetId="133">'[4]odb 34'!$D$40</definedName>
    <definedName name="odb34_61" localSheetId="135">'[5]odb 34'!$D$40</definedName>
    <definedName name="odb34_61" localSheetId="136">'[3]odb 34'!$D$40</definedName>
    <definedName name="odb34_61" localSheetId="137">'[4]odb 34'!$D$40</definedName>
    <definedName name="odb34_61">'[3]odb 34'!$D$40</definedName>
    <definedName name="odb35_40" localSheetId="19">'[2]odb 35'!$D$4</definedName>
    <definedName name="odb35_40" localSheetId="20">'[2]odb 35'!$D$4</definedName>
    <definedName name="odb35_40" localSheetId="34">'[3]odb 35'!$D$4</definedName>
    <definedName name="odb35_40" localSheetId="35">'[3]odb 35'!$D$4</definedName>
    <definedName name="odb35_40" localSheetId="106">'[2]odb 35'!$D$4</definedName>
    <definedName name="odb35_40" localSheetId="42">'[4]odb 35'!$D$4</definedName>
    <definedName name="odb35_40" localSheetId="86">'[3]odb 35'!$D$4</definedName>
    <definedName name="odb35_40" localSheetId="87">'[4]odb 35'!$D$4</definedName>
    <definedName name="odb35_40" localSheetId="88">'[5]odb 35'!$D$4</definedName>
    <definedName name="odb35_40" localSheetId="89">'[5]odb 35'!$D$4</definedName>
    <definedName name="odb35_40" localSheetId="92">'[5]odb 35'!$D$4</definedName>
    <definedName name="odb35_40" localSheetId="95">'[6]odb 35'!$D$4</definedName>
    <definedName name="odb35_40" localSheetId="96">'[5]odb 35'!$D$4</definedName>
    <definedName name="odb35_40" localSheetId="97">'[5]odb 35'!$D$4</definedName>
    <definedName name="odb35_40" localSheetId="98">'[5]odb 35'!$D$4</definedName>
    <definedName name="odb35_40" localSheetId="99">'[3]odb 35'!$D$4</definedName>
    <definedName name="odb35_40" localSheetId="100">'[4]odb 35'!$D$4</definedName>
    <definedName name="odb35_40" localSheetId="101">'[4]odb 35'!$D$4</definedName>
    <definedName name="odb35_40" localSheetId="116">'[4]odb 35'!$D$4</definedName>
    <definedName name="odb35_40" localSheetId="126">'[3]odb 35'!$D$4</definedName>
    <definedName name="odb35_40" localSheetId="127">'[3]odb 35'!$D$4</definedName>
    <definedName name="odb35_40" localSheetId="129">'[4]odb 35'!$D$4</definedName>
    <definedName name="odb35_40" localSheetId="130">'[5]odb 35'!$D$4</definedName>
    <definedName name="odb35_40" localSheetId="132">'[4]odb 35'!$D$4</definedName>
    <definedName name="odb35_40" localSheetId="133">'[4]odb 35'!$D$4</definedName>
    <definedName name="odb35_40" localSheetId="135">'[5]odb 35'!$D$4</definedName>
    <definedName name="odb35_40" localSheetId="136">'[3]odb 35'!$D$4</definedName>
    <definedName name="odb35_40" localSheetId="137">'[4]odb 35'!$D$4</definedName>
    <definedName name="odb35_40">'[3]odb 35'!$D$4</definedName>
    <definedName name="odb35_50" localSheetId="19">'[2]odb 35'!$D$20</definedName>
    <definedName name="odb35_50" localSheetId="20">'[2]odb 35'!$D$20</definedName>
    <definedName name="odb35_50" localSheetId="34">'[3]odb 35'!$D$20</definedName>
    <definedName name="odb35_50" localSheetId="35">'[3]odb 35'!$D$20</definedName>
    <definedName name="odb35_50" localSheetId="106">'[2]odb 35'!$D$20</definedName>
    <definedName name="odb35_50" localSheetId="42">'[4]odb 35'!$D$20</definedName>
    <definedName name="odb35_50" localSheetId="86">'[3]odb 35'!$D$20</definedName>
    <definedName name="odb35_50" localSheetId="87">'[4]odb 35'!$D$20</definedName>
    <definedName name="odb35_50" localSheetId="88">'[5]odb 35'!$D$20</definedName>
    <definedName name="odb35_50" localSheetId="89">'[5]odb 35'!$D$20</definedName>
    <definedName name="odb35_50" localSheetId="92">'[5]odb 35'!$D$20</definedName>
    <definedName name="odb35_50" localSheetId="95">'[6]odb 35'!$D$20</definedName>
    <definedName name="odb35_50" localSheetId="96">'[5]odb 35'!$D$20</definedName>
    <definedName name="odb35_50" localSheetId="97">'[5]odb 35'!$D$20</definedName>
    <definedName name="odb35_50" localSheetId="98">'[5]odb 35'!$D$20</definedName>
    <definedName name="odb35_50" localSheetId="99">'[3]odb 35'!$D$20</definedName>
    <definedName name="odb35_50" localSheetId="100">'[4]odb 35'!$D$20</definedName>
    <definedName name="odb35_50" localSheetId="101">'[4]odb 35'!$D$20</definedName>
    <definedName name="odb35_50" localSheetId="116">'[4]odb 35'!$D$20</definedName>
    <definedName name="odb35_50" localSheetId="126">'[3]odb 35'!$D$20</definedName>
    <definedName name="odb35_50" localSheetId="127">'[3]odb 35'!$D$20</definedName>
    <definedName name="odb35_50" localSheetId="129">'[4]odb 35'!$D$20</definedName>
    <definedName name="odb35_50" localSheetId="130">'[5]odb 35'!$D$20</definedName>
    <definedName name="odb35_50" localSheetId="132">'[4]odb 35'!$D$20</definedName>
    <definedName name="odb35_50" localSheetId="133">'[4]odb 35'!$D$20</definedName>
    <definedName name="odb35_50" localSheetId="135">'[5]odb 35'!$D$20</definedName>
    <definedName name="odb35_50" localSheetId="136">'[3]odb 35'!$D$20</definedName>
    <definedName name="odb35_50" localSheetId="137">'[4]odb 35'!$D$20</definedName>
    <definedName name="odb35_50">'[3]odb 35'!$D$20</definedName>
    <definedName name="odb35_60" localSheetId="19">'[2]odb 35'!$D$31</definedName>
    <definedName name="odb35_60" localSheetId="20">'[2]odb 35'!$D$31</definedName>
    <definedName name="odb35_60" localSheetId="34">'[3]odb 35'!$D$31</definedName>
    <definedName name="odb35_60" localSheetId="35">'[3]odb 35'!$D$31</definedName>
    <definedName name="odb35_60" localSheetId="106">'[2]odb 35'!$D$31</definedName>
    <definedName name="odb35_60" localSheetId="42">'[4]odb 35'!$D$31</definedName>
    <definedName name="odb35_60" localSheetId="86">'[3]odb 35'!$D$31</definedName>
    <definedName name="odb35_60" localSheetId="87">'[4]odb 35'!$D$31</definedName>
    <definedName name="odb35_60" localSheetId="88">'[5]odb 35'!$D$31</definedName>
    <definedName name="odb35_60" localSheetId="89">'[5]odb 35'!$D$31</definedName>
    <definedName name="odb35_60" localSheetId="92">'[5]odb 35'!$D$31</definedName>
    <definedName name="odb35_60" localSheetId="95">'[6]odb 35'!$D$31</definedName>
    <definedName name="odb35_60" localSheetId="96">'[5]odb 35'!$D$31</definedName>
    <definedName name="odb35_60" localSheetId="97">'[5]odb 35'!$D$31</definedName>
    <definedName name="odb35_60" localSheetId="98">'[5]odb 35'!$D$31</definedName>
    <definedName name="odb35_60" localSheetId="99">'[3]odb 35'!$D$31</definedName>
    <definedName name="odb35_60" localSheetId="100">'[4]odb 35'!$D$31</definedName>
    <definedName name="odb35_60" localSheetId="101">'[4]odb 35'!$D$31</definedName>
    <definedName name="odb35_60" localSheetId="116">'[4]odb 35'!$D$31</definedName>
    <definedName name="odb35_60" localSheetId="126">'[3]odb 35'!$D$31</definedName>
    <definedName name="odb35_60" localSheetId="127">'[3]odb 35'!$D$31</definedName>
    <definedName name="odb35_60" localSheetId="129">'[4]odb 35'!$D$31</definedName>
    <definedName name="odb35_60" localSheetId="130">'[5]odb 35'!$D$31</definedName>
    <definedName name="odb35_60" localSheetId="132">'[4]odb 35'!$D$31</definedName>
    <definedName name="odb35_60" localSheetId="133">'[4]odb 35'!$D$31</definedName>
    <definedName name="odb35_60" localSheetId="135">'[5]odb 35'!$D$31</definedName>
    <definedName name="odb35_60" localSheetId="136">'[3]odb 35'!$D$31</definedName>
    <definedName name="odb35_60" localSheetId="137">'[4]odb 35'!$D$31</definedName>
    <definedName name="odb35_60">'[3]odb 35'!$D$31</definedName>
    <definedName name="odb35_61" localSheetId="19">'[2]odb 35'!$D$50</definedName>
    <definedName name="odb35_61" localSheetId="20">'[2]odb 35'!$D$50</definedName>
    <definedName name="odb35_61" localSheetId="34">'[3]odb 35'!$D$50</definedName>
    <definedName name="odb35_61" localSheetId="35">'[3]odb 35'!$D$50</definedName>
    <definedName name="odb35_61" localSheetId="106">'[2]odb 35'!$D$50</definedName>
    <definedName name="odb35_61" localSheetId="42">'[4]odb 35'!$D$50</definedName>
    <definedName name="odb35_61" localSheetId="86">'[3]odb 35'!$D$50</definedName>
    <definedName name="odb35_61" localSheetId="87">'[4]odb 35'!$D$50</definedName>
    <definedName name="odb35_61" localSheetId="88">'[5]odb 35'!$D$50</definedName>
    <definedName name="odb35_61" localSheetId="89">'[5]odb 35'!$D$50</definedName>
    <definedName name="odb35_61" localSheetId="92">'[5]odb 35'!$D$50</definedName>
    <definedName name="odb35_61" localSheetId="95">'[6]odb 35'!$D$50</definedName>
    <definedName name="odb35_61" localSheetId="96">'[5]odb 35'!$D$50</definedName>
    <definedName name="odb35_61" localSheetId="97">'[5]odb 35'!$D$50</definedName>
    <definedName name="odb35_61" localSheetId="98">'[5]odb 35'!$D$50</definedName>
    <definedName name="odb35_61" localSheetId="99">'[3]odb 35'!$D$50</definedName>
    <definedName name="odb35_61" localSheetId="100">'[4]odb 35'!$D$50</definedName>
    <definedName name="odb35_61" localSheetId="101">'[4]odb 35'!$D$50</definedName>
    <definedName name="odb35_61" localSheetId="116">'[4]odb 35'!$D$50</definedName>
    <definedName name="odb35_61" localSheetId="126">'[3]odb 35'!$D$50</definedName>
    <definedName name="odb35_61" localSheetId="127">'[3]odb 35'!$D$50</definedName>
    <definedName name="odb35_61" localSheetId="129">'[4]odb 35'!$D$50</definedName>
    <definedName name="odb35_61" localSheetId="130">'[5]odb 35'!$D$50</definedName>
    <definedName name="odb35_61" localSheetId="132">'[4]odb 35'!$D$50</definedName>
    <definedName name="odb35_61" localSheetId="133">'[4]odb 35'!$D$50</definedName>
    <definedName name="odb35_61" localSheetId="135">'[5]odb 35'!$D$50</definedName>
    <definedName name="odb35_61" localSheetId="136">'[3]odb 35'!$D$50</definedName>
    <definedName name="odb35_61" localSheetId="137">'[4]odb 35'!$D$50</definedName>
    <definedName name="odb35_61">'[3]odb 35'!$D$50</definedName>
    <definedName name="odb36_40" localSheetId="19">'[2]odb 36'!$D$4</definedName>
    <definedName name="odb36_40" localSheetId="20">'[2]odb 36'!$D$4</definedName>
    <definedName name="odb36_40" localSheetId="34">'[3]odb 36'!$D$4</definedName>
    <definedName name="odb36_40" localSheetId="35">'[3]odb 36'!$D$4</definedName>
    <definedName name="odb36_40" localSheetId="106">'[2]odb 36'!$D$4</definedName>
    <definedName name="odb36_40" localSheetId="42">'[4]odb 36'!$D$4</definedName>
    <definedName name="odb36_40" localSheetId="86">'[3]odb 36'!$D$4</definedName>
    <definedName name="odb36_40" localSheetId="87">'[4]odb 36'!$D$4</definedName>
    <definedName name="odb36_40" localSheetId="88">'[5]odb 36'!$D$4</definedName>
    <definedName name="odb36_40" localSheetId="89">'[5]odb 36'!$D$4</definedName>
    <definedName name="odb36_40" localSheetId="92">'[5]odb 36'!$D$4</definedName>
    <definedName name="odb36_40" localSheetId="95">'[6]odb 36'!$D$4</definedName>
    <definedName name="odb36_40" localSheetId="96">'[5]odb 36'!$D$4</definedName>
    <definedName name="odb36_40" localSheetId="97">'[5]odb 36'!$D$4</definedName>
    <definedName name="odb36_40" localSheetId="98">'[5]odb 36'!$D$4</definedName>
    <definedName name="odb36_40" localSheetId="99">'[3]odb 36'!$D$4</definedName>
    <definedName name="odb36_40" localSheetId="100">'[4]odb 36'!$D$4</definedName>
    <definedName name="odb36_40" localSheetId="101">'[4]odb 36'!$D$4</definedName>
    <definedName name="odb36_40" localSheetId="116">'[4]odb 36'!$D$4</definedName>
    <definedName name="odb36_40" localSheetId="126">'[3]odb 36'!$D$4</definedName>
    <definedName name="odb36_40" localSheetId="127">'[3]odb 36'!$D$4</definedName>
    <definedName name="odb36_40" localSheetId="129">'[4]odb 36'!$D$4</definedName>
    <definedName name="odb36_40" localSheetId="130">'[5]odb 36'!$D$4</definedName>
    <definedName name="odb36_40" localSheetId="132">'[4]odb 36'!$D$4</definedName>
    <definedName name="odb36_40" localSheetId="133">'[4]odb 36'!$D$4</definedName>
    <definedName name="odb36_40" localSheetId="135">'[5]odb 36'!$D$4</definedName>
    <definedName name="odb36_40" localSheetId="136">'[3]odb 36'!$D$4</definedName>
    <definedName name="odb36_40" localSheetId="137">'[4]odb 36'!$D$4</definedName>
    <definedName name="odb36_40">'[3]odb 36'!$D$4</definedName>
    <definedName name="odb36_50" localSheetId="19">'[2]odb 36'!$D$8</definedName>
    <definedName name="odb36_50" localSheetId="20">'[2]odb 36'!$D$8</definedName>
    <definedName name="odb36_50" localSheetId="34">'[3]odb 36'!$D$8</definedName>
    <definedName name="odb36_50" localSheetId="35">'[3]odb 36'!$D$8</definedName>
    <definedName name="odb36_50" localSheetId="106">'[2]odb 36'!$D$8</definedName>
    <definedName name="odb36_50" localSheetId="42">'[4]odb 36'!$D$8</definedName>
    <definedName name="odb36_50" localSheetId="86">'[3]odb 36'!$D$8</definedName>
    <definedName name="odb36_50" localSheetId="87">'[4]odb 36'!$D$8</definedName>
    <definedName name="odb36_50" localSheetId="88">'[5]odb 36'!$D$8</definedName>
    <definedName name="odb36_50" localSheetId="89">'[5]odb 36'!$D$8</definedName>
    <definedName name="odb36_50" localSheetId="92">'[5]odb 36'!$D$8</definedName>
    <definedName name="odb36_50" localSheetId="95">'[6]odb 36'!$D$8</definedName>
    <definedName name="odb36_50" localSheetId="96">'[5]odb 36'!$D$8</definedName>
    <definedName name="odb36_50" localSheetId="97">'[5]odb 36'!$D$8</definedName>
    <definedName name="odb36_50" localSheetId="98">'[5]odb 36'!$D$8</definedName>
    <definedName name="odb36_50" localSheetId="99">'[3]odb 36'!$D$8</definedName>
    <definedName name="odb36_50" localSheetId="100">'[4]odb 36'!$D$8</definedName>
    <definedName name="odb36_50" localSheetId="101">'[4]odb 36'!$D$8</definedName>
    <definedName name="odb36_50" localSheetId="116">'[4]odb 36'!$D$8</definedName>
    <definedName name="odb36_50" localSheetId="126">'[3]odb 36'!$D$8</definedName>
    <definedName name="odb36_50" localSheetId="127">'[3]odb 36'!$D$8</definedName>
    <definedName name="odb36_50" localSheetId="129">'[4]odb 36'!$D$8</definedName>
    <definedName name="odb36_50" localSheetId="130">'[5]odb 36'!$D$8</definedName>
    <definedName name="odb36_50" localSheetId="132">'[4]odb 36'!$D$8</definedName>
    <definedName name="odb36_50" localSheetId="133">'[4]odb 36'!$D$8</definedName>
    <definedName name="odb36_50" localSheetId="135">'[5]odb 36'!$D$8</definedName>
    <definedName name="odb36_50" localSheetId="136">'[3]odb 36'!$D$8</definedName>
    <definedName name="odb36_50" localSheetId="137">'[4]odb 36'!$D$8</definedName>
    <definedName name="odb36_50">'[3]odb 36'!$D$8</definedName>
    <definedName name="odb36_60" localSheetId="19">'[2]odb 36'!$D$12</definedName>
    <definedName name="odb36_60" localSheetId="20">'[2]odb 36'!$D$12</definedName>
    <definedName name="odb36_60" localSheetId="34">'[3]odb 36'!$D$12</definedName>
    <definedName name="odb36_60" localSheetId="35">'[3]odb 36'!$D$12</definedName>
    <definedName name="odb36_60" localSheetId="106">'[2]odb 36'!$D$12</definedName>
    <definedName name="odb36_60" localSheetId="42">'[4]odb 36'!$D$12</definedName>
    <definedName name="odb36_60" localSheetId="86">'[3]odb 36'!$D$12</definedName>
    <definedName name="odb36_60" localSheetId="87">'[4]odb 36'!$D$12</definedName>
    <definedName name="odb36_60" localSheetId="88">'[5]odb 36'!$D$12</definedName>
    <definedName name="odb36_60" localSheetId="89">'[5]odb 36'!$D$12</definedName>
    <definedName name="odb36_60" localSheetId="92">'[5]odb 36'!$D$12</definedName>
    <definedName name="odb36_60" localSheetId="95">'[6]odb 36'!$D$12</definedName>
    <definedName name="odb36_60" localSheetId="96">'[5]odb 36'!$D$12</definedName>
    <definedName name="odb36_60" localSheetId="97">'[5]odb 36'!$D$12</definedName>
    <definedName name="odb36_60" localSheetId="98">'[5]odb 36'!$D$12</definedName>
    <definedName name="odb36_60" localSheetId="99">'[3]odb 36'!$D$12</definedName>
    <definedName name="odb36_60" localSheetId="100">'[4]odb 36'!$D$12</definedName>
    <definedName name="odb36_60" localSheetId="101">'[4]odb 36'!$D$12</definedName>
    <definedName name="odb36_60" localSheetId="116">'[4]odb 36'!$D$12</definedName>
    <definedName name="odb36_60" localSheetId="126">'[3]odb 36'!$D$12</definedName>
    <definedName name="odb36_60" localSheetId="127">'[3]odb 36'!$D$12</definedName>
    <definedName name="odb36_60" localSheetId="129">'[4]odb 36'!$D$12</definedName>
    <definedName name="odb36_60" localSheetId="130">'[5]odb 36'!$D$12</definedName>
    <definedName name="odb36_60" localSheetId="132">'[4]odb 36'!$D$12</definedName>
    <definedName name="odb36_60" localSheetId="133">'[4]odb 36'!$D$12</definedName>
    <definedName name="odb36_60" localSheetId="135">'[5]odb 36'!$D$12</definedName>
    <definedName name="odb36_60" localSheetId="136">'[3]odb 36'!$D$12</definedName>
    <definedName name="odb36_60" localSheetId="137">'[4]odb 36'!$D$12</definedName>
    <definedName name="odb36_60">'[3]odb 36'!$D$12</definedName>
    <definedName name="odb36_61" localSheetId="19">'[2]odb 36'!$D$16</definedName>
    <definedName name="odb36_61" localSheetId="20">'[2]odb 36'!$D$16</definedName>
    <definedName name="odb36_61" localSheetId="34">'[3]odb 36'!$D$16</definedName>
    <definedName name="odb36_61" localSheetId="35">'[3]odb 36'!$D$16</definedName>
    <definedName name="odb36_61" localSheetId="106">'[2]odb 36'!$D$16</definedName>
    <definedName name="odb36_61" localSheetId="42">'[4]odb 36'!$D$16</definedName>
    <definedName name="odb36_61" localSheetId="86">'[3]odb 36'!$D$16</definedName>
    <definedName name="odb36_61" localSheetId="87">'[4]odb 36'!$D$16</definedName>
    <definedName name="odb36_61" localSheetId="88">'[5]odb 36'!$D$16</definedName>
    <definedName name="odb36_61" localSheetId="89">'[5]odb 36'!$D$16</definedName>
    <definedName name="odb36_61" localSheetId="92">'[5]odb 36'!$D$16</definedName>
    <definedName name="odb36_61" localSheetId="95">'[6]odb 36'!$D$16</definedName>
    <definedName name="odb36_61" localSheetId="96">'[5]odb 36'!$D$16</definedName>
    <definedName name="odb36_61" localSheetId="97">'[5]odb 36'!$D$16</definedName>
    <definedName name="odb36_61" localSheetId="98">'[5]odb 36'!$D$16</definedName>
    <definedName name="odb36_61" localSheetId="99">'[3]odb 36'!$D$16</definedName>
    <definedName name="odb36_61" localSheetId="100">'[4]odb 36'!$D$16</definedName>
    <definedName name="odb36_61" localSheetId="101">'[4]odb 36'!$D$16</definedName>
    <definedName name="odb36_61" localSheetId="116">'[4]odb 36'!$D$16</definedName>
    <definedName name="odb36_61" localSheetId="126">'[3]odb 36'!$D$16</definedName>
    <definedName name="odb36_61" localSheetId="127">'[3]odb 36'!$D$16</definedName>
    <definedName name="odb36_61" localSheetId="129">'[4]odb 36'!$D$16</definedName>
    <definedName name="odb36_61" localSheetId="130">'[5]odb 36'!$D$16</definedName>
    <definedName name="odb36_61" localSheetId="132">'[4]odb 36'!$D$16</definedName>
    <definedName name="odb36_61" localSheetId="133">'[4]odb 36'!$D$16</definedName>
    <definedName name="odb36_61" localSheetId="135">'[5]odb 36'!$D$16</definedName>
    <definedName name="odb36_61" localSheetId="136">'[3]odb 36'!$D$16</definedName>
    <definedName name="odb36_61" localSheetId="137">'[4]odb 36'!$D$16</definedName>
    <definedName name="odb36_61">'[3]odb 36'!$D$16</definedName>
    <definedName name="odb37_40" localSheetId="19">'[2]odb 37'!$D$5</definedName>
    <definedName name="odb37_40" localSheetId="20">'[2]odb 37'!$D$5</definedName>
    <definedName name="odb37_40" localSheetId="34">'[3]odb 37'!$D$5</definedName>
    <definedName name="odb37_40" localSheetId="35">'[3]odb 37'!$D$5</definedName>
    <definedName name="odb37_40" localSheetId="106">'[2]odb 37'!$D$5</definedName>
    <definedName name="odb37_40" localSheetId="42">'[4]odb 37'!$D$5</definedName>
    <definedName name="odb37_40" localSheetId="86">'[3]odb 37'!$D$5</definedName>
    <definedName name="odb37_40" localSheetId="87">'[4]odb 37'!$D$5</definedName>
    <definedName name="odb37_40" localSheetId="88">'[5]odb 37'!$D$5</definedName>
    <definedName name="odb37_40" localSheetId="89">'[5]odb 37'!$D$5</definedName>
    <definedName name="odb37_40" localSheetId="92">'[5]odb 37'!$D$5</definedName>
    <definedName name="odb37_40" localSheetId="95">'[6]odb 37'!$D$5</definedName>
    <definedName name="odb37_40" localSheetId="96">'[5]odb 37'!$D$5</definedName>
    <definedName name="odb37_40" localSheetId="97">'[5]odb 37'!$D$5</definedName>
    <definedName name="odb37_40" localSheetId="98">'[5]odb 37'!$D$5</definedName>
    <definedName name="odb37_40" localSheetId="99">'[3]odb 37'!$D$5</definedName>
    <definedName name="odb37_40" localSheetId="100">'[4]odb 37'!$D$5</definedName>
    <definedName name="odb37_40" localSheetId="101">'[4]odb 37'!$D$5</definedName>
    <definedName name="odb37_40" localSheetId="116">'[4]odb 37'!$D$5</definedName>
    <definedName name="odb37_40" localSheetId="126">'[3]odb 37'!$D$5</definedName>
    <definedName name="odb37_40" localSheetId="127">'[3]odb 37'!$D$5</definedName>
    <definedName name="odb37_40" localSheetId="129">'[4]odb 37'!$D$5</definedName>
    <definedName name="odb37_40" localSheetId="130">'[5]odb 37'!$D$5</definedName>
    <definedName name="odb37_40" localSheetId="132">'[4]odb 37'!$D$5</definedName>
    <definedName name="odb37_40" localSheetId="133">'[4]odb 37'!$D$5</definedName>
    <definedName name="odb37_40" localSheetId="135">'[5]odb 37'!$D$5</definedName>
    <definedName name="odb37_40" localSheetId="136">'[3]odb 37'!$D$5</definedName>
    <definedName name="odb37_40" localSheetId="137">'[4]odb 37'!$D$5</definedName>
    <definedName name="odb37_40">'[3]odb 37'!$D$5</definedName>
    <definedName name="odb37_50" localSheetId="19">'[2]odb 37'!$D$23</definedName>
    <definedName name="odb37_50" localSheetId="20">'[2]odb 37'!$D$23</definedName>
    <definedName name="odb37_50" localSheetId="34">'[3]odb 37'!$D$23</definedName>
    <definedName name="odb37_50" localSheetId="35">'[3]odb 37'!$D$23</definedName>
    <definedName name="odb37_50" localSheetId="106">'[2]odb 37'!$D$23</definedName>
    <definedName name="odb37_50" localSheetId="42">'[4]odb 37'!$D$23</definedName>
    <definedName name="odb37_50" localSheetId="86">'[3]odb 37'!$D$23</definedName>
    <definedName name="odb37_50" localSheetId="87">'[4]odb 37'!$D$23</definedName>
    <definedName name="odb37_50" localSheetId="88">'[5]odb 37'!$D$23</definedName>
    <definedName name="odb37_50" localSheetId="89">'[5]odb 37'!$D$23</definedName>
    <definedName name="odb37_50" localSheetId="92">'[5]odb 37'!$D$23</definedName>
    <definedName name="odb37_50" localSheetId="95">'[6]odb 37'!$D$23</definedName>
    <definedName name="odb37_50" localSheetId="96">'[5]odb 37'!$D$23</definedName>
    <definedName name="odb37_50" localSheetId="97">'[5]odb 37'!$D$23</definedName>
    <definedName name="odb37_50" localSheetId="98">'[5]odb 37'!$D$23</definedName>
    <definedName name="odb37_50" localSheetId="99">'[3]odb 37'!$D$23</definedName>
    <definedName name="odb37_50" localSheetId="100">'[4]odb 37'!$D$23</definedName>
    <definedName name="odb37_50" localSheetId="101">'[4]odb 37'!$D$23</definedName>
    <definedName name="odb37_50" localSheetId="116">'[4]odb 37'!$D$23</definedName>
    <definedName name="odb37_50" localSheetId="126">'[3]odb 37'!$D$23</definedName>
    <definedName name="odb37_50" localSheetId="127">'[3]odb 37'!$D$23</definedName>
    <definedName name="odb37_50" localSheetId="129">'[4]odb 37'!$D$23</definedName>
    <definedName name="odb37_50" localSheetId="130">'[5]odb 37'!$D$23</definedName>
    <definedName name="odb37_50" localSheetId="132">'[4]odb 37'!$D$23</definedName>
    <definedName name="odb37_50" localSheetId="133">'[4]odb 37'!$D$23</definedName>
    <definedName name="odb37_50" localSheetId="135">'[5]odb 37'!$D$23</definedName>
    <definedName name="odb37_50" localSheetId="136">'[3]odb 37'!$D$23</definedName>
    <definedName name="odb37_50" localSheetId="137">'[4]odb 37'!$D$23</definedName>
    <definedName name="odb37_50">'[3]odb 37'!$D$23</definedName>
    <definedName name="odb37_60" localSheetId="19">'[2]odb 37'!$D$39</definedName>
    <definedName name="odb37_60" localSheetId="20">'[2]odb 37'!$D$39</definedName>
    <definedName name="odb37_60" localSheetId="34">'[3]odb 37'!$D$39</definedName>
    <definedName name="odb37_60" localSheetId="35">'[3]odb 37'!$D$39</definedName>
    <definedName name="odb37_60" localSheetId="106">'[2]odb 37'!$D$39</definedName>
    <definedName name="odb37_60" localSheetId="42">'[4]odb 37'!$D$39</definedName>
    <definedName name="odb37_60" localSheetId="86">'[3]odb 37'!$D$39</definedName>
    <definedName name="odb37_60" localSheetId="87">'[4]odb 37'!$D$39</definedName>
    <definedName name="odb37_60" localSheetId="88">'[5]odb 37'!$D$39</definedName>
    <definedName name="odb37_60" localSheetId="89">'[5]odb 37'!$D$39</definedName>
    <definedName name="odb37_60" localSheetId="92">'[5]odb 37'!$D$39</definedName>
    <definedName name="odb37_60" localSheetId="95">'[6]odb 37'!$D$39</definedName>
    <definedName name="odb37_60" localSheetId="96">'[5]odb 37'!$D$39</definedName>
    <definedName name="odb37_60" localSheetId="97">'[5]odb 37'!$D$39</definedName>
    <definedName name="odb37_60" localSheetId="98">'[5]odb 37'!$D$39</definedName>
    <definedName name="odb37_60" localSheetId="99">'[3]odb 37'!$D$39</definedName>
    <definedName name="odb37_60" localSheetId="100">'[4]odb 37'!$D$39</definedName>
    <definedName name="odb37_60" localSheetId="101">'[4]odb 37'!$D$39</definedName>
    <definedName name="odb37_60" localSheetId="116">'[4]odb 37'!$D$39</definedName>
    <definedName name="odb37_60" localSheetId="126">'[3]odb 37'!$D$39</definedName>
    <definedName name="odb37_60" localSheetId="127">'[3]odb 37'!$D$39</definedName>
    <definedName name="odb37_60" localSheetId="129">'[4]odb 37'!$D$39</definedName>
    <definedName name="odb37_60" localSheetId="130">'[5]odb 37'!$D$39</definedName>
    <definedName name="odb37_60" localSheetId="132">'[4]odb 37'!$D$39</definedName>
    <definedName name="odb37_60" localSheetId="133">'[4]odb 37'!$D$39</definedName>
    <definedName name="odb37_60" localSheetId="135">'[5]odb 37'!$D$39</definedName>
    <definedName name="odb37_60" localSheetId="136">'[3]odb 37'!$D$39</definedName>
    <definedName name="odb37_60" localSheetId="137">'[4]odb 37'!$D$39</definedName>
    <definedName name="odb37_60">'[3]odb 37'!$D$39</definedName>
    <definedName name="odb37_61" localSheetId="19">'[2]odb 37'!$D$51</definedName>
    <definedName name="odb37_61" localSheetId="20">'[2]odb 37'!$D$51</definedName>
    <definedName name="odb37_61" localSheetId="34">'[3]odb 37'!$D$51</definedName>
    <definedName name="odb37_61" localSheetId="35">'[3]odb 37'!$D$51</definedName>
    <definedName name="odb37_61" localSheetId="106">'[2]odb 37'!$D$51</definedName>
    <definedName name="odb37_61" localSheetId="42">'[4]odb 37'!$D$51</definedName>
    <definedName name="odb37_61" localSheetId="86">'[3]odb 37'!$D$51</definedName>
    <definedName name="odb37_61" localSheetId="87">'[4]odb 37'!$D$51</definedName>
    <definedName name="odb37_61" localSheetId="88">'[5]odb 37'!$D$51</definedName>
    <definedName name="odb37_61" localSheetId="89">'[5]odb 37'!$D$51</definedName>
    <definedName name="odb37_61" localSheetId="92">'[5]odb 37'!$D$51</definedName>
    <definedName name="odb37_61" localSheetId="95">'[6]odb 37'!$D$51</definedName>
    <definedName name="odb37_61" localSheetId="96">'[5]odb 37'!$D$51</definedName>
    <definedName name="odb37_61" localSheetId="97">'[5]odb 37'!$D$51</definedName>
    <definedName name="odb37_61" localSheetId="98">'[5]odb 37'!$D$51</definedName>
    <definedName name="odb37_61" localSheetId="99">'[3]odb 37'!$D$51</definedName>
    <definedName name="odb37_61" localSheetId="100">'[4]odb 37'!$D$51</definedName>
    <definedName name="odb37_61" localSheetId="101">'[4]odb 37'!$D$51</definedName>
    <definedName name="odb37_61" localSheetId="116">'[4]odb 37'!$D$51</definedName>
    <definedName name="odb37_61" localSheetId="126">'[3]odb 37'!$D$51</definedName>
    <definedName name="odb37_61" localSheetId="127">'[3]odb 37'!$D$51</definedName>
    <definedName name="odb37_61" localSheetId="129">'[4]odb 37'!$D$51</definedName>
    <definedName name="odb37_61" localSheetId="130">'[5]odb 37'!$D$51</definedName>
    <definedName name="odb37_61" localSheetId="132">'[4]odb 37'!$D$51</definedName>
    <definedName name="odb37_61" localSheetId="133">'[4]odb 37'!$D$51</definedName>
    <definedName name="odb37_61" localSheetId="135">'[5]odb 37'!$D$51</definedName>
    <definedName name="odb37_61" localSheetId="136">'[3]odb 37'!$D$51</definedName>
    <definedName name="odb37_61" localSheetId="137">'[4]odb 37'!$D$51</definedName>
    <definedName name="odb37_61">'[3]odb 37'!$D$51</definedName>
    <definedName name="odb38_40" localSheetId="19">'[2]odb 38'!$D$3</definedName>
    <definedName name="odb38_40" localSheetId="20">'[2]odb 38'!$D$3</definedName>
    <definedName name="odb38_40" localSheetId="34">'[3]odb 38'!$D$3</definedName>
    <definedName name="odb38_40" localSheetId="35">'[3]odb 38'!$D$3</definedName>
    <definedName name="odb38_40" localSheetId="106">'[2]odb 38'!$D$3</definedName>
    <definedName name="odb38_40" localSheetId="42">'[4]odb 38'!$D$3</definedName>
    <definedName name="odb38_40" localSheetId="86">'[3]odb 38'!$D$3</definedName>
    <definedName name="odb38_40" localSheetId="87">'[4]odb 38'!$D$3</definedName>
    <definedName name="odb38_40" localSheetId="88">'[5]odb 38'!$D$3</definedName>
    <definedName name="odb38_40" localSheetId="89">'[5]odb 38'!$D$3</definedName>
    <definedName name="odb38_40" localSheetId="92">'[5]odb 38'!$D$3</definedName>
    <definedName name="odb38_40" localSheetId="95">'[6]odb 38'!$D$3</definedName>
    <definedName name="odb38_40" localSheetId="96">'[5]odb 38'!$D$3</definedName>
    <definedName name="odb38_40" localSheetId="97">'[5]odb 38'!$D$3</definedName>
    <definedName name="odb38_40" localSheetId="98">'[5]odb 38'!$D$3</definedName>
    <definedName name="odb38_40" localSheetId="99">'[3]odb 38'!$D$3</definedName>
    <definedName name="odb38_40" localSheetId="100">'[4]odb 38'!$D$3</definedName>
    <definedName name="odb38_40" localSheetId="101">'[4]odb 38'!$D$3</definedName>
    <definedName name="odb38_40" localSheetId="116">'[4]odb 38'!$D$3</definedName>
    <definedName name="odb38_40" localSheetId="126">'[3]odb 38'!$D$3</definedName>
    <definedName name="odb38_40" localSheetId="127">'[3]odb 38'!$D$3</definedName>
    <definedName name="odb38_40" localSheetId="129">'[4]odb 38'!$D$3</definedName>
    <definedName name="odb38_40" localSheetId="130">'[5]odb 38'!$D$3</definedName>
    <definedName name="odb38_40" localSheetId="132">'[4]odb 38'!$D$3</definedName>
    <definedName name="odb38_40" localSheetId="133">'[4]odb 38'!$D$3</definedName>
    <definedName name="odb38_40" localSheetId="135">'[5]odb 38'!$D$3</definedName>
    <definedName name="odb38_40" localSheetId="136">'[3]odb 38'!$D$3</definedName>
    <definedName name="odb38_40" localSheetId="137">'[4]odb 38'!$D$3</definedName>
    <definedName name="odb38_40">'[3]odb 38'!$D$3</definedName>
    <definedName name="odb38_50" localSheetId="19">'[2]odb 38'!$D$9</definedName>
    <definedName name="odb38_50" localSheetId="20">'[2]odb 38'!$D$9</definedName>
    <definedName name="odb38_50" localSheetId="34">'[3]odb 38'!$D$9</definedName>
    <definedName name="odb38_50" localSheetId="35">'[3]odb 38'!$D$9</definedName>
    <definedName name="odb38_50" localSheetId="106">'[2]odb 38'!$D$9</definedName>
    <definedName name="odb38_50" localSheetId="42">'[4]odb 38'!$D$9</definedName>
    <definedName name="odb38_50" localSheetId="86">'[3]odb 38'!$D$9</definedName>
    <definedName name="odb38_50" localSheetId="87">'[4]odb 38'!$D$9</definedName>
    <definedName name="odb38_50" localSheetId="88">'[5]odb 38'!$D$9</definedName>
    <definedName name="odb38_50" localSheetId="89">'[5]odb 38'!$D$9</definedName>
    <definedName name="odb38_50" localSheetId="92">'[5]odb 38'!$D$9</definedName>
    <definedName name="odb38_50" localSheetId="95">'[6]odb 38'!$D$9</definedName>
    <definedName name="odb38_50" localSheetId="96">'[5]odb 38'!$D$9</definedName>
    <definedName name="odb38_50" localSheetId="97">'[5]odb 38'!$D$9</definedName>
    <definedName name="odb38_50" localSheetId="98">'[5]odb 38'!$D$9</definedName>
    <definedName name="odb38_50" localSheetId="99">'[3]odb 38'!$D$9</definedName>
    <definedName name="odb38_50" localSheetId="100">'[4]odb 38'!$D$9</definedName>
    <definedName name="odb38_50" localSheetId="101">'[4]odb 38'!$D$9</definedName>
    <definedName name="odb38_50" localSheetId="116">'[4]odb 38'!$D$9</definedName>
    <definedName name="odb38_50" localSheetId="126">'[3]odb 38'!$D$9</definedName>
    <definedName name="odb38_50" localSheetId="127">'[3]odb 38'!$D$9</definedName>
    <definedName name="odb38_50" localSheetId="129">'[4]odb 38'!$D$9</definedName>
    <definedName name="odb38_50" localSheetId="130">'[5]odb 38'!$D$9</definedName>
    <definedName name="odb38_50" localSheetId="132">'[4]odb 38'!$D$9</definedName>
    <definedName name="odb38_50" localSheetId="133">'[4]odb 38'!$D$9</definedName>
    <definedName name="odb38_50" localSheetId="135">'[5]odb 38'!$D$9</definedName>
    <definedName name="odb38_50" localSheetId="136">'[3]odb 38'!$D$9</definedName>
    <definedName name="odb38_50" localSheetId="137">'[4]odb 38'!$D$9</definedName>
    <definedName name="odb38_50">'[3]odb 38'!$D$9</definedName>
    <definedName name="odb38_60" localSheetId="19">'[2]odb 38'!$D$24</definedName>
    <definedName name="odb38_60" localSheetId="20">'[2]odb 38'!$D$24</definedName>
    <definedName name="odb38_60" localSheetId="34">'[3]odb 38'!$D$24</definedName>
    <definedName name="odb38_60" localSheetId="35">'[3]odb 38'!$D$24</definedName>
    <definedName name="odb38_60" localSheetId="106">'[2]odb 38'!$D$24</definedName>
    <definedName name="odb38_60" localSheetId="42">'[4]odb 38'!$D$24</definedName>
    <definedName name="odb38_60" localSheetId="86">'[3]odb 38'!$D$24</definedName>
    <definedName name="odb38_60" localSheetId="87">'[4]odb 38'!$D$24</definedName>
    <definedName name="odb38_60" localSheetId="88">'[5]odb 38'!$D$24</definedName>
    <definedName name="odb38_60" localSheetId="89">'[5]odb 38'!$D$24</definedName>
    <definedName name="odb38_60" localSheetId="92">'[5]odb 38'!$D$24</definedName>
    <definedName name="odb38_60" localSheetId="95">'[6]odb 38'!$D$24</definedName>
    <definedName name="odb38_60" localSheetId="96">'[5]odb 38'!$D$24</definedName>
    <definedName name="odb38_60" localSheetId="97">'[5]odb 38'!$D$24</definedName>
    <definedName name="odb38_60" localSheetId="98">'[5]odb 38'!$D$24</definedName>
    <definedName name="odb38_60" localSheetId="99">'[3]odb 38'!$D$24</definedName>
    <definedName name="odb38_60" localSheetId="100">'[4]odb 38'!$D$24</definedName>
    <definedName name="odb38_60" localSheetId="101">'[4]odb 38'!$D$24</definedName>
    <definedName name="odb38_60" localSheetId="116">'[4]odb 38'!$D$24</definedName>
    <definedName name="odb38_60" localSheetId="126">'[3]odb 38'!$D$24</definedName>
    <definedName name="odb38_60" localSheetId="127">'[3]odb 38'!$D$24</definedName>
    <definedName name="odb38_60" localSheetId="129">'[4]odb 38'!$D$24</definedName>
    <definedName name="odb38_60" localSheetId="130">'[5]odb 38'!$D$24</definedName>
    <definedName name="odb38_60" localSheetId="132">'[4]odb 38'!$D$24</definedName>
    <definedName name="odb38_60" localSheetId="133">'[4]odb 38'!$D$24</definedName>
    <definedName name="odb38_60" localSheetId="135">'[5]odb 38'!$D$24</definedName>
    <definedName name="odb38_60" localSheetId="136">'[3]odb 38'!$D$24</definedName>
    <definedName name="odb38_60" localSheetId="137">'[4]odb 38'!$D$24</definedName>
    <definedName name="odb38_60">'[3]odb 38'!$D$24</definedName>
    <definedName name="odb38_61" localSheetId="19">'[2]odb 38'!$D$29</definedName>
    <definedName name="odb38_61" localSheetId="20">'[2]odb 38'!$D$29</definedName>
    <definedName name="odb38_61" localSheetId="34">'[3]odb 38'!$D$29</definedName>
    <definedName name="odb38_61" localSheetId="35">'[3]odb 38'!$D$29</definedName>
    <definedName name="odb38_61" localSheetId="106">'[2]odb 38'!$D$29</definedName>
    <definedName name="odb38_61" localSheetId="42">'[4]odb 38'!$D$29</definedName>
    <definedName name="odb38_61" localSheetId="86">'[3]odb 38'!$D$29</definedName>
    <definedName name="odb38_61" localSheetId="87">'[4]odb 38'!$D$29</definedName>
    <definedName name="odb38_61" localSheetId="88">'[5]odb 38'!$D$29</definedName>
    <definedName name="odb38_61" localSheetId="89">'[5]odb 38'!$D$29</definedName>
    <definedName name="odb38_61" localSheetId="92">'[5]odb 38'!$D$29</definedName>
    <definedName name="odb38_61" localSheetId="95">'[6]odb 38'!$D$29</definedName>
    <definedName name="odb38_61" localSheetId="96">'[5]odb 38'!$D$29</definedName>
    <definedName name="odb38_61" localSheetId="97">'[5]odb 38'!$D$29</definedName>
    <definedName name="odb38_61" localSheetId="98">'[5]odb 38'!$D$29</definedName>
    <definedName name="odb38_61" localSheetId="99">'[3]odb 38'!$D$29</definedName>
    <definedName name="odb38_61" localSheetId="100">'[4]odb 38'!$D$29</definedName>
    <definedName name="odb38_61" localSheetId="101">'[4]odb 38'!$D$29</definedName>
    <definedName name="odb38_61" localSheetId="116">'[4]odb 38'!$D$29</definedName>
    <definedName name="odb38_61" localSheetId="126">'[3]odb 38'!$D$29</definedName>
    <definedName name="odb38_61" localSheetId="127">'[3]odb 38'!$D$29</definedName>
    <definedName name="odb38_61" localSheetId="129">'[4]odb 38'!$D$29</definedName>
    <definedName name="odb38_61" localSheetId="130">'[5]odb 38'!$D$29</definedName>
    <definedName name="odb38_61" localSheetId="132">'[4]odb 38'!$D$29</definedName>
    <definedName name="odb38_61" localSheetId="133">'[4]odb 38'!$D$29</definedName>
    <definedName name="odb38_61" localSheetId="135">'[5]odb 38'!$D$29</definedName>
    <definedName name="odb38_61" localSheetId="136">'[3]odb 38'!$D$29</definedName>
    <definedName name="odb38_61" localSheetId="137">'[4]odb 38'!$D$29</definedName>
    <definedName name="odb38_61">'[3]odb 38'!$D$29</definedName>
    <definedName name="odb39_40" localSheetId="19">'[2]odb 39'!$D$4</definedName>
    <definedName name="odb39_40" localSheetId="20">'[2]odb 39'!$D$4</definedName>
    <definedName name="odb39_40" localSheetId="34">'[3]odb 39'!$D$4</definedName>
    <definedName name="odb39_40" localSheetId="35">'[3]odb 39'!$D$4</definedName>
    <definedName name="odb39_40" localSheetId="106">'[2]odb 39'!$D$4</definedName>
    <definedName name="odb39_40" localSheetId="42">'[4]odb 39'!$D$4</definedName>
    <definedName name="odb39_40" localSheetId="86">'[3]odb 39'!$D$4</definedName>
    <definedName name="odb39_40" localSheetId="87">'[4]odb 39'!$D$4</definedName>
    <definedName name="odb39_40" localSheetId="88">'[5]odb 39'!$D$4</definedName>
    <definedName name="odb39_40" localSheetId="89">'[5]odb 39'!$D$4</definedName>
    <definedName name="odb39_40" localSheetId="92">'[5]odb 39'!$D$4</definedName>
    <definedName name="odb39_40" localSheetId="95">'[6]odb 39'!$D$4</definedName>
    <definedName name="odb39_40" localSheetId="96">'[5]odb 39'!$D$4</definedName>
    <definedName name="odb39_40" localSheetId="97">'[5]odb 39'!$D$4</definedName>
    <definedName name="odb39_40" localSheetId="98">'[5]odb 39'!$D$4</definedName>
    <definedName name="odb39_40" localSheetId="99">'[3]odb 39'!$D$4</definedName>
    <definedName name="odb39_40" localSheetId="100">'[4]odb 39'!$D$4</definedName>
    <definedName name="odb39_40" localSheetId="101">'[4]odb 39'!$D$4</definedName>
    <definedName name="odb39_40" localSheetId="116">'[4]odb 39'!$D$4</definedName>
    <definedName name="odb39_40" localSheetId="126">'[3]odb 39'!$D$4</definedName>
    <definedName name="odb39_40" localSheetId="127">'[3]odb 39'!$D$4</definedName>
    <definedName name="odb39_40" localSheetId="129">'[4]odb 39'!$D$4</definedName>
    <definedName name="odb39_40" localSheetId="130">'[5]odb 39'!$D$4</definedName>
    <definedName name="odb39_40" localSheetId="132">'[4]odb 39'!$D$4</definedName>
    <definedName name="odb39_40" localSheetId="133">'[4]odb 39'!$D$4</definedName>
    <definedName name="odb39_40" localSheetId="135">'[5]odb 39'!$D$4</definedName>
    <definedName name="odb39_40" localSheetId="136">'[3]odb 39'!$D$4</definedName>
    <definedName name="odb39_40" localSheetId="137">'[4]odb 39'!$D$4</definedName>
    <definedName name="odb39_40">'[3]odb 39'!$D$4</definedName>
    <definedName name="odb39_50" localSheetId="19">'[2]odb 39'!$D$8</definedName>
    <definedName name="odb39_50" localSheetId="20">'[2]odb 39'!$D$8</definedName>
    <definedName name="odb39_50" localSheetId="34">'[3]odb 39'!$D$8</definedName>
    <definedName name="odb39_50" localSheetId="35">'[3]odb 39'!$D$8</definedName>
    <definedName name="odb39_50" localSheetId="106">'[2]odb 39'!$D$8</definedName>
    <definedName name="odb39_50" localSheetId="42">'[4]odb 39'!$D$8</definedName>
    <definedName name="odb39_50" localSheetId="86">'[3]odb 39'!$D$8</definedName>
    <definedName name="odb39_50" localSheetId="87">'[4]odb 39'!$D$8</definedName>
    <definedName name="odb39_50" localSheetId="88">'[5]odb 39'!$D$8</definedName>
    <definedName name="odb39_50" localSheetId="89">'[5]odb 39'!$D$8</definedName>
    <definedName name="odb39_50" localSheetId="92">'[5]odb 39'!$D$8</definedName>
    <definedName name="odb39_50" localSheetId="95">'[6]odb 39'!$D$8</definedName>
    <definedName name="odb39_50" localSheetId="96">'[5]odb 39'!$D$8</definedName>
    <definedName name="odb39_50" localSheetId="97">'[5]odb 39'!$D$8</definedName>
    <definedName name="odb39_50" localSheetId="98">'[5]odb 39'!$D$8</definedName>
    <definedName name="odb39_50" localSheetId="99">'[3]odb 39'!$D$8</definedName>
    <definedName name="odb39_50" localSheetId="100">'[4]odb 39'!$D$8</definedName>
    <definedName name="odb39_50" localSheetId="101">'[4]odb 39'!$D$8</definedName>
    <definedName name="odb39_50" localSheetId="116">'[4]odb 39'!$D$8</definedName>
    <definedName name="odb39_50" localSheetId="126">'[3]odb 39'!$D$8</definedName>
    <definedName name="odb39_50" localSheetId="127">'[3]odb 39'!$D$8</definedName>
    <definedName name="odb39_50" localSheetId="129">'[4]odb 39'!$D$8</definedName>
    <definedName name="odb39_50" localSheetId="130">'[5]odb 39'!$D$8</definedName>
    <definedName name="odb39_50" localSheetId="132">'[4]odb 39'!$D$8</definedName>
    <definedName name="odb39_50" localSheetId="133">'[4]odb 39'!$D$8</definedName>
    <definedName name="odb39_50" localSheetId="135">'[5]odb 39'!$D$8</definedName>
    <definedName name="odb39_50" localSheetId="136">'[3]odb 39'!$D$8</definedName>
    <definedName name="odb39_50" localSheetId="137">'[4]odb 39'!$D$8</definedName>
    <definedName name="odb39_50">'[3]odb 39'!$D$8</definedName>
    <definedName name="odb39_60" localSheetId="19">'[2]odb 39'!$D$13</definedName>
    <definedName name="odb39_60" localSheetId="20">'[2]odb 39'!$D$13</definedName>
    <definedName name="odb39_60" localSheetId="34">'[3]odb 39'!$D$13</definedName>
    <definedName name="odb39_60" localSheetId="35">'[3]odb 39'!$D$13</definedName>
    <definedName name="odb39_60" localSheetId="106">'[2]odb 39'!$D$13</definedName>
    <definedName name="odb39_60" localSheetId="42">'[4]odb 39'!$D$13</definedName>
    <definedName name="odb39_60" localSheetId="86">'[3]odb 39'!$D$13</definedName>
    <definedName name="odb39_60" localSheetId="87">'[4]odb 39'!$D$13</definedName>
    <definedName name="odb39_60" localSheetId="88">'[5]odb 39'!$D$13</definedName>
    <definedName name="odb39_60" localSheetId="89">'[5]odb 39'!$D$13</definedName>
    <definedName name="odb39_60" localSheetId="92">'[5]odb 39'!$D$13</definedName>
    <definedName name="odb39_60" localSheetId="95">'[6]odb 39'!$D$13</definedName>
    <definedName name="odb39_60" localSheetId="96">'[5]odb 39'!$D$13</definedName>
    <definedName name="odb39_60" localSheetId="97">'[5]odb 39'!$D$13</definedName>
    <definedName name="odb39_60" localSheetId="98">'[5]odb 39'!$D$13</definedName>
    <definedName name="odb39_60" localSheetId="99">'[3]odb 39'!$D$13</definedName>
    <definedName name="odb39_60" localSheetId="100">'[4]odb 39'!$D$13</definedName>
    <definedName name="odb39_60" localSheetId="101">'[4]odb 39'!$D$13</definedName>
    <definedName name="odb39_60" localSheetId="116">'[4]odb 39'!$D$13</definedName>
    <definedName name="odb39_60" localSheetId="126">'[3]odb 39'!$D$13</definedName>
    <definedName name="odb39_60" localSheetId="127">'[3]odb 39'!$D$13</definedName>
    <definedName name="odb39_60" localSheetId="129">'[4]odb 39'!$D$13</definedName>
    <definedName name="odb39_60" localSheetId="130">'[5]odb 39'!$D$13</definedName>
    <definedName name="odb39_60" localSheetId="132">'[4]odb 39'!$D$13</definedName>
    <definedName name="odb39_60" localSheetId="133">'[4]odb 39'!$D$13</definedName>
    <definedName name="odb39_60" localSheetId="135">'[5]odb 39'!$D$13</definedName>
    <definedName name="odb39_60" localSheetId="136">'[3]odb 39'!$D$13</definedName>
    <definedName name="odb39_60" localSheetId="137">'[4]odb 39'!$D$13</definedName>
    <definedName name="odb39_60">'[3]odb 39'!$D$13</definedName>
    <definedName name="odb39_61" localSheetId="19">'[2]odb 39'!$D$16</definedName>
    <definedName name="odb39_61" localSheetId="20">'[2]odb 39'!$D$16</definedName>
    <definedName name="odb39_61" localSheetId="34">'[3]odb 39'!$D$16</definedName>
    <definedName name="odb39_61" localSheetId="35">'[3]odb 39'!$D$16</definedName>
    <definedName name="odb39_61" localSheetId="106">'[2]odb 39'!$D$16</definedName>
    <definedName name="odb39_61" localSheetId="42">'[4]odb 39'!$D$16</definedName>
    <definedName name="odb39_61" localSheetId="86">'[3]odb 39'!$D$16</definedName>
    <definedName name="odb39_61" localSheetId="87">'[4]odb 39'!$D$16</definedName>
    <definedName name="odb39_61" localSheetId="88">'[5]odb 39'!$D$16</definedName>
    <definedName name="odb39_61" localSheetId="89">'[5]odb 39'!$D$16</definedName>
    <definedName name="odb39_61" localSheetId="92">'[5]odb 39'!$D$16</definedName>
    <definedName name="odb39_61" localSheetId="95">'[6]odb 39'!$D$16</definedName>
    <definedName name="odb39_61" localSheetId="96">'[5]odb 39'!$D$16</definedName>
    <definedName name="odb39_61" localSheetId="97">'[5]odb 39'!$D$16</definedName>
    <definedName name="odb39_61" localSheetId="98">'[5]odb 39'!$D$16</definedName>
    <definedName name="odb39_61" localSheetId="99">'[3]odb 39'!$D$16</definedName>
    <definedName name="odb39_61" localSheetId="100">'[4]odb 39'!$D$16</definedName>
    <definedName name="odb39_61" localSheetId="101">'[4]odb 39'!$D$16</definedName>
    <definedName name="odb39_61" localSheetId="116">'[4]odb 39'!$D$16</definedName>
    <definedName name="odb39_61" localSheetId="126">'[3]odb 39'!$D$16</definedName>
    <definedName name="odb39_61" localSheetId="127">'[3]odb 39'!$D$16</definedName>
    <definedName name="odb39_61" localSheetId="129">'[4]odb 39'!$D$16</definedName>
    <definedName name="odb39_61" localSheetId="130">'[5]odb 39'!$D$16</definedName>
    <definedName name="odb39_61" localSheetId="132">'[4]odb 39'!$D$16</definedName>
    <definedName name="odb39_61" localSheetId="133">'[4]odb 39'!$D$16</definedName>
    <definedName name="odb39_61" localSheetId="135">'[5]odb 39'!$D$16</definedName>
    <definedName name="odb39_61" localSheetId="136">'[3]odb 39'!$D$16</definedName>
    <definedName name="odb39_61" localSheetId="137">'[4]odb 39'!$D$16</definedName>
    <definedName name="odb39_61">'[3]odb 39'!$D$16</definedName>
    <definedName name="odb50_25" localSheetId="19">'[2]odb 25'!$D$16</definedName>
    <definedName name="odb50_25" localSheetId="20">'[2]odb 25'!$D$16</definedName>
    <definedName name="odb50_25" localSheetId="34">'[3]odb 25'!$D$16</definedName>
    <definedName name="odb50_25" localSheetId="35">'[3]odb 25'!$D$16</definedName>
    <definedName name="odb50_25" localSheetId="106">'[2]odb 25'!$D$16</definedName>
    <definedName name="odb50_25" localSheetId="42">'[4]odb 25'!$D$16</definedName>
    <definedName name="odb50_25" localSheetId="86">'[3]odb 25'!$D$16</definedName>
    <definedName name="odb50_25" localSheetId="87">'[4]odb 25'!$D$16</definedName>
    <definedName name="odb50_25" localSheetId="88">'[5]odb 25'!$D$16</definedName>
    <definedName name="odb50_25" localSheetId="89">'[5]odb 25'!$D$16</definedName>
    <definedName name="odb50_25" localSheetId="92">'[5]odb 25'!$D$16</definedName>
    <definedName name="odb50_25" localSheetId="95">'[6]odb 25'!$D$16</definedName>
    <definedName name="odb50_25" localSheetId="96">'[5]odb 25'!$D$16</definedName>
    <definedName name="odb50_25" localSheetId="97">'[5]odb 25'!$D$16</definedName>
    <definedName name="odb50_25" localSheetId="98">'[5]odb 25'!$D$16</definedName>
    <definedName name="odb50_25" localSheetId="99">'[3]odb 25'!$D$16</definedName>
    <definedName name="odb50_25" localSheetId="100">'[4]odb 25'!$D$16</definedName>
    <definedName name="odb50_25" localSheetId="101">'[4]odb 25'!$D$16</definedName>
    <definedName name="odb50_25" localSheetId="116">'[4]odb 25'!$D$16</definedName>
    <definedName name="odb50_25" localSheetId="126">'[3]odb 25'!$D$16</definedName>
    <definedName name="odb50_25" localSheetId="127">'[3]odb 25'!$D$16</definedName>
    <definedName name="odb50_25" localSheetId="129">'[4]odb 25'!$D$16</definedName>
    <definedName name="odb50_25" localSheetId="130">'[5]odb 25'!$D$16</definedName>
    <definedName name="odb50_25" localSheetId="132">'[4]odb 25'!$D$16</definedName>
    <definedName name="odb50_25" localSheetId="133">'[4]odb 25'!$D$16</definedName>
    <definedName name="odb50_25" localSheetId="135">'[5]odb 25'!$D$16</definedName>
    <definedName name="odb50_25" localSheetId="136">'[3]odb 25'!$D$16</definedName>
    <definedName name="odb50_25" localSheetId="137">'[4]odb 25'!$D$16</definedName>
    <definedName name="odb50_25">'[3]odb 25'!$D$16</definedName>
    <definedName name="odb60_24" localSheetId="19">'[2]odb 24'!$D$10</definedName>
    <definedName name="odb60_24" localSheetId="20">'[2]odb 24'!$D$10</definedName>
    <definedName name="odb60_24" localSheetId="34">'[3]odb 24'!$D$10</definedName>
    <definedName name="odb60_24" localSheetId="35">'[3]odb 24'!$D$10</definedName>
    <definedName name="odb60_24" localSheetId="106">'[2]odb 24'!$D$10</definedName>
    <definedName name="odb60_24" localSheetId="42">'[4]odb 24'!$D$10</definedName>
    <definedName name="odb60_24" localSheetId="86">'[3]odb 24'!$D$10</definedName>
    <definedName name="odb60_24" localSheetId="87">'[4]odb 24'!$D$10</definedName>
    <definedName name="odb60_24" localSheetId="88">'[5]odb 24'!$D$10</definedName>
    <definedName name="odb60_24" localSheetId="89">'[5]odb 24'!$D$10</definedName>
    <definedName name="odb60_24" localSheetId="92">'[5]odb 24'!$D$10</definedName>
    <definedName name="odb60_24" localSheetId="95">'[6]odb 24'!$D$10</definedName>
    <definedName name="odb60_24" localSheetId="96">'[5]odb 24'!$D$10</definedName>
    <definedName name="odb60_24" localSheetId="97">'[5]odb 24'!$D$10</definedName>
    <definedName name="odb60_24" localSheetId="98">'[5]odb 24'!$D$10</definedName>
    <definedName name="odb60_24" localSheetId="99">'[3]odb 24'!$D$10</definedName>
    <definedName name="odb60_24" localSheetId="100">'[4]odb 24'!$D$10</definedName>
    <definedName name="odb60_24" localSheetId="101">'[4]odb 24'!$D$10</definedName>
    <definedName name="odb60_24" localSheetId="116">'[4]odb 24'!$D$10</definedName>
    <definedName name="odb60_24" localSheetId="126">'[3]odb 24'!$D$10</definedName>
    <definedName name="odb60_24" localSheetId="127">'[3]odb 24'!$D$10</definedName>
    <definedName name="odb60_24" localSheetId="129">'[4]odb 24'!$D$10</definedName>
    <definedName name="odb60_24" localSheetId="130">'[5]odb 24'!$D$10</definedName>
    <definedName name="odb60_24" localSheetId="132">'[4]odb 24'!$D$10</definedName>
    <definedName name="odb60_24" localSheetId="133">'[4]odb 24'!$D$10</definedName>
    <definedName name="odb60_24" localSheetId="135">'[5]odb 24'!$D$10</definedName>
    <definedName name="odb60_24" localSheetId="136">'[3]odb 24'!$D$10</definedName>
    <definedName name="odb60_24" localSheetId="137">'[4]odb 24'!$D$10</definedName>
    <definedName name="odb60_24">'[3]odb 24'!$D$10</definedName>
    <definedName name="Q" localSheetId="19">[7]Suhrnny_list!$O$61</definedName>
    <definedName name="Q" localSheetId="20">[7]Suhrnny_list!$O$61</definedName>
    <definedName name="Q" localSheetId="34">[8]Suhrnny_list!$O$61</definedName>
    <definedName name="Q" localSheetId="35">[8]Suhrnny_list!$O$61</definedName>
    <definedName name="Q" localSheetId="106">[7]Suhrnny_list!$O$61</definedName>
    <definedName name="Q" localSheetId="42">[9]Suhrnny_list!$O$61</definedName>
    <definedName name="Q" localSheetId="86">[8]Suhrnny_list!$O$61</definedName>
    <definedName name="Q" localSheetId="87">[9]Suhrnny_list!$O$61</definedName>
    <definedName name="Q" localSheetId="88">[10]Suhrnny_list!$O$61</definedName>
    <definedName name="Q" localSheetId="89">[10]Suhrnny_list!$O$61</definedName>
    <definedName name="Q" localSheetId="92">[10]Suhrnny_list!$O$61</definedName>
    <definedName name="Q" localSheetId="95">[11]Suhrnny_list!$O$61</definedName>
    <definedName name="Q" localSheetId="96">[10]Suhrnny_list!$O$61</definedName>
    <definedName name="Q" localSheetId="97">[10]Suhrnny_list!$O$61</definedName>
    <definedName name="Q" localSheetId="98">[10]Suhrnny_list!$O$61</definedName>
    <definedName name="Q" localSheetId="99">[8]Suhrnny_list!$O$61</definedName>
    <definedName name="Q" localSheetId="100">[9]Suhrnny_list!$O$61</definedName>
    <definedName name="Q" localSheetId="101">[9]Suhrnny_list!$O$61</definedName>
    <definedName name="Q" localSheetId="116">[9]Suhrnny_list!$O$61</definedName>
    <definedName name="Q" localSheetId="126">[8]Suhrnny_list!$O$61</definedName>
    <definedName name="Q" localSheetId="127">[8]Suhrnny_list!$O$61</definedName>
    <definedName name="Q" localSheetId="129">[9]Suhrnny_list!$O$61</definedName>
    <definedName name="Q" localSheetId="130">[10]Suhrnny_list!$O$61</definedName>
    <definedName name="Q" localSheetId="132">[9]Suhrnny_list!$O$61</definedName>
    <definedName name="Q" localSheetId="133">[9]Suhrnny_list!$O$61</definedName>
    <definedName name="Q" localSheetId="135">[10]Suhrnny_list!$O$61</definedName>
    <definedName name="Q" localSheetId="136">[8]Suhrnny_list!$O$61</definedName>
    <definedName name="Q" localSheetId="137">[9]Suhrnny_list!$O$61</definedName>
    <definedName name="Q" localSheetId="2">[12]Suhrnny_list!$O$61</definedName>
    <definedName name="Q" localSheetId="3">[12]Suhrnny_list!$O$61</definedName>
    <definedName name="Q">[8]Suhrnny_list!$O$61</definedName>
    <definedName name="SO" localSheetId="28">#REF!</definedName>
    <definedName name="SO" localSheetId="35">#REF!</definedName>
    <definedName name="SO" localSheetId="50">#REF!</definedName>
    <definedName name="SO" localSheetId="51">#REF!</definedName>
    <definedName name="SO" localSheetId="52">#REF!</definedName>
    <definedName name="SO" localSheetId="53">#REF!</definedName>
    <definedName name="SO" localSheetId="54">#REF!</definedName>
    <definedName name="SO" localSheetId="56">#REF!</definedName>
    <definedName name="SO" localSheetId="57">#REF!</definedName>
    <definedName name="SO" localSheetId="58">#REF!</definedName>
    <definedName name="SO" localSheetId="63">#REF!</definedName>
    <definedName name="SO" localSheetId="77">#REF!</definedName>
    <definedName name="SO" localSheetId="86">#REF!</definedName>
    <definedName name="SO" localSheetId="87">#REF!</definedName>
    <definedName name="SO" localSheetId="88">#REF!</definedName>
    <definedName name="SO" localSheetId="89">#REF!</definedName>
    <definedName name="SO" localSheetId="90">#REF!</definedName>
    <definedName name="SO" localSheetId="91">#REF!</definedName>
    <definedName name="SO" localSheetId="92">#REF!</definedName>
    <definedName name="SO" localSheetId="99">#REF!</definedName>
    <definedName name="SO" localSheetId="100">#REF!</definedName>
    <definedName name="SO" localSheetId="117">#REF!</definedName>
    <definedName name="SO" localSheetId="118">#REF!</definedName>
    <definedName name="SO" localSheetId="120">#REF!</definedName>
    <definedName name="SO" localSheetId="121">#REF!</definedName>
    <definedName name="SO" localSheetId="126">#REF!</definedName>
    <definedName name="SO" localSheetId="129">#REF!</definedName>
    <definedName name="SO" localSheetId="136">#REF!</definedName>
    <definedName name="SO" localSheetId="1">#REF!</definedName>
    <definedName name="SO">#REF!</definedName>
    <definedName name="suma" localSheetId="19">'[2]odb 23'!#REF!</definedName>
    <definedName name="suma" localSheetId="20">'[2]odb 23'!#REF!</definedName>
    <definedName name="suma" localSheetId="24">'[3]odb 23'!#REF!</definedName>
    <definedName name="suma" localSheetId="30">'[3]odb 23'!#REF!</definedName>
    <definedName name="suma" localSheetId="33">'[3]odb 23'!#REF!</definedName>
    <definedName name="suma" localSheetId="34">'[3]odb 23'!#REF!</definedName>
    <definedName name="suma" localSheetId="35">'[3]odb 23'!#REF!</definedName>
    <definedName name="suma" localSheetId="36">'[3]odb 23'!#REF!</definedName>
    <definedName name="suma" localSheetId="103">'[3]odb 23'!#REF!</definedName>
    <definedName name="suma" localSheetId="105">'[3]odb 23'!#REF!</definedName>
    <definedName name="suma" localSheetId="106">'[2]odb 23'!#REF!</definedName>
    <definedName name="suma" localSheetId="107">'[3]odb 23'!#REF!</definedName>
    <definedName name="suma" localSheetId="108">'[3]odb 23'!#REF!</definedName>
    <definedName name="suma" localSheetId="110">'[3]odb 23'!#REF!</definedName>
    <definedName name="suma" localSheetId="40">'[3]odb 23'!#REF!</definedName>
    <definedName name="suma" localSheetId="65">'[3]odb 23'!#REF!</definedName>
    <definedName name="suma" localSheetId="66">'[3]odb 23'!#REF!</definedName>
    <definedName name="suma" localSheetId="38">'[3]odb 23'!#REF!</definedName>
    <definedName name="suma" localSheetId="39">'[3]odb 23'!#REF!</definedName>
    <definedName name="suma" localSheetId="41">'[3]odb 23'!#REF!</definedName>
    <definedName name="suma" localSheetId="42">'[4]odb 23'!#REF!</definedName>
    <definedName name="suma" localSheetId="43">'[3]odb 23'!#REF!</definedName>
    <definedName name="suma" localSheetId="44">'[3]odb 23'!#REF!</definedName>
    <definedName name="suma" localSheetId="45">'[3]odb 23'!#REF!</definedName>
    <definedName name="suma" localSheetId="46">'[3]odb 23'!#REF!</definedName>
    <definedName name="suma" localSheetId="47">'[3]odb 23'!#REF!</definedName>
    <definedName name="suma" localSheetId="48">'[3]odb 23'!#REF!</definedName>
    <definedName name="suma" localSheetId="50">'[3]odb 23'!#REF!</definedName>
    <definedName name="suma" localSheetId="51">'[3]odb 23'!#REF!</definedName>
    <definedName name="suma" localSheetId="52">'[3]odb 23'!#REF!</definedName>
    <definedName name="suma" localSheetId="53">'[3]odb 23'!#REF!</definedName>
    <definedName name="suma" localSheetId="54">'[3]odb 23'!#REF!</definedName>
    <definedName name="suma" localSheetId="55">'[3]odb 23'!#REF!</definedName>
    <definedName name="suma" localSheetId="56">'[3]odb 23'!#REF!</definedName>
    <definedName name="suma" localSheetId="57">'[3]odb 23'!#REF!</definedName>
    <definedName name="suma" localSheetId="58">'[3]odb 23'!#REF!</definedName>
    <definedName name="suma" localSheetId="63">'[3]odb 23'!#REF!</definedName>
    <definedName name="suma" localSheetId="75">'[3]odb 23'!#REF!</definedName>
    <definedName name="suma" localSheetId="76">'[3]odb 23'!#REF!</definedName>
    <definedName name="suma" localSheetId="77">'[3]odb 23'!#REF!</definedName>
    <definedName name="suma" localSheetId="78">'[3]odb 23'!#REF!</definedName>
    <definedName name="suma" localSheetId="79">'[3]odb 23'!#REF!</definedName>
    <definedName name="suma" localSheetId="80">'[3]odb 23'!#REF!</definedName>
    <definedName name="suma" localSheetId="81">'[3]odb 23'!#REF!</definedName>
    <definedName name="suma" localSheetId="82">'[3]odb 23'!#REF!</definedName>
    <definedName name="suma" localSheetId="83">'[3]odb 23'!#REF!</definedName>
    <definedName name="suma" localSheetId="86">'[3]odb 23'!#REF!</definedName>
    <definedName name="suma" localSheetId="87">'[4]odb 23'!#REF!</definedName>
    <definedName name="suma" localSheetId="88">'[5]odb 23'!#REF!</definedName>
    <definedName name="suma" localSheetId="89">'[5]odb 23'!#REF!</definedName>
    <definedName name="suma" localSheetId="90">'[3]odb 23'!#REF!</definedName>
    <definedName name="suma" localSheetId="91">'[3]odb 23'!#REF!</definedName>
    <definedName name="suma" localSheetId="92">'[5]odb 23'!#REF!</definedName>
    <definedName name="suma" localSheetId="93">'[3]odb 23'!#REF!</definedName>
    <definedName name="suma" localSheetId="95">'[6]odb 23'!#REF!</definedName>
    <definedName name="suma" localSheetId="96">'[5]odb 23'!#REF!</definedName>
    <definedName name="suma" localSheetId="97">'[5]odb 23'!#REF!</definedName>
    <definedName name="suma" localSheetId="98">'[5]odb 23'!#REF!</definedName>
    <definedName name="suma" localSheetId="99">'[3]odb 23'!#REF!</definedName>
    <definedName name="suma" localSheetId="100">'[4]odb 23'!#REF!</definedName>
    <definedName name="suma" localSheetId="101">'[4]odb 23'!#REF!</definedName>
    <definedName name="suma" localSheetId="114">'[3]odb 23'!#REF!</definedName>
    <definedName name="suma" localSheetId="111">'[3]odb 23'!#REF!</definedName>
    <definedName name="suma" localSheetId="112">'[3]odb 23'!#REF!</definedName>
    <definedName name="suma" localSheetId="113">'[3]odb 23'!#REF!</definedName>
    <definedName name="suma" localSheetId="115">'[3]odb 23'!#REF!</definedName>
    <definedName name="suma" localSheetId="116">'[4]odb 23'!#REF!</definedName>
    <definedName name="suma" localSheetId="117">'[3]odb 23'!#REF!</definedName>
    <definedName name="suma" localSheetId="118">'[3]odb 23'!#REF!</definedName>
    <definedName name="suma" localSheetId="119">'[3]odb 23'!#REF!</definedName>
    <definedName name="suma" localSheetId="120">'[3]odb 23'!#REF!</definedName>
    <definedName name="suma" localSheetId="121">'[3]odb 23'!#REF!</definedName>
    <definedName name="suma" localSheetId="125">'[3]odb 23'!#REF!</definedName>
    <definedName name="suma" localSheetId="126">'[3]odb 23'!#REF!</definedName>
    <definedName name="suma" localSheetId="127">'[3]odb 23'!#REF!</definedName>
    <definedName name="suma" localSheetId="129">'[4]odb 23'!#REF!</definedName>
    <definedName name="suma" localSheetId="130">'[5]odb 23'!#REF!</definedName>
    <definedName name="suma" localSheetId="131">'[3]odb 23'!#REF!</definedName>
    <definedName name="suma" localSheetId="132">'[4]odb 23'!#REF!</definedName>
    <definedName name="suma" localSheetId="133">'[4]odb 23'!#REF!</definedName>
    <definedName name="suma" localSheetId="135">'[5]odb 23'!#REF!</definedName>
    <definedName name="suma" localSheetId="136">'[3]odb 23'!#REF!</definedName>
    <definedName name="suma" localSheetId="137">'[4]odb 23'!#REF!</definedName>
    <definedName name="suma" localSheetId="1">'[3]odb 23'!#REF!</definedName>
    <definedName name="suma">'[3]odb 23'!#REF!</definedName>
    <definedName name="suma_21" localSheetId="19">'[2]odb 21'!$H$30</definedName>
    <definedName name="suma_21" localSheetId="20">'[2]odb 21'!$H$30</definedName>
    <definedName name="suma_21" localSheetId="34">'[3]odb 21'!$H$30</definedName>
    <definedName name="suma_21" localSheetId="35">'[3]odb 21'!$H$30</definedName>
    <definedName name="suma_21" localSheetId="106">'[2]odb 21'!$H$30</definedName>
    <definedName name="suma_21" localSheetId="42">'[4]odb 21'!$H$30</definedName>
    <definedName name="suma_21" localSheetId="86">'[3]odb 21'!$H$30</definedName>
    <definedName name="suma_21" localSheetId="87">'[4]odb 21'!$H$30</definedName>
    <definedName name="suma_21" localSheetId="88">'[5]odb 21'!$H$30</definedName>
    <definedName name="suma_21" localSheetId="89">'[5]odb 21'!$H$30</definedName>
    <definedName name="suma_21" localSheetId="92">'[5]odb 21'!$H$30</definedName>
    <definedName name="suma_21" localSheetId="95">'[6]odb 21'!$H$30</definedName>
    <definedName name="suma_21" localSheetId="96">'[5]odb 21'!$H$30</definedName>
    <definedName name="suma_21" localSheetId="97">'[5]odb 21'!$H$30</definedName>
    <definedName name="suma_21" localSheetId="98">'[5]odb 21'!$H$30</definedName>
    <definedName name="suma_21" localSheetId="99">'[3]odb 21'!$H$30</definedName>
    <definedName name="suma_21" localSheetId="100">'[4]odb 21'!$H$30</definedName>
    <definedName name="suma_21" localSheetId="101">'[4]odb 21'!$H$30</definedName>
    <definedName name="suma_21" localSheetId="116">'[4]odb 21'!$H$30</definedName>
    <definedName name="suma_21" localSheetId="126">'[3]odb 21'!$H$30</definedName>
    <definedName name="suma_21" localSheetId="127">'[3]odb 21'!$H$30</definedName>
    <definedName name="suma_21" localSheetId="129">'[4]odb 21'!$H$30</definedName>
    <definedName name="suma_21" localSheetId="130">'[5]odb 21'!$H$30</definedName>
    <definedName name="suma_21" localSheetId="132">'[4]odb 21'!$H$30</definedName>
    <definedName name="suma_21" localSheetId="133">'[4]odb 21'!$H$30</definedName>
    <definedName name="suma_21" localSheetId="135">'[5]odb 21'!$H$30</definedName>
    <definedName name="suma_21" localSheetId="136">'[3]odb 21'!$H$30</definedName>
    <definedName name="suma_21" localSheetId="137">'[4]odb 21'!$H$30</definedName>
    <definedName name="suma_21">'[3]odb 21'!$H$30</definedName>
    <definedName name="suma_22" localSheetId="19">'[2]odb 22'!$H$46</definedName>
    <definedName name="suma_22" localSheetId="20">'[2]odb 22'!$H$46</definedName>
    <definedName name="suma_22" localSheetId="34">'[3]odb 22'!$H$46</definedName>
    <definedName name="suma_22" localSheetId="35">'[3]odb 22'!$H$46</definedName>
    <definedName name="suma_22" localSheetId="106">'[2]odb 22'!$H$46</definedName>
    <definedName name="suma_22" localSheetId="42">'[4]odb 22'!$H$46</definedName>
    <definedName name="suma_22" localSheetId="86">'[3]odb 22'!$H$46</definedName>
    <definedName name="suma_22" localSheetId="87">'[4]odb 22'!$H$46</definedName>
    <definedName name="suma_22" localSheetId="88">'[5]odb 22'!$H$46</definedName>
    <definedName name="suma_22" localSheetId="89">'[5]odb 22'!$H$46</definedName>
    <definedName name="suma_22" localSheetId="92">'[5]odb 22'!$H$46</definedName>
    <definedName name="suma_22" localSheetId="95">'[6]odb 22'!$H$46</definedName>
    <definedName name="suma_22" localSheetId="96">'[5]odb 22'!$H$46</definedName>
    <definedName name="suma_22" localSheetId="97">'[5]odb 22'!$H$46</definedName>
    <definedName name="suma_22" localSheetId="98">'[5]odb 22'!$H$46</definedName>
    <definedName name="suma_22" localSheetId="99">'[3]odb 22'!$H$46</definedName>
    <definedName name="suma_22" localSheetId="100">'[4]odb 22'!$H$46</definedName>
    <definedName name="suma_22" localSheetId="101">'[4]odb 22'!$H$46</definedName>
    <definedName name="suma_22" localSheetId="116">'[4]odb 22'!$H$46</definedName>
    <definedName name="suma_22" localSheetId="126">'[3]odb 22'!$H$46</definedName>
    <definedName name="suma_22" localSheetId="127">'[3]odb 22'!$H$46</definedName>
    <definedName name="suma_22" localSheetId="129">'[4]odb 22'!$H$46</definedName>
    <definedName name="suma_22" localSheetId="130">'[5]odb 22'!$H$46</definedName>
    <definedName name="suma_22" localSheetId="132">'[4]odb 22'!$H$46</definedName>
    <definedName name="suma_22" localSheetId="133">'[4]odb 22'!$H$46</definedName>
    <definedName name="suma_22" localSheetId="135">'[5]odb 22'!$H$46</definedName>
    <definedName name="suma_22" localSheetId="136">'[3]odb 22'!$H$46</definedName>
    <definedName name="suma_22" localSheetId="137">'[4]odb 22'!$H$46</definedName>
    <definedName name="suma_22">'[3]odb 22'!$H$46</definedName>
    <definedName name="suma_23" localSheetId="19">'[2]odb 23'!$H$10</definedName>
    <definedName name="suma_23" localSheetId="20">'[2]odb 23'!$H$10</definedName>
    <definedName name="suma_23" localSheetId="34">'[3]odb 23'!$H$10</definedName>
    <definedName name="suma_23" localSheetId="35">'[3]odb 23'!$H$10</definedName>
    <definedName name="suma_23" localSheetId="106">'[2]odb 23'!$H$10</definedName>
    <definedName name="suma_23" localSheetId="42">'[4]odb 23'!$H$10</definedName>
    <definedName name="suma_23" localSheetId="86">'[3]odb 23'!$H$10</definedName>
    <definedName name="suma_23" localSheetId="87">'[4]odb 23'!$H$10</definedName>
    <definedName name="suma_23" localSheetId="88">'[5]odb 23'!$H$10</definedName>
    <definedName name="suma_23" localSheetId="89">'[5]odb 23'!$H$10</definedName>
    <definedName name="suma_23" localSheetId="92">'[5]odb 23'!$H$10</definedName>
    <definedName name="suma_23" localSheetId="95">'[6]odb 23'!$H$10</definedName>
    <definedName name="suma_23" localSheetId="96">'[5]odb 23'!$H$10</definedName>
    <definedName name="suma_23" localSheetId="97">'[5]odb 23'!$H$10</definedName>
    <definedName name="suma_23" localSheetId="98">'[5]odb 23'!$H$10</definedName>
    <definedName name="suma_23" localSheetId="99">'[3]odb 23'!$H$10</definedName>
    <definedName name="suma_23" localSheetId="100">'[4]odb 23'!$H$10</definedName>
    <definedName name="suma_23" localSheetId="101">'[4]odb 23'!$H$10</definedName>
    <definedName name="suma_23" localSheetId="116">'[4]odb 23'!$H$10</definedName>
    <definedName name="suma_23" localSheetId="126">'[3]odb 23'!$H$10</definedName>
    <definedName name="suma_23" localSheetId="127">'[3]odb 23'!$H$10</definedName>
    <definedName name="suma_23" localSheetId="129">'[4]odb 23'!$H$10</definedName>
    <definedName name="suma_23" localSheetId="130">'[5]odb 23'!$H$10</definedName>
    <definedName name="suma_23" localSheetId="132">'[4]odb 23'!$H$10</definedName>
    <definedName name="suma_23" localSheetId="133">'[4]odb 23'!$H$10</definedName>
    <definedName name="suma_23" localSheetId="135">'[5]odb 23'!$H$10</definedName>
    <definedName name="suma_23" localSheetId="136">'[3]odb 23'!$H$10</definedName>
    <definedName name="suma_23" localSheetId="137">'[4]odb 23'!$H$10</definedName>
    <definedName name="suma_23">'[3]odb 23'!$H$10</definedName>
    <definedName name="suma_24" localSheetId="19">'[2]odb 24'!$H$8</definedName>
    <definedName name="suma_24" localSheetId="20">'[2]odb 24'!$H$8</definedName>
    <definedName name="suma_24" localSheetId="34">'[3]odb 24'!$H$8</definedName>
    <definedName name="suma_24" localSheetId="35">'[3]odb 24'!$H$8</definedName>
    <definedName name="suma_24" localSheetId="106">'[2]odb 24'!$H$8</definedName>
    <definedName name="suma_24" localSheetId="42">'[4]odb 24'!$H$8</definedName>
    <definedName name="suma_24" localSheetId="86">'[3]odb 24'!$H$8</definedName>
    <definedName name="suma_24" localSheetId="87">'[4]odb 24'!$H$8</definedName>
    <definedName name="suma_24" localSheetId="88">'[5]odb 24'!$H$8</definedName>
    <definedName name="suma_24" localSheetId="89">'[5]odb 24'!$H$8</definedName>
    <definedName name="suma_24" localSheetId="92">'[5]odb 24'!$H$8</definedName>
    <definedName name="suma_24" localSheetId="95">'[6]odb 24'!$H$8</definedName>
    <definedName name="suma_24" localSheetId="96">'[5]odb 24'!$H$8</definedName>
    <definedName name="suma_24" localSheetId="97">'[5]odb 24'!$H$8</definedName>
    <definedName name="suma_24" localSheetId="98">'[5]odb 24'!$H$8</definedName>
    <definedName name="suma_24" localSheetId="99">'[3]odb 24'!$H$8</definedName>
    <definedName name="suma_24" localSheetId="100">'[4]odb 24'!$H$8</definedName>
    <definedName name="suma_24" localSheetId="101">'[4]odb 24'!$H$8</definedName>
    <definedName name="suma_24" localSheetId="116">'[4]odb 24'!$H$8</definedName>
    <definedName name="suma_24" localSheetId="126">'[3]odb 24'!$H$8</definedName>
    <definedName name="suma_24" localSheetId="127">'[3]odb 24'!$H$8</definedName>
    <definedName name="suma_24" localSheetId="129">'[4]odb 24'!$H$8</definedName>
    <definedName name="suma_24" localSheetId="130">'[5]odb 24'!$H$8</definedName>
    <definedName name="suma_24" localSheetId="132">'[4]odb 24'!$H$8</definedName>
    <definedName name="suma_24" localSheetId="133">'[4]odb 24'!$H$8</definedName>
    <definedName name="suma_24" localSheetId="135">'[5]odb 24'!$H$8</definedName>
    <definedName name="suma_24" localSheetId="136">'[3]odb 24'!$H$8</definedName>
    <definedName name="suma_24" localSheetId="137">'[4]odb 24'!$H$8</definedName>
    <definedName name="suma_24">'[3]odb 24'!$H$8</definedName>
    <definedName name="suma_25" localSheetId="19">'[2]odb 25'!$H$15</definedName>
    <definedName name="suma_25" localSheetId="20">'[2]odb 25'!$H$15</definedName>
    <definedName name="suma_25" localSheetId="34">'[3]odb 25'!$H$15</definedName>
    <definedName name="suma_25" localSheetId="35">'[3]odb 25'!$H$15</definedName>
    <definedName name="suma_25" localSheetId="106">'[2]odb 25'!$H$15</definedName>
    <definedName name="suma_25" localSheetId="42">'[4]odb 25'!$H$15</definedName>
    <definedName name="suma_25" localSheetId="86">'[3]odb 25'!$H$15</definedName>
    <definedName name="suma_25" localSheetId="87">'[4]odb 25'!$H$15</definedName>
    <definedName name="suma_25" localSheetId="88">'[5]odb 25'!$H$15</definedName>
    <definedName name="suma_25" localSheetId="89">'[5]odb 25'!$H$15</definedName>
    <definedName name="suma_25" localSheetId="92">'[5]odb 25'!$H$15</definedName>
    <definedName name="suma_25" localSheetId="95">'[6]odb 25'!$H$15</definedName>
    <definedName name="suma_25" localSheetId="96">'[5]odb 25'!$H$15</definedName>
    <definedName name="suma_25" localSheetId="97">'[5]odb 25'!$H$15</definedName>
    <definedName name="suma_25" localSheetId="98">'[5]odb 25'!$H$15</definedName>
    <definedName name="suma_25" localSheetId="99">'[3]odb 25'!$H$15</definedName>
    <definedName name="suma_25" localSheetId="100">'[4]odb 25'!$H$15</definedName>
    <definedName name="suma_25" localSheetId="101">'[4]odb 25'!$H$15</definedName>
    <definedName name="suma_25" localSheetId="116">'[4]odb 25'!$H$15</definedName>
    <definedName name="suma_25" localSheetId="126">'[3]odb 25'!$H$15</definedName>
    <definedName name="suma_25" localSheetId="127">'[3]odb 25'!$H$15</definedName>
    <definedName name="suma_25" localSheetId="129">'[4]odb 25'!$H$15</definedName>
    <definedName name="suma_25" localSheetId="130">'[5]odb 25'!$H$15</definedName>
    <definedName name="suma_25" localSheetId="132">'[4]odb 25'!$H$15</definedName>
    <definedName name="suma_25" localSheetId="133">'[4]odb 25'!$H$15</definedName>
    <definedName name="suma_25" localSheetId="135">'[5]odb 25'!$H$15</definedName>
    <definedName name="suma_25" localSheetId="136">'[3]odb 25'!$H$15</definedName>
    <definedName name="suma_25" localSheetId="137">'[4]odb 25'!$H$15</definedName>
    <definedName name="suma_25">'[3]odb 25'!$H$15</definedName>
    <definedName name="suma_26" localSheetId="19">'[2]odb 26'!$H$14</definedName>
    <definedName name="suma_26" localSheetId="20">'[2]odb 26'!$H$14</definedName>
    <definedName name="suma_26" localSheetId="34">'[3]odb 26'!$H$14</definedName>
    <definedName name="suma_26" localSheetId="35">'[3]odb 26'!$H$14</definedName>
    <definedName name="suma_26" localSheetId="106">'[2]odb 26'!$H$14</definedName>
    <definedName name="suma_26" localSheetId="42">'[4]odb 26'!$H$14</definedName>
    <definedName name="suma_26" localSheetId="86">'[3]odb 26'!$H$14</definedName>
    <definedName name="suma_26" localSheetId="87">'[4]odb 26'!$H$14</definedName>
    <definedName name="suma_26" localSheetId="88">'[5]odb 26'!$H$14</definedName>
    <definedName name="suma_26" localSheetId="89">'[5]odb 26'!$H$14</definedName>
    <definedName name="suma_26" localSheetId="92">'[5]odb 26'!$H$14</definedName>
    <definedName name="suma_26" localSheetId="95">'[6]odb 26'!$H$14</definedName>
    <definedName name="suma_26" localSheetId="96">'[5]odb 26'!$H$14</definedName>
    <definedName name="suma_26" localSheetId="97">'[5]odb 26'!$H$14</definedName>
    <definedName name="suma_26" localSheetId="98">'[5]odb 26'!$H$14</definedName>
    <definedName name="suma_26" localSheetId="99">'[3]odb 26'!$H$14</definedName>
    <definedName name="suma_26" localSheetId="100">'[4]odb 26'!$H$14</definedName>
    <definedName name="suma_26" localSheetId="101">'[4]odb 26'!$H$14</definedName>
    <definedName name="suma_26" localSheetId="116">'[4]odb 26'!$H$14</definedName>
    <definedName name="suma_26" localSheetId="126">'[3]odb 26'!$H$14</definedName>
    <definedName name="suma_26" localSheetId="127">'[3]odb 26'!$H$14</definedName>
    <definedName name="suma_26" localSheetId="129">'[4]odb 26'!$H$14</definedName>
    <definedName name="suma_26" localSheetId="130">'[5]odb 26'!$H$14</definedName>
    <definedName name="suma_26" localSheetId="132">'[4]odb 26'!$H$14</definedName>
    <definedName name="suma_26" localSheetId="133">'[4]odb 26'!$H$14</definedName>
    <definedName name="suma_26" localSheetId="135">'[5]odb 26'!$H$14</definedName>
    <definedName name="suma_26" localSheetId="136">'[3]odb 26'!$H$14</definedName>
    <definedName name="suma_26" localSheetId="137">'[4]odb 26'!$H$14</definedName>
    <definedName name="suma_26">'[3]odb 26'!$H$14</definedName>
    <definedName name="suma_31" localSheetId="19">'[2]odb 31'!$H$20</definedName>
    <definedName name="suma_31" localSheetId="20">'[2]odb 31'!$H$20</definedName>
    <definedName name="suma_31" localSheetId="34">'[3]odb 31'!$H$20</definedName>
    <definedName name="suma_31" localSheetId="35">'[3]odb 31'!$H$20</definedName>
    <definedName name="suma_31" localSheetId="106">'[2]odb 31'!$H$20</definedName>
    <definedName name="suma_31" localSheetId="42">'[4]odb 31'!$H$20</definedName>
    <definedName name="suma_31" localSheetId="86">'[3]odb 31'!$H$20</definedName>
    <definedName name="suma_31" localSheetId="87">'[4]odb 31'!$H$20</definedName>
    <definedName name="suma_31" localSheetId="88">'[5]odb 31'!$H$20</definedName>
    <definedName name="suma_31" localSheetId="89">'[5]odb 31'!$H$20</definedName>
    <definedName name="suma_31" localSheetId="92">'[5]odb 31'!$H$20</definedName>
    <definedName name="suma_31" localSheetId="95">'[6]odb 31'!$H$20</definedName>
    <definedName name="suma_31" localSheetId="96">'[5]odb 31'!$H$20</definedName>
    <definedName name="suma_31" localSheetId="97">'[5]odb 31'!$H$20</definedName>
    <definedName name="suma_31" localSheetId="98">'[5]odb 31'!$H$20</definedName>
    <definedName name="suma_31" localSheetId="99">'[3]odb 31'!$H$20</definedName>
    <definedName name="suma_31" localSheetId="100">'[4]odb 31'!$H$20</definedName>
    <definedName name="suma_31" localSheetId="101">'[4]odb 31'!$H$20</definedName>
    <definedName name="suma_31" localSheetId="116">'[4]odb 31'!$H$20</definedName>
    <definedName name="suma_31" localSheetId="126">'[3]odb 31'!$H$20</definedName>
    <definedName name="suma_31" localSheetId="127">'[3]odb 31'!$H$20</definedName>
    <definedName name="suma_31" localSheetId="129">'[4]odb 31'!$H$20</definedName>
    <definedName name="suma_31" localSheetId="130">'[5]odb 31'!$H$20</definedName>
    <definedName name="suma_31" localSheetId="132">'[4]odb 31'!$H$20</definedName>
    <definedName name="suma_31" localSheetId="133">'[4]odb 31'!$H$20</definedName>
    <definedName name="suma_31" localSheetId="135">'[5]odb 31'!$H$20</definedName>
    <definedName name="suma_31" localSheetId="136">'[3]odb 31'!$H$20</definedName>
    <definedName name="suma_31" localSheetId="137">'[4]odb 31'!$H$20</definedName>
    <definedName name="suma_31">'[3]odb 31'!$H$20</definedName>
    <definedName name="suma_32" localSheetId="19">'[2]odb 32'!$H$33</definedName>
    <definedName name="suma_32" localSheetId="20">'[2]odb 32'!$H$33</definedName>
    <definedName name="suma_32" localSheetId="34">'[3]odb 32'!$H$33</definedName>
    <definedName name="suma_32" localSheetId="35">'[3]odb 32'!$H$33</definedName>
    <definedName name="suma_32" localSheetId="106">'[2]odb 32'!$H$33</definedName>
    <definedName name="suma_32" localSheetId="42">'[4]odb 32'!$H$33</definedName>
    <definedName name="suma_32" localSheetId="86">'[3]odb 32'!$H$33</definedName>
    <definedName name="suma_32" localSheetId="87">'[4]odb 32'!$H$33</definedName>
    <definedName name="suma_32" localSheetId="88">'[5]odb 32'!$H$33</definedName>
    <definedName name="suma_32" localSheetId="89">'[5]odb 32'!$H$33</definedName>
    <definedName name="suma_32" localSheetId="92">'[5]odb 32'!$H$33</definedName>
    <definedName name="suma_32" localSheetId="95">'[6]odb 32'!$H$33</definedName>
    <definedName name="suma_32" localSheetId="96">'[5]odb 32'!$H$33</definedName>
    <definedName name="suma_32" localSheetId="97">'[5]odb 32'!$H$33</definedName>
    <definedName name="suma_32" localSheetId="98">'[5]odb 32'!$H$33</definedName>
    <definedName name="suma_32" localSheetId="99">'[3]odb 32'!$H$33</definedName>
    <definedName name="suma_32" localSheetId="100">'[4]odb 32'!$H$33</definedName>
    <definedName name="suma_32" localSheetId="101">'[4]odb 32'!$H$33</definedName>
    <definedName name="suma_32" localSheetId="116">'[4]odb 32'!$H$33</definedName>
    <definedName name="suma_32" localSheetId="126">'[3]odb 32'!$H$33</definedName>
    <definedName name="suma_32" localSheetId="127">'[3]odb 32'!$H$33</definedName>
    <definedName name="suma_32" localSheetId="129">'[4]odb 32'!$H$33</definedName>
    <definedName name="suma_32" localSheetId="130">'[5]odb 32'!$H$33</definedName>
    <definedName name="suma_32" localSheetId="132">'[4]odb 32'!$H$33</definedName>
    <definedName name="suma_32" localSheetId="133">'[4]odb 32'!$H$33</definedName>
    <definedName name="suma_32" localSheetId="135">'[5]odb 32'!$H$33</definedName>
    <definedName name="suma_32" localSheetId="136">'[3]odb 32'!$H$33</definedName>
    <definedName name="suma_32" localSheetId="137">'[4]odb 32'!$H$33</definedName>
    <definedName name="suma_32">'[3]odb 32'!$H$33</definedName>
    <definedName name="suma_33" localSheetId="19">'[2]odb 33'!$H$80</definedName>
    <definedName name="suma_33" localSheetId="20">'[2]odb 33'!$H$80</definedName>
    <definedName name="suma_33" localSheetId="34">'[3]odb 33'!$H$80</definedName>
    <definedName name="suma_33" localSheetId="35">'[3]odb 33'!$H$80</definedName>
    <definedName name="suma_33" localSheetId="106">'[2]odb 33'!$H$80</definedName>
    <definedName name="suma_33" localSheetId="42">'[4]odb 33'!$H$80</definedName>
    <definedName name="suma_33" localSheetId="86">'[3]odb 33'!$H$80</definedName>
    <definedName name="suma_33" localSheetId="87">'[4]odb 33'!$H$80</definedName>
    <definedName name="suma_33" localSheetId="88">'[5]odb 33'!$H$80</definedName>
    <definedName name="suma_33" localSheetId="89">'[5]odb 33'!$H$80</definedName>
    <definedName name="suma_33" localSheetId="92">'[5]odb 33'!$H$80</definedName>
    <definedName name="suma_33" localSheetId="95">'[6]odb 33'!$H$80</definedName>
    <definedName name="suma_33" localSheetId="96">'[5]odb 33'!$H$80</definedName>
    <definedName name="suma_33" localSheetId="97">'[5]odb 33'!$H$80</definedName>
    <definedName name="suma_33" localSheetId="98">'[5]odb 33'!$H$80</definedName>
    <definedName name="suma_33" localSheetId="99">'[3]odb 33'!$H$80</definedName>
    <definedName name="suma_33" localSheetId="100">'[4]odb 33'!$H$80</definedName>
    <definedName name="suma_33" localSheetId="101">'[4]odb 33'!$H$80</definedName>
    <definedName name="suma_33" localSheetId="116">'[4]odb 33'!$H$80</definedName>
    <definedName name="suma_33" localSheetId="126">'[3]odb 33'!$H$80</definedName>
    <definedName name="suma_33" localSheetId="127">'[3]odb 33'!$H$80</definedName>
    <definedName name="suma_33" localSheetId="129">'[4]odb 33'!$H$80</definedName>
    <definedName name="suma_33" localSheetId="130">'[5]odb 33'!$H$80</definedName>
    <definedName name="suma_33" localSheetId="132">'[4]odb 33'!$H$80</definedName>
    <definedName name="suma_33" localSheetId="133">'[4]odb 33'!$H$80</definedName>
    <definedName name="suma_33" localSheetId="135">'[5]odb 33'!$H$80</definedName>
    <definedName name="suma_33" localSheetId="136">'[3]odb 33'!$H$80</definedName>
    <definedName name="suma_33" localSheetId="137">'[4]odb 33'!$H$80</definedName>
    <definedName name="suma_33">'[3]odb 33'!$H$80</definedName>
    <definedName name="suma_34" localSheetId="19">'[2]odb 34'!$H$88</definedName>
    <definedName name="suma_34" localSheetId="20">'[2]odb 34'!$H$88</definedName>
    <definedName name="suma_34" localSheetId="34">'[3]odb 34'!$H$88</definedName>
    <definedName name="suma_34" localSheetId="35">'[3]odb 34'!$H$88</definedName>
    <definedName name="suma_34" localSheetId="106">'[2]odb 34'!$H$88</definedName>
    <definedName name="suma_34" localSheetId="42">'[4]odb 34'!$H$88</definedName>
    <definedName name="suma_34" localSheetId="86">'[3]odb 34'!$H$88</definedName>
    <definedName name="suma_34" localSheetId="87">'[4]odb 34'!$H$88</definedName>
    <definedName name="suma_34" localSheetId="88">'[5]odb 34'!$H$88</definedName>
    <definedName name="suma_34" localSheetId="89">'[5]odb 34'!$H$88</definedName>
    <definedName name="suma_34" localSheetId="92">'[5]odb 34'!$H$88</definedName>
    <definedName name="suma_34" localSheetId="95">'[6]odb 34'!$H$88</definedName>
    <definedName name="suma_34" localSheetId="96">'[5]odb 34'!$H$88</definedName>
    <definedName name="suma_34" localSheetId="97">'[5]odb 34'!$H$88</definedName>
    <definedName name="suma_34" localSheetId="98">'[5]odb 34'!$H$88</definedName>
    <definedName name="suma_34" localSheetId="99">'[3]odb 34'!$H$88</definedName>
    <definedName name="suma_34" localSheetId="100">'[4]odb 34'!$H$88</definedName>
    <definedName name="suma_34" localSheetId="101">'[4]odb 34'!$H$88</definedName>
    <definedName name="suma_34" localSheetId="116">'[4]odb 34'!$H$88</definedName>
    <definedName name="suma_34" localSheetId="126">'[3]odb 34'!$H$88</definedName>
    <definedName name="suma_34" localSheetId="127">'[3]odb 34'!$H$88</definedName>
    <definedName name="suma_34" localSheetId="129">'[4]odb 34'!$H$88</definedName>
    <definedName name="suma_34" localSheetId="130">'[5]odb 34'!$H$88</definedName>
    <definedName name="suma_34" localSheetId="132">'[4]odb 34'!$H$88</definedName>
    <definedName name="suma_34" localSheetId="133">'[4]odb 34'!$H$88</definedName>
    <definedName name="suma_34" localSheetId="135">'[5]odb 34'!$H$88</definedName>
    <definedName name="suma_34" localSheetId="136">'[3]odb 34'!$H$88</definedName>
    <definedName name="suma_34" localSheetId="137">'[4]odb 34'!$H$88</definedName>
    <definedName name="suma_34">'[3]odb 34'!$H$88</definedName>
    <definedName name="suma_35" localSheetId="19">'[2]odb 35'!$H$61</definedName>
    <definedName name="suma_35" localSheetId="20">'[2]odb 35'!$H$61</definedName>
    <definedName name="suma_35" localSheetId="34">'[3]odb 35'!$H$61</definedName>
    <definedName name="suma_35" localSheetId="35">'[3]odb 35'!$H$61</definedName>
    <definedName name="suma_35" localSheetId="106">'[2]odb 35'!$H$61</definedName>
    <definedName name="suma_35" localSheetId="42">'[4]odb 35'!$H$61</definedName>
    <definedName name="suma_35" localSheetId="86">'[3]odb 35'!$H$61</definedName>
    <definedName name="suma_35" localSheetId="87">'[4]odb 35'!$H$61</definedName>
    <definedName name="suma_35" localSheetId="88">'[5]odb 35'!$H$61</definedName>
    <definedName name="suma_35" localSheetId="89">'[5]odb 35'!$H$61</definedName>
    <definedName name="suma_35" localSheetId="92">'[5]odb 35'!$H$61</definedName>
    <definedName name="suma_35" localSheetId="95">'[6]odb 35'!$H$61</definedName>
    <definedName name="suma_35" localSheetId="96">'[5]odb 35'!$H$61</definedName>
    <definedName name="suma_35" localSheetId="97">'[5]odb 35'!$H$61</definedName>
    <definedName name="suma_35" localSheetId="98">'[5]odb 35'!$H$61</definedName>
    <definedName name="suma_35" localSheetId="99">'[3]odb 35'!$H$61</definedName>
    <definedName name="suma_35" localSheetId="100">'[4]odb 35'!$H$61</definedName>
    <definedName name="suma_35" localSheetId="101">'[4]odb 35'!$H$61</definedName>
    <definedName name="suma_35" localSheetId="116">'[4]odb 35'!$H$61</definedName>
    <definedName name="suma_35" localSheetId="126">'[3]odb 35'!$H$61</definedName>
    <definedName name="suma_35" localSheetId="127">'[3]odb 35'!$H$61</definedName>
    <definedName name="suma_35" localSheetId="129">'[4]odb 35'!$H$61</definedName>
    <definedName name="suma_35" localSheetId="130">'[5]odb 35'!$H$61</definedName>
    <definedName name="suma_35" localSheetId="132">'[4]odb 35'!$H$61</definedName>
    <definedName name="suma_35" localSheetId="133">'[4]odb 35'!$H$61</definedName>
    <definedName name="suma_35" localSheetId="135">'[5]odb 35'!$H$61</definedName>
    <definedName name="suma_35" localSheetId="136">'[3]odb 35'!$H$61</definedName>
    <definedName name="suma_35" localSheetId="137">'[4]odb 35'!$H$61</definedName>
    <definedName name="suma_35">'[3]odb 35'!$H$61</definedName>
    <definedName name="suma_36" localSheetId="19">'[2]odb 36'!$H$19</definedName>
    <definedName name="suma_36" localSheetId="20">'[2]odb 36'!$H$19</definedName>
    <definedName name="suma_36" localSheetId="34">'[3]odb 36'!$H$19</definedName>
    <definedName name="suma_36" localSheetId="35">'[3]odb 36'!$H$19</definedName>
    <definedName name="suma_36" localSheetId="106">'[2]odb 36'!$H$19</definedName>
    <definedName name="suma_36" localSheetId="42">'[4]odb 36'!$H$19</definedName>
    <definedName name="suma_36" localSheetId="86">'[3]odb 36'!$H$19</definedName>
    <definedName name="suma_36" localSheetId="87">'[4]odb 36'!$H$19</definedName>
    <definedName name="suma_36" localSheetId="88">'[5]odb 36'!$H$19</definedName>
    <definedName name="suma_36" localSheetId="89">'[5]odb 36'!$H$19</definedName>
    <definedName name="suma_36" localSheetId="92">'[5]odb 36'!$H$19</definedName>
    <definedName name="suma_36" localSheetId="95">'[6]odb 36'!$H$19</definedName>
    <definedName name="suma_36" localSheetId="96">'[5]odb 36'!$H$19</definedName>
    <definedName name="suma_36" localSheetId="97">'[5]odb 36'!$H$19</definedName>
    <definedName name="suma_36" localSheetId="98">'[5]odb 36'!$H$19</definedName>
    <definedName name="suma_36" localSheetId="99">'[3]odb 36'!$H$19</definedName>
    <definedName name="suma_36" localSheetId="100">'[4]odb 36'!$H$19</definedName>
    <definedName name="suma_36" localSheetId="101">'[4]odb 36'!$H$19</definedName>
    <definedName name="suma_36" localSheetId="116">'[4]odb 36'!$H$19</definedName>
    <definedName name="suma_36" localSheetId="126">'[3]odb 36'!$H$19</definedName>
    <definedName name="suma_36" localSheetId="127">'[3]odb 36'!$H$19</definedName>
    <definedName name="suma_36" localSheetId="129">'[4]odb 36'!$H$19</definedName>
    <definedName name="suma_36" localSheetId="130">'[5]odb 36'!$H$19</definedName>
    <definedName name="suma_36" localSheetId="132">'[4]odb 36'!$H$19</definedName>
    <definedName name="suma_36" localSheetId="133">'[4]odb 36'!$H$19</definedName>
    <definedName name="suma_36" localSheetId="135">'[5]odb 36'!$H$19</definedName>
    <definedName name="suma_36" localSheetId="136">'[3]odb 36'!$H$19</definedName>
    <definedName name="suma_36" localSheetId="137">'[4]odb 36'!$H$19</definedName>
    <definedName name="suma_36">'[3]odb 36'!$H$19</definedName>
    <definedName name="suma_37" localSheetId="19">'[2]odb 37'!$H$55</definedName>
    <definedName name="suma_37" localSheetId="20">'[2]odb 37'!$H$55</definedName>
    <definedName name="suma_37" localSheetId="34">'[3]odb 37'!$H$55</definedName>
    <definedName name="suma_37" localSheetId="35">'[3]odb 37'!$H$55</definedName>
    <definedName name="suma_37" localSheetId="106">'[2]odb 37'!$H$55</definedName>
    <definedName name="suma_37" localSheetId="42">'[4]odb 37'!$H$55</definedName>
    <definedName name="suma_37" localSheetId="86">'[3]odb 37'!$H$55</definedName>
    <definedName name="suma_37" localSheetId="87">'[4]odb 37'!$H$55</definedName>
    <definedName name="suma_37" localSheetId="88">'[5]odb 37'!$H$55</definedName>
    <definedName name="suma_37" localSheetId="89">'[5]odb 37'!$H$55</definedName>
    <definedName name="suma_37" localSheetId="92">'[5]odb 37'!$H$55</definedName>
    <definedName name="suma_37" localSheetId="95">'[6]odb 37'!$H$55</definedName>
    <definedName name="suma_37" localSheetId="96">'[5]odb 37'!$H$55</definedName>
    <definedName name="suma_37" localSheetId="97">'[5]odb 37'!$H$55</definedName>
    <definedName name="suma_37" localSheetId="98">'[5]odb 37'!$H$55</definedName>
    <definedName name="suma_37" localSheetId="99">'[3]odb 37'!$H$55</definedName>
    <definedName name="suma_37" localSheetId="100">'[4]odb 37'!$H$55</definedName>
    <definedName name="suma_37" localSheetId="101">'[4]odb 37'!$H$55</definedName>
    <definedName name="suma_37" localSheetId="116">'[4]odb 37'!$H$55</definedName>
    <definedName name="suma_37" localSheetId="126">'[3]odb 37'!$H$55</definedName>
    <definedName name="suma_37" localSheetId="127">'[3]odb 37'!$H$55</definedName>
    <definedName name="suma_37" localSheetId="129">'[4]odb 37'!$H$55</definedName>
    <definedName name="suma_37" localSheetId="130">'[5]odb 37'!$H$55</definedName>
    <definedName name="suma_37" localSheetId="132">'[4]odb 37'!$H$55</definedName>
    <definedName name="suma_37" localSheetId="133">'[4]odb 37'!$H$55</definedName>
    <definedName name="suma_37" localSheetId="135">'[5]odb 37'!$H$55</definedName>
    <definedName name="suma_37" localSheetId="136">'[3]odb 37'!$H$55</definedName>
    <definedName name="suma_37" localSheetId="137">'[4]odb 37'!$H$55</definedName>
    <definedName name="suma_37">'[3]odb 37'!$H$55</definedName>
    <definedName name="suma_38" localSheetId="19">'[2]odb 38'!$I$32</definedName>
    <definedName name="suma_38" localSheetId="20">'[2]odb 38'!$I$32</definedName>
    <definedName name="suma_38" localSheetId="34">'[3]odb 38'!$I$32</definedName>
    <definedName name="suma_38" localSheetId="35">'[3]odb 38'!$I$32</definedName>
    <definedName name="suma_38" localSheetId="106">'[2]odb 38'!$I$32</definedName>
    <definedName name="suma_38" localSheetId="42">'[4]odb 38'!$I$32</definedName>
    <definedName name="suma_38" localSheetId="86">'[3]odb 38'!$I$32</definedName>
    <definedName name="suma_38" localSheetId="87">'[4]odb 38'!$I$32</definedName>
    <definedName name="suma_38" localSheetId="88">'[5]odb 38'!$I$32</definedName>
    <definedName name="suma_38" localSheetId="89">'[5]odb 38'!$I$32</definedName>
    <definedName name="suma_38" localSheetId="92">'[5]odb 38'!$I$32</definedName>
    <definedName name="suma_38" localSheetId="95">'[6]odb 38'!$I$32</definedName>
    <definedName name="suma_38" localSheetId="96">'[5]odb 38'!$I$32</definedName>
    <definedName name="suma_38" localSheetId="97">'[5]odb 38'!$I$32</definedName>
    <definedName name="suma_38" localSheetId="98">'[5]odb 38'!$I$32</definedName>
    <definedName name="suma_38" localSheetId="99">'[3]odb 38'!$I$32</definedName>
    <definedName name="suma_38" localSheetId="100">'[4]odb 38'!$I$32</definedName>
    <definedName name="suma_38" localSheetId="101">'[4]odb 38'!$I$32</definedName>
    <definedName name="suma_38" localSheetId="116">'[4]odb 38'!$I$32</definedName>
    <definedName name="suma_38" localSheetId="126">'[3]odb 38'!$I$32</definedName>
    <definedName name="suma_38" localSheetId="127">'[3]odb 38'!$I$32</definedName>
    <definedName name="suma_38" localSheetId="129">'[4]odb 38'!$I$32</definedName>
    <definedName name="suma_38" localSheetId="130">'[5]odb 38'!$I$32</definedName>
    <definedName name="suma_38" localSheetId="132">'[4]odb 38'!$I$32</definedName>
    <definedName name="suma_38" localSheetId="133">'[4]odb 38'!$I$32</definedName>
    <definedName name="suma_38" localSheetId="135">'[5]odb 38'!$I$32</definedName>
    <definedName name="suma_38" localSheetId="136">'[3]odb 38'!$I$32</definedName>
    <definedName name="suma_38" localSheetId="137">'[4]odb 38'!$I$32</definedName>
    <definedName name="suma_38">'[3]odb 38'!$I$32</definedName>
    <definedName name="suma_39" localSheetId="19">'[2]odb 39'!$H$19</definedName>
    <definedName name="suma_39" localSheetId="20">'[2]odb 39'!$H$19</definedName>
    <definedName name="suma_39" localSheetId="34">'[3]odb 39'!$H$19</definedName>
    <definedName name="suma_39" localSheetId="35">'[3]odb 39'!$H$19</definedName>
    <definedName name="suma_39" localSheetId="106">'[2]odb 39'!$H$19</definedName>
    <definedName name="suma_39" localSheetId="42">'[4]odb 39'!$H$19</definedName>
    <definedName name="suma_39" localSheetId="86">'[3]odb 39'!$H$19</definedName>
    <definedName name="suma_39" localSheetId="87">'[4]odb 39'!$H$19</definedName>
    <definedName name="suma_39" localSheetId="88">'[5]odb 39'!$H$19</definedName>
    <definedName name="suma_39" localSheetId="89">'[5]odb 39'!$H$19</definedName>
    <definedName name="suma_39" localSheetId="92">'[5]odb 39'!$H$19</definedName>
    <definedName name="suma_39" localSheetId="95">'[6]odb 39'!$H$19</definedName>
    <definedName name="suma_39" localSheetId="96">'[5]odb 39'!$H$19</definedName>
    <definedName name="suma_39" localSheetId="97">'[5]odb 39'!$H$19</definedName>
    <definedName name="suma_39" localSheetId="98">'[5]odb 39'!$H$19</definedName>
    <definedName name="suma_39" localSheetId="99">'[3]odb 39'!$H$19</definedName>
    <definedName name="suma_39" localSheetId="100">'[4]odb 39'!$H$19</definedName>
    <definedName name="suma_39" localSheetId="101">'[4]odb 39'!$H$19</definedName>
    <definedName name="suma_39" localSheetId="116">'[4]odb 39'!$H$19</definedName>
    <definedName name="suma_39" localSheetId="126">'[3]odb 39'!$H$19</definedName>
    <definedName name="suma_39" localSheetId="127">'[3]odb 39'!$H$19</definedName>
    <definedName name="suma_39" localSheetId="129">'[4]odb 39'!$H$19</definedName>
    <definedName name="suma_39" localSheetId="130">'[5]odb 39'!$H$19</definedName>
    <definedName name="suma_39" localSheetId="132">'[4]odb 39'!$H$19</definedName>
    <definedName name="suma_39" localSheetId="133">'[4]odb 39'!$H$19</definedName>
    <definedName name="suma_39" localSheetId="135">'[5]odb 39'!$H$19</definedName>
    <definedName name="suma_39" localSheetId="136">'[3]odb 39'!$H$19</definedName>
    <definedName name="suma_39" localSheetId="137">'[4]odb 39'!$H$19</definedName>
    <definedName name="suma_39">'[3]odb 39'!$H$19</definedName>
    <definedName name="suma00" localSheetId="10">#REF!</definedName>
    <definedName name="suma00" localSheetId="12">#REF!</definedName>
    <definedName name="suma00" localSheetId="13">#REF!</definedName>
    <definedName name="suma00" localSheetId="14">#REF!</definedName>
    <definedName name="suma00" localSheetId="15">#REF!</definedName>
    <definedName name="suma00" localSheetId="16">#REF!</definedName>
    <definedName name="suma00" localSheetId="17">#REF!</definedName>
    <definedName name="suma00" localSheetId="18">#REF!</definedName>
    <definedName name="suma00" localSheetId="19">#REF!</definedName>
    <definedName name="suma00" localSheetId="20">#REF!</definedName>
    <definedName name="suma00" localSheetId="24">#REF!</definedName>
    <definedName name="suma00" localSheetId="28">#REF!</definedName>
    <definedName name="suma00" localSheetId="30">#REF!</definedName>
    <definedName name="suma00" localSheetId="33">#REF!</definedName>
    <definedName name="suma00" localSheetId="34">#REF!</definedName>
    <definedName name="suma00" localSheetId="35">#REF!</definedName>
    <definedName name="suma00" localSheetId="36">#REF!</definedName>
    <definedName name="suma00" localSheetId="103">#REF!</definedName>
    <definedName name="suma00" localSheetId="105">#REF!</definedName>
    <definedName name="suma00" localSheetId="106">#REF!</definedName>
    <definedName name="suma00" localSheetId="107">#REF!</definedName>
    <definedName name="suma00" localSheetId="108">#REF!</definedName>
    <definedName name="suma00" localSheetId="110">#REF!</definedName>
    <definedName name="suma00" localSheetId="0">#REF!</definedName>
    <definedName name="suma00" localSheetId="40">#REF!</definedName>
    <definedName name="suma00" localSheetId="65">#REF!</definedName>
    <definedName name="suma00" localSheetId="66">#REF!</definedName>
    <definedName name="suma00" localSheetId="38">#REF!</definedName>
    <definedName name="suma00" localSheetId="39">#REF!</definedName>
    <definedName name="suma00" localSheetId="41">#REF!</definedName>
    <definedName name="suma00" localSheetId="42">#REF!</definedName>
    <definedName name="suma00" localSheetId="43">#REF!</definedName>
    <definedName name="suma00" localSheetId="44">#REF!</definedName>
    <definedName name="suma00" localSheetId="45">#REF!</definedName>
    <definedName name="suma00" localSheetId="46">#REF!</definedName>
    <definedName name="suma00" localSheetId="47">#REF!</definedName>
    <definedName name="suma00" localSheetId="48">#REF!</definedName>
    <definedName name="suma00" localSheetId="50">#REF!</definedName>
    <definedName name="suma00" localSheetId="51">#REF!</definedName>
    <definedName name="suma00" localSheetId="52">#REF!</definedName>
    <definedName name="suma00" localSheetId="53">#REF!</definedName>
    <definedName name="suma00" localSheetId="54">#REF!</definedName>
    <definedName name="suma00" localSheetId="55">#REF!</definedName>
    <definedName name="suma00" localSheetId="56">#REF!</definedName>
    <definedName name="suma00" localSheetId="57">#REF!</definedName>
    <definedName name="suma00" localSheetId="58">#REF!</definedName>
    <definedName name="suma00" localSheetId="63">#REF!</definedName>
    <definedName name="suma00" localSheetId="75">#REF!</definedName>
    <definedName name="suma00" localSheetId="76">#REF!</definedName>
    <definedName name="suma00" localSheetId="77">#REF!</definedName>
    <definedName name="suma00" localSheetId="78">#REF!</definedName>
    <definedName name="suma00" localSheetId="79">#REF!</definedName>
    <definedName name="suma00" localSheetId="80">#REF!</definedName>
    <definedName name="suma00" localSheetId="81">#REF!</definedName>
    <definedName name="suma00" localSheetId="82">#REF!</definedName>
    <definedName name="suma00" localSheetId="83">#REF!</definedName>
    <definedName name="suma00" localSheetId="86">#REF!</definedName>
    <definedName name="suma00" localSheetId="87">#REF!</definedName>
    <definedName name="suma00" localSheetId="88">#REF!</definedName>
    <definedName name="suma00" localSheetId="89">#REF!</definedName>
    <definedName name="suma00" localSheetId="90">#REF!</definedName>
    <definedName name="suma00" localSheetId="91">#REF!</definedName>
    <definedName name="suma00" localSheetId="92">#REF!</definedName>
    <definedName name="suma00" localSheetId="93">#REF!</definedName>
    <definedName name="suma00" localSheetId="95">#REF!</definedName>
    <definedName name="suma00" localSheetId="96">#REF!</definedName>
    <definedName name="suma00" localSheetId="97">#REF!</definedName>
    <definedName name="suma00" localSheetId="98">#REF!</definedName>
    <definedName name="suma00" localSheetId="99">#REF!</definedName>
    <definedName name="suma00" localSheetId="100">#REF!</definedName>
    <definedName name="suma00" localSheetId="101">#REF!</definedName>
    <definedName name="suma00" localSheetId="114">#REF!</definedName>
    <definedName name="suma00" localSheetId="111">#REF!</definedName>
    <definedName name="suma00" localSheetId="112">#REF!</definedName>
    <definedName name="suma00" localSheetId="113">#REF!</definedName>
    <definedName name="suma00" localSheetId="115">#REF!</definedName>
    <definedName name="suma00" localSheetId="116">#REF!</definedName>
    <definedName name="suma00" localSheetId="117">#REF!</definedName>
    <definedName name="suma00" localSheetId="118">#REF!</definedName>
    <definedName name="suma00" localSheetId="119">#REF!</definedName>
    <definedName name="suma00" localSheetId="120">#REF!</definedName>
    <definedName name="suma00" localSheetId="121">#REF!</definedName>
    <definedName name="suma00" localSheetId="125">#REF!</definedName>
    <definedName name="suma00" localSheetId="126">#REF!</definedName>
    <definedName name="suma00" localSheetId="128">#REF!</definedName>
    <definedName name="suma00" localSheetId="129">#REF!</definedName>
    <definedName name="suma00" localSheetId="130">#REF!</definedName>
    <definedName name="suma00" localSheetId="131">#REF!</definedName>
    <definedName name="suma00" localSheetId="132">#REF!</definedName>
    <definedName name="suma00" localSheetId="133">#REF!</definedName>
    <definedName name="suma00" localSheetId="135">#REF!</definedName>
    <definedName name="suma00" localSheetId="136">#REF!</definedName>
    <definedName name="suma00" localSheetId="137">#REF!</definedName>
    <definedName name="suma00" localSheetId="2">#REF!</definedName>
    <definedName name="suma00" localSheetId="3">#REF!</definedName>
    <definedName name="suma00" localSheetId="1">#REF!</definedName>
    <definedName name="suma00">#REF!</definedName>
    <definedName name="suma11" localSheetId="10">#REF!</definedName>
    <definedName name="suma11" localSheetId="12">#REF!</definedName>
    <definedName name="suma11" localSheetId="13">#REF!</definedName>
    <definedName name="suma11" localSheetId="14">#REF!</definedName>
    <definedName name="suma11" localSheetId="15">#REF!</definedName>
    <definedName name="suma11" localSheetId="16">#REF!</definedName>
    <definedName name="suma11" localSheetId="17">#REF!</definedName>
    <definedName name="suma11" localSheetId="18">#REF!</definedName>
    <definedName name="suma11" localSheetId="19">#REF!</definedName>
    <definedName name="suma11" localSheetId="20">#REF!</definedName>
    <definedName name="suma11" localSheetId="24">#REF!</definedName>
    <definedName name="suma11" localSheetId="28">#REF!</definedName>
    <definedName name="suma11" localSheetId="30">#REF!</definedName>
    <definedName name="suma11" localSheetId="33">#REF!</definedName>
    <definedName name="suma11" localSheetId="34">#REF!</definedName>
    <definedName name="suma11" localSheetId="35">#REF!</definedName>
    <definedName name="suma11" localSheetId="36">#REF!</definedName>
    <definedName name="suma11" localSheetId="103">#REF!</definedName>
    <definedName name="suma11" localSheetId="105">#REF!</definedName>
    <definedName name="suma11" localSheetId="106">#REF!</definedName>
    <definedName name="suma11" localSheetId="107">#REF!</definedName>
    <definedName name="suma11" localSheetId="108">#REF!</definedName>
    <definedName name="suma11" localSheetId="110">#REF!</definedName>
    <definedName name="suma11" localSheetId="0">#REF!</definedName>
    <definedName name="suma11" localSheetId="40">#REF!</definedName>
    <definedName name="suma11" localSheetId="65">#REF!</definedName>
    <definedName name="suma11" localSheetId="66">#REF!</definedName>
    <definedName name="suma11" localSheetId="38">#REF!</definedName>
    <definedName name="suma11" localSheetId="39">#REF!</definedName>
    <definedName name="suma11" localSheetId="41">#REF!</definedName>
    <definedName name="suma11" localSheetId="42">#REF!</definedName>
    <definedName name="suma11" localSheetId="43">#REF!</definedName>
    <definedName name="suma11" localSheetId="44">#REF!</definedName>
    <definedName name="suma11" localSheetId="45">#REF!</definedName>
    <definedName name="suma11" localSheetId="46">#REF!</definedName>
    <definedName name="suma11" localSheetId="47">#REF!</definedName>
    <definedName name="suma11" localSheetId="48">#REF!</definedName>
    <definedName name="suma11" localSheetId="50">#REF!</definedName>
    <definedName name="suma11" localSheetId="51">#REF!</definedName>
    <definedName name="suma11" localSheetId="52">#REF!</definedName>
    <definedName name="suma11" localSheetId="53">#REF!</definedName>
    <definedName name="suma11" localSheetId="54">#REF!</definedName>
    <definedName name="suma11" localSheetId="55">#REF!</definedName>
    <definedName name="suma11" localSheetId="56">#REF!</definedName>
    <definedName name="suma11" localSheetId="57">#REF!</definedName>
    <definedName name="suma11" localSheetId="58">#REF!</definedName>
    <definedName name="suma11" localSheetId="63">#REF!</definedName>
    <definedName name="suma11" localSheetId="75">#REF!</definedName>
    <definedName name="suma11" localSheetId="76">#REF!</definedName>
    <definedName name="suma11" localSheetId="77">#REF!</definedName>
    <definedName name="suma11" localSheetId="78">#REF!</definedName>
    <definedName name="suma11" localSheetId="79">#REF!</definedName>
    <definedName name="suma11" localSheetId="80">#REF!</definedName>
    <definedName name="suma11" localSheetId="81">#REF!</definedName>
    <definedName name="suma11" localSheetId="82">#REF!</definedName>
    <definedName name="suma11" localSheetId="83">#REF!</definedName>
    <definedName name="suma11" localSheetId="86">#REF!</definedName>
    <definedName name="suma11" localSheetId="87">#REF!</definedName>
    <definedName name="suma11" localSheetId="88">#REF!</definedName>
    <definedName name="suma11" localSheetId="89">#REF!</definedName>
    <definedName name="suma11" localSheetId="90">#REF!</definedName>
    <definedName name="suma11" localSheetId="91">#REF!</definedName>
    <definedName name="suma11" localSheetId="92">#REF!</definedName>
    <definedName name="suma11" localSheetId="93">#REF!</definedName>
    <definedName name="suma11" localSheetId="95">#REF!</definedName>
    <definedName name="suma11" localSheetId="96">#REF!</definedName>
    <definedName name="suma11" localSheetId="97">#REF!</definedName>
    <definedName name="suma11" localSheetId="98">#REF!</definedName>
    <definedName name="suma11" localSheetId="99">#REF!</definedName>
    <definedName name="suma11" localSheetId="100">#REF!</definedName>
    <definedName name="suma11" localSheetId="101">#REF!</definedName>
    <definedName name="suma11" localSheetId="114">#REF!</definedName>
    <definedName name="suma11" localSheetId="111">#REF!</definedName>
    <definedName name="suma11" localSheetId="112">#REF!</definedName>
    <definedName name="suma11" localSheetId="113">#REF!</definedName>
    <definedName name="suma11" localSheetId="115">#REF!</definedName>
    <definedName name="suma11" localSheetId="116">#REF!</definedName>
    <definedName name="suma11" localSheetId="117">#REF!</definedName>
    <definedName name="suma11" localSheetId="118">#REF!</definedName>
    <definedName name="suma11" localSheetId="119">#REF!</definedName>
    <definedName name="suma11" localSheetId="120">#REF!</definedName>
    <definedName name="suma11" localSheetId="121">#REF!</definedName>
    <definedName name="suma11" localSheetId="125">#REF!</definedName>
    <definedName name="suma11" localSheetId="126">#REF!</definedName>
    <definedName name="suma11" localSheetId="128">#REF!</definedName>
    <definedName name="suma11" localSheetId="129">#REF!</definedName>
    <definedName name="suma11" localSheetId="130">#REF!</definedName>
    <definedName name="suma11" localSheetId="131">#REF!</definedName>
    <definedName name="suma11" localSheetId="132">#REF!</definedName>
    <definedName name="suma11" localSheetId="133">#REF!</definedName>
    <definedName name="suma11" localSheetId="135">#REF!</definedName>
    <definedName name="suma11" localSheetId="136">#REF!</definedName>
    <definedName name="suma11" localSheetId="137">#REF!</definedName>
    <definedName name="suma11" localSheetId="2">#REF!</definedName>
    <definedName name="suma11" localSheetId="3">#REF!</definedName>
    <definedName name="suma11" localSheetId="1">#REF!</definedName>
    <definedName name="suma11">#REF!</definedName>
    <definedName name="suma12" localSheetId="10">#REF!</definedName>
    <definedName name="suma12" localSheetId="12">#REF!</definedName>
    <definedName name="suma12" localSheetId="13">#REF!</definedName>
    <definedName name="suma12" localSheetId="14">#REF!</definedName>
    <definedName name="suma12" localSheetId="15">#REF!</definedName>
    <definedName name="suma12" localSheetId="16">#REF!</definedName>
    <definedName name="suma12" localSheetId="17">#REF!</definedName>
    <definedName name="suma12" localSheetId="18">#REF!</definedName>
    <definedName name="suma12" localSheetId="19">#REF!</definedName>
    <definedName name="suma12" localSheetId="20">#REF!</definedName>
    <definedName name="suma12" localSheetId="24">#REF!</definedName>
    <definedName name="suma12" localSheetId="28">#REF!</definedName>
    <definedName name="suma12" localSheetId="30">#REF!</definedName>
    <definedName name="suma12" localSheetId="33">#REF!</definedName>
    <definedName name="suma12" localSheetId="34">#REF!</definedName>
    <definedName name="suma12" localSheetId="35">#REF!</definedName>
    <definedName name="suma12" localSheetId="36">#REF!</definedName>
    <definedName name="suma12" localSheetId="103">#REF!</definedName>
    <definedName name="suma12" localSheetId="105">#REF!</definedName>
    <definedName name="suma12" localSheetId="106">#REF!</definedName>
    <definedName name="suma12" localSheetId="107">#REF!</definedName>
    <definedName name="suma12" localSheetId="108">#REF!</definedName>
    <definedName name="suma12" localSheetId="110">#REF!</definedName>
    <definedName name="suma12" localSheetId="0">#REF!</definedName>
    <definedName name="suma12" localSheetId="40">#REF!</definedName>
    <definedName name="suma12" localSheetId="65">#REF!</definedName>
    <definedName name="suma12" localSheetId="66">#REF!</definedName>
    <definedName name="suma12" localSheetId="38">#REF!</definedName>
    <definedName name="suma12" localSheetId="39">#REF!</definedName>
    <definedName name="suma12" localSheetId="41">#REF!</definedName>
    <definedName name="suma12" localSheetId="42">#REF!</definedName>
    <definedName name="suma12" localSheetId="43">#REF!</definedName>
    <definedName name="suma12" localSheetId="44">#REF!</definedName>
    <definedName name="suma12" localSheetId="45">#REF!</definedName>
    <definedName name="suma12" localSheetId="46">#REF!</definedName>
    <definedName name="suma12" localSheetId="47">#REF!</definedName>
    <definedName name="suma12" localSheetId="48">#REF!</definedName>
    <definedName name="suma12" localSheetId="50">#REF!</definedName>
    <definedName name="suma12" localSheetId="51">#REF!</definedName>
    <definedName name="suma12" localSheetId="52">#REF!</definedName>
    <definedName name="suma12" localSheetId="53">#REF!</definedName>
    <definedName name="suma12" localSheetId="54">#REF!</definedName>
    <definedName name="suma12" localSheetId="55">#REF!</definedName>
    <definedName name="suma12" localSheetId="56">#REF!</definedName>
    <definedName name="suma12" localSheetId="57">#REF!</definedName>
    <definedName name="suma12" localSheetId="58">#REF!</definedName>
    <definedName name="suma12" localSheetId="63">#REF!</definedName>
    <definedName name="suma12" localSheetId="75">#REF!</definedName>
    <definedName name="suma12" localSheetId="76">#REF!</definedName>
    <definedName name="suma12" localSheetId="77">#REF!</definedName>
    <definedName name="suma12" localSheetId="78">#REF!</definedName>
    <definedName name="suma12" localSheetId="79">#REF!</definedName>
    <definedName name="suma12" localSheetId="80">#REF!</definedName>
    <definedName name="suma12" localSheetId="81">#REF!</definedName>
    <definedName name="suma12" localSheetId="82">#REF!</definedName>
    <definedName name="suma12" localSheetId="83">#REF!</definedName>
    <definedName name="suma12" localSheetId="86">#REF!</definedName>
    <definedName name="suma12" localSheetId="87">#REF!</definedName>
    <definedName name="suma12" localSheetId="88">#REF!</definedName>
    <definedName name="suma12" localSheetId="89">#REF!</definedName>
    <definedName name="suma12" localSheetId="90">#REF!</definedName>
    <definedName name="suma12" localSheetId="91">#REF!</definedName>
    <definedName name="suma12" localSheetId="92">#REF!</definedName>
    <definedName name="suma12" localSheetId="93">#REF!</definedName>
    <definedName name="suma12" localSheetId="95">#REF!</definedName>
    <definedName name="suma12" localSheetId="96">#REF!</definedName>
    <definedName name="suma12" localSheetId="97">#REF!</definedName>
    <definedName name="suma12" localSheetId="98">#REF!</definedName>
    <definedName name="suma12" localSheetId="99">#REF!</definedName>
    <definedName name="suma12" localSheetId="100">#REF!</definedName>
    <definedName name="suma12" localSheetId="101">#REF!</definedName>
    <definedName name="suma12" localSheetId="114">#REF!</definedName>
    <definedName name="suma12" localSheetId="111">#REF!</definedName>
    <definedName name="suma12" localSheetId="112">#REF!</definedName>
    <definedName name="suma12" localSheetId="113">#REF!</definedName>
    <definedName name="suma12" localSheetId="115">#REF!</definedName>
    <definedName name="suma12" localSheetId="116">#REF!</definedName>
    <definedName name="suma12" localSheetId="117">#REF!</definedName>
    <definedName name="suma12" localSheetId="118">#REF!</definedName>
    <definedName name="suma12" localSheetId="119">#REF!</definedName>
    <definedName name="suma12" localSheetId="120">#REF!</definedName>
    <definedName name="suma12" localSheetId="121">#REF!</definedName>
    <definedName name="suma12" localSheetId="125">#REF!</definedName>
    <definedName name="suma12" localSheetId="126">#REF!</definedName>
    <definedName name="suma12" localSheetId="128">#REF!</definedName>
    <definedName name="suma12" localSheetId="129">#REF!</definedName>
    <definedName name="suma12" localSheetId="130">#REF!</definedName>
    <definedName name="suma12" localSheetId="131">#REF!</definedName>
    <definedName name="suma12" localSheetId="132">#REF!</definedName>
    <definedName name="suma12" localSheetId="133">#REF!</definedName>
    <definedName name="suma12" localSheetId="135">#REF!</definedName>
    <definedName name="suma12" localSheetId="136">#REF!</definedName>
    <definedName name="suma12" localSheetId="137">#REF!</definedName>
    <definedName name="suma12" localSheetId="2">#REF!</definedName>
    <definedName name="suma12" localSheetId="3">#REF!</definedName>
    <definedName name="suma12" localSheetId="1">#REF!</definedName>
    <definedName name="suma12">#REF!</definedName>
    <definedName name="suma13" localSheetId="10">#REF!</definedName>
    <definedName name="suma13" localSheetId="12">#REF!</definedName>
    <definedName name="suma13" localSheetId="13">#REF!</definedName>
    <definedName name="suma13" localSheetId="14">#REF!</definedName>
    <definedName name="suma13" localSheetId="15">#REF!</definedName>
    <definedName name="suma13" localSheetId="16">#REF!</definedName>
    <definedName name="suma13" localSheetId="17">#REF!</definedName>
    <definedName name="suma13" localSheetId="18">#REF!</definedName>
    <definedName name="suma13" localSheetId="19">#REF!</definedName>
    <definedName name="suma13" localSheetId="20">#REF!</definedName>
    <definedName name="suma13" localSheetId="28">#REF!</definedName>
    <definedName name="suma13" localSheetId="30">#REF!</definedName>
    <definedName name="suma13" localSheetId="33">#REF!</definedName>
    <definedName name="suma13" localSheetId="34">#REF!</definedName>
    <definedName name="suma13" localSheetId="35">#REF!</definedName>
    <definedName name="suma13" localSheetId="36">#REF!</definedName>
    <definedName name="suma13" localSheetId="108">#REF!</definedName>
    <definedName name="suma13" localSheetId="110">#REF!</definedName>
    <definedName name="suma13" localSheetId="0">#REF!</definedName>
    <definedName name="suma13" localSheetId="65">#REF!</definedName>
    <definedName name="suma13" localSheetId="66">#REF!</definedName>
    <definedName name="suma13" localSheetId="38">#REF!</definedName>
    <definedName name="suma13" localSheetId="39">#REF!</definedName>
    <definedName name="suma13" localSheetId="41">#REF!</definedName>
    <definedName name="suma13" localSheetId="42">#REF!</definedName>
    <definedName name="suma13" localSheetId="43">#REF!</definedName>
    <definedName name="suma13" localSheetId="44">#REF!</definedName>
    <definedName name="suma13" localSheetId="45">#REF!</definedName>
    <definedName name="suma13" localSheetId="46">#REF!</definedName>
    <definedName name="suma13" localSheetId="47">#REF!</definedName>
    <definedName name="suma13" localSheetId="48">#REF!</definedName>
    <definedName name="suma13" localSheetId="50">#REF!</definedName>
    <definedName name="suma13" localSheetId="51">#REF!</definedName>
    <definedName name="suma13" localSheetId="52">#REF!</definedName>
    <definedName name="suma13" localSheetId="53">#REF!</definedName>
    <definedName name="suma13" localSheetId="54">#REF!</definedName>
    <definedName name="suma13" localSheetId="55">#REF!</definedName>
    <definedName name="suma13" localSheetId="56">#REF!</definedName>
    <definedName name="suma13" localSheetId="57">#REF!</definedName>
    <definedName name="suma13" localSheetId="58">#REF!</definedName>
    <definedName name="suma13" localSheetId="63">#REF!</definedName>
    <definedName name="suma13" localSheetId="75">#REF!</definedName>
    <definedName name="suma13" localSheetId="76">#REF!</definedName>
    <definedName name="suma13" localSheetId="77">#REF!</definedName>
    <definedName name="suma13" localSheetId="78">#REF!</definedName>
    <definedName name="suma13" localSheetId="79">#REF!</definedName>
    <definedName name="suma13" localSheetId="80">#REF!</definedName>
    <definedName name="suma13" localSheetId="81">#REF!</definedName>
    <definedName name="suma13" localSheetId="82">#REF!</definedName>
    <definedName name="suma13" localSheetId="83">#REF!</definedName>
    <definedName name="suma13" localSheetId="86">#REF!</definedName>
    <definedName name="suma13" localSheetId="87">#REF!</definedName>
    <definedName name="suma13" localSheetId="88">#REF!</definedName>
    <definedName name="suma13" localSheetId="89">#REF!</definedName>
    <definedName name="suma13" localSheetId="90">#REF!</definedName>
    <definedName name="suma13" localSheetId="91">#REF!</definedName>
    <definedName name="suma13" localSheetId="92">#REF!</definedName>
    <definedName name="suma13" localSheetId="93">#REF!</definedName>
    <definedName name="suma13" localSheetId="95">#REF!</definedName>
    <definedName name="suma13" localSheetId="96">#REF!</definedName>
    <definedName name="suma13" localSheetId="97">#REF!</definedName>
    <definedName name="suma13" localSheetId="98">#REF!</definedName>
    <definedName name="suma13" localSheetId="99">#REF!</definedName>
    <definedName name="suma13" localSheetId="100">#REF!</definedName>
    <definedName name="suma13" localSheetId="101">#REF!</definedName>
    <definedName name="suma13" localSheetId="111">#REF!</definedName>
    <definedName name="suma13" localSheetId="112">#REF!</definedName>
    <definedName name="suma13" localSheetId="113">#REF!</definedName>
    <definedName name="suma13" localSheetId="115">#REF!</definedName>
    <definedName name="suma13" localSheetId="116">#REF!</definedName>
    <definedName name="suma13" localSheetId="117">#REF!</definedName>
    <definedName name="suma13" localSheetId="118">#REF!</definedName>
    <definedName name="suma13" localSheetId="119">#REF!</definedName>
    <definedName name="suma13" localSheetId="120">#REF!</definedName>
    <definedName name="suma13" localSheetId="121">#REF!</definedName>
    <definedName name="suma13" localSheetId="125">#REF!</definedName>
    <definedName name="suma13" localSheetId="126">#REF!</definedName>
    <definedName name="suma13" localSheetId="128">#REF!</definedName>
    <definedName name="suma13" localSheetId="129">#REF!</definedName>
    <definedName name="suma13" localSheetId="130">#REF!</definedName>
    <definedName name="suma13" localSheetId="131">#REF!</definedName>
    <definedName name="suma13" localSheetId="132">#REF!</definedName>
    <definedName name="suma13" localSheetId="133">#REF!</definedName>
    <definedName name="suma13" localSheetId="135">#REF!</definedName>
    <definedName name="suma13" localSheetId="136">#REF!</definedName>
    <definedName name="suma13" localSheetId="137">#REF!</definedName>
    <definedName name="suma13" localSheetId="2">#REF!</definedName>
    <definedName name="suma13" localSheetId="3">#REF!</definedName>
    <definedName name="suma13" localSheetId="1">#REF!</definedName>
    <definedName name="suma13">#REF!</definedName>
    <definedName name="suma14" localSheetId="10">#REF!</definedName>
    <definedName name="suma14" localSheetId="12">#REF!</definedName>
    <definedName name="suma14" localSheetId="13">#REF!</definedName>
    <definedName name="suma14" localSheetId="14">#REF!</definedName>
    <definedName name="suma14" localSheetId="15">#REF!</definedName>
    <definedName name="suma14" localSheetId="16">#REF!</definedName>
    <definedName name="suma14" localSheetId="17">#REF!</definedName>
    <definedName name="suma14" localSheetId="18">#REF!</definedName>
    <definedName name="suma14" localSheetId="19">#REF!</definedName>
    <definedName name="suma14" localSheetId="20">#REF!</definedName>
    <definedName name="suma14" localSheetId="28">#REF!</definedName>
    <definedName name="suma14" localSheetId="30">#REF!</definedName>
    <definedName name="suma14" localSheetId="33">#REF!</definedName>
    <definedName name="suma14" localSheetId="34">#REF!</definedName>
    <definedName name="suma14" localSheetId="35">#REF!</definedName>
    <definedName name="suma14" localSheetId="36">#REF!</definedName>
    <definedName name="suma14" localSheetId="108">#REF!</definedName>
    <definedName name="suma14" localSheetId="110">#REF!</definedName>
    <definedName name="suma14" localSheetId="0">#REF!</definedName>
    <definedName name="suma14" localSheetId="65">#REF!</definedName>
    <definedName name="suma14" localSheetId="66">#REF!</definedName>
    <definedName name="suma14" localSheetId="38">#REF!</definedName>
    <definedName name="suma14" localSheetId="39">#REF!</definedName>
    <definedName name="suma14" localSheetId="41">#REF!</definedName>
    <definedName name="suma14" localSheetId="42">#REF!</definedName>
    <definedName name="suma14" localSheetId="43">#REF!</definedName>
    <definedName name="suma14" localSheetId="44">#REF!</definedName>
    <definedName name="suma14" localSheetId="45">#REF!</definedName>
    <definedName name="suma14" localSheetId="46">#REF!</definedName>
    <definedName name="suma14" localSheetId="47">#REF!</definedName>
    <definedName name="suma14" localSheetId="48">#REF!</definedName>
    <definedName name="suma14" localSheetId="50">#REF!</definedName>
    <definedName name="suma14" localSheetId="51">#REF!</definedName>
    <definedName name="suma14" localSheetId="52">#REF!</definedName>
    <definedName name="suma14" localSheetId="53">#REF!</definedName>
    <definedName name="suma14" localSheetId="54">#REF!</definedName>
    <definedName name="suma14" localSheetId="55">#REF!</definedName>
    <definedName name="suma14" localSheetId="56">#REF!</definedName>
    <definedName name="suma14" localSheetId="57">#REF!</definedName>
    <definedName name="suma14" localSheetId="58">#REF!</definedName>
    <definedName name="suma14" localSheetId="63">#REF!</definedName>
    <definedName name="suma14" localSheetId="75">#REF!</definedName>
    <definedName name="suma14" localSheetId="76">#REF!</definedName>
    <definedName name="suma14" localSheetId="77">#REF!</definedName>
    <definedName name="suma14" localSheetId="78">#REF!</definedName>
    <definedName name="suma14" localSheetId="79">#REF!</definedName>
    <definedName name="suma14" localSheetId="80">#REF!</definedName>
    <definedName name="suma14" localSheetId="81">#REF!</definedName>
    <definedName name="suma14" localSheetId="82">#REF!</definedName>
    <definedName name="suma14" localSheetId="83">#REF!</definedName>
    <definedName name="suma14" localSheetId="86">#REF!</definedName>
    <definedName name="suma14" localSheetId="87">#REF!</definedName>
    <definedName name="suma14" localSheetId="88">#REF!</definedName>
    <definedName name="suma14" localSheetId="89">#REF!</definedName>
    <definedName name="suma14" localSheetId="90">#REF!</definedName>
    <definedName name="suma14" localSheetId="91">#REF!</definedName>
    <definedName name="suma14" localSheetId="92">#REF!</definedName>
    <definedName name="suma14" localSheetId="93">#REF!</definedName>
    <definedName name="suma14" localSheetId="95">#REF!</definedName>
    <definedName name="suma14" localSheetId="96">#REF!</definedName>
    <definedName name="suma14" localSheetId="97">#REF!</definedName>
    <definedName name="suma14" localSheetId="98">#REF!</definedName>
    <definedName name="suma14" localSheetId="99">#REF!</definedName>
    <definedName name="suma14" localSheetId="100">#REF!</definedName>
    <definedName name="suma14" localSheetId="101">#REF!</definedName>
    <definedName name="suma14" localSheetId="111">#REF!</definedName>
    <definedName name="suma14" localSheetId="112">#REF!</definedName>
    <definedName name="suma14" localSheetId="113">#REF!</definedName>
    <definedName name="suma14" localSheetId="115">#REF!</definedName>
    <definedName name="suma14" localSheetId="116">#REF!</definedName>
    <definedName name="suma14" localSheetId="117">#REF!</definedName>
    <definedName name="suma14" localSheetId="118">#REF!</definedName>
    <definedName name="suma14" localSheetId="119">#REF!</definedName>
    <definedName name="suma14" localSheetId="120">#REF!</definedName>
    <definedName name="suma14" localSheetId="121">#REF!</definedName>
    <definedName name="suma14" localSheetId="125">#REF!</definedName>
    <definedName name="suma14" localSheetId="126">#REF!</definedName>
    <definedName name="suma14" localSheetId="128">#REF!</definedName>
    <definedName name="suma14" localSheetId="129">#REF!</definedName>
    <definedName name="suma14" localSheetId="130">#REF!</definedName>
    <definedName name="suma14" localSheetId="131">#REF!</definedName>
    <definedName name="suma14" localSheetId="132">#REF!</definedName>
    <definedName name="suma14" localSheetId="133">#REF!</definedName>
    <definedName name="suma14" localSheetId="135">#REF!</definedName>
    <definedName name="suma14" localSheetId="136">#REF!</definedName>
    <definedName name="suma14" localSheetId="137">#REF!</definedName>
    <definedName name="suma14" localSheetId="2">#REF!</definedName>
    <definedName name="suma14" localSheetId="3">#REF!</definedName>
    <definedName name="suma14" localSheetId="1">#REF!</definedName>
    <definedName name="suma14">#REF!</definedName>
    <definedName name="suma15" localSheetId="10">#REF!</definedName>
    <definedName name="suma15" localSheetId="12">#REF!</definedName>
    <definedName name="suma15" localSheetId="13">#REF!</definedName>
    <definedName name="suma15" localSheetId="14">#REF!</definedName>
    <definedName name="suma15" localSheetId="15">#REF!</definedName>
    <definedName name="suma15" localSheetId="16">#REF!</definedName>
    <definedName name="suma15" localSheetId="17">#REF!</definedName>
    <definedName name="suma15" localSheetId="18">#REF!</definedName>
    <definedName name="suma15" localSheetId="19">#REF!</definedName>
    <definedName name="suma15" localSheetId="20">#REF!</definedName>
    <definedName name="suma15" localSheetId="28">#REF!</definedName>
    <definedName name="suma15" localSheetId="30">#REF!</definedName>
    <definedName name="suma15" localSheetId="33">#REF!</definedName>
    <definedName name="suma15" localSheetId="34">#REF!</definedName>
    <definedName name="suma15" localSheetId="35">#REF!</definedName>
    <definedName name="suma15" localSheetId="36">#REF!</definedName>
    <definedName name="suma15" localSheetId="108">#REF!</definedName>
    <definedName name="suma15" localSheetId="110">#REF!</definedName>
    <definedName name="suma15" localSheetId="0">#REF!</definedName>
    <definedName name="suma15" localSheetId="65">#REF!</definedName>
    <definedName name="suma15" localSheetId="66">#REF!</definedName>
    <definedName name="suma15" localSheetId="38">#REF!</definedName>
    <definedName name="suma15" localSheetId="39">#REF!</definedName>
    <definedName name="suma15" localSheetId="41">#REF!</definedName>
    <definedName name="suma15" localSheetId="42">#REF!</definedName>
    <definedName name="suma15" localSheetId="43">#REF!</definedName>
    <definedName name="suma15" localSheetId="44">#REF!</definedName>
    <definedName name="suma15" localSheetId="45">#REF!</definedName>
    <definedName name="suma15" localSheetId="46">#REF!</definedName>
    <definedName name="suma15" localSheetId="47">#REF!</definedName>
    <definedName name="suma15" localSheetId="48">#REF!</definedName>
    <definedName name="suma15" localSheetId="50">#REF!</definedName>
    <definedName name="suma15" localSheetId="51">#REF!</definedName>
    <definedName name="suma15" localSheetId="52">#REF!</definedName>
    <definedName name="suma15" localSheetId="53">#REF!</definedName>
    <definedName name="suma15" localSheetId="54">#REF!</definedName>
    <definedName name="suma15" localSheetId="55">#REF!</definedName>
    <definedName name="suma15" localSheetId="56">#REF!</definedName>
    <definedName name="suma15" localSheetId="57">#REF!</definedName>
    <definedName name="suma15" localSheetId="58">#REF!</definedName>
    <definedName name="suma15" localSheetId="63">#REF!</definedName>
    <definedName name="suma15" localSheetId="75">#REF!</definedName>
    <definedName name="suma15" localSheetId="76">#REF!</definedName>
    <definedName name="suma15" localSheetId="77">#REF!</definedName>
    <definedName name="suma15" localSheetId="78">#REF!</definedName>
    <definedName name="suma15" localSheetId="79">#REF!</definedName>
    <definedName name="suma15" localSheetId="80">#REF!</definedName>
    <definedName name="suma15" localSheetId="81">#REF!</definedName>
    <definedName name="suma15" localSheetId="82">#REF!</definedName>
    <definedName name="suma15" localSheetId="83">#REF!</definedName>
    <definedName name="suma15" localSheetId="86">#REF!</definedName>
    <definedName name="suma15" localSheetId="87">#REF!</definedName>
    <definedName name="suma15" localSheetId="88">#REF!</definedName>
    <definedName name="suma15" localSheetId="89">#REF!</definedName>
    <definedName name="suma15" localSheetId="90">#REF!</definedName>
    <definedName name="suma15" localSheetId="91">#REF!</definedName>
    <definedName name="suma15" localSheetId="92">#REF!</definedName>
    <definedName name="suma15" localSheetId="93">#REF!</definedName>
    <definedName name="suma15" localSheetId="95">#REF!</definedName>
    <definedName name="suma15" localSheetId="96">#REF!</definedName>
    <definedName name="suma15" localSheetId="97">#REF!</definedName>
    <definedName name="suma15" localSheetId="98">#REF!</definedName>
    <definedName name="suma15" localSheetId="99">#REF!</definedName>
    <definedName name="suma15" localSheetId="100">#REF!</definedName>
    <definedName name="suma15" localSheetId="101">#REF!</definedName>
    <definedName name="suma15" localSheetId="111">#REF!</definedName>
    <definedName name="suma15" localSheetId="112">#REF!</definedName>
    <definedName name="suma15" localSheetId="113">#REF!</definedName>
    <definedName name="suma15" localSheetId="115">#REF!</definedName>
    <definedName name="suma15" localSheetId="116">#REF!</definedName>
    <definedName name="suma15" localSheetId="117">#REF!</definedName>
    <definedName name="suma15" localSheetId="118">#REF!</definedName>
    <definedName name="suma15" localSheetId="119">#REF!</definedName>
    <definedName name="suma15" localSheetId="120">#REF!</definedName>
    <definedName name="suma15" localSheetId="121">#REF!</definedName>
    <definedName name="suma15" localSheetId="125">#REF!</definedName>
    <definedName name="suma15" localSheetId="126">#REF!</definedName>
    <definedName name="suma15" localSheetId="128">#REF!</definedName>
    <definedName name="suma15" localSheetId="129">#REF!</definedName>
    <definedName name="suma15" localSheetId="130">#REF!</definedName>
    <definedName name="suma15" localSheetId="131">#REF!</definedName>
    <definedName name="suma15" localSheetId="132">#REF!</definedName>
    <definedName name="suma15" localSheetId="133">#REF!</definedName>
    <definedName name="suma15" localSheetId="135">#REF!</definedName>
    <definedName name="suma15" localSheetId="136">#REF!</definedName>
    <definedName name="suma15" localSheetId="137">#REF!</definedName>
    <definedName name="suma15" localSheetId="2">#REF!</definedName>
    <definedName name="suma15" localSheetId="3">#REF!</definedName>
    <definedName name="suma15" localSheetId="1">#REF!</definedName>
    <definedName name="suma15">#REF!</definedName>
    <definedName name="suma16" localSheetId="10">#REF!</definedName>
    <definedName name="suma16" localSheetId="12">#REF!</definedName>
    <definedName name="suma16" localSheetId="13">#REF!</definedName>
    <definedName name="suma16" localSheetId="14">#REF!</definedName>
    <definedName name="suma16" localSheetId="15">#REF!</definedName>
    <definedName name="suma16" localSheetId="16">#REF!</definedName>
    <definedName name="suma16" localSheetId="17">#REF!</definedName>
    <definedName name="suma16" localSheetId="18">#REF!</definedName>
    <definedName name="suma16" localSheetId="19">#REF!</definedName>
    <definedName name="suma16" localSheetId="20">#REF!</definedName>
    <definedName name="suma16" localSheetId="28">#REF!</definedName>
    <definedName name="suma16" localSheetId="30">#REF!</definedName>
    <definedName name="suma16" localSheetId="33">#REF!</definedName>
    <definedName name="suma16" localSheetId="34">#REF!</definedName>
    <definedName name="suma16" localSheetId="35">#REF!</definedName>
    <definedName name="suma16" localSheetId="36">#REF!</definedName>
    <definedName name="suma16" localSheetId="108">#REF!</definedName>
    <definedName name="suma16" localSheetId="110">#REF!</definedName>
    <definedName name="suma16" localSheetId="0">#REF!</definedName>
    <definedName name="suma16" localSheetId="65">#REF!</definedName>
    <definedName name="suma16" localSheetId="66">#REF!</definedName>
    <definedName name="suma16" localSheetId="38">#REF!</definedName>
    <definedName name="suma16" localSheetId="39">#REF!</definedName>
    <definedName name="suma16" localSheetId="41">#REF!</definedName>
    <definedName name="suma16" localSheetId="42">#REF!</definedName>
    <definedName name="suma16" localSheetId="43">#REF!</definedName>
    <definedName name="suma16" localSheetId="44">#REF!</definedName>
    <definedName name="suma16" localSheetId="45">#REF!</definedName>
    <definedName name="suma16" localSheetId="46">#REF!</definedName>
    <definedName name="suma16" localSheetId="47">#REF!</definedName>
    <definedName name="suma16" localSheetId="48">#REF!</definedName>
    <definedName name="suma16" localSheetId="50">#REF!</definedName>
    <definedName name="suma16" localSheetId="51">#REF!</definedName>
    <definedName name="suma16" localSheetId="52">#REF!</definedName>
    <definedName name="suma16" localSheetId="53">#REF!</definedName>
    <definedName name="suma16" localSheetId="54">#REF!</definedName>
    <definedName name="suma16" localSheetId="55">#REF!</definedName>
    <definedName name="suma16" localSheetId="56">#REF!</definedName>
    <definedName name="suma16" localSheetId="57">#REF!</definedName>
    <definedName name="suma16" localSheetId="58">#REF!</definedName>
    <definedName name="suma16" localSheetId="63">#REF!</definedName>
    <definedName name="suma16" localSheetId="75">#REF!</definedName>
    <definedName name="suma16" localSheetId="76">#REF!</definedName>
    <definedName name="suma16" localSheetId="77">#REF!</definedName>
    <definedName name="suma16" localSheetId="78">#REF!</definedName>
    <definedName name="suma16" localSheetId="79">#REF!</definedName>
    <definedName name="suma16" localSheetId="80">#REF!</definedName>
    <definedName name="suma16" localSheetId="81">#REF!</definedName>
    <definedName name="suma16" localSheetId="82">#REF!</definedName>
    <definedName name="suma16" localSheetId="83">#REF!</definedName>
    <definedName name="suma16" localSheetId="86">#REF!</definedName>
    <definedName name="suma16" localSheetId="87">#REF!</definedName>
    <definedName name="suma16" localSheetId="88">#REF!</definedName>
    <definedName name="suma16" localSheetId="89">#REF!</definedName>
    <definedName name="suma16" localSheetId="90">#REF!</definedName>
    <definedName name="suma16" localSheetId="91">#REF!</definedName>
    <definedName name="suma16" localSheetId="92">#REF!</definedName>
    <definedName name="suma16" localSheetId="93">#REF!</definedName>
    <definedName name="suma16" localSheetId="95">#REF!</definedName>
    <definedName name="suma16" localSheetId="96">#REF!</definedName>
    <definedName name="suma16" localSheetId="97">#REF!</definedName>
    <definedName name="suma16" localSheetId="98">#REF!</definedName>
    <definedName name="suma16" localSheetId="99">#REF!</definedName>
    <definedName name="suma16" localSheetId="100">#REF!</definedName>
    <definedName name="suma16" localSheetId="101">#REF!</definedName>
    <definedName name="suma16" localSheetId="111">#REF!</definedName>
    <definedName name="suma16" localSheetId="112">#REF!</definedName>
    <definedName name="suma16" localSheetId="113">#REF!</definedName>
    <definedName name="suma16" localSheetId="115">#REF!</definedName>
    <definedName name="suma16" localSheetId="116">#REF!</definedName>
    <definedName name="suma16" localSheetId="117">#REF!</definedName>
    <definedName name="suma16" localSheetId="118">#REF!</definedName>
    <definedName name="suma16" localSheetId="119">#REF!</definedName>
    <definedName name="suma16" localSheetId="120">#REF!</definedName>
    <definedName name="suma16" localSheetId="121">#REF!</definedName>
    <definedName name="suma16" localSheetId="125">#REF!</definedName>
    <definedName name="suma16" localSheetId="126">#REF!</definedName>
    <definedName name="suma16" localSheetId="128">#REF!</definedName>
    <definedName name="suma16" localSheetId="129">#REF!</definedName>
    <definedName name="suma16" localSheetId="130">#REF!</definedName>
    <definedName name="suma16" localSheetId="131">#REF!</definedName>
    <definedName name="suma16" localSheetId="132">#REF!</definedName>
    <definedName name="suma16" localSheetId="133">#REF!</definedName>
    <definedName name="suma16" localSheetId="135">#REF!</definedName>
    <definedName name="suma16" localSheetId="136">#REF!</definedName>
    <definedName name="suma16" localSheetId="137">#REF!</definedName>
    <definedName name="suma16" localSheetId="2">#REF!</definedName>
    <definedName name="suma16" localSheetId="3">#REF!</definedName>
    <definedName name="suma16" localSheetId="1">#REF!</definedName>
    <definedName name="suma16">#REF!</definedName>
    <definedName name="suma17" localSheetId="10">#REF!</definedName>
    <definedName name="suma17" localSheetId="12">#REF!</definedName>
    <definedName name="suma17" localSheetId="13">#REF!</definedName>
    <definedName name="suma17" localSheetId="14">#REF!</definedName>
    <definedName name="suma17" localSheetId="15">#REF!</definedName>
    <definedName name="suma17" localSheetId="16">#REF!</definedName>
    <definedName name="suma17" localSheetId="17">#REF!</definedName>
    <definedName name="suma17" localSheetId="18">#REF!</definedName>
    <definedName name="suma17" localSheetId="19">#REF!</definedName>
    <definedName name="suma17" localSheetId="20">#REF!</definedName>
    <definedName name="suma17" localSheetId="28">#REF!</definedName>
    <definedName name="suma17" localSheetId="30">#REF!</definedName>
    <definedName name="suma17" localSheetId="33">#REF!</definedName>
    <definedName name="suma17" localSheetId="34">#REF!</definedName>
    <definedName name="suma17" localSheetId="35">#REF!</definedName>
    <definedName name="suma17" localSheetId="36">#REF!</definedName>
    <definedName name="suma17" localSheetId="108">#REF!</definedName>
    <definedName name="suma17" localSheetId="110">#REF!</definedName>
    <definedName name="suma17" localSheetId="0">#REF!</definedName>
    <definedName name="suma17" localSheetId="65">#REF!</definedName>
    <definedName name="suma17" localSheetId="66">#REF!</definedName>
    <definedName name="suma17" localSheetId="38">#REF!</definedName>
    <definedName name="suma17" localSheetId="39">#REF!</definedName>
    <definedName name="suma17" localSheetId="41">#REF!</definedName>
    <definedName name="suma17" localSheetId="42">#REF!</definedName>
    <definedName name="suma17" localSheetId="43">#REF!</definedName>
    <definedName name="suma17" localSheetId="44">#REF!</definedName>
    <definedName name="suma17" localSheetId="45">#REF!</definedName>
    <definedName name="suma17" localSheetId="46">#REF!</definedName>
    <definedName name="suma17" localSheetId="47">#REF!</definedName>
    <definedName name="suma17" localSheetId="48">#REF!</definedName>
    <definedName name="suma17" localSheetId="50">#REF!</definedName>
    <definedName name="suma17" localSheetId="51">#REF!</definedName>
    <definedName name="suma17" localSheetId="52">#REF!</definedName>
    <definedName name="suma17" localSheetId="53">#REF!</definedName>
    <definedName name="suma17" localSheetId="54">#REF!</definedName>
    <definedName name="suma17" localSheetId="55">#REF!</definedName>
    <definedName name="suma17" localSheetId="56">#REF!</definedName>
    <definedName name="suma17" localSheetId="57">#REF!</definedName>
    <definedName name="suma17" localSheetId="58">#REF!</definedName>
    <definedName name="suma17" localSheetId="63">#REF!</definedName>
    <definedName name="suma17" localSheetId="75">#REF!</definedName>
    <definedName name="suma17" localSheetId="76">#REF!</definedName>
    <definedName name="suma17" localSheetId="77">#REF!</definedName>
    <definedName name="suma17" localSheetId="78">#REF!</definedName>
    <definedName name="suma17" localSheetId="79">#REF!</definedName>
    <definedName name="suma17" localSheetId="80">#REF!</definedName>
    <definedName name="suma17" localSheetId="81">#REF!</definedName>
    <definedName name="suma17" localSheetId="82">#REF!</definedName>
    <definedName name="suma17" localSheetId="83">#REF!</definedName>
    <definedName name="suma17" localSheetId="86">#REF!</definedName>
    <definedName name="suma17" localSheetId="87">#REF!</definedName>
    <definedName name="suma17" localSheetId="88">#REF!</definedName>
    <definedName name="suma17" localSheetId="89">#REF!</definedName>
    <definedName name="suma17" localSheetId="90">#REF!</definedName>
    <definedName name="suma17" localSheetId="91">#REF!</definedName>
    <definedName name="suma17" localSheetId="92">#REF!</definedName>
    <definedName name="suma17" localSheetId="93">#REF!</definedName>
    <definedName name="suma17" localSheetId="95">#REF!</definedName>
    <definedName name="suma17" localSheetId="96">#REF!</definedName>
    <definedName name="suma17" localSheetId="97">#REF!</definedName>
    <definedName name="suma17" localSheetId="98">#REF!</definedName>
    <definedName name="suma17" localSheetId="99">#REF!</definedName>
    <definedName name="suma17" localSheetId="100">#REF!</definedName>
    <definedName name="suma17" localSheetId="101">#REF!</definedName>
    <definedName name="suma17" localSheetId="111">#REF!</definedName>
    <definedName name="suma17" localSheetId="112">#REF!</definedName>
    <definedName name="suma17" localSheetId="113">#REF!</definedName>
    <definedName name="suma17" localSheetId="115">#REF!</definedName>
    <definedName name="suma17" localSheetId="116">#REF!</definedName>
    <definedName name="suma17" localSheetId="117">#REF!</definedName>
    <definedName name="suma17" localSheetId="118">#REF!</definedName>
    <definedName name="suma17" localSheetId="119">#REF!</definedName>
    <definedName name="suma17" localSheetId="120">#REF!</definedName>
    <definedName name="suma17" localSheetId="121">#REF!</definedName>
    <definedName name="suma17" localSheetId="125">#REF!</definedName>
    <definedName name="suma17" localSheetId="126">#REF!</definedName>
    <definedName name="suma17" localSheetId="128">#REF!</definedName>
    <definedName name="suma17" localSheetId="129">#REF!</definedName>
    <definedName name="suma17" localSheetId="130">#REF!</definedName>
    <definedName name="suma17" localSheetId="131">#REF!</definedName>
    <definedName name="suma17" localSheetId="132">#REF!</definedName>
    <definedName name="suma17" localSheetId="133">#REF!</definedName>
    <definedName name="suma17" localSheetId="135">#REF!</definedName>
    <definedName name="suma17" localSheetId="136">#REF!</definedName>
    <definedName name="suma17" localSheetId="137">#REF!</definedName>
    <definedName name="suma17" localSheetId="2">#REF!</definedName>
    <definedName name="suma17" localSheetId="3">#REF!</definedName>
    <definedName name="suma17" localSheetId="1">#REF!</definedName>
    <definedName name="suma17">#REF!</definedName>
    <definedName name="suma18" localSheetId="10">#REF!</definedName>
    <definedName name="suma18" localSheetId="12">#REF!</definedName>
    <definedName name="suma18" localSheetId="13">#REF!</definedName>
    <definedName name="suma18" localSheetId="14">#REF!</definedName>
    <definedName name="suma18" localSheetId="15">#REF!</definedName>
    <definedName name="suma18" localSheetId="16">#REF!</definedName>
    <definedName name="suma18" localSheetId="17">#REF!</definedName>
    <definedName name="suma18" localSheetId="18">#REF!</definedName>
    <definedName name="suma18" localSheetId="19">#REF!</definedName>
    <definedName name="suma18" localSheetId="20">#REF!</definedName>
    <definedName name="suma18" localSheetId="28">#REF!</definedName>
    <definedName name="suma18" localSheetId="30">#REF!</definedName>
    <definedName name="suma18" localSheetId="33">#REF!</definedName>
    <definedName name="suma18" localSheetId="34">#REF!</definedName>
    <definedName name="suma18" localSheetId="35">#REF!</definedName>
    <definedName name="suma18" localSheetId="36">#REF!</definedName>
    <definedName name="suma18" localSheetId="108">#REF!</definedName>
    <definedName name="suma18" localSheetId="110">#REF!</definedName>
    <definedName name="suma18" localSheetId="0">#REF!</definedName>
    <definedName name="suma18" localSheetId="65">#REF!</definedName>
    <definedName name="suma18" localSheetId="66">#REF!</definedName>
    <definedName name="suma18" localSheetId="38">#REF!</definedName>
    <definedName name="suma18" localSheetId="39">#REF!</definedName>
    <definedName name="suma18" localSheetId="41">#REF!</definedName>
    <definedName name="suma18" localSheetId="42">#REF!</definedName>
    <definedName name="suma18" localSheetId="43">#REF!</definedName>
    <definedName name="suma18" localSheetId="44">#REF!</definedName>
    <definedName name="suma18" localSheetId="45">#REF!</definedName>
    <definedName name="suma18" localSheetId="46">#REF!</definedName>
    <definedName name="suma18" localSheetId="47">#REF!</definedName>
    <definedName name="suma18" localSheetId="48">#REF!</definedName>
    <definedName name="suma18" localSheetId="50">#REF!</definedName>
    <definedName name="suma18" localSheetId="51">#REF!</definedName>
    <definedName name="suma18" localSheetId="52">#REF!</definedName>
    <definedName name="suma18" localSheetId="53">#REF!</definedName>
    <definedName name="suma18" localSheetId="54">#REF!</definedName>
    <definedName name="suma18" localSheetId="55">#REF!</definedName>
    <definedName name="suma18" localSheetId="56">#REF!</definedName>
    <definedName name="suma18" localSheetId="57">#REF!</definedName>
    <definedName name="suma18" localSheetId="58">#REF!</definedName>
    <definedName name="suma18" localSheetId="63">#REF!</definedName>
    <definedName name="suma18" localSheetId="75">#REF!</definedName>
    <definedName name="suma18" localSheetId="76">#REF!</definedName>
    <definedName name="suma18" localSheetId="77">#REF!</definedName>
    <definedName name="suma18" localSheetId="78">#REF!</definedName>
    <definedName name="suma18" localSheetId="79">#REF!</definedName>
    <definedName name="suma18" localSheetId="80">#REF!</definedName>
    <definedName name="suma18" localSheetId="81">#REF!</definedName>
    <definedName name="suma18" localSheetId="82">#REF!</definedName>
    <definedName name="suma18" localSheetId="83">#REF!</definedName>
    <definedName name="suma18" localSheetId="86">#REF!</definedName>
    <definedName name="suma18" localSheetId="87">#REF!</definedName>
    <definedName name="suma18" localSheetId="88">#REF!</definedName>
    <definedName name="suma18" localSheetId="89">#REF!</definedName>
    <definedName name="suma18" localSheetId="90">#REF!</definedName>
    <definedName name="suma18" localSheetId="91">#REF!</definedName>
    <definedName name="suma18" localSheetId="92">#REF!</definedName>
    <definedName name="suma18" localSheetId="93">#REF!</definedName>
    <definedName name="suma18" localSheetId="95">#REF!</definedName>
    <definedName name="suma18" localSheetId="96">#REF!</definedName>
    <definedName name="suma18" localSheetId="97">#REF!</definedName>
    <definedName name="suma18" localSheetId="98">#REF!</definedName>
    <definedName name="suma18" localSheetId="99">#REF!</definedName>
    <definedName name="suma18" localSheetId="100">#REF!</definedName>
    <definedName name="suma18" localSheetId="101">#REF!</definedName>
    <definedName name="suma18" localSheetId="111">#REF!</definedName>
    <definedName name="suma18" localSheetId="112">#REF!</definedName>
    <definedName name="suma18" localSheetId="113">#REF!</definedName>
    <definedName name="suma18" localSheetId="115">#REF!</definedName>
    <definedName name="suma18" localSheetId="116">#REF!</definedName>
    <definedName name="suma18" localSheetId="117">#REF!</definedName>
    <definedName name="suma18" localSheetId="118">#REF!</definedName>
    <definedName name="suma18" localSheetId="119">#REF!</definedName>
    <definedName name="suma18" localSheetId="120">#REF!</definedName>
    <definedName name="suma18" localSheetId="121">#REF!</definedName>
    <definedName name="suma18" localSheetId="125">#REF!</definedName>
    <definedName name="suma18" localSheetId="126">#REF!</definedName>
    <definedName name="suma18" localSheetId="128">#REF!</definedName>
    <definedName name="suma18" localSheetId="129">#REF!</definedName>
    <definedName name="suma18" localSheetId="130">#REF!</definedName>
    <definedName name="suma18" localSheetId="131">#REF!</definedName>
    <definedName name="suma18" localSheetId="132">#REF!</definedName>
    <definedName name="suma18" localSheetId="133">#REF!</definedName>
    <definedName name="suma18" localSheetId="135">#REF!</definedName>
    <definedName name="suma18" localSheetId="136">#REF!</definedName>
    <definedName name="suma18" localSheetId="137">#REF!</definedName>
    <definedName name="suma18" localSheetId="2">#REF!</definedName>
    <definedName name="suma18" localSheetId="3">#REF!</definedName>
    <definedName name="suma18" localSheetId="1">#REF!</definedName>
    <definedName name="suma18">#REF!</definedName>
    <definedName name="suma19" localSheetId="10">#REF!</definedName>
    <definedName name="suma19" localSheetId="12">#REF!</definedName>
    <definedName name="suma19" localSheetId="13">#REF!</definedName>
    <definedName name="suma19" localSheetId="14">#REF!</definedName>
    <definedName name="suma19" localSheetId="15">#REF!</definedName>
    <definedName name="suma19" localSheetId="16">#REF!</definedName>
    <definedName name="suma19" localSheetId="17">#REF!</definedName>
    <definedName name="suma19" localSheetId="18">#REF!</definedName>
    <definedName name="suma19" localSheetId="19">#REF!</definedName>
    <definedName name="suma19" localSheetId="20">#REF!</definedName>
    <definedName name="suma19" localSheetId="28">#REF!</definedName>
    <definedName name="suma19" localSheetId="30">#REF!</definedName>
    <definedName name="suma19" localSheetId="33">#REF!</definedName>
    <definedName name="suma19" localSheetId="34">#REF!</definedName>
    <definedName name="suma19" localSheetId="35">#REF!</definedName>
    <definedName name="suma19" localSheetId="36">#REF!</definedName>
    <definedName name="suma19" localSheetId="103">#REF!</definedName>
    <definedName name="suma19" localSheetId="105">#REF!</definedName>
    <definedName name="suma19" localSheetId="106">#REF!</definedName>
    <definedName name="suma19" localSheetId="108">#REF!</definedName>
    <definedName name="suma19" localSheetId="110">#REF!</definedName>
    <definedName name="suma19" localSheetId="0">#REF!</definedName>
    <definedName name="suma19" localSheetId="65">#REF!</definedName>
    <definedName name="suma19" localSheetId="66">#REF!</definedName>
    <definedName name="suma19" localSheetId="38">#REF!</definedName>
    <definedName name="suma19" localSheetId="39">#REF!</definedName>
    <definedName name="suma19" localSheetId="41">#REF!</definedName>
    <definedName name="suma19" localSheetId="42">#REF!</definedName>
    <definedName name="suma19" localSheetId="43">#REF!</definedName>
    <definedName name="suma19" localSheetId="44">#REF!</definedName>
    <definedName name="suma19" localSheetId="45">#REF!</definedName>
    <definedName name="suma19" localSheetId="46">#REF!</definedName>
    <definedName name="suma19" localSheetId="47">#REF!</definedName>
    <definedName name="suma19" localSheetId="48">#REF!</definedName>
    <definedName name="suma19" localSheetId="50">#REF!</definedName>
    <definedName name="suma19" localSheetId="51">#REF!</definedName>
    <definedName name="suma19" localSheetId="52">#REF!</definedName>
    <definedName name="suma19" localSheetId="53">#REF!</definedName>
    <definedName name="suma19" localSheetId="54">#REF!</definedName>
    <definedName name="suma19" localSheetId="55">#REF!</definedName>
    <definedName name="suma19" localSheetId="56">#REF!</definedName>
    <definedName name="suma19" localSheetId="57">#REF!</definedName>
    <definedName name="suma19" localSheetId="58">#REF!</definedName>
    <definedName name="suma19" localSheetId="63">#REF!</definedName>
    <definedName name="suma19" localSheetId="75">#REF!</definedName>
    <definedName name="suma19" localSheetId="76">#REF!</definedName>
    <definedName name="suma19" localSheetId="77">#REF!</definedName>
    <definedName name="suma19" localSheetId="78">#REF!</definedName>
    <definedName name="suma19" localSheetId="79">#REF!</definedName>
    <definedName name="suma19" localSheetId="80">#REF!</definedName>
    <definedName name="suma19" localSheetId="81">#REF!</definedName>
    <definedName name="suma19" localSheetId="82">#REF!</definedName>
    <definedName name="suma19" localSheetId="83">#REF!</definedName>
    <definedName name="suma19" localSheetId="86">#REF!</definedName>
    <definedName name="suma19" localSheetId="87">#REF!</definedName>
    <definedName name="suma19" localSheetId="88">#REF!</definedName>
    <definedName name="suma19" localSheetId="89">#REF!</definedName>
    <definedName name="suma19" localSheetId="90">#REF!</definedName>
    <definedName name="suma19" localSheetId="91">#REF!</definedName>
    <definedName name="suma19" localSheetId="92">#REF!</definedName>
    <definedName name="suma19" localSheetId="93">#REF!</definedName>
    <definedName name="suma19" localSheetId="95">#REF!</definedName>
    <definedName name="suma19" localSheetId="96">#REF!</definedName>
    <definedName name="suma19" localSheetId="97">#REF!</definedName>
    <definedName name="suma19" localSheetId="98">#REF!</definedName>
    <definedName name="suma19" localSheetId="99">#REF!</definedName>
    <definedName name="suma19" localSheetId="100">#REF!</definedName>
    <definedName name="suma19" localSheetId="101">#REF!</definedName>
    <definedName name="suma19" localSheetId="111">#REF!</definedName>
    <definedName name="suma19" localSheetId="112">#REF!</definedName>
    <definedName name="suma19" localSheetId="113">#REF!</definedName>
    <definedName name="suma19" localSheetId="115">#REF!</definedName>
    <definedName name="suma19" localSheetId="116">#REF!</definedName>
    <definedName name="suma19" localSheetId="117">#REF!</definedName>
    <definedName name="suma19" localSheetId="118">#REF!</definedName>
    <definedName name="suma19" localSheetId="119">#REF!</definedName>
    <definedName name="suma19" localSheetId="120">#REF!</definedName>
    <definedName name="suma19" localSheetId="121">#REF!</definedName>
    <definedName name="suma19" localSheetId="125">#REF!</definedName>
    <definedName name="suma19" localSheetId="126">#REF!</definedName>
    <definedName name="suma19" localSheetId="128">#REF!</definedName>
    <definedName name="suma19" localSheetId="129">#REF!</definedName>
    <definedName name="suma19" localSheetId="130">#REF!</definedName>
    <definedName name="suma19" localSheetId="131">#REF!</definedName>
    <definedName name="suma19" localSheetId="132">#REF!</definedName>
    <definedName name="suma19" localSheetId="133">#REF!</definedName>
    <definedName name="suma19" localSheetId="135">#REF!</definedName>
    <definedName name="suma19" localSheetId="136">#REF!</definedName>
    <definedName name="suma19" localSheetId="137">#REF!</definedName>
    <definedName name="suma19" localSheetId="2">'UČS 17_rekapitulácia'!#REF!</definedName>
    <definedName name="suma19" localSheetId="3">'UČS 18_rekapitulácia'!#REF!</definedName>
    <definedName name="suma19" localSheetId="1">#REF!</definedName>
    <definedName name="suma19">#REF!</definedName>
    <definedName name="suma20" localSheetId="10">#REF!</definedName>
    <definedName name="suma20" localSheetId="12">#REF!</definedName>
    <definedName name="suma20" localSheetId="13">#REF!</definedName>
    <definedName name="suma20" localSheetId="14">#REF!</definedName>
    <definedName name="suma20" localSheetId="15">#REF!</definedName>
    <definedName name="suma20" localSheetId="16">#REF!</definedName>
    <definedName name="suma20" localSheetId="17">#REF!</definedName>
    <definedName name="suma20" localSheetId="18">#REF!</definedName>
    <definedName name="suma20" localSheetId="19">#REF!</definedName>
    <definedName name="suma20" localSheetId="20">#REF!</definedName>
    <definedName name="suma20" localSheetId="28">#REF!</definedName>
    <definedName name="suma20" localSheetId="30">#REF!</definedName>
    <definedName name="suma20" localSheetId="33">#REF!</definedName>
    <definedName name="suma20" localSheetId="34">#REF!</definedName>
    <definedName name="suma20" localSheetId="35">#REF!</definedName>
    <definedName name="suma20" localSheetId="36">#REF!</definedName>
    <definedName name="suma20" localSheetId="108">#REF!</definedName>
    <definedName name="suma20" localSheetId="110">#REF!</definedName>
    <definedName name="suma20" localSheetId="0">#REF!</definedName>
    <definedName name="suma20" localSheetId="65">#REF!</definedName>
    <definedName name="suma20" localSheetId="66">#REF!</definedName>
    <definedName name="suma20" localSheetId="38">#REF!</definedName>
    <definedName name="suma20" localSheetId="39">#REF!</definedName>
    <definedName name="suma20" localSheetId="41">#REF!</definedName>
    <definedName name="suma20" localSheetId="42">#REF!</definedName>
    <definedName name="suma20" localSheetId="43">#REF!</definedName>
    <definedName name="suma20" localSheetId="44">#REF!</definedName>
    <definedName name="suma20" localSheetId="45">#REF!</definedName>
    <definedName name="suma20" localSheetId="46">#REF!</definedName>
    <definedName name="suma20" localSheetId="47">#REF!</definedName>
    <definedName name="suma20" localSheetId="48">#REF!</definedName>
    <definedName name="suma20" localSheetId="50">#REF!</definedName>
    <definedName name="suma20" localSheetId="51">#REF!</definedName>
    <definedName name="suma20" localSheetId="52">#REF!</definedName>
    <definedName name="suma20" localSheetId="53">#REF!</definedName>
    <definedName name="suma20" localSheetId="54">#REF!</definedName>
    <definedName name="suma20" localSheetId="55">#REF!</definedName>
    <definedName name="suma20" localSheetId="56">#REF!</definedName>
    <definedName name="suma20" localSheetId="57">#REF!</definedName>
    <definedName name="suma20" localSheetId="58">#REF!</definedName>
    <definedName name="suma20" localSheetId="63">#REF!</definedName>
    <definedName name="suma20" localSheetId="75">#REF!</definedName>
    <definedName name="suma20" localSheetId="76">#REF!</definedName>
    <definedName name="suma20" localSheetId="77">#REF!</definedName>
    <definedName name="suma20" localSheetId="78">#REF!</definedName>
    <definedName name="suma20" localSheetId="79">#REF!</definedName>
    <definedName name="suma20" localSheetId="80">#REF!</definedName>
    <definedName name="suma20" localSheetId="81">#REF!</definedName>
    <definedName name="suma20" localSheetId="82">#REF!</definedName>
    <definedName name="suma20" localSheetId="83">#REF!</definedName>
    <definedName name="suma20" localSheetId="86">#REF!</definedName>
    <definedName name="suma20" localSheetId="87">#REF!</definedName>
    <definedName name="suma20" localSheetId="88">#REF!</definedName>
    <definedName name="suma20" localSheetId="89">#REF!</definedName>
    <definedName name="suma20" localSheetId="90">#REF!</definedName>
    <definedName name="suma20" localSheetId="91">#REF!</definedName>
    <definedName name="suma20" localSheetId="92">#REF!</definedName>
    <definedName name="suma20" localSheetId="93">#REF!</definedName>
    <definedName name="suma20" localSheetId="95">#REF!</definedName>
    <definedName name="suma20" localSheetId="96">#REF!</definedName>
    <definedName name="suma20" localSheetId="97">#REF!</definedName>
    <definedName name="suma20" localSheetId="98">#REF!</definedName>
    <definedName name="suma20" localSheetId="99">#REF!</definedName>
    <definedName name="suma20" localSheetId="100">#REF!</definedName>
    <definedName name="suma20" localSheetId="101">#REF!</definedName>
    <definedName name="suma20" localSheetId="111">#REF!</definedName>
    <definedName name="suma20" localSheetId="112">#REF!</definedName>
    <definedName name="suma20" localSheetId="113">#REF!</definedName>
    <definedName name="suma20" localSheetId="115">#REF!</definedName>
    <definedName name="suma20" localSheetId="116">#REF!</definedName>
    <definedName name="suma20" localSheetId="117">#REF!</definedName>
    <definedName name="suma20" localSheetId="118">#REF!</definedName>
    <definedName name="suma20" localSheetId="119">#REF!</definedName>
    <definedName name="suma20" localSheetId="120">#REF!</definedName>
    <definedName name="suma20" localSheetId="121">#REF!</definedName>
    <definedName name="suma20" localSheetId="125">#REF!</definedName>
    <definedName name="suma20" localSheetId="126">#REF!</definedName>
    <definedName name="suma20" localSheetId="128">#REF!</definedName>
    <definedName name="suma20" localSheetId="129">#REF!</definedName>
    <definedName name="suma20" localSheetId="130">#REF!</definedName>
    <definedName name="suma20" localSheetId="131">#REF!</definedName>
    <definedName name="suma20" localSheetId="132">#REF!</definedName>
    <definedName name="suma20" localSheetId="133">#REF!</definedName>
    <definedName name="suma20" localSheetId="135">#REF!</definedName>
    <definedName name="suma20" localSheetId="136">#REF!</definedName>
    <definedName name="suma20" localSheetId="137">#REF!</definedName>
    <definedName name="suma20" localSheetId="2">#REF!</definedName>
    <definedName name="suma20" localSheetId="3">#REF!</definedName>
    <definedName name="suma20" localSheetId="1">#REF!</definedName>
    <definedName name="suma20">#REF!</definedName>
    <definedName name="suma21" localSheetId="10">#REF!</definedName>
    <definedName name="suma21" localSheetId="12">#REF!</definedName>
    <definedName name="suma21" localSheetId="13">#REF!</definedName>
    <definedName name="suma21" localSheetId="14">#REF!</definedName>
    <definedName name="suma21" localSheetId="15">#REF!</definedName>
    <definedName name="suma21" localSheetId="16">#REF!</definedName>
    <definedName name="suma21" localSheetId="17">#REF!</definedName>
    <definedName name="suma21" localSheetId="18">#REF!</definedName>
    <definedName name="suma21" localSheetId="19">#REF!</definedName>
    <definedName name="suma21" localSheetId="20">#REF!</definedName>
    <definedName name="suma21" localSheetId="28">#REF!</definedName>
    <definedName name="suma21" localSheetId="30">#REF!</definedName>
    <definedName name="suma21" localSheetId="33">#REF!</definedName>
    <definedName name="suma21" localSheetId="34">#REF!</definedName>
    <definedName name="suma21" localSheetId="35">#REF!</definedName>
    <definedName name="suma21" localSheetId="36">#REF!</definedName>
    <definedName name="suma21" localSheetId="108">#REF!</definedName>
    <definedName name="suma21" localSheetId="110">#REF!</definedName>
    <definedName name="suma21" localSheetId="0">#REF!</definedName>
    <definedName name="suma21" localSheetId="65">#REF!</definedName>
    <definedName name="suma21" localSheetId="66">#REF!</definedName>
    <definedName name="suma21" localSheetId="38">#REF!</definedName>
    <definedName name="suma21" localSheetId="39">#REF!</definedName>
    <definedName name="suma21" localSheetId="41">#REF!</definedName>
    <definedName name="suma21" localSheetId="42">#REF!</definedName>
    <definedName name="suma21" localSheetId="43">#REF!</definedName>
    <definedName name="suma21" localSheetId="44">#REF!</definedName>
    <definedName name="suma21" localSheetId="45">#REF!</definedName>
    <definedName name="suma21" localSheetId="46">#REF!</definedName>
    <definedName name="suma21" localSheetId="47">#REF!</definedName>
    <definedName name="suma21" localSheetId="48">#REF!</definedName>
    <definedName name="suma21" localSheetId="50">#REF!</definedName>
    <definedName name="suma21" localSheetId="51">#REF!</definedName>
    <definedName name="suma21" localSheetId="52">#REF!</definedName>
    <definedName name="suma21" localSheetId="53">#REF!</definedName>
    <definedName name="suma21" localSheetId="54">#REF!</definedName>
    <definedName name="suma21" localSheetId="55">#REF!</definedName>
    <definedName name="suma21" localSheetId="56">#REF!</definedName>
    <definedName name="suma21" localSheetId="57">#REF!</definedName>
    <definedName name="suma21" localSheetId="58">#REF!</definedName>
    <definedName name="suma21" localSheetId="63">#REF!</definedName>
    <definedName name="suma21" localSheetId="75">#REF!</definedName>
    <definedName name="suma21" localSheetId="76">#REF!</definedName>
    <definedName name="suma21" localSheetId="77">#REF!</definedName>
    <definedName name="suma21" localSheetId="78">#REF!</definedName>
    <definedName name="suma21" localSheetId="79">#REF!</definedName>
    <definedName name="suma21" localSheetId="80">#REF!</definedName>
    <definedName name="suma21" localSheetId="81">#REF!</definedName>
    <definedName name="suma21" localSheetId="82">#REF!</definedName>
    <definedName name="suma21" localSheetId="83">#REF!</definedName>
    <definedName name="suma21" localSheetId="86">#REF!</definedName>
    <definedName name="suma21" localSheetId="87">#REF!</definedName>
    <definedName name="suma21" localSheetId="88">#REF!</definedName>
    <definedName name="suma21" localSheetId="89">#REF!</definedName>
    <definedName name="suma21" localSheetId="90">#REF!</definedName>
    <definedName name="suma21" localSheetId="91">#REF!</definedName>
    <definedName name="suma21" localSheetId="92">#REF!</definedName>
    <definedName name="suma21" localSheetId="93">#REF!</definedName>
    <definedName name="suma21" localSheetId="95">#REF!</definedName>
    <definedName name="suma21" localSheetId="96">#REF!</definedName>
    <definedName name="suma21" localSheetId="97">#REF!</definedName>
    <definedName name="suma21" localSheetId="98">#REF!</definedName>
    <definedName name="suma21" localSheetId="99">#REF!</definedName>
    <definedName name="suma21" localSheetId="100">#REF!</definedName>
    <definedName name="suma21" localSheetId="101">#REF!</definedName>
    <definedName name="suma21" localSheetId="111">#REF!</definedName>
    <definedName name="suma21" localSheetId="112">#REF!</definedName>
    <definedName name="suma21" localSheetId="113">#REF!</definedName>
    <definedName name="suma21" localSheetId="115">#REF!</definedName>
    <definedName name="suma21" localSheetId="116">#REF!</definedName>
    <definedName name="suma21" localSheetId="117">#REF!</definedName>
    <definedName name="suma21" localSheetId="118">#REF!</definedName>
    <definedName name="suma21" localSheetId="119">#REF!</definedName>
    <definedName name="suma21" localSheetId="120">#REF!</definedName>
    <definedName name="suma21" localSheetId="121">#REF!</definedName>
    <definedName name="suma21" localSheetId="125">#REF!</definedName>
    <definedName name="suma21" localSheetId="126">#REF!</definedName>
    <definedName name="suma21" localSheetId="128">#REF!</definedName>
    <definedName name="suma21" localSheetId="129">#REF!</definedName>
    <definedName name="suma21" localSheetId="130">#REF!</definedName>
    <definedName name="suma21" localSheetId="131">#REF!</definedName>
    <definedName name="suma21" localSheetId="132">#REF!</definedName>
    <definedName name="suma21" localSheetId="133">#REF!</definedName>
    <definedName name="suma21" localSheetId="135">#REF!</definedName>
    <definedName name="suma21" localSheetId="136">#REF!</definedName>
    <definedName name="suma21" localSheetId="137">#REF!</definedName>
    <definedName name="suma21" localSheetId="2">#REF!</definedName>
    <definedName name="suma21" localSheetId="3">#REF!</definedName>
    <definedName name="suma21" localSheetId="1">#REF!</definedName>
    <definedName name="suma21">#REF!</definedName>
    <definedName name="suma22" localSheetId="10">#REF!</definedName>
    <definedName name="suma22" localSheetId="12">#REF!</definedName>
    <definedName name="suma22" localSheetId="13">#REF!</definedName>
    <definedName name="suma22" localSheetId="14">#REF!</definedName>
    <definedName name="suma22" localSheetId="15">#REF!</definedName>
    <definedName name="suma22" localSheetId="16">#REF!</definedName>
    <definedName name="suma22" localSheetId="17">#REF!</definedName>
    <definedName name="suma22" localSheetId="18">#REF!</definedName>
    <definedName name="suma22" localSheetId="19">#REF!</definedName>
    <definedName name="suma22" localSheetId="20">#REF!</definedName>
    <definedName name="suma22" localSheetId="28">#REF!</definedName>
    <definedName name="suma22" localSheetId="30">#REF!</definedName>
    <definedName name="suma22" localSheetId="33">#REF!</definedName>
    <definedName name="suma22" localSheetId="34">#REF!</definedName>
    <definedName name="suma22" localSheetId="35">#REF!</definedName>
    <definedName name="suma22" localSheetId="36">#REF!</definedName>
    <definedName name="suma22" localSheetId="108">#REF!</definedName>
    <definedName name="suma22" localSheetId="110">#REF!</definedName>
    <definedName name="suma22" localSheetId="0">#REF!</definedName>
    <definedName name="suma22" localSheetId="65">#REF!</definedName>
    <definedName name="suma22" localSheetId="66">#REF!</definedName>
    <definedName name="suma22" localSheetId="38">#REF!</definedName>
    <definedName name="suma22" localSheetId="39">#REF!</definedName>
    <definedName name="suma22" localSheetId="41">#REF!</definedName>
    <definedName name="suma22" localSheetId="42">#REF!</definedName>
    <definedName name="suma22" localSheetId="43">#REF!</definedName>
    <definedName name="suma22" localSheetId="44">#REF!</definedName>
    <definedName name="suma22" localSheetId="45">#REF!</definedName>
    <definedName name="suma22" localSheetId="46">#REF!</definedName>
    <definedName name="suma22" localSheetId="47">#REF!</definedName>
    <definedName name="suma22" localSheetId="48">#REF!</definedName>
    <definedName name="suma22" localSheetId="50">#REF!</definedName>
    <definedName name="suma22" localSheetId="51">#REF!</definedName>
    <definedName name="suma22" localSheetId="52">#REF!</definedName>
    <definedName name="suma22" localSheetId="53">#REF!</definedName>
    <definedName name="suma22" localSheetId="54">#REF!</definedName>
    <definedName name="suma22" localSheetId="55">#REF!</definedName>
    <definedName name="suma22" localSheetId="56">#REF!</definedName>
    <definedName name="suma22" localSheetId="57">#REF!</definedName>
    <definedName name="suma22" localSheetId="58">#REF!</definedName>
    <definedName name="suma22" localSheetId="63">#REF!</definedName>
    <definedName name="suma22" localSheetId="75">#REF!</definedName>
    <definedName name="suma22" localSheetId="76">#REF!</definedName>
    <definedName name="suma22" localSheetId="77">#REF!</definedName>
    <definedName name="suma22" localSheetId="78">#REF!</definedName>
    <definedName name="suma22" localSheetId="79">#REF!</definedName>
    <definedName name="suma22" localSheetId="80">#REF!</definedName>
    <definedName name="suma22" localSheetId="81">#REF!</definedName>
    <definedName name="suma22" localSheetId="82">#REF!</definedName>
    <definedName name="suma22" localSheetId="83">#REF!</definedName>
    <definedName name="suma22" localSheetId="86">#REF!</definedName>
    <definedName name="suma22" localSheetId="87">#REF!</definedName>
    <definedName name="suma22" localSheetId="88">#REF!</definedName>
    <definedName name="suma22" localSheetId="89">#REF!</definedName>
    <definedName name="suma22" localSheetId="90">#REF!</definedName>
    <definedName name="suma22" localSheetId="91">#REF!</definedName>
    <definedName name="suma22" localSheetId="92">#REF!</definedName>
    <definedName name="suma22" localSheetId="93">#REF!</definedName>
    <definedName name="suma22" localSheetId="95">#REF!</definedName>
    <definedName name="suma22" localSheetId="96">#REF!</definedName>
    <definedName name="suma22" localSheetId="97">#REF!</definedName>
    <definedName name="suma22" localSheetId="98">#REF!</definedName>
    <definedName name="suma22" localSheetId="99">#REF!</definedName>
    <definedName name="suma22" localSheetId="100">#REF!</definedName>
    <definedName name="suma22" localSheetId="101">#REF!</definedName>
    <definedName name="suma22" localSheetId="111">#REF!</definedName>
    <definedName name="suma22" localSheetId="112">#REF!</definedName>
    <definedName name="suma22" localSheetId="113">#REF!</definedName>
    <definedName name="suma22" localSheetId="115">#REF!</definedName>
    <definedName name="suma22" localSheetId="116">#REF!</definedName>
    <definedName name="suma22" localSheetId="117">#REF!</definedName>
    <definedName name="suma22" localSheetId="118">#REF!</definedName>
    <definedName name="suma22" localSheetId="119">#REF!</definedName>
    <definedName name="suma22" localSheetId="120">#REF!</definedName>
    <definedName name="suma22" localSheetId="121">#REF!</definedName>
    <definedName name="suma22" localSheetId="125">#REF!</definedName>
    <definedName name="suma22" localSheetId="126">#REF!</definedName>
    <definedName name="suma22" localSheetId="128">#REF!</definedName>
    <definedName name="suma22" localSheetId="129">#REF!</definedName>
    <definedName name="suma22" localSheetId="130">#REF!</definedName>
    <definedName name="suma22" localSheetId="131">#REF!</definedName>
    <definedName name="suma22" localSheetId="132">#REF!</definedName>
    <definedName name="suma22" localSheetId="133">#REF!</definedName>
    <definedName name="suma22" localSheetId="135">#REF!</definedName>
    <definedName name="suma22" localSheetId="136">#REF!</definedName>
    <definedName name="suma22" localSheetId="137">#REF!</definedName>
    <definedName name="suma22" localSheetId="2">#REF!</definedName>
    <definedName name="suma22" localSheetId="3">#REF!</definedName>
    <definedName name="suma22" localSheetId="1">#REF!</definedName>
    <definedName name="suma22">#REF!</definedName>
    <definedName name="suma23" localSheetId="10">#REF!</definedName>
    <definedName name="suma23" localSheetId="12">#REF!</definedName>
    <definedName name="suma23" localSheetId="13">#REF!</definedName>
    <definedName name="suma23" localSheetId="14">#REF!</definedName>
    <definedName name="suma23" localSheetId="15">#REF!</definedName>
    <definedName name="suma23" localSheetId="16">#REF!</definedName>
    <definedName name="suma23" localSheetId="17">#REF!</definedName>
    <definedName name="suma23" localSheetId="18">#REF!</definedName>
    <definedName name="suma23" localSheetId="19">#REF!</definedName>
    <definedName name="suma23" localSheetId="20">#REF!</definedName>
    <definedName name="suma23" localSheetId="28">#REF!</definedName>
    <definedName name="suma23" localSheetId="30">#REF!</definedName>
    <definedName name="suma23" localSheetId="33">#REF!</definedName>
    <definedName name="suma23" localSheetId="34">#REF!</definedName>
    <definedName name="suma23" localSheetId="35">#REF!</definedName>
    <definedName name="suma23" localSheetId="36">#REF!</definedName>
    <definedName name="suma23" localSheetId="108">#REF!</definedName>
    <definedName name="suma23" localSheetId="110">#REF!</definedName>
    <definedName name="suma23" localSheetId="0">#REF!</definedName>
    <definedName name="suma23" localSheetId="65">#REF!</definedName>
    <definedName name="suma23" localSheetId="66">#REF!</definedName>
    <definedName name="suma23" localSheetId="38">#REF!</definedName>
    <definedName name="suma23" localSheetId="39">#REF!</definedName>
    <definedName name="suma23" localSheetId="41">#REF!</definedName>
    <definedName name="suma23" localSheetId="42">#REF!</definedName>
    <definedName name="suma23" localSheetId="43">#REF!</definedName>
    <definedName name="suma23" localSheetId="44">#REF!</definedName>
    <definedName name="suma23" localSheetId="45">#REF!</definedName>
    <definedName name="suma23" localSheetId="46">#REF!</definedName>
    <definedName name="suma23" localSheetId="47">#REF!</definedName>
    <definedName name="suma23" localSheetId="48">#REF!</definedName>
    <definedName name="suma23" localSheetId="50">#REF!</definedName>
    <definedName name="suma23" localSheetId="51">#REF!</definedName>
    <definedName name="suma23" localSheetId="52">#REF!</definedName>
    <definedName name="suma23" localSheetId="53">#REF!</definedName>
    <definedName name="suma23" localSheetId="54">#REF!</definedName>
    <definedName name="suma23" localSheetId="55">#REF!</definedName>
    <definedName name="suma23" localSheetId="56">#REF!</definedName>
    <definedName name="suma23" localSheetId="57">#REF!</definedName>
    <definedName name="suma23" localSheetId="58">#REF!</definedName>
    <definedName name="suma23" localSheetId="63">#REF!</definedName>
    <definedName name="suma23" localSheetId="75">#REF!</definedName>
    <definedName name="suma23" localSheetId="76">#REF!</definedName>
    <definedName name="suma23" localSheetId="77">#REF!</definedName>
    <definedName name="suma23" localSheetId="78">#REF!</definedName>
    <definedName name="suma23" localSheetId="79">#REF!</definedName>
    <definedName name="suma23" localSheetId="80">#REF!</definedName>
    <definedName name="suma23" localSheetId="81">#REF!</definedName>
    <definedName name="suma23" localSheetId="82">#REF!</definedName>
    <definedName name="suma23" localSheetId="83">#REF!</definedName>
    <definedName name="suma23" localSheetId="86">#REF!</definedName>
    <definedName name="suma23" localSheetId="87">#REF!</definedName>
    <definedName name="suma23" localSheetId="88">#REF!</definedName>
    <definedName name="suma23" localSheetId="89">#REF!</definedName>
    <definedName name="suma23" localSheetId="90">#REF!</definedName>
    <definedName name="suma23" localSheetId="91">#REF!</definedName>
    <definedName name="suma23" localSheetId="92">#REF!</definedName>
    <definedName name="suma23" localSheetId="93">#REF!</definedName>
    <definedName name="suma23" localSheetId="95">#REF!</definedName>
    <definedName name="suma23" localSheetId="96">#REF!</definedName>
    <definedName name="suma23" localSheetId="97">#REF!</definedName>
    <definedName name="suma23" localSheetId="98">#REF!</definedName>
    <definedName name="suma23" localSheetId="99">#REF!</definedName>
    <definedName name="suma23" localSheetId="100">#REF!</definedName>
    <definedName name="suma23" localSheetId="101">#REF!</definedName>
    <definedName name="suma23" localSheetId="111">#REF!</definedName>
    <definedName name="suma23" localSheetId="112">#REF!</definedName>
    <definedName name="suma23" localSheetId="113">#REF!</definedName>
    <definedName name="suma23" localSheetId="115">#REF!</definedName>
    <definedName name="suma23" localSheetId="116">#REF!</definedName>
    <definedName name="suma23" localSheetId="117">#REF!</definedName>
    <definedName name="suma23" localSheetId="118">#REF!</definedName>
    <definedName name="suma23" localSheetId="119">#REF!</definedName>
    <definedName name="suma23" localSheetId="120">#REF!</definedName>
    <definedName name="suma23" localSheetId="121">#REF!</definedName>
    <definedName name="suma23" localSheetId="125">#REF!</definedName>
    <definedName name="suma23" localSheetId="126">#REF!</definedName>
    <definedName name="suma23" localSheetId="128">#REF!</definedName>
    <definedName name="suma23" localSheetId="129">#REF!</definedName>
    <definedName name="suma23" localSheetId="130">#REF!</definedName>
    <definedName name="suma23" localSheetId="131">#REF!</definedName>
    <definedName name="suma23" localSheetId="132">#REF!</definedName>
    <definedName name="suma23" localSheetId="133">#REF!</definedName>
    <definedName name="suma23" localSheetId="135">#REF!</definedName>
    <definedName name="suma23" localSheetId="136">#REF!</definedName>
    <definedName name="suma23" localSheetId="137">#REF!</definedName>
    <definedName name="suma23" localSheetId="2">#REF!</definedName>
    <definedName name="suma23" localSheetId="3">#REF!</definedName>
    <definedName name="suma23" localSheetId="1">#REF!</definedName>
    <definedName name="suma23">#REF!</definedName>
    <definedName name="suma50" localSheetId="28">#REF!</definedName>
    <definedName name="suma50" localSheetId="65">#REF!</definedName>
    <definedName name="suma50" localSheetId="66">#REF!</definedName>
    <definedName name="suma50" localSheetId="39">#REF!</definedName>
    <definedName name="suma50" localSheetId="41">#REF!</definedName>
    <definedName name="suma50" localSheetId="43">#REF!</definedName>
    <definedName name="suma50" localSheetId="44">#REF!</definedName>
    <definedName name="suma50" localSheetId="45">#REF!</definedName>
    <definedName name="suma50" localSheetId="46">#REF!</definedName>
    <definedName name="suma50" localSheetId="47">#REF!</definedName>
    <definedName name="suma50" localSheetId="48">#REF!</definedName>
    <definedName name="suma50" localSheetId="50">#REF!</definedName>
    <definedName name="suma50" localSheetId="51">#REF!</definedName>
    <definedName name="suma50" localSheetId="52">#REF!</definedName>
    <definedName name="suma50" localSheetId="53">#REF!</definedName>
    <definedName name="suma50" localSheetId="54">#REF!</definedName>
    <definedName name="suma50" localSheetId="55">#REF!</definedName>
    <definedName name="suma50" localSheetId="56">#REF!</definedName>
    <definedName name="suma50" localSheetId="57">#REF!</definedName>
    <definedName name="suma50" localSheetId="58">#REF!</definedName>
    <definedName name="suma50" localSheetId="63">#REF!</definedName>
    <definedName name="suma50" localSheetId="75">#REF!</definedName>
    <definedName name="suma50" localSheetId="76">#REF!</definedName>
    <definedName name="suma50" localSheetId="77">#REF!</definedName>
    <definedName name="suma50" localSheetId="86">#REF!</definedName>
    <definedName name="suma50" localSheetId="88">#REF!</definedName>
    <definedName name="suma50" localSheetId="89">#REF!</definedName>
    <definedName name="suma50" localSheetId="90">#REF!</definedName>
    <definedName name="suma50" localSheetId="91">#REF!</definedName>
    <definedName name="suma50" localSheetId="111">#REF!</definedName>
    <definedName name="suma50" localSheetId="113">#REF!</definedName>
    <definedName name="suma50" localSheetId="115">#REF!</definedName>
    <definedName name="suma50" localSheetId="117">#REF!</definedName>
    <definedName name="suma50" localSheetId="118">#REF!</definedName>
    <definedName name="suma50" localSheetId="119">#REF!</definedName>
    <definedName name="suma50" localSheetId="120">#REF!</definedName>
    <definedName name="suma50" localSheetId="121">#REF!</definedName>
    <definedName name="suma50" localSheetId="125">#REF!</definedName>
    <definedName name="suma50" localSheetId="126">#REF!</definedName>
    <definedName name="suma50" localSheetId="1">#REF!</definedName>
    <definedName name="suma50">#REF!</definedName>
    <definedName name="sumac" localSheetId="10">#REF!</definedName>
    <definedName name="sumac" localSheetId="12">#REF!</definedName>
    <definedName name="sumac" localSheetId="13">#REF!</definedName>
    <definedName name="sumac" localSheetId="14">#REF!</definedName>
    <definedName name="sumac" localSheetId="15">#REF!</definedName>
    <definedName name="sumac" localSheetId="16">#REF!</definedName>
    <definedName name="sumac" localSheetId="17">#REF!</definedName>
    <definedName name="sumac" localSheetId="18">#REF!</definedName>
    <definedName name="sumac" localSheetId="19">#REF!</definedName>
    <definedName name="sumac" localSheetId="20">#REF!</definedName>
    <definedName name="sumac" localSheetId="28">#REF!</definedName>
    <definedName name="sumac" localSheetId="30">#REF!</definedName>
    <definedName name="sumac" localSheetId="33">#REF!</definedName>
    <definedName name="sumac" localSheetId="34">#REF!</definedName>
    <definedName name="sumac" localSheetId="35">#REF!</definedName>
    <definedName name="sumac" localSheetId="36">#REF!</definedName>
    <definedName name="sumac" localSheetId="108">#REF!</definedName>
    <definedName name="sumac" localSheetId="110">#REF!</definedName>
    <definedName name="sumac" localSheetId="0">#REF!</definedName>
    <definedName name="sumac" localSheetId="65">#REF!</definedName>
    <definedName name="sumac" localSheetId="66">#REF!</definedName>
    <definedName name="sumac" localSheetId="38">#REF!</definedName>
    <definedName name="sumac" localSheetId="39">#REF!</definedName>
    <definedName name="sumac" localSheetId="41">#REF!</definedName>
    <definedName name="sumac" localSheetId="42">#REF!</definedName>
    <definedName name="sumac" localSheetId="43">#REF!</definedName>
    <definedName name="sumac" localSheetId="44">#REF!</definedName>
    <definedName name="sumac" localSheetId="45">#REF!</definedName>
    <definedName name="sumac" localSheetId="46">#REF!</definedName>
    <definedName name="sumac" localSheetId="47">#REF!</definedName>
    <definedName name="sumac" localSheetId="48">#REF!</definedName>
    <definedName name="sumac" localSheetId="50">#REF!</definedName>
    <definedName name="sumac" localSheetId="51">#REF!</definedName>
    <definedName name="sumac" localSheetId="52">#REF!</definedName>
    <definedName name="sumac" localSheetId="53">#REF!</definedName>
    <definedName name="sumac" localSheetId="54">#REF!</definedName>
    <definedName name="sumac" localSheetId="55">#REF!</definedName>
    <definedName name="sumac" localSheetId="56">#REF!</definedName>
    <definedName name="sumac" localSheetId="57">#REF!</definedName>
    <definedName name="sumac" localSheetId="58">#REF!</definedName>
    <definedName name="sumac" localSheetId="63">#REF!</definedName>
    <definedName name="sumac" localSheetId="75">#REF!</definedName>
    <definedName name="sumac" localSheetId="76">#REF!</definedName>
    <definedName name="sumac" localSheetId="77">#REF!</definedName>
    <definedName name="sumac" localSheetId="78">#REF!</definedName>
    <definedName name="sumac" localSheetId="79">#REF!</definedName>
    <definedName name="sumac" localSheetId="80">#REF!</definedName>
    <definedName name="sumac" localSheetId="81">#REF!</definedName>
    <definedName name="sumac" localSheetId="82">#REF!</definedName>
    <definedName name="sumac" localSheetId="83">#REF!</definedName>
    <definedName name="sumac" localSheetId="86">#REF!</definedName>
    <definedName name="sumac" localSheetId="87">#REF!</definedName>
    <definedName name="sumac" localSheetId="88">#REF!</definedName>
    <definedName name="sumac" localSheetId="89">#REF!</definedName>
    <definedName name="sumac" localSheetId="90">#REF!</definedName>
    <definedName name="sumac" localSheetId="91">#REF!</definedName>
    <definedName name="sumac" localSheetId="92">#REF!</definedName>
    <definedName name="sumac" localSheetId="93">#REF!</definedName>
    <definedName name="sumac" localSheetId="95">#REF!</definedName>
    <definedName name="sumac" localSheetId="96">#REF!</definedName>
    <definedName name="sumac" localSheetId="97">#REF!</definedName>
    <definedName name="sumac" localSheetId="98">#REF!</definedName>
    <definedName name="sumac" localSheetId="99">#REF!</definedName>
    <definedName name="sumac" localSheetId="100">#REF!</definedName>
    <definedName name="sumac" localSheetId="101">#REF!</definedName>
    <definedName name="sumac" localSheetId="111">#REF!</definedName>
    <definedName name="sumac" localSheetId="112">#REF!</definedName>
    <definedName name="sumac" localSheetId="113">#REF!</definedName>
    <definedName name="sumac" localSheetId="115">#REF!</definedName>
    <definedName name="sumac" localSheetId="116">#REF!</definedName>
    <definedName name="sumac" localSheetId="117">#REF!</definedName>
    <definedName name="sumac" localSheetId="118">#REF!</definedName>
    <definedName name="sumac" localSheetId="119">#REF!</definedName>
    <definedName name="sumac" localSheetId="120">#REF!</definedName>
    <definedName name="sumac" localSheetId="121">#REF!</definedName>
    <definedName name="sumac" localSheetId="125">#REF!</definedName>
    <definedName name="sumac" localSheetId="126">#REF!</definedName>
    <definedName name="sumac" localSheetId="128">#REF!</definedName>
    <definedName name="sumac" localSheetId="129">#REF!</definedName>
    <definedName name="sumac" localSheetId="130">#REF!</definedName>
    <definedName name="sumac" localSheetId="131">#REF!</definedName>
    <definedName name="sumac" localSheetId="132">#REF!</definedName>
    <definedName name="sumac" localSheetId="133">#REF!</definedName>
    <definedName name="sumac" localSheetId="135">#REF!</definedName>
    <definedName name="sumac" localSheetId="136">#REF!</definedName>
    <definedName name="sumac" localSheetId="137">#REF!</definedName>
    <definedName name="sumac" localSheetId="2">#REF!</definedName>
    <definedName name="sumac" localSheetId="3">#REF!</definedName>
    <definedName name="sumac" localSheetId="1">#REF!</definedName>
    <definedName name="sumac">#REF!</definedName>
    <definedName name="v" localSheetId="86">'[3]odb 25'!$D$4</definedName>
    <definedName name="v" localSheetId="89">#REF!</definedName>
    <definedName name="v" localSheetId="92">#REF!</definedName>
    <definedName name="v" localSheetId="125">#REF!</definedName>
    <definedName name="v">'[3]odb 25'!$D$4</definedName>
    <definedName name="vcvxcv" localSheetId="10">#REF!</definedName>
    <definedName name="vcvxcv" localSheetId="12">#REF!</definedName>
    <definedName name="vcvxcv" localSheetId="13">#REF!</definedName>
    <definedName name="vcvxcv" localSheetId="14">#REF!</definedName>
    <definedName name="vcvxcv" localSheetId="15">#REF!</definedName>
    <definedName name="vcvxcv" localSheetId="16">#REF!</definedName>
    <definedName name="vcvxcv" localSheetId="17">#REF!</definedName>
    <definedName name="vcvxcv" localSheetId="18">#REF!</definedName>
    <definedName name="vcvxcv" localSheetId="19">#REF!</definedName>
    <definedName name="vcvxcv" localSheetId="20">#REF!</definedName>
    <definedName name="vcvxcv" localSheetId="28">#REF!</definedName>
    <definedName name="vcvxcv" localSheetId="30">#REF!</definedName>
    <definedName name="vcvxcv" localSheetId="33">#REF!</definedName>
    <definedName name="vcvxcv" localSheetId="34">#REF!</definedName>
    <definedName name="vcvxcv" localSheetId="35">#REF!</definedName>
    <definedName name="vcvxcv" localSheetId="36">#REF!</definedName>
    <definedName name="vcvxcv" localSheetId="108">#REF!</definedName>
    <definedName name="vcvxcv" localSheetId="110">#REF!</definedName>
    <definedName name="vcvxcv" localSheetId="0">#REF!</definedName>
    <definedName name="vcvxcv" localSheetId="65">#REF!</definedName>
    <definedName name="vcvxcv" localSheetId="66">#REF!</definedName>
    <definedName name="vcvxcv" localSheetId="38">#REF!</definedName>
    <definedName name="vcvxcv" localSheetId="39">#REF!</definedName>
    <definedName name="vcvxcv" localSheetId="41">#REF!</definedName>
    <definedName name="vcvxcv" localSheetId="42">#REF!</definedName>
    <definedName name="vcvxcv" localSheetId="43">#REF!</definedName>
    <definedName name="vcvxcv" localSheetId="44">#REF!</definedName>
    <definedName name="vcvxcv" localSheetId="45">#REF!</definedName>
    <definedName name="vcvxcv" localSheetId="46">#REF!</definedName>
    <definedName name="vcvxcv" localSheetId="47">#REF!</definedName>
    <definedName name="vcvxcv" localSheetId="48">#REF!</definedName>
    <definedName name="vcvxcv" localSheetId="50">#REF!</definedName>
    <definedName name="vcvxcv" localSheetId="51">#REF!</definedName>
    <definedName name="vcvxcv" localSheetId="52">#REF!</definedName>
    <definedName name="vcvxcv" localSheetId="53">#REF!</definedName>
    <definedName name="vcvxcv" localSheetId="54">#REF!</definedName>
    <definedName name="vcvxcv" localSheetId="55">#REF!</definedName>
    <definedName name="vcvxcv" localSheetId="56">#REF!</definedName>
    <definedName name="vcvxcv" localSheetId="57">#REF!</definedName>
    <definedName name="vcvxcv" localSheetId="58">#REF!</definedName>
    <definedName name="vcvxcv" localSheetId="63">#REF!</definedName>
    <definedName name="vcvxcv" localSheetId="75">#REF!</definedName>
    <definedName name="vcvxcv" localSheetId="76">#REF!</definedName>
    <definedName name="vcvxcv" localSheetId="77">#REF!</definedName>
    <definedName name="vcvxcv" localSheetId="78">#REF!</definedName>
    <definedName name="vcvxcv" localSheetId="79">#REF!</definedName>
    <definedName name="vcvxcv" localSheetId="80">#REF!</definedName>
    <definedName name="vcvxcv" localSheetId="81">#REF!</definedName>
    <definedName name="vcvxcv" localSheetId="82">#REF!</definedName>
    <definedName name="vcvxcv" localSheetId="83">#REF!</definedName>
    <definedName name="vcvxcv" localSheetId="86">#REF!</definedName>
    <definedName name="vcvxcv" localSheetId="87">#REF!</definedName>
    <definedName name="vcvxcv" localSheetId="88">#REF!</definedName>
    <definedName name="vcvxcv" localSheetId="89">#REF!</definedName>
    <definedName name="vcvxcv" localSheetId="90">#REF!</definedName>
    <definedName name="vcvxcv" localSheetId="91">#REF!</definedName>
    <definedName name="vcvxcv" localSheetId="92">#REF!</definedName>
    <definedName name="vcvxcv" localSheetId="93">#REF!</definedName>
    <definedName name="vcvxcv" localSheetId="95">#REF!</definedName>
    <definedName name="vcvxcv" localSheetId="96">#REF!</definedName>
    <definedName name="vcvxcv" localSheetId="97">#REF!</definedName>
    <definedName name="vcvxcv" localSheetId="98">#REF!</definedName>
    <definedName name="vcvxcv" localSheetId="99">#REF!</definedName>
    <definedName name="vcvxcv" localSheetId="100">#REF!</definedName>
    <definedName name="vcvxcv" localSheetId="101">#REF!</definedName>
    <definedName name="vcvxcv" localSheetId="111">#REF!</definedName>
    <definedName name="vcvxcv" localSheetId="112">#REF!</definedName>
    <definedName name="vcvxcv" localSheetId="113">#REF!</definedName>
    <definedName name="vcvxcv" localSheetId="115">#REF!</definedName>
    <definedName name="vcvxcv" localSheetId="116">#REF!</definedName>
    <definedName name="vcvxcv" localSheetId="117">#REF!</definedName>
    <definedName name="vcvxcv" localSheetId="118">#REF!</definedName>
    <definedName name="vcvxcv" localSheetId="119">#REF!</definedName>
    <definedName name="vcvxcv" localSheetId="120">#REF!</definedName>
    <definedName name="vcvxcv" localSheetId="121">#REF!</definedName>
    <definedName name="vcvxcv" localSheetId="125">#REF!</definedName>
    <definedName name="vcvxcv" localSheetId="126">#REF!</definedName>
    <definedName name="vcvxcv" localSheetId="128">#REF!</definedName>
    <definedName name="vcvxcv" localSheetId="129">#REF!</definedName>
    <definedName name="vcvxcv" localSheetId="130">#REF!</definedName>
    <definedName name="vcvxcv" localSheetId="131">#REF!</definedName>
    <definedName name="vcvxcv" localSheetId="132">#REF!</definedName>
    <definedName name="vcvxcv" localSheetId="133">#REF!</definedName>
    <definedName name="vcvxcv" localSheetId="135">#REF!</definedName>
    <definedName name="vcvxcv" localSheetId="136">#REF!</definedName>
    <definedName name="vcvxcv" localSheetId="137">#REF!</definedName>
    <definedName name="vcvxcv" localSheetId="1">#REF!</definedName>
    <definedName name="vcvxcv">#REF!</definedName>
    <definedName name="XXX" localSheetId="28">#REF!</definedName>
    <definedName name="XXX" localSheetId="65">#REF!</definedName>
    <definedName name="XXX" localSheetId="66">#REF!</definedName>
    <definedName name="XXX" localSheetId="39">#REF!</definedName>
    <definedName name="XXX" localSheetId="41">#REF!</definedName>
    <definedName name="XXX" localSheetId="43">#REF!</definedName>
    <definedName name="XXX" localSheetId="44">#REF!</definedName>
    <definedName name="XXX" localSheetId="45">#REF!</definedName>
    <definedName name="XXX" localSheetId="46">#REF!</definedName>
    <definedName name="XXX" localSheetId="47">#REF!</definedName>
    <definedName name="XXX" localSheetId="48">#REF!</definedName>
    <definedName name="XXX" localSheetId="55">#REF!</definedName>
    <definedName name="XXX" localSheetId="63">#REF!</definedName>
    <definedName name="XXX" localSheetId="75">#REF!</definedName>
    <definedName name="XXX" localSheetId="76">#REF!</definedName>
    <definedName name="XXX" localSheetId="77">#REF!</definedName>
    <definedName name="XXX" localSheetId="86">#REF!</definedName>
    <definedName name="XXX" localSheetId="88">#REF!</definedName>
    <definedName name="XXX" localSheetId="89">#REF!</definedName>
    <definedName name="XXX" localSheetId="90">#REF!</definedName>
    <definedName name="XXX" localSheetId="91">#REF!</definedName>
    <definedName name="XXX" localSheetId="111">#REF!</definedName>
    <definedName name="XXX" localSheetId="113">#REF!</definedName>
    <definedName name="XXX" localSheetId="115">#REF!</definedName>
    <definedName name="XXX" localSheetId="119">#REF!</definedName>
    <definedName name="XXX" localSheetId="125">#REF!</definedName>
    <definedName name="XXX" localSheetId="126">#REF!</definedName>
    <definedName name="XXX" localSheetId="1">#REF!</definedName>
    <definedName name="XXX">#REF!</definedName>
    <definedName name="zdroj_tab" localSheetId="10">#REF!</definedName>
    <definedName name="zdroj_tab" localSheetId="12">#REF!</definedName>
    <definedName name="zdroj_tab" localSheetId="13">#REF!</definedName>
    <definedName name="zdroj_tab" localSheetId="14">#REF!</definedName>
    <definedName name="zdroj_tab" localSheetId="15">#REF!</definedName>
    <definedName name="zdroj_tab" localSheetId="16">#REF!</definedName>
    <definedName name="zdroj_tab" localSheetId="17">#REF!</definedName>
    <definedName name="zdroj_tab" localSheetId="18">#REF!</definedName>
    <definedName name="zdroj_tab" localSheetId="19">#REF!</definedName>
    <definedName name="zdroj_tab" localSheetId="20">#REF!</definedName>
    <definedName name="zdroj_tab" localSheetId="28">#REF!</definedName>
    <definedName name="zdroj_tab" localSheetId="30">#REF!</definedName>
    <definedName name="zdroj_tab" localSheetId="33">#REF!</definedName>
    <definedName name="zdroj_tab" localSheetId="34">#REF!</definedName>
    <definedName name="zdroj_tab" localSheetId="35">#REF!</definedName>
    <definedName name="zdroj_tab" localSheetId="36">#REF!</definedName>
    <definedName name="zdroj_tab" localSheetId="108">#REF!</definedName>
    <definedName name="zdroj_tab" localSheetId="110">#REF!</definedName>
    <definedName name="zdroj_tab" localSheetId="0">#REF!</definedName>
    <definedName name="zdroj_tab" localSheetId="65">#REF!</definedName>
    <definedName name="zdroj_tab" localSheetId="66">#REF!</definedName>
    <definedName name="zdroj_tab" localSheetId="38">#REF!</definedName>
    <definedName name="zdroj_tab" localSheetId="39">#REF!</definedName>
    <definedName name="zdroj_tab" localSheetId="41">#REF!</definedName>
    <definedName name="zdroj_tab" localSheetId="42">#REF!</definedName>
    <definedName name="zdroj_tab" localSheetId="43">#REF!</definedName>
    <definedName name="zdroj_tab" localSheetId="44">#REF!</definedName>
    <definedName name="zdroj_tab" localSheetId="45">#REF!</definedName>
    <definedName name="zdroj_tab" localSheetId="46">#REF!</definedName>
    <definedName name="zdroj_tab" localSheetId="47">#REF!</definedName>
    <definedName name="zdroj_tab" localSheetId="48">#REF!</definedName>
    <definedName name="zdroj_tab" localSheetId="50">#REF!</definedName>
    <definedName name="zdroj_tab" localSheetId="51">#REF!</definedName>
    <definedName name="zdroj_tab" localSheetId="52">#REF!</definedName>
    <definedName name="zdroj_tab" localSheetId="53">#REF!</definedName>
    <definedName name="zdroj_tab" localSheetId="54">#REF!</definedName>
    <definedName name="zdroj_tab" localSheetId="55">#REF!</definedName>
    <definedName name="zdroj_tab" localSheetId="56">#REF!</definedName>
    <definedName name="zdroj_tab" localSheetId="57">#REF!</definedName>
    <definedName name="zdroj_tab" localSheetId="58">#REF!</definedName>
    <definedName name="zdroj_tab" localSheetId="63">#REF!</definedName>
    <definedName name="zdroj_tab" localSheetId="75">#REF!</definedName>
    <definedName name="zdroj_tab" localSheetId="76">#REF!</definedName>
    <definedName name="zdroj_tab" localSheetId="77">#REF!</definedName>
    <definedName name="zdroj_tab" localSheetId="78">#REF!</definedName>
    <definedName name="zdroj_tab" localSheetId="79">#REF!</definedName>
    <definedName name="zdroj_tab" localSheetId="80">#REF!</definedName>
    <definedName name="zdroj_tab" localSheetId="81">#REF!</definedName>
    <definedName name="zdroj_tab" localSheetId="82">#REF!</definedName>
    <definedName name="zdroj_tab" localSheetId="83">#REF!</definedName>
    <definedName name="zdroj_tab" localSheetId="86">#REF!</definedName>
    <definedName name="zdroj_tab" localSheetId="87">#REF!</definedName>
    <definedName name="zdroj_tab" localSheetId="88">#REF!</definedName>
    <definedName name="zdroj_tab" localSheetId="89">#REF!</definedName>
    <definedName name="zdroj_tab" localSheetId="90">#REF!</definedName>
    <definedName name="zdroj_tab" localSheetId="91">#REF!</definedName>
    <definedName name="zdroj_tab" localSheetId="92">#REF!</definedName>
    <definedName name="zdroj_tab" localSheetId="93">#REF!</definedName>
    <definedName name="zdroj_tab" localSheetId="95">#REF!</definedName>
    <definedName name="zdroj_tab" localSheetId="96">#REF!</definedName>
    <definedName name="zdroj_tab" localSheetId="97">#REF!</definedName>
    <definedName name="zdroj_tab" localSheetId="98">#REF!</definedName>
    <definedName name="zdroj_tab" localSheetId="99">#REF!</definedName>
    <definedName name="zdroj_tab" localSheetId="100">#REF!</definedName>
    <definedName name="zdroj_tab" localSheetId="101">#REF!</definedName>
    <definedName name="zdroj_tab" localSheetId="111">#REF!</definedName>
    <definedName name="zdroj_tab" localSheetId="112">#REF!</definedName>
    <definedName name="zdroj_tab" localSheetId="113">#REF!</definedName>
    <definedName name="zdroj_tab" localSheetId="115">#REF!</definedName>
    <definedName name="zdroj_tab" localSheetId="116">#REF!</definedName>
    <definedName name="zdroj_tab" localSheetId="117">#REF!</definedName>
    <definedName name="zdroj_tab" localSheetId="118">#REF!</definedName>
    <definedName name="zdroj_tab" localSheetId="119">#REF!</definedName>
    <definedName name="zdroj_tab" localSheetId="120">#REF!</definedName>
    <definedName name="zdroj_tab" localSheetId="121">#REF!</definedName>
    <definedName name="zdroj_tab" localSheetId="125">#REF!</definedName>
    <definedName name="zdroj_tab" localSheetId="126">#REF!</definedName>
    <definedName name="zdroj_tab" localSheetId="128">#REF!</definedName>
    <definedName name="zdroj_tab" localSheetId="129">#REF!</definedName>
    <definedName name="zdroj_tab" localSheetId="130">#REF!</definedName>
    <definedName name="zdroj_tab" localSheetId="131">#REF!</definedName>
    <definedName name="zdroj_tab" localSheetId="132">#REF!</definedName>
    <definedName name="zdroj_tab" localSheetId="133">#REF!</definedName>
    <definedName name="zdroj_tab" localSheetId="135">#REF!</definedName>
    <definedName name="zdroj_tab" localSheetId="136">#REF!</definedName>
    <definedName name="zdroj_tab" localSheetId="137">#REF!</definedName>
    <definedName name="zdroj_tab" localSheetId="2">#REF!</definedName>
    <definedName name="zdroj_tab" localSheetId="3">#REF!</definedName>
    <definedName name="zdroj_tab" localSheetId="1">#REF!</definedName>
    <definedName name="zdroj_tab">#REF!</definedName>
  </definedName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6" i="75" l="1"/>
  <c r="H67" i="75" l="1"/>
  <c r="H66" i="75"/>
  <c r="H65" i="75"/>
  <c r="H51" i="75"/>
  <c r="H44" i="42"/>
  <c r="H42" i="42" s="1"/>
  <c r="H40" i="42"/>
  <c r="H39" i="42"/>
  <c r="H38" i="42"/>
  <c r="H34" i="42"/>
  <c r="H33" i="42"/>
  <c r="H29" i="42"/>
  <c r="H28" i="42"/>
  <c r="H27" i="42"/>
  <c r="H26" i="42"/>
  <c r="H25" i="42"/>
  <c r="H24" i="42"/>
  <c r="H20" i="42"/>
  <c r="H18" i="42" s="1"/>
  <c r="H16" i="42"/>
  <c r="H15" i="42"/>
  <c r="H14" i="42"/>
  <c r="H13" i="42"/>
  <c r="H12" i="42"/>
  <c r="H11" i="42"/>
  <c r="H40" i="43"/>
  <c r="H38" i="43" s="1"/>
  <c r="H36" i="43"/>
  <c r="H35" i="43"/>
  <c r="H34" i="43"/>
  <c r="H33" i="43"/>
  <c r="H29" i="43"/>
  <c r="H28" i="43"/>
  <c r="H24" i="43"/>
  <c r="H23" i="43"/>
  <c r="H22" i="43"/>
  <c r="H21" i="43"/>
  <c r="H20" i="43"/>
  <c r="H16" i="43"/>
  <c r="H15" i="43"/>
  <c r="H14" i="43"/>
  <c r="H13" i="43"/>
  <c r="H12" i="43"/>
  <c r="H11" i="43"/>
  <c r="H26" i="43" l="1"/>
  <c r="H9" i="43"/>
  <c r="H36" i="42"/>
  <c r="H31" i="42"/>
  <c r="H22" i="42"/>
  <c r="H9" i="42"/>
  <c r="H18" i="43"/>
  <c r="H31" i="43"/>
  <c r="H42" i="43" l="1"/>
  <c r="D56" i="1" s="1"/>
  <c r="H46" i="42"/>
  <c r="D55" i="1" s="1"/>
  <c r="H34" i="37"/>
  <c r="H32" i="106"/>
  <c r="H33" i="106"/>
  <c r="H27" i="235"/>
  <c r="H25" i="235" s="1"/>
  <c r="H17" i="235"/>
  <c r="H18" i="235"/>
  <c r="H19" i="235"/>
  <c r="H20" i="235"/>
  <c r="H21" i="235"/>
  <c r="H22" i="235"/>
  <c r="H23" i="235"/>
  <c r="H16" i="235"/>
  <c r="H12" i="235"/>
  <c r="H11" i="235"/>
  <c r="H14" i="235" l="1"/>
  <c r="H9" i="235"/>
  <c r="H68" i="69"/>
  <c r="H29" i="235" l="1"/>
  <c r="D87" i="1" s="1"/>
  <c r="H33" i="227"/>
  <c r="H51" i="70"/>
  <c r="H42" i="70"/>
  <c r="H64" i="69"/>
  <c r="H63" i="69"/>
  <c r="H62" i="69"/>
  <c r="H61" i="69"/>
  <c r="H66" i="69"/>
  <c r="H57" i="69"/>
  <c r="H56" i="69"/>
  <c r="H55" i="69"/>
  <c r="H54" i="69"/>
  <c r="H53" i="69"/>
  <c r="H52" i="69"/>
  <c r="H51" i="69"/>
  <c r="H50" i="69"/>
  <c r="H49" i="69"/>
  <c r="H48" i="69"/>
  <c r="H47" i="69"/>
  <c r="H43" i="69"/>
  <c r="H42" i="69"/>
  <c r="H41" i="69"/>
  <c r="H40" i="69"/>
  <c r="H39" i="69"/>
  <c r="H17" i="77"/>
  <c r="H59" i="69" l="1"/>
  <c r="H45" i="69"/>
  <c r="H12" i="227"/>
  <c r="H13" i="227"/>
  <c r="H14" i="227"/>
  <c r="H15" i="227"/>
  <c r="H16" i="227"/>
  <c r="H17" i="227"/>
  <c r="H18" i="227"/>
  <c r="H19" i="227"/>
  <c r="H20" i="227"/>
  <c r="H11" i="227"/>
  <c r="H37" i="227"/>
  <c r="H35" i="227" s="1"/>
  <c r="H32" i="227"/>
  <c r="H31" i="227"/>
  <c r="H30" i="227"/>
  <c r="H29" i="227"/>
  <c r="H28" i="227"/>
  <c r="H24" i="227"/>
  <c r="H22" i="227" s="1"/>
  <c r="H26" i="227" l="1"/>
  <c r="H9" i="227"/>
  <c r="H39" i="227" l="1"/>
  <c r="D15" i="92" s="1"/>
  <c r="H25" i="234" l="1"/>
  <c r="H23" i="234" s="1"/>
  <c r="H21" i="234"/>
  <c r="H20" i="234"/>
  <c r="H16" i="234"/>
  <c r="H15" i="234"/>
  <c r="H14" i="234"/>
  <c r="H13" i="234"/>
  <c r="H12" i="234"/>
  <c r="H10" i="234" l="1"/>
  <c r="H18" i="234"/>
  <c r="H27" i="234" l="1"/>
  <c r="D35" i="1" s="1"/>
  <c r="H34" i="225" l="1"/>
  <c r="H32" i="225" s="1"/>
  <c r="H27" i="225"/>
  <c r="H28" i="225"/>
  <c r="H29" i="225"/>
  <c r="H30" i="225"/>
  <c r="H26" i="225"/>
  <c r="H22" i="225"/>
  <c r="H20" i="225" s="1"/>
  <c r="H13" i="225"/>
  <c r="H14" i="225"/>
  <c r="H15" i="225"/>
  <c r="H16" i="225"/>
  <c r="H17" i="225"/>
  <c r="H18" i="225"/>
  <c r="H12" i="225"/>
  <c r="H24" i="225" l="1"/>
  <c r="H10" i="225"/>
  <c r="H42" i="37"/>
  <c r="H40" i="37" s="1"/>
  <c r="H36" i="225" l="1"/>
  <c r="H41" i="106"/>
  <c r="H39" i="106" s="1"/>
  <c r="H23" i="95" l="1"/>
  <c r="H21" i="95" s="1"/>
  <c r="H23" i="50"/>
  <c r="H21" i="50" s="1"/>
  <c r="H26" i="233" l="1"/>
  <c r="H24" i="233" s="1"/>
  <c r="H22" i="233"/>
  <c r="H21" i="233"/>
  <c r="H17" i="233"/>
  <c r="H16" i="233"/>
  <c r="H12" i="233"/>
  <c r="H11" i="233"/>
  <c r="H19" i="233" l="1"/>
  <c r="H14" i="233"/>
  <c r="H9" i="233"/>
  <c r="H19" i="226"/>
  <c r="H18" i="226"/>
  <c r="H14" i="226"/>
  <c r="H13" i="226"/>
  <c r="H12" i="226"/>
  <c r="H19" i="224"/>
  <c r="H18" i="224"/>
  <c r="H14" i="224"/>
  <c r="H13" i="224"/>
  <c r="H12" i="224"/>
  <c r="H30" i="223"/>
  <c r="H28" i="223" s="1"/>
  <c r="H26" i="223"/>
  <c r="H25" i="223"/>
  <c r="H24" i="223"/>
  <c r="H23" i="223"/>
  <c r="H19" i="223"/>
  <c r="H18" i="223"/>
  <c r="H17" i="223"/>
  <c r="H16" i="223"/>
  <c r="H15" i="223"/>
  <c r="H14" i="223"/>
  <c r="H13" i="223"/>
  <c r="H12" i="223"/>
  <c r="H19" i="222"/>
  <c r="H18" i="222"/>
  <c r="H14" i="222"/>
  <c r="H13" i="222"/>
  <c r="H12" i="222"/>
  <c r="H19" i="221"/>
  <c r="H18" i="221"/>
  <c r="H14" i="221"/>
  <c r="H13" i="221"/>
  <c r="H12" i="221"/>
  <c r="H18" i="220"/>
  <c r="H16" i="220" s="1"/>
  <c r="H14" i="220"/>
  <c r="H13" i="220"/>
  <c r="H12" i="220"/>
  <c r="H28" i="233" l="1"/>
  <c r="D66" i="1" s="1"/>
  <c r="H10" i="221"/>
  <c r="H10" i="220"/>
  <c r="H20" i="220" s="1"/>
  <c r="D28" i="1" s="1"/>
  <c r="H16" i="224"/>
  <c r="H16" i="222"/>
  <c r="H16" i="221"/>
  <c r="H10" i="223"/>
  <c r="H10" i="222"/>
  <c r="H21" i="223"/>
  <c r="H10" i="224"/>
  <c r="H10" i="226"/>
  <c r="H16" i="226"/>
  <c r="H21" i="221" l="1"/>
  <c r="D29" i="1" s="1"/>
  <c r="D33" i="1"/>
  <c r="H21" i="226"/>
  <c r="D34" i="1" s="1"/>
  <c r="H32" i="223"/>
  <c r="D31" i="1" s="1"/>
  <c r="H21" i="224"/>
  <c r="D32" i="1" s="1"/>
  <c r="H21" i="222"/>
  <c r="D30" i="1" s="1"/>
  <c r="E13" i="216"/>
  <c r="G15" i="214" s="1"/>
  <c r="D27" i="1" l="1"/>
  <c r="D13" i="216"/>
  <c r="G14" i="214" s="1"/>
  <c r="G16" i="214" s="1"/>
  <c r="H33" i="37" l="1"/>
  <c r="H18" i="129" l="1"/>
  <c r="H17" i="129"/>
  <c r="H16" i="129"/>
  <c r="H12" i="129"/>
  <c r="H11" i="129"/>
  <c r="H26" i="128"/>
  <c r="H25" i="128"/>
  <c r="H24" i="128"/>
  <c r="H23" i="128"/>
  <c r="H22" i="128"/>
  <c r="H21" i="128"/>
  <c r="H20" i="128"/>
  <c r="H19" i="128"/>
  <c r="H18" i="128"/>
  <c r="H17" i="128"/>
  <c r="H16" i="128"/>
  <c r="H12" i="128"/>
  <c r="H11" i="128"/>
  <c r="H47" i="127"/>
  <c r="H45" i="127" s="1"/>
  <c r="H43" i="127"/>
  <c r="H42" i="127"/>
  <c r="H41" i="127"/>
  <c r="H40" i="127"/>
  <c r="H39" i="127"/>
  <c r="H38" i="127"/>
  <c r="H37" i="127"/>
  <c r="H36" i="127"/>
  <c r="H35" i="127"/>
  <c r="H34" i="127"/>
  <c r="H33" i="127"/>
  <c r="H32" i="127"/>
  <c r="H31" i="127"/>
  <c r="H30" i="127"/>
  <c r="H29" i="127"/>
  <c r="H28" i="127"/>
  <c r="H27" i="127"/>
  <c r="H26" i="127"/>
  <c r="H25" i="127"/>
  <c r="H24" i="127"/>
  <c r="H23" i="127"/>
  <c r="H22" i="127"/>
  <c r="H21" i="127"/>
  <c r="H20" i="127"/>
  <c r="H16" i="127"/>
  <c r="A16" i="127"/>
  <c r="A20" i="127" s="1"/>
  <c r="A21" i="127" s="1"/>
  <c r="A22" i="127" s="1"/>
  <c r="A23" i="127" s="1"/>
  <c r="A24" i="127" s="1"/>
  <c r="A25" i="127" s="1"/>
  <c r="A26" i="127" s="1"/>
  <c r="A27" i="127" s="1"/>
  <c r="A28" i="127" s="1"/>
  <c r="A29" i="127" s="1"/>
  <c r="A30" i="127" s="1"/>
  <c r="A31" i="127" s="1"/>
  <c r="A32" i="127" s="1"/>
  <c r="A33" i="127" s="1"/>
  <c r="A34" i="127" s="1"/>
  <c r="A35" i="127" s="1"/>
  <c r="A36" i="127" s="1"/>
  <c r="A37" i="127" s="1"/>
  <c r="A38" i="127" s="1"/>
  <c r="A39" i="127" s="1"/>
  <c r="A40" i="127" s="1"/>
  <c r="A41" i="127" s="1"/>
  <c r="A42" i="127" s="1"/>
  <c r="A43" i="127" s="1"/>
  <c r="A47" i="127" s="1"/>
  <c r="H15" i="127"/>
  <c r="H11" i="127"/>
  <c r="H9" i="127" s="1"/>
  <c r="H27" i="126"/>
  <c r="H25" i="126" s="1"/>
  <c r="H23" i="126"/>
  <c r="H22" i="126"/>
  <c r="H18" i="126"/>
  <c r="H16" i="126" s="1"/>
  <c r="H14" i="126"/>
  <c r="H13" i="126"/>
  <c r="H12" i="126"/>
  <c r="H11" i="126"/>
  <c r="H16" i="125"/>
  <c r="H15" i="125"/>
  <c r="H11" i="125"/>
  <c r="H9" i="125" s="1"/>
  <c r="H19" i="124"/>
  <c r="H18" i="124"/>
  <c r="H17" i="124"/>
  <c r="H16" i="124"/>
  <c r="H12" i="124"/>
  <c r="H11" i="124"/>
  <c r="H37" i="123"/>
  <c r="H36" i="123"/>
  <c r="H35" i="123"/>
  <c r="H34" i="123"/>
  <c r="H33" i="123"/>
  <c r="H32" i="123"/>
  <c r="H31" i="123"/>
  <c r="H30" i="123"/>
  <c r="H29" i="123"/>
  <c r="H28" i="123"/>
  <c r="H27" i="123"/>
  <c r="H26" i="123"/>
  <c r="H25" i="123"/>
  <c r="H24" i="123"/>
  <c r="H23" i="123"/>
  <c r="H22" i="123"/>
  <c r="H21" i="123"/>
  <c r="H20" i="123"/>
  <c r="H19" i="123"/>
  <c r="H18" i="123"/>
  <c r="H17" i="123"/>
  <c r="H16" i="123"/>
  <c r="H12" i="123"/>
  <c r="H11" i="123"/>
  <c r="H42" i="122"/>
  <c r="H41" i="122"/>
  <c r="H40" i="122"/>
  <c r="H39" i="122"/>
  <c r="H38" i="122"/>
  <c r="H37" i="122"/>
  <c r="H36" i="122"/>
  <c r="H35" i="122"/>
  <c r="H34" i="122"/>
  <c r="H33" i="122"/>
  <c r="H29" i="122"/>
  <c r="H28" i="122"/>
  <c r="H27" i="122"/>
  <c r="H26" i="122"/>
  <c r="H22" i="122"/>
  <c r="H21" i="122"/>
  <c r="H20" i="122"/>
  <c r="H19" i="122"/>
  <c r="H15" i="122"/>
  <c r="H14" i="122"/>
  <c r="H13" i="122"/>
  <c r="H12" i="122"/>
  <c r="H11" i="122"/>
  <c r="H21" i="121"/>
  <c r="H20" i="121"/>
  <c r="H16" i="121"/>
  <c r="H14" i="121" s="1"/>
  <c r="H12" i="121"/>
  <c r="H11" i="121"/>
  <c r="H27" i="120"/>
  <c r="H26" i="120"/>
  <c r="H25" i="120"/>
  <c r="H24" i="120"/>
  <c r="H23" i="120"/>
  <c r="H22" i="120"/>
  <c r="H21" i="120"/>
  <c r="H20" i="120"/>
  <c r="H19" i="120"/>
  <c r="H15" i="120"/>
  <c r="H14" i="120"/>
  <c r="H13" i="120"/>
  <c r="H12" i="120"/>
  <c r="H11" i="120"/>
  <c r="H12" i="119"/>
  <c r="H10" i="119" s="1"/>
  <c r="H14" i="119" s="1"/>
  <c r="D37" i="92" s="1"/>
  <c r="H40" i="118"/>
  <c r="H39" i="118"/>
  <c r="H38" i="118"/>
  <c r="H37" i="118"/>
  <c r="H36" i="118"/>
  <c r="H32" i="118"/>
  <c r="H31" i="118"/>
  <c r="H27" i="118"/>
  <c r="H26" i="118"/>
  <c r="H22" i="118"/>
  <c r="H21" i="118"/>
  <c r="H17" i="118"/>
  <c r="H16" i="118"/>
  <c r="H15" i="118"/>
  <c r="H14" i="118"/>
  <c r="H13" i="118"/>
  <c r="H12" i="118"/>
  <c r="H26" i="117"/>
  <c r="H25" i="117"/>
  <c r="H24" i="117"/>
  <c r="H23" i="117"/>
  <c r="H22" i="117"/>
  <c r="H21" i="117"/>
  <c r="H20" i="117"/>
  <c r="H19" i="117"/>
  <c r="H18" i="117"/>
  <c r="H17" i="117"/>
  <c r="H13" i="117"/>
  <c r="H12" i="117"/>
  <c r="H80" i="116"/>
  <c r="H78" i="116" s="1"/>
  <c r="H76" i="116"/>
  <c r="H74" i="116" s="1"/>
  <c r="H72" i="116"/>
  <c r="H71" i="116"/>
  <c r="H67" i="116"/>
  <c r="H65" i="116" s="1"/>
  <c r="H63" i="116"/>
  <c r="H62" i="116"/>
  <c r="H61" i="116"/>
  <c r="H60" i="116"/>
  <c r="H59" i="116"/>
  <c r="H58" i="116"/>
  <c r="H57" i="116"/>
  <c r="H56" i="116"/>
  <c r="H55" i="116"/>
  <c r="H54" i="116"/>
  <c r="H53" i="116"/>
  <c r="H52" i="116"/>
  <c r="H51" i="116"/>
  <c r="H50" i="116"/>
  <c r="H49" i="116"/>
  <c r="H48" i="116"/>
  <c r="H47" i="116"/>
  <c r="H46" i="116"/>
  <c r="H45" i="116"/>
  <c r="H44" i="116"/>
  <c r="H43" i="116"/>
  <c r="H42" i="116"/>
  <c r="H41" i="116"/>
  <c r="H40" i="116"/>
  <c r="H39" i="116"/>
  <c r="H38" i="116"/>
  <c r="H37" i="116"/>
  <c r="H36" i="116"/>
  <c r="H32" i="116"/>
  <c r="H31" i="116"/>
  <c r="H30" i="116"/>
  <c r="H26" i="116"/>
  <c r="H25" i="116"/>
  <c r="H24" i="116"/>
  <c r="H23" i="116"/>
  <c r="H22" i="116"/>
  <c r="H21" i="116"/>
  <c r="H20" i="116"/>
  <c r="H19" i="116"/>
  <c r="H18" i="116"/>
  <c r="H17" i="116"/>
  <c r="H16" i="116"/>
  <c r="H15" i="116"/>
  <c r="H14" i="116"/>
  <c r="H13" i="116"/>
  <c r="H12" i="116"/>
  <c r="H50" i="115"/>
  <c r="H49" i="115"/>
  <c r="H45" i="115"/>
  <c r="H44" i="115"/>
  <c r="H40" i="115"/>
  <c r="H39" i="115"/>
  <c r="H38" i="115"/>
  <c r="H37" i="115"/>
  <c r="H36" i="115"/>
  <c r="H35" i="115"/>
  <c r="H34" i="115"/>
  <c r="H33" i="115"/>
  <c r="H32" i="115"/>
  <c r="H31" i="115"/>
  <c r="H30" i="115"/>
  <c r="H26" i="115"/>
  <c r="H25" i="115"/>
  <c r="H24" i="115"/>
  <c r="H23" i="115"/>
  <c r="H22" i="115"/>
  <c r="H21" i="115"/>
  <c r="H20" i="115"/>
  <c r="H16" i="115"/>
  <c r="H15" i="115"/>
  <c r="H14" i="115"/>
  <c r="H13" i="115"/>
  <c r="H12" i="115"/>
  <c r="H11" i="115"/>
  <c r="H25" i="114"/>
  <c r="H24" i="114"/>
  <c r="H23" i="114"/>
  <c r="H22" i="114"/>
  <c r="H21" i="114"/>
  <c r="H20" i="114"/>
  <c r="H19" i="114"/>
  <c r="H15" i="114"/>
  <c r="H14" i="114"/>
  <c r="H13" i="114"/>
  <c r="H12" i="114"/>
  <c r="H11" i="114"/>
  <c r="H55" i="113"/>
  <c r="H53" i="113" s="1"/>
  <c r="H51" i="113"/>
  <c r="H50" i="113"/>
  <c r="H49" i="113"/>
  <c r="F45" i="113"/>
  <c r="H45" i="113" s="1"/>
  <c r="H44" i="113"/>
  <c r="H40" i="113"/>
  <c r="H39" i="113"/>
  <c r="H38" i="113"/>
  <c r="H37" i="113"/>
  <c r="H36" i="113"/>
  <c r="H35" i="113"/>
  <c r="H34" i="113"/>
  <c r="H33" i="113"/>
  <c r="H32" i="113"/>
  <c r="H31" i="113"/>
  <c r="H30" i="113"/>
  <c r="H29" i="113"/>
  <c r="H28" i="113"/>
  <c r="H24" i="113"/>
  <c r="H23" i="113"/>
  <c r="H22" i="113"/>
  <c r="H21" i="113"/>
  <c r="H20" i="113"/>
  <c r="H19" i="113"/>
  <c r="H18" i="113"/>
  <c r="H17" i="113"/>
  <c r="H13" i="113"/>
  <c r="H12" i="113"/>
  <c r="H11" i="113"/>
  <c r="H14" i="112"/>
  <c r="H13" i="112"/>
  <c r="H12" i="112"/>
  <c r="H15" i="111"/>
  <c r="H13" i="111" s="1"/>
  <c r="H11" i="111"/>
  <c r="H9" i="111" s="1"/>
  <c r="H34" i="110"/>
  <c r="H33" i="110"/>
  <c r="H32" i="110"/>
  <c r="H28" i="110"/>
  <c r="H26" i="110" s="1"/>
  <c r="H24" i="110"/>
  <c r="H23" i="110"/>
  <c r="H19" i="110"/>
  <c r="H18" i="110"/>
  <c r="H17" i="110"/>
  <c r="H16" i="110"/>
  <c r="H15" i="110"/>
  <c r="H14" i="110"/>
  <c r="H13" i="110"/>
  <c r="H12" i="110"/>
  <c r="H11" i="110"/>
  <c r="A11" i="110"/>
  <c r="H41" i="109"/>
  <c r="H39" i="109" s="1"/>
  <c r="H37" i="109"/>
  <c r="H36" i="109"/>
  <c r="H35" i="109"/>
  <c r="H34" i="109"/>
  <c r="H33" i="109"/>
  <c r="H32" i="109"/>
  <c r="H31" i="109"/>
  <c r="H30" i="109"/>
  <c r="H26" i="109"/>
  <c r="H25" i="109"/>
  <c r="H24" i="109"/>
  <c r="H23" i="109"/>
  <c r="H22" i="109"/>
  <c r="H21" i="109"/>
  <c r="H17" i="109"/>
  <c r="H16" i="109"/>
  <c r="H15" i="109"/>
  <c r="H14" i="109"/>
  <c r="H13" i="109"/>
  <c r="H12" i="109"/>
  <c r="H11" i="109"/>
  <c r="H42" i="108"/>
  <c r="H41" i="108"/>
  <c r="H37" i="108"/>
  <c r="H36" i="108"/>
  <c r="H35" i="108"/>
  <c r="H34" i="108"/>
  <c r="H33" i="108"/>
  <c r="H32" i="108"/>
  <c r="H31" i="108"/>
  <c r="H27" i="108"/>
  <c r="H26" i="108"/>
  <c r="H22" i="108"/>
  <c r="H21" i="108"/>
  <c r="H20" i="108"/>
  <c r="H16" i="108"/>
  <c r="H15" i="108"/>
  <c r="H14" i="108"/>
  <c r="H13" i="108"/>
  <c r="H12" i="108"/>
  <c r="H11" i="108"/>
  <c r="H12" i="107"/>
  <c r="H11" i="107"/>
  <c r="H45" i="106"/>
  <c r="H43" i="106" s="1"/>
  <c r="H37" i="106"/>
  <c r="H35" i="106" s="1"/>
  <c r="H31" i="106"/>
  <c r="H30" i="106"/>
  <c r="H29" i="106"/>
  <c r="H28" i="106"/>
  <c r="H27" i="106"/>
  <c r="H23" i="106"/>
  <c r="H22" i="106"/>
  <c r="H21" i="106"/>
  <c r="H20" i="106"/>
  <c r="H19" i="106"/>
  <c r="H18" i="106"/>
  <c r="H17" i="106"/>
  <c r="H16" i="106"/>
  <c r="H12" i="106"/>
  <c r="H11" i="106"/>
  <c r="H23" i="105"/>
  <c r="H22" i="105"/>
  <c r="H18" i="105"/>
  <c r="H16" i="105" s="1"/>
  <c r="H14" i="105"/>
  <c r="H13" i="105"/>
  <c r="H12" i="105"/>
  <c r="H11" i="105"/>
  <c r="H35" i="104"/>
  <c r="H34" i="104"/>
  <c r="H33" i="104"/>
  <c r="H29" i="104"/>
  <c r="H28" i="104"/>
  <c r="H24" i="104"/>
  <c r="H23" i="104"/>
  <c r="H19" i="104"/>
  <c r="H18" i="104"/>
  <c r="H17" i="104"/>
  <c r="H16" i="104"/>
  <c r="H15" i="104"/>
  <c r="H14" i="104"/>
  <c r="H13" i="104"/>
  <c r="H12" i="104"/>
  <c r="H11" i="104"/>
  <c r="H25" i="103"/>
  <c r="H24" i="103"/>
  <c r="H23" i="103"/>
  <c r="H19" i="103"/>
  <c r="H18" i="103"/>
  <c r="H17" i="103"/>
  <c r="H16" i="103"/>
  <c r="H15" i="103"/>
  <c r="H14" i="103"/>
  <c r="H13" i="103"/>
  <c r="H12" i="103"/>
  <c r="F11" i="103"/>
  <c r="H11" i="103" s="1"/>
  <c r="H23" i="102"/>
  <c r="H22" i="102"/>
  <c r="H21" i="102"/>
  <c r="H20" i="102"/>
  <c r="H16" i="102"/>
  <c r="H15" i="102"/>
  <c r="F14" i="102"/>
  <c r="H14" i="102" s="1"/>
  <c r="H13" i="102"/>
  <c r="H12" i="102"/>
  <c r="H11" i="102"/>
  <c r="H63" i="101"/>
  <c r="H61" i="101" s="1"/>
  <c r="H59" i="101"/>
  <c r="H58" i="101"/>
  <c r="H57" i="101"/>
  <c r="H56" i="101"/>
  <c r="H55" i="101"/>
  <c r="H54" i="101"/>
  <c r="H50" i="101"/>
  <c r="H48" i="101" s="1"/>
  <c r="H46" i="101"/>
  <c r="H45" i="101"/>
  <c r="H44" i="101"/>
  <c r="H43" i="101"/>
  <c r="H42" i="101"/>
  <c r="H41" i="101"/>
  <c r="H40" i="101"/>
  <c r="H36" i="101"/>
  <c r="H35" i="101"/>
  <c r="H29" i="101"/>
  <c r="H27" i="101" s="1"/>
  <c r="H25" i="101"/>
  <c r="H24" i="101"/>
  <c r="H23" i="101"/>
  <c r="H22" i="101"/>
  <c r="H21" i="101"/>
  <c r="H17" i="101"/>
  <c r="H15" i="101" s="1"/>
  <c r="H13" i="101"/>
  <c r="H11" i="101" s="1"/>
  <c r="H12" i="99"/>
  <c r="H11" i="99"/>
  <c r="H13" i="98"/>
  <c r="H12" i="98"/>
  <c r="H11" i="98"/>
  <c r="H40" i="97"/>
  <c r="H38" i="97" s="1"/>
  <c r="H36" i="97"/>
  <c r="H35" i="97"/>
  <c r="H34" i="97"/>
  <c r="H33" i="97"/>
  <c r="H32" i="97"/>
  <c r="H31" i="97"/>
  <c r="H27" i="97"/>
  <c r="H26" i="97"/>
  <c r="H25" i="97"/>
  <c r="H24" i="97"/>
  <c r="H23" i="97"/>
  <c r="H22" i="97"/>
  <c r="H21" i="97"/>
  <c r="H20" i="97"/>
  <c r="H19" i="97"/>
  <c r="H18" i="97"/>
  <c r="H17" i="97"/>
  <c r="H13" i="97"/>
  <c r="H12" i="97"/>
  <c r="H11" i="97"/>
  <c r="H17" i="96"/>
  <c r="H16" i="96"/>
  <c r="H15" i="96"/>
  <c r="H14" i="96"/>
  <c r="H13" i="96"/>
  <c r="H12" i="96"/>
  <c r="H11" i="96"/>
  <c r="H34" i="95"/>
  <c r="H33" i="95"/>
  <c r="H32" i="95"/>
  <c r="H28" i="95"/>
  <c r="H27" i="95"/>
  <c r="H19" i="95"/>
  <c r="H18" i="95"/>
  <c r="H14" i="95"/>
  <c r="H13" i="95"/>
  <c r="H12" i="95"/>
  <c r="H11" i="95"/>
  <c r="H35" i="94"/>
  <c r="H34" i="94"/>
  <c r="H33" i="94"/>
  <c r="H29" i="94"/>
  <c r="H28" i="94"/>
  <c r="H24" i="94"/>
  <c r="H23" i="94"/>
  <c r="H22" i="94"/>
  <c r="H21" i="94"/>
  <c r="H20" i="94"/>
  <c r="H19" i="94"/>
  <c r="H15" i="94"/>
  <c r="H14" i="94"/>
  <c r="H13" i="94"/>
  <c r="H12" i="94"/>
  <c r="H11" i="94"/>
  <c r="H43" i="93"/>
  <c r="H42" i="93"/>
  <c r="H41" i="93"/>
  <c r="H40" i="93"/>
  <c r="H36" i="93"/>
  <c r="H35" i="93"/>
  <c r="H31" i="93"/>
  <c r="H29" i="93" s="1"/>
  <c r="H27" i="93"/>
  <c r="H25" i="93" s="1"/>
  <c r="H23" i="93"/>
  <c r="H21" i="93" s="1"/>
  <c r="H19" i="93"/>
  <c r="H18" i="93"/>
  <c r="H17" i="93"/>
  <c r="H16" i="93"/>
  <c r="H12" i="93"/>
  <c r="H11" i="93"/>
  <c r="H25" i="106" l="1"/>
  <c r="H16" i="95"/>
  <c r="H9" i="129"/>
  <c r="H26" i="94"/>
  <c r="H33" i="101"/>
  <c r="H9" i="93"/>
  <c r="H9" i="114"/>
  <c r="H24" i="108"/>
  <c r="H9" i="110"/>
  <c r="H30" i="110"/>
  <c r="H9" i="103"/>
  <c r="H9" i="104"/>
  <c r="H9" i="106"/>
  <c r="H9" i="108"/>
  <c r="H9" i="96"/>
  <c r="H19" i="96" s="1"/>
  <c r="D13" i="92" s="1"/>
  <c r="H26" i="104"/>
  <c r="H9" i="109"/>
  <c r="H9" i="97"/>
  <c r="H9" i="98"/>
  <c r="H15" i="98" s="1"/>
  <c r="D17" i="92" s="1"/>
  <c r="H9" i="107"/>
  <c r="H14" i="107" s="1"/>
  <c r="D24" i="92" s="1"/>
  <c r="H39" i="108"/>
  <c r="H10" i="112"/>
  <c r="H16" i="112" s="1"/>
  <c r="D29" i="92" s="1"/>
  <c r="H17" i="111"/>
  <c r="D28" i="92" s="1"/>
  <c r="H28" i="116"/>
  <c r="H34" i="118"/>
  <c r="H9" i="123"/>
  <c r="H9" i="128"/>
  <c r="H30" i="95"/>
  <c r="H9" i="102"/>
  <c r="H21" i="103"/>
  <c r="H21" i="104"/>
  <c r="H31" i="104"/>
  <c r="H20" i="105" a="1"/>
  <c r="H20" i="105" s="1"/>
  <c r="H14" i="106"/>
  <c r="H18" i="108"/>
  <c r="H28" i="109"/>
  <c r="H15" i="117"/>
  <c r="H19" i="118"/>
  <c r="H29" i="118"/>
  <c r="H9" i="120"/>
  <c r="H17" i="122"/>
  <c r="H24" i="122"/>
  <c r="H14" i="123"/>
  <c r="H14" i="124"/>
  <c r="H9" i="126"/>
  <c r="H18" i="127"/>
  <c r="H19" i="101"/>
  <c r="H38" i="101"/>
  <c r="H52" i="101"/>
  <c r="H29" i="108"/>
  <c r="H13" i="127"/>
  <c r="H28" i="115"/>
  <c r="H38" i="93"/>
  <c r="H31" i="94"/>
  <c r="H33" i="93"/>
  <c r="H25" i="95"/>
  <c r="H9" i="99"/>
  <c r="H14" i="99" s="1"/>
  <c r="D18" i="92" s="1"/>
  <c r="H19" i="109"/>
  <c r="H15" i="113"/>
  <c r="H9" i="115"/>
  <c r="H47" i="115"/>
  <c r="H10" i="117"/>
  <c r="H24" i="118"/>
  <c r="H18" i="121"/>
  <c r="H9" i="124"/>
  <c r="H13" i="125"/>
  <c r="H18" i="125" s="1"/>
  <c r="D43" i="92" s="1"/>
  <c r="H14" i="93"/>
  <c r="H29" i="97"/>
  <c r="H9" i="105"/>
  <c r="H9" i="113"/>
  <c r="H47" i="113"/>
  <c r="H14" i="128"/>
  <c r="H15" i="97"/>
  <c r="H18" i="102"/>
  <c r="H42" i="113"/>
  <c r="H34" i="116"/>
  <c r="H69" i="116"/>
  <c r="H10" i="118"/>
  <c r="H9" i="122"/>
  <c r="H17" i="114"/>
  <c r="H17" i="120"/>
  <c r="H9" i="121"/>
  <c r="H20" i="126"/>
  <c r="H14" i="129"/>
  <c r="H9" i="94"/>
  <c r="H9" i="95"/>
  <c r="H21" i="110"/>
  <c r="H18" i="115"/>
  <c r="H10" i="116"/>
  <c r="H31" i="122"/>
  <c r="H42" i="115"/>
  <c r="H17" i="94"/>
  <c r="H26" i="113"/>
  <c r="A12" i="110"/>
  <c r="A13" i="110" s="1"/>
  <c r="A14" i="110" s="1"/>
  <c r="H26" i="8"/>
  <c r="H29" i="7"/>
  <c r="H27" i="103" l="1"/>
  <c r="D20" i="92" s="1"/>
  <c r="H27" i="114"/>
  <c r="D31" i="92" s="1"/>
  <c r="H36" i="95"/>
  <c r="H47" i="106"/>
  <c r="D23" i="92" s="1"/>
  <c r="H29" i="120"/>
  <c r="D38" i="92" s="1"/>
  <c r="H36" i="110"/>
  <c r="D27" i="92" s="1"/>
  <c r="H21" i="124"/>
  <c r="D42" i="92" s="1"/>
  <c r="H20" i="129"/>
  <c r="D47" i="92" s="1"/>
  <c r="H82" i="116"/>
  <c r="D34" i="92" s="1"/>
  <c r="H42" i="118"/>
  <c r="D36" i="92" s="1"/>
  <c r="H44" i="108"/>
  <c r="D25" i="92" s="1"/>
  <c r="H57" i="113"/>
  <c r="D30" i="92" s="1"/>
  <c r="H39" i="123"/>
  <c r="D41" i="92" s="1"/>
  <c r="H43" i="109"/>
  <c r="D26" i="92" s="1"/>
  <c r="H44" i="122"/>
  <c r="D40" i="92" s="1"/>
  <c r="H23" i="121"/>
  <c r="D39" i="92" s="1"/>
  <c r="H25" i="105"/>
  <c r="D22" i="92" s="1"/>
  <c r="H52" i="115"/>
  <c r="D32" i="92" s="1"/>
  <c r="H25" i="102"/>
  <c r="D19" i="92" s="1"/>
  <c r="H28" i="128"/>
  <c r="D46" i="92" s="1"/>
  <c r="H65" i="101"/>
  <c r="D16" i="92" s="1"/>
  <c r="H29" i="126"/>
  <c r="D44" i="92" s="1"/>
  <c r="H42" i="97"/>
  <c r="D14" i="92" s="1"/>
  <c r="H28" i="117"/>
  <c r="D35" i="92" s="1"/>
  <c r="H45" i="93"/>
  <c r="D10" i="92" s="1"/>
  <c r="H37" i="104"/>
  <c r="D21" i="92" s="1"/>
  <c r="H49" i="127"/>
  <c r="D45" i="92" s="1"/>
  <c r="H37" i="94"/>
  <c r="D11" i="92" s="1"/>
  <c r="D12" i="92"/>
  <c r="A15" i="110"/>
  <c r="D33" i="92" l="1"/>
  <c r="D52" i="92"/>
  <c r="F15" i="214" s="1"/>
  <c r="D51" i="92"/>
  <c r="E15" i="214" s="1"/>
  <c r="D50" i="92"/>
  <c r="H22" i="37"/>
  <c r="H31" i="45"/>
  <c r="D15" i="214" l="1"/>
  <c r="H15" i="214" s="1"/>
  <c r="D48" i="92"/>
  <c r="H20" i="91"/>
  <c r="H19" i="91"/>
  <c r="H15" i="91"/>
  <c r="H13" i="91" s="1"/>
  <c r="H11" i="91"/>
  <c r="H9" i="91" s="1"/>
  <c r="H17" i="91" l="1"/>
  <c r="H22" i="91" s="1"/>
  <c r="D106" i="1" s="1"/>
  <c r="H62" i="90"/>
  <c r="H61" i="90"/>
  <c r="H54" i="90"/>
  <c r="H55" i="90"/>
  <c r="H56" i="90"/>
  <c r="H57" i="90"/>
  <c r="H53" i="90"/>
  <c r="H48" i="90"/>
  <c r="H49" i="90"/>
  <c r="H47" i="90"/>
  <c r="H43" i="90"/>
  <c r="H32" i="90"/>
  <c r="H33" i="90"/>
  <c r="H34" i="90"/>
  <c r="H35" i="90"/>
  <c r="H36" i="90"/>
  <c r="H37" i="90"/>
  <c r="H38" i="90"/>
  <c r="H39" i="90"/>
  <c r="H31" i="90"/>
  <c r="H23" i="90"/>
  <c r="H24" i="90"/>
  <c r="H25" i="90"/>
  <c r="H26" i="90"/>
  <c r="H27" i="90"/>
  <c r="H22" i="90"/>
  <c r="H16" i="90"/>
  <c r="H17" i="90"/>
  <c r="H18" i="90"/>
  <c r="H15" i="90"/>
  <c r="H11" i="90"/>
  <c r="H41" i="90" l="1"/>
  <c r="H9" i="90"/>
  <c r="H63" i="89"/>
  <c r="H64" i="89"/>
  <c r="H62" i="89"/>
  <c r="H58" i="89"/>
  <c r="H56" i="89" s="1"/>
  <c r="H49" i="89"/>
  <c r="H50" i="89"/>
  <c r="H51" i="89"/>
  <c r="H52" i="89"/>
  <c r="H53" i="89"/>
  <c r="H54" i="89"/>
  <c r="H48" i="89"/>
  <c r="H41" i="89"/>
  <c r="H42" i="89"/>
  <c r="H43" i="89"/>
  <c r="H44" i="89"/>
  <c r="H40" i="89"/>
  <c r="H36" i="89"/>
  <c r="H35" i="89"/>
  <c r="H31" i="89"/>
  <c r="H29" i="89" s="1"/>
  <c r="H21" i="89"/>
  <c r="H22" i="89"/>
  <c r="H23" i="89"/>
  <c r="H24" i="89"/>
  <c r="H25" i="89"/>
  <c r="H26" i="89"/>
  <c r="H27" i="89"/>
  <c r="H20" i="89"/>
  <c r="H12" i="89"/>
  <c r="H13" i="89"/>
  <c r="H14" i="89"/>
  <c r="H15" i="89"/>
  <c r="H16" i="89"/>
  <c r="H11" i="89"/>
  <c r="H13" i="90" l="1"/>
  <c r="H45" i="90"/>
  <c r="H59" i="90"/>
  <c r="H20" i="90"/>
  <c r="H29" i="90"/>
  <c r="H51" i="90"/>
  <c r="H9" i="89"/>
  <c r="H33" i="89"/>
  <c r="H38" i="89"/>
  <c r="H18" i="89"/>
  <c r="H60" i="89"/>
  <c r="H46" i="89"/>
  <c r="H64" i="90" l="1"/>
  <c r="D86" i="1" s="1"/>
  <c r="H66" i="89"/>
  <c r="D85" i="1" s="1"/>
  <c r="H33" i="88" l="1"/>
  <c r="H34" i="88"/>
  <c r="H32" i="88"/>
  <c r="H28" i="88"/>
  <c r="H26" i="88" s="1"/>
  <c r="H24" i="88"/>
  <c r="H23" i="88"/>
  <c r="H12" i="88"/>
  <c r="H13" i="88"/>
  <c r="H14" i="88"/>
  <c r="H15" i="88"/>
  <c r="H16" i="88"/>
  <c r="H17" i="88"/>
  <c r="H18" i="88"/>
  <c r="H19" i="88"/>
  <c r="H11" i="88"/>
  <c r="A11" i="88"/>
  <c r="H30" i="88" l="1"/>
  <c r="H9" i="88"/>
  <c r="H21" i="88"/>
  <c r="A12" i="88"/>
  <c r="H22" i="87"/>
  <c r="H20" i="87" s="1"/>
  <c r="H18" i="87"/>
  <c r="H16" i="87" s="1"/>
  <c r="H14" i="87"/>
  <c r="H13" i="87"/>
  <c r="H12" i="87"/>
  <c r="H11" i="87"/>
  <c r="H36" i="88" l="1"/>
  <c r="D63" i="1" s="1"/>
  <c r="A13" i="88"/>
  <c r="H9" i="87"/>
  <c r="H24" i="87" s="1"/>
  <c r="D104" i="1" s="1"/>
  <c r="A14" i="88" l="1"/>
  <c r="A15" i="88" s="1"/>
  <c r="H32" i="37"/>
  <c r="H29" i="86" l="1"/>
  <c r="H28" i="86"/>
  <c r="H27" i="86"/>
  <c r="F26" i="86"/>
  <c r="H26" i="86" s="1"/>
  <c r="F25" i="86"/>
  <c r="H25" i="86" s="1"/>
  <c r="H24" i="86"/>
  <c r="H23" i="86"/>
  <c r="H19" i="86"/>
  <c r="H18" i="86"/>
  <c r="H17" i="86"/>
  <c r="H16" i="86"/>
  <c r="F12" i="86"/>
  <c r="H12" i="86" s="1"/>
  <c r="H10" i="86" s="1"/>
  <c r="H14" i="86" l="1"/>
  <c r="H21" i="86"/>
  <c r="H12" i="81"/>
  <c r="H31" i="86" l="1"/>
  <c r="D48" i="1" s="1"/>
  <c r="H20" i="85"/>
  <c r="H19" i="85"/>
  <c r="H15" i="85"/>
  <c r="H14" i="85"/>
  <c r="H13" i="85"/>
  <c r="H12" i="85"/>
  <c r="H27" i="84"/>
  <c r="H25" i="84" s="1"/>
  <c r="H23" i="84"/>
  <c r="H22" i="84"/>
  <c r="H18" i="84"/>
  <c r="H16" i="84" s="1"/>
  <c r="H14" i="84"/>
  <c r="H13" i="84"/>
  <c r="H12" i="84"/>
  <c r="H11" i="84"/>
  <c r="H26" i="83"/>
  <c r="H24" i="83" s="1"/>
  <c r="H22" i="83"/>
  <c r="H20" i="83" s="1"/>
  <c r="H18" i="83"/>
  <c r="H17" i="83"/>
  <c r="H13" i="83"/>
  <c r="H12" i="83"/>
  <c r="H11" i="83"/>
  <c r="H26" i="82"/>
  <c r="H25" i="82"/>
  <c r="H21" i="82"/>
  <c r="H20" i="82"/>
  <c r="H16" i="82"/>
  <c r="H14" i="82" s="1"/>
  <c r="H12" i="82"/>
  <c r="H11" i="82"/>
  <c r="H17" i="85" l="1"/>
  <c r="H23" i="82"/>
  <c r="H20" i="84"/>
  <c r="H9" i="82"/>
  <c r="H18" i="82"/>
  <c r="H9" i="84"/>
  <c r="H15" i="83"/>
  <c r="H9" i="83"/>
  <c r="H10" i="85"/>
  <c r="H22" i="85" s="1"/>
  <c r="D98" i="1" s="1"/>
  <c r="H10" i="81"/>
  <c r="H14" i="81" s="1"/>
  <c r="D72" i="1" s="1"/>
  <c r="H28" i="83" l="1"/>
  <c r="D109" i="1" s="1"/>
  <c r="H28" i="82"/>
  <c r="D108" i="1" s="1"/>
  <c r="H29" i="84"/>
  <c r="D110" i="1" s="1"/>
  <c r="H13" i="80"/>
  <c r="H14" i="80"/>
  <c r="H15" i="80"/>
  <c r="H16" i="80"/>
  <c r="H17" i="80"/>
  <c r="H18" i="80"/>
  <c r="H19" i="80"/>
  <c r="H12" i="80"/>
  <c r="H17" i="79"/>
  <c r="H16" i="79"/>
  <c r="H12" i="79"/>
  <c r="H10" i="79" s="1"/>
  <c r="H55" i="78"/>
  <c r="H56" i="78"/>
  <c r="H57" i="78"/>
  <c r="H58" i="78"/>
  <c r="H59" i="78"/>
  <c r="H54" i="78"/>
  <c r="H46" i="78"/>
  <c r="H47" i="78"/>
  <c r="H48" i="78"/>
  <c r="H49" i="78"/>
  <c r="H50" i="78"/>
  <c r="H45" i="78"/>
  <c r="H39" i="78"/>
  <c r="H40" i="78"/>
  <c r="H41" i="78"/>
  <c r="H38" i="78"/>
  <c r="H34" i="78"/>
  <c r="H32" i="78" s="1"/>
  <c r="H30" i="78"/>
  <c r="H28" i="78" s="1"/>
  <c r="H25" i="78"/>
  <c r="H26" i="78"/>
  <c r="H24" i="78"/>
  <c r="H20" i="78"/>
  <c r="H19" i="78"/>
  <c r="H13" i="78"/>
  <c r="H14" i="78"/>
  <c r="H15" i="78"/>
  <c r="H12" i="78"/>
  <c r="H29" i="77"/>
  <c r="H30" i="77"/>
  <c r="H31" i="77"/>
  <c r="H32" i="77"/>
  <c r="H33" i="77"/>
  <c r="H34" i="77"/>
  <c r="H35" i="77"/>
  <c r="H36" i="77"/>
  <c r="H37" i="77"/>
  <c r="H38" i="77"/>
  <c r="H39" i="77"/>
  <c r="H40" i="77"/>
  <c r="H28" i="77"/>
  <c r="H23" i="77"/>
  <c r="H24" i="77"/>
  <c r="H22" i="77"/>
  <c r="H18" i="77"/>
  <c r="H15" i="77" s="1"/>
  <c r="H13" i="77"/>
  <c r="H12" i="77"/>
  <c r="H19" i="76"/>
  <c r="H18" i="76"/>
  <c r="H13" i="76"/>
  <c r="H14" i="76"/>
  <c r="H12" i="76"/>
  <c r="H137" i="75"/>
  <c r="H138" i="75"/>
  <c r="H139" i="75"/>
  <c r="H136" i="75"/>
  <c r="H132" i="75"/>
  <c r="H130" i="75" s="1"/>
  <c r="H126" i="75"/>
  <c r="H127" i="75"/>
  <c r="H128" i="75"/>
  <c r="H125" i="75"/>
  <c r="H121" i="75"/>
  <c r="H119" i="75" s="1"/>
  <c r="H110" i="75"/>
  <c r="H111" i="75"/>
  <c r="H112" i="75"/>
  <c r="H113" i="75"/>
  <c r="H114" i="75"/>
  <c r="H115" i="75"/>
  <c r="H117" i="75"/>
  <c r="H109" i="75"/>
  <c r="H105" i="75"/>
  <c r="H103" i="75" s="1"/>
  <c r="H101" i="75"/>
  <c r="H99" i="75" s="1"/>
  <c r="H94" i="75"/>
  <c r="H95" i="75"/>
  <c r="H96" i="75"/>
  <c r="H97" i="75"/>
  <c r="H93" i="75"/>
  <c r="H89" i="75"/>
  <c r="H88" i="75"/>
  <c r="H81" i="75"/>
  <c r="H82" i="75"/>
  <c r="H83" i="75"/>
  <c r="H84" i="75"/>
  <c r="H80" i="75"/>
  <c r="H72" i="75"/>
  <c r="H73" i="75"/>
  <c r="H74" i="75"/>
  <c r="H75" i="75"/>
  <c r="H76" i="75"/>
  <c r="H71" i="75"/>
  <c r="H63" i="75"/>
  <c r="H64" i="75"/>
  <c r="H62" i="75"/>
  <c r="H56" i="75"/>
  <c r="H57" i="75"/>
  <c r="H58" i="75"/>
  <c r="H55" i="75"/>
  <c r="H48" i="75"/>
  <c r="H49" i="75"/>
  <c r="H50" i="75"/>
  <c r="H47" i="75"/>
  <c r="H14" i="75"/>
  <c r="H15" i="75"/>
  <c r="H16" i="75"/>
  <c r="H17" i="75"/>
  <c r="H18" i="75"/>
  <c r="H19" i="75"/>
  <c r="H20" i="75"/>
  <c r="H21" i="75"/>
  <c r="H22" i="75"/>
  <c r="H23" i="75"/>
  <c r="H24" i="75"/>
  <c r="H25" i="75"/>
  <c r="H26" i="75"/>
  <c r="H27" i="75"/>
  <c r="H28" i="75"/>
  <c r="H29" i="75"/>
  <c r="H30" i="75"/>
  <c r="H31" i="75"/>
  <c r="H32" i="75"/>
  <c r="H33" i="75"/>
  <c r="H34" i="75"/>
  <c r="H35" i="75"/>
  <c r="H36" i="75"/>
  <c r="H37" i="75"/>
  <c r="H38" i="75"/>
  <c r="H39" i="75"/>
  <c r="H40" i="75"/>
  <c r="H41" i="75"/>
  <c r="H42" i="75"/>
  <c r="H43" i="75"/>
  <c r="H13" i="75"/>
  <c r="H60" i="75" l="1"/>
  <c r="H53" i="75"/>
  <c r="H45" i="75"/>
  <c r="H52" i="78"/>
  <c r="H17" i="78"/>
  <c r="H10" i="80"/>
  <c r="H21" i="80" s="1"/>
  <c r="D94" i="1" s="1"/>
  <c r="H10" i="78"/>
  <c r="H43" i="78"/>
  <c r="H20" i="77"/>
  <c r="H86" i="75"/>
  <c r="H36" i="78"/>
  <c r="H22" i="78"/>
  <c r="H26" i="77"/>
  <c r="H16" i="76"/>
  <c r="H69" i="75"/>
  <c r="H91" i="75"/>
  <c r="H123" i="75"/>
  <c r="H134" i="75"/>
  <c r="H78" i="75"/>
  <c r="H107" i="75"/>
  <c r="H11" i="75"/>
  <c r="H14" i="79"/>
  <c r="H19" i="79" s="1"/>
  <c r="D93" i="1" s="1"/>
  <c r="H10" i="77"/>
  <c r="H10" i="76"/>
  <c r="H21" i="76" l="1"/>
  <c r="D90" i="1" s="1"/>
  <c r="H141" i="75"/>
  <c r="D89" i="1" s="1"/>
  <c r="H61" i="78"/>
  <c r="D92" i="1" s="1"/>
  <c r="H42" i="77"/>
  <c r="D91" i="1" s="1"/>
  <c r="H29" i="74"/>
  <c r="H28" i="74"/>
  <c r="H27" i="74"/>
  <c r="H26" i="74"/>
  <c r="H25" i="74"/>
  <c r="H21" i="74"/>
  <c r="H20" i="74"/>
  <c r="H19" i="74"/>
  <c r="H18" i="74"/>
  <c r="H17" i="74"/>
  <c r="H13" i="74"/>
  <c r="H12" i="74"/>
  <c r="H29" i="73"/>
  <c r="H28" i="73"/>
  <c r="H27" i="73"/>
  <c r="H26" i="73"/>
  <c r="H25" i="73"/>
  <c r="H21" i="73"/>
  <c r="H20" i="73"/>
  <c r="H19" i="73"/>
  <c r="H18" i="73"/>
  <c r="H17" i="73"/>
  <c r="H13" i="73"/>
  <c r="H12" i="73"/>
  <c r="H38" i="72"/>
  <c r="H37" i="72"/>
  <c r="H36" i="72"/>
  <c r="H35" i="72"/>
  <c r="H33" i="72" s="1"/>
  <c r="H31" i="72"/>
  <c r="H30" i="72"/>
  <c r="H29" i="72"/>
  <c r="H28" i="72"/>
  <c r="H27" i="72"/>
  <c r="H23" i="72"/>
  <c r="H22" i="72"/>
  <c r="H21" i="72"/>
  <c r="H20" i="72"/>
  <c r="H19" i="72"/>
  <c r="H15" i="72"/>
  <c r="H14" i="72"/>
  <c r="H13" i="72"/>
  <c r="H12" i="72"/>
  <c r="H31" i="71"/>
  <c r="H30" i="71"/>
  <c r="H29" i="71"/>
  <c r="H28" i="71"/>
  <c r="H27" i="71"/>
  <c r="H26" i="71"/>
  <c r="H22" i="71"/>
  <c r="H21" i="71"/>
  <c r="H20" i="71"/>
  <c r="H19" i="71"/>
  <c r="H18" i="71"/>
  <c r="H14" i="71"/>
  <c r="H13" i="71"/>
  <c r="H12" i="71"/>
  <c r="D88" i="1" l="1"/>
  <c r="H23" i="74"/>
  <c r="H10" i="74"/>
  <c r="H23" i="73"/>
  <c r="H10" i="73"/>
  <c r="H15" i="74"/>
  <c r="H15" i="73"/>
  <c r="H17" i="72"/>
  <c r="H25" i="72"/>
  <c r="H10" i="72"/>
  <c r="H16" i="71"/>
  <c r="H10" i="71"/>
  <c r="H24" i="71"/>
  <c r="H31" i="74" l="1"/>
  <c r="D71" i="1" s="1"/>
  <c r="H31" i="73"/>
  <c r="D70" i="1" s="1"/>
  <c r="H40" i="72"/>
  <c r="D69" i="1" s="1"/>
  <c r="H33" i="71"/>
  <c r="D68" i="1" s="1"/>
  <c r="H69" i="70"/>
  <c r="H67" i="70" s="1"/>
  <c r="H65" i="70"/>
  <c r="H64" i="70"/>
  <c r="H63" i="70"/>
  <c r="H62" i="70"/>
  <c r="H61" i="70"/>
  <c r="H60" i="70"/>
  <c r="H59" i="70"/>
  <c r="H55" i="70"/>
  <c r="H53" i="70" s="1"/>
  <c r="H50" i="70"/>
  <c r="H49" i="70"/>
  <c r="H48" i="70"/>
  <c r="H47" i="70"/>
  <c r="H46" i="70"/>
  <c r="H45" i="70"/>
  <c r="H44" i="70"/>
  <c r="H43" i="70"/>
  <c r="H38" i="70"/>
  <c r="H37" i="70"/>
  <c r="H31" i="70"/>
  <c r="H29" i="70" s="1"/>
  <c r="H27" i="70"/>
  <c r="H26" i="70"/>
  <c r="H25" i="70"/>
  <c r="H24" i="70"/>
  <c r="H23" i="70"/>
  <c r="H22" i="70"/>
  <c r="H18" i="70"/>
  <c r="H16" i="70" s="1"/>
  <c r="H14" i="70"/>
  <c r="H12" i="70" s="1"/>
  <c r="H86" i="69"/>
  <c r="H84" i="69" s="1"/>
  <c r="H82" i="69"/>
  <c r="H81" i="69"/>
  <c r="H80" i="69"/>
  <c r="H79" i="69"/>
  <c r="H78" i="69"/>
  <c r="H77" i="69"/>
  <c r="H76" i="69"/>
  <c r="H72" i="69"/>
  <c r="H70" i="69" s="1"/>
  <c r="H38" i="69"/>
  <c r="H37" i="69"/>
  <c r="H31" i="69"/>
  <c r="H29" i="69" s="1"/>
  <c r="H27" i="69"/>
  <c r="H26" i="69"/>
  <c r="H25" i="69"/>
  <c r="H24" i="69"/>
  <c r="H23" i="69"/>
  <c r="H22" i="69"/>
  <c r="H18" i="69"/>
  <c r="H16" i="69" s="1"/>
  <c r="H14" i="69"/>
  <c r="H12" i="69" s="1"/>
  <c r="H40" i="70" l="1"/>
  <c r="H35" i="69"/>
  <c r="D67" i="1"/>
  <c r="H35" i="70"/>
  <c r="H57" i="70"/>
  <c r="H20" i="70"/>
  <c r="H74" i="69"/>
  <c r="H20" i="69"/>
  <c r="H88" i="69" l="1"/>
  <c r="D37" i="1" s="1"/>
  <c r="H71" i="70"/>
  <c r="D38" i="1" s="1"/>
  <c r="H20" i="67"/>
  <c r="H19" i="67"/>
  <c r="H18" i="67"/>
  <c r="H14" i="67"/>
  <c r="H13" i="67"/>
  <c r="H12" i="67"/>
  <c r="H20" i="66"/>
  <c r="H19" i="66"/>
  <c r="H18" i="66"/>
  <c r="H14" i="66"/>
  <c r="H13" i="66"/>
  <c r="H12" i="66"/>
  <c r="H20" i="65"/>
  <c r="H19" i="65"/>
  <c r="H18" i="65"/>
  <c r="H14" i="65"/>
  <c r="H13" i="65"/>
  <c r="H12" i="65"/>
  <c r="H20" i="64"/>
  <c r="H19" i="64"/>
  <c r="H18" i="64"/>
  <c r="H14" i="64"/>
  <c r="H13" i="64"/>
  <c r="H12" i="64"/>
  <c r="H20" i="63"/>
  <c r="H19" i="63"/>
  <c r="H18" i="63"/>
  <c r="H14" i="63"/>
  <c r="H13" i="63"/>
  <c r="H12" i="63"/>
  <c r="H20" i="62"/>
  <c r="H19" i="62"/>
  <c r="H18" i="62"/>
  <c r="H14" i="62"/>
  <c r="H13" i="62"/>
  <c r="H12" i="62"/>
  <c r="H25" i="61"/>
  <c r="H24" i="61"/>
  <c r="H23" i="61"/>
  <c r="H21" i="61" s="1"/>
  <c r="H19" i="61"/>
  <c r="H18" i="61"/>
  <c r="H14" i="61"/>
  <c r="H13" i="61"/>
  <c r="H12" i="61"/>
  <c r="H25" i="60"/>
  <c r="H24" i="60"/>
  <c r="H23" i="60"/>
  <c r="H19" i="60"/>
  <c r="H18" i="60"/>
  <c r="H14" i="60"/>
  <c r="H13" i="60"/>
  <c r="H12" i="60"/>
  <c r="H21" i="60" l="1"/>
  <c r="H16" i="61"/>
  <c r="D36" i="1"/>
  <c r="H10" i="66"/>
  <c r="H16" i="66"/>
  <c r="H10" i="63"/>
  <c r="H10" i="67"/>
  <c r="H16" i="67"/>
  <c r="H16" i="65"/>
  <c r="H10" i="65"/>
  <c r="H16" i="64"/>
  <c r="H10" i="64"/>
  <c r="H16" i="63"/>
  <c r="H16" i="62"/>
  <c r="H10" i="62"/>
  <c r="H10" i="61"/>
  <c r="H16" i="60"/>
  <c r="H10" i="60"/>
  <c r="H22" i="66" l="1"/>
  <c r="D83" i="1" s="1"/>
  <c r="H22" i="65"/>
  <c r="D82" i="1" s="1"/>
  <c r="H22" i="63"/>
  <c r="D80" i="1" s="1"/>
  <c r="H22" i="67"/>
  <c r="D84" i="1" s="1"/>
  <c r="H22" i="62"/>
  <c r="D79" i="1" s="1"/>
  <c r="H22" i="64"/>
  <c r="D81" i="1" s="1"/>
  <c r="H27" i="61"/>
  <c r="D78" i="1" s="1"/>
  <c r="H27" i="60"/>
  <c r="D77" i="1" s="1"/>
  <c r="H27" i="59"/>
  <c r="H25" i="59" s="1"/>
  <c r="H23" i="59"/>
  <c r="F22" i="59"/>
  <c r="H22" i="59" s="1"/>
  <c r="H21" i="59"/>
  <c r="H16" i="59"/>
  <c r="H15" i="59"/>
  <c r="H14" i="59"/>
  <c r="H13" i="59"/>
  <c r="H12" i="59"/>
  <c r="H11" i="59"/>
  <c r="F40" i="58"/>
  <c r="H40" i="58" s="1"/>
  <c r="H38" i="58" s="1"/>
  <c r="F36" i="58"/>
  <c r="H36" i="58" s="1"/>
  <c r="H34" i="58" s="1"/>
  <c r="H32" i="58"/>
  <c r="F31" i="58"/>
  <c r="H31" i="58" s="1"/>
  <c r="F30" i="58"/>
  <c r="H30" i="58" s="1"/>
  <c r="H26" i="58"/>
  <c r="H25" i="58"/>
  <c r="H21" i="58"/>
  <c r="H20" i="58"/>
  <c r="H19" i="58"/>
  <c r="F18" i="58"/>
  <c r="H18" i="58" s="1"/>
  <c r="A18" i="58"/>
  <c r="A19" i="58" s="1"/>
  <c r="H17" i="58"/>
  <c r="F16" i="58"/>
  <c r="H16" i="58" s="1"/>
  <c r="H12" i="58"/>
  <c r="F11" i="58"/>
  <c r="H11" i="58" s="1"/>
  <c r="H9" i="58" l="1"/>
  <c r="D76" i="1"/>
  <c r="H19" i="59"/>
  <c r="H9" i="59"/>
  <c r="H23" i="58"/>
  <c r="A21" i="58"/>
  <c r="H28" i="58"/>
  <c r="H14" i="58"/>
  <c r="H34" i="57"/>
  <c r="H33" i="57"/>
  <c r="H29" i="57"/>
  <c r="H28" i="57"/>
  <c r="H27" i="57"/>
  <c r="H26" i="57"/>
  <c r="H25" i="57"/>
  <c r="H24" i="57"/>
  <c r="H23" i="57"/>
  <c r="H22" i="57"/>
  <c r="H21" i="57"/>
  <c r="H20" i="57"/>
  <c r="H16" i="57"/>
  <c r="H15" i="57"/>
  <c r="H14" i="57"/>
  <c r="H13" i="57"/>
  <c r="H12" i="57"/>
  <c r="H11" i="57"/>
  <c r="H29" i="59" l="1"/>
  <c r="D75" i="1" s="1"/>
  <c r="H42" i="58"/>
  <c r="D74" i="1" s="1"/>
  <c r="H18" i="57"/>
  <c r="H9" i="57"/>
  <c r="H31" i="57"/>
  <c r="H36" i="57" l="1"/>
  <c r="D73" i="1" s="1"/>
  <c r="H12" i="56"/>
  <c r="H13" i="56"/>
  <c r="H11" i="56"/>
  <c r="H12" i="55"/>
  <c r="H11" i="55"/>
  <c r="H9" i="56" l="1"/>
  <c r="H15" i="56" s="1"/>
  <c r="D44" i="1" s="1"/>
  <c r="H9" i="55"/>
  <c r="H14" i="55" s="1"/>
  <c r="D41" i="1" s="1"/>
  <c r="H12" i="54"/>
  <c r="H11" i="54"/>
  <c r="H12" i="53"/>
  <c r="H13" i="53"/>
  <c r="H11" i="53"/>
  <c r="H9" i="54" l="1"/>
  <c r="H14" i="54" s="1"/>
  <c r="D40" i="1" s="1"/>
  <c r="H9" i="53"/>
  <c r="H15" i="53" s="1"/>
  <c r="D39" i="1" s="1"/>
  <c r="H29" i="52"/>
  <c r="H28" i="52"/>
  <c r="H27" i="52"/>
  <c r="H23" i="52"/>
  <c r="H22" i="52"/>
  <c r="H18" i="52"/>
  <c r="H16" i="52" s="1"/>
  <c r="H14" i="52"/>
  <c r="H13" i="52"/>
  <c r="H12" i="52"/>
  <c r="H11" i="52"/>
  <c r="H20" i="52" l="1"/>
  <c r="H25" i="52"/>
  <c r="H9" i="52"/>
  <c r="H31" i="52" l="1"/>
  <c r="D95" i="1" s="1"/>
  <c r="H49" i="51"/>
  <c r="H47" i="51" s="1"/>
  <c r="H45" i="51"/>
  <c r="H44" i="51"/>
  <c r="H40" i="51"/>
  <c r="H39" i="51"/>
  <c r="H38" i="51"/>
  <c r="H34" i="51"/>
  <c r="H33" i="51"/>
  <c r="H32" i="51"/>
  <c r="H28" i="51"/>
  <c r="H27" i="51"/>
  <c r="H23" i="51"/>
  <c r="H21" i="51" s="1"/>
  <c r="H19" i="51"/>
  <c r="H17" i="51" s="1"/>
  <c r="H15" i="51"/>
  <c r="H14" i="51"/>
  <c r="H13" i="51"/>
  <c r="H12" i="51"/>
  <c r="H42" i="51" l="1"/>
  <c r="H10" i="51"/>
  <c r="H36" i="51"/>
  <c r="H30" i="51"/>
  <c r="H25" i="51"/>
  <c r="H34" i="50"/>
  <c r="H33" i="50"/>
  <c r="H32" i="50"/>
  <c r="H28" i="50"/>
  <c r="H27" i="50"/>
  <c r="H19" i="50"/>
  <c r="H18" i="50"/>
  <c r="H14" i="50"/>
  <c r="H13" i="50"/>
  <c r="H12" i="50"/>
  <c r="H11" i="50"/>
  <c r="H25" i="50" l="1"/>
  <c r="H51" i="51"/>
  <c r="D97" i="1" s="1"/>
  <c r="D96" i="1" s="1"/>
  <c r="H30" i="50"/>
  <c r="H9" i="50"/>
  <c r="H16" i="50"/>
  <c r="H43" i="49"/>
  <c r="H42" i="49"/>
  <c r="H41" i="49"/>
  <c r="H40" i="49"/>
  <c r="H36" i="49"/>
  <c r="H35" i="49"/>
  <c r="H31" i="49"/>
  <c r="H29" i="49" s="1"/>
  <c r="H27" i="49"/>
  <c r="H25" i="49" s="1"/>
  <c r="H23" i="49"/>
  <c r="H21" i="49" s="1"/>
  <c r="H19" i="49"/>
  <c r="H18" i="49"/>
  <c r="H17" i="49"/>
  <c r="H16" i="49"/>
  <c r="H12" i="49"/>
  <c r="H11" i="49"/>
  <c r="H36" i="50" l="1"/>
  <c r="D17" i="1" s="1"/>
  <c r="H33" i="49"/>
  <c r="H38" i="49"/>
  <c r="H9" i="49"/>
  <c r="H14" i="49"/>
  <c r="H45" i="49" l="1"/>
  <c r="D15" i="1" s="1"/>
  <c r="H43" i="48"/>
  <c r="H42" i="48"/>
  <c r="H41" i="48"/>
  <c r="H40" i="48"/>
  <c r="H36" i="48"/>
  <c r="H35" i="48"/>
  <c r="H31" i="48"/>
  <c r="H29" i="48" s="1"/>
  <c r="H27" i="48"/>
  <c r="H25" i="48" s="1"/>
  <c r="H23" i="48"/>
  <c r="H21" i="48" s="1"/>
  <c r="H19" i="48"/>
  <c r="H18" i="48"/>
  <c r="H17" i="48"/>
  <c r="H16" i="48"/>
  <c r="H12" i="48"/>
  <c r="H11" i="48"/>
  <c r="H9" i="48" l="1"/>
  <c r="H33" i="48"/>
  <c r="H14" i="48"/>
  <c r="H38" i="48"/>
  <c r="H45" i="48" l="1"/>
  <c r="D14" i="1" s="1"/>
  <c r="H43" i="47"/>
  <c r="H42" i="47"/>
  <c r="H41" i="47"/>
  <c r="H40" i="47"/>
  <c r="H36" i="47"/>
  <c r="H35" i="47"/>
  <c r="H31" i="47"/>
  <c r="H29" i="47" s="1"/>
  <c r="H27" i="47"/>
  <c r="H25" i="47" s="1"/>
  <c r="H23" i="47"/>
  <c r="H21" i="47" s="1"/>
  <c r="H19" i="47"/>
  <c r="H18" i="47"/>
  <c r="H17" i="47"/>
  <c r="H16" i="47"/>
  <c r="H12" i="47"/>
  <c r="H11" i="47"/>
  <c r="H9" i="47" l="1"/>
  <c r="H33" i="47"/>
  <c r="H14" i="47"/>
  <c r="H38" i="47"/>
  <c r="H43" i="46"/>
  <c r="H42" i="46"/>
  <c r="H41" i="46"/>
  <c r="H40" i="46"/>
  <c r="H36" i="46"/>
  <c r="H35" i="46"/>
  <c r="H31" i="46"/>
  <c r="H29" i="46" s="1"/>
  <c r="H27" i="46"/>
  <c r="H25" i="46" s="1"/>
  <c r="H23" i="46"/>
  <c r="H21" i="46" s="1"/>
  <c r="H19" i="46"/>
  <c r="H18" i="46"/>
  <c r="H17" i="46"/>
  <c r="H16" i="46"/>
  <c r="H12" i="46"/>
  <c r="H11" i="46"/>
  <c r="H33" i="46" l="1"/>
  <c r="H9" i="46"/>
  <c r="H45" i="47"/>
  <c r="D13" i="1" s="1"/>
  <c r="H38" i="46"/>
  <c r="H14" i="46"/>
  <c r="H43" i="45"/>
  <c r="H42" i="45"/>
  <c r="H41" i="45"/>
  <c r="H40" i="45"/>
  <c r="H36" i="45"/>
  <c r="H35" i="45"/>
  <c r="H29" i="45"/>
  <c r="H27" i="45"/>
  <c r="H25" i="45" s="1"/>
  <c r="H23" i="45"/>
  <c r="H21" i="45" s="1"/>
  <c r="H19" i="45"/>
  <c r="H18" i="45"/>
  <c r="H17" i="45"/>
  <c r="H16" i="45"/>
  <c r="H12" i="45"/>
  <c r="H11" i="45"/>
  <c r="H45" i="46" l="1"/>
  <c r="D12" i="1" s="1"/>
  <c r="H33" i="45"/>
  <c r="H9" i="45"/>
  <c r="H14" i="45"/>
  <c r="H38" i="45"/>
  <c r="H45" i="45" l="1"/>
  <c r="D11" i="1" s="1"/>
  <c r="H43" i="44"/>
  <c r="H42" i="44"/>
  <c r="H41" i="44"/>
  <c r="H40" i="44"/>
  <c r="H36" i="44"/>
  <c r="H35" i="44"/>
  <c r="H31" i="44"/>
  <c r="H29" i="44" s="1"/>
  <c r="H27" i="44"/>
  <c r="H25" i="44" s="1"/>
  <c r="H23" i="44"/>
  <c r="H21" i="44" s="1"/>
  <c r="H19" i="44"/>
  <c r="H18" i="44"/>
  <c r="H17" i="44"/>
  <c r="H16" i="44"/>
  <c r="H12" i="44"/>
  <c r="H11" i="44"/>
  <c r="H33" i="44" l="1"/>
  <c r="H9" i="44"/>
  <c r="H14" i="44"/>
  <c r="H38" i="44"/>
  <c r="H47" i="41"/>
  <c r="H45" i="41" s="1"/>
  <c r="H43" i="41"/>
  <c r="H42" i="41"/>
  <c r="H41" i="41"/>
  <c r="H40" i="41"/>
  <c r="H39" i="41"/>
  <c r="H35" i="41"/>
  <c r="H34" i="41"/>
  <c r="H33" i="41"/>
  <c r="H29" i="41"/>
  <c r="H28" i="41"/>
  <c r="H27" i="41"/>
  <c r="H26" i="41"/>
  <c r="H25" i="41"/>
  <c r="H24" i="41"/>
  <c r="H20" i="41"/>
  <c r="H18" i="41" s="1"/>
  <c r="H16" i="41"/>
  <c r="H15" i="41"/>
  <c r="H14" i="41"/>
  <c r="H13" i="41"/>
  <c r="H12" i="41"/>
  <c r="H11" i="41"/>
  <c r="H43" i="40"/>
  <c r="H41" i="40" s="1"/>
  <c r="H39" i="40"/>
  <c r="H38" i="40"/>
  <c r="H37" i="40"/>
  <c r="H33" i="40"/>
  <c r="H32" i="40"/>
  <c r="H28" i="40"/>
  <c r="H27" i="40"/>
  <c r="H26" i="40"/>
  <c r="H25" i="40"/>
  <c r="H24" i="40"/>
  <c r="H20" i="40"/>
  <c r="H18" i="40" s="1"/>
  <c r="H16" i="40"/>
  <c r="H15" i="40"/>
  <c r="H14" i="40"/>
  <c r="H13" i="40"/>
  <c r="H12" i="40"/>
  <c r="H11" i="40"/>
  <c r="H45" i="39"/>
  <c r="H43" i="39" s="1"/>
  <c r="H41" i="39"/>
  <c r="H40" i="39"/>
  <c r="H39" i="39"/>
  <c r="H38" i="39"/>
  <c r="H37" i="39"/>
  <c r="H33" i="39"/>
  <c r="H32" i="39"/>
  <c r="H28" i="39"/>
  <c r="H27" i="39"/>
  <c r="H26" i="39"/>
  <c r="H25" i="39"/>
  <c r="H24" i="39"/>
  <c r="H20" i="39"/>
  <c r="H18" i="39" s="1"/>
  <c r="H16" i="39"/>
  <c r="H15" i="39"/>
  <c r="H14" i="39"/>
  <c r="H13" i="39"/>
  <c r="H12" i="39"/>
  <c r="H11" i="39"/>
  <c r="H44" i="38"/>
  <c r="H42" i="38" s="1"/>
  <c r="H40" i="38"/>
  <c r="H39" i="38"/>
  <c r="H38" i="38"/>
  <c r="H34" i="38"/>
  <c r="H33" i="38"/>
  <c r="H29" i="38"/>
  <c r="H28" i="38"/>
  <c r="H27" i="38"/>
  <c r="H26" i="38"/>
  <c r="H25" i="38"/>
  <c r="H21" i="38"/>
  <c r="H19" i="38" s="1"/>
  <c r="H17" i="38"/>
  <c r="H16" i="38"/>
  <c r="H15" i="38"/>
  <c r="H14" i="38"/>
  <c r="H13" i="38"/>
  <c r="H12" i="38"/>
  <c r="H30" i="40" l="1"/>
  <c r="H35" i="40"/>
  <c r="H22" i="40"/>
  <c r="H22" i="41"/>
  <c r="H9" i="41"/>
  <c r="H37" i="41"/>
  <c r="H31" i="41"/>
  <c r="H9" i="40"/>
  <c r="H35" i="39"/>
  <c r="H22" i="39"/>
  <c r="H9" i="39"/>
  <c r="H30" i="39"/>
  <c r="H31" i="38"/>
  <c r="H23" i="38"/>
  <c r="H36" i="38"/>
  <c r="H10" i="38"/>
  <c r="H45" i="44"/>
  <c r="D10" i="1" s="1"/>
  <c r="H46" i="37"/>
  <c r="H44" i="37" s="1"/>
  <c r="H38" i="37"/>
  <c r="H36" i="37" s="1"/>
  <c r="H27" i="37"/>
  <c r="H28" i="37"/>
  <c r="H29" i="37"/>
  <c r="H30" i="37"/>
  <c r="H31" i="37"/>
  <c r="H26" i="37"/>
  <c r="H17" i="37"/>
  <c r="H18" i="37"/>
  <c r="H19" i="37"/>
  <c r="H20" i="37"/>
  <c r="H21" i="37"/>
  <c r="H16" i="37"/>
  <c r="H12" i="37"/>
  <c r="H11" i="37"/>
  <c r="H47" i="36"/>
  <c r="H45" i="36" s="1"/>
  <c r="H42" i="36"/>
  <c r="H43" i="36"/>
  <c r="H41" i="36"/>
  <c r="H36" i="36"/>
  <c r="H37" i="36"/>
  <c r="H35" i="36"/>
  <c r="H30" i="36"/>
  <c r="H31" i="36"/>
  <c r="H29" i="36"/>
  <c r="H17" i="36"/>
  <c r="H18" i="36"/>
  <c r="H19" i="36"/>
  <c r="H20" i="36"/>
  <c r="H21" i="36"/>
  <c r="H22" i="36"/>
  <c r="H23" i="36"/>
  <c r="H24" i="36"/>
  <c r="H25" i="36"/>
  <c r="H16" i="36"/>
  <c r="H12" i="36"/>
  <c r="H11" i="36"/>
  <c r="H12" i="35"/>
  <c r="H13" i="35"/>
  <c r="H14" i="35"/>
  <c r="H15" i="35"/>
  <c r="H16" i="35"/>
  <c r="H17" i="35"/>
  <c r="H18" i="35"/>
  <c r="H19" i="35"/>
  <c r="H20" i="35"/>
  <c r="H11" i="35"/>
  <c r="H12" i="34"/>
  <c r="H13" i="34"/>
  <c r="H14" i="34"/>
  <c r="H15" i="34"/>
  <c r="H16" i="34"/>
  <c r="H17" i="34"/>
  <c r="H18" i="34"/>
  <c r="H19" i="34"/>
  <c r="H20" i="34"/>
  <c r="H21" i="34"/>
  <c r="H22" i="34"/>
  <c r="H11" i="34"/>
  <c r="H24" i="37" l="1"/>
  <c r="H45" i="40"/>
  <c r="D53" i="1" s="1"/>
  <c r="H49" i="41"/>
  <c r="D54" i="1" s="1"/>
  <c r="H9" i="35"/>
  <c r="H22" i="35" s="1"/>
  <c r="D46" i="1" s="1"/>
  <c r="H47" i="39"/>
  <c r="D52" i="1" s="1"/>
  <c r="H46" i="38"/>
  <c r="D51" i="1" s="1"/>
  <c r="H9" i="37"/>
  <c r="H14" i="37"/>
  <c r="H39" i="36"/>
  <c r="H9" i="36"/>
  <c r="H27" i="36"/>
  <c r="H33" i="36"/>
  <c r="H14" i="36"/>
  <c r="H9" i="34"/>
  <c r="H24" i="34" s="1"/>
  <c r="D45" i="1" s="1"/>
  <c r="H66" i="33"/>
  <c r="H64" i="33" s="1"/>
  <c r="H62" i="33"/>
  <c r="H61" i="33"/>
  <c r="H57" i="33"/>
  <c r="H55" i="33" s="1"/>
  <c r="H53" i="33"/>
  <c r="H51" i="33" s="1"/>
  <c r="H40" i="33"/>
  <c r="H41" i="33"/>
  <c r="H42" i="33"/>
  <c r="H43" i="33"/>
  <c r="H44" i="33"/>
  <c r="H45" i="33"/>
  <c r="H46" i="33"/>
  <c r="H47" i="33"/>
  <c r="H48" i="33"/>
  <c r="H49" i="33"/>
  <c r="H39" i="33"/>
  <c r="H34" i="33"/>
  <c r="H35" i="33"/>
  <c r="H33" i="33"/>
  <c r="H22" i="33"/>
  <c r="H23" i="33"/>
  <c r="H24" i="33"/>
  <c r="H25" i="33"/>
  <c r="H26" i="33"/>
  <c r="H27" i="33"/>
  <c r="H28" i="33"/>
  <c r="H29" i="33"/>
  <c r="H21" i="33"/>
  <c r="H12" i="33"/>
  <c r="H13" i="33"/>
  <c r="H14" i="33"/>
  <c r="H15" i="33"/>
  <c r="H16" i="33"/>
  <c r="H17" i="33"/>
  <c r="H11" i="33"/>
  <c r="H48" i="37" l="1"/>
  <c r="D49" i="1" s="1"/>
  <c r="H49" i="36"/>
  <c r="D47" i="1" s="1"/>
  <c r="H9" i="33"/>
  <c r="H59" i="33"/>
  <c r="H19" i="33"/>
  <c r="H31" i="33"/>
  <c r="H37" i="33"/>
  <c r="H68" i="33" l="1"/>
  <c r="D62" i="1" s="1"/>
  <c r="H20" i="32" l="1"/>
  <c r="H18" i="32" s="1"/>
  <c r="H16" i="32"/>
  <c r="H15" i="32"/>
  <c r="H11" i="32"/>
  <c r="H9" i="32" s="1"/>
  <c r="H22" i="31"/>
  <c r="H21" i="31"/>
  <c r="H20" i="31"/>
  <c r="H19" i="31"/>
  <c r="H18" i="31"/>
  <c r="H17" i="31"/>
  <c r="H16" i="31"/>
  <c r="H12" i="31"/>
  <c r="H11" i="31"/>
  <c r="H19" i="30"/>
  <c r="H18" i="30"/>
  <c r="H14" i="30"/>
  <c r="H13" i="30"/>
  <c r="H12" i="30"/>
  <c r="H11" i="30"/>
  <c r="H22" i="29"/>
  <c r="H21" i="29"/>
  <c r="H20" i="29"/>
  <c r="H16" i="29"/>
  <c r="H14" i="29" s="1"/>
  <c r="H12" i="29"/>
  <c r="H11" i="29"/>
  <c r="H14" i="31" l="1"/>
  <c r="H16" i="30"/>
  <c r="H9" i="29"/>
  <c r="H9" i="30"/>
  <c r="H13" i="32"/>
  <c r="H22" i="32" s="1"/>
  <c r="D103" i="1" s="1"/>
  <c r="H9" i="31"/>
  <c r="H18" i="29"/>
  <c r="H24" i="29" s="1"/>
  <c r="D100" i="1" s="1"/>
  <c r="H13" i="28"/>
  <c r="H11" i="28"/>
  <c r="H16" i="27"/>
  <c r="H17" i="27"/>
  <c r="H15" i="27"/>
  <c r="H11" i="27"/>
  <c r="H30" i="26"/>
  <c r="H28" i="26" s="1"/>
  <c r="H21" i="26"/>
  <c r="H22" i="26"/>
  <c r="H23" i="26"/>
  <c r="H24" i="26"/>
  <c r="H25" i="26"/>
  <c r="H26" i="26"/>
  <c r="H20" i="26"/>
  <c r="H12" i="26"/>
  <c r="H13" i="26"/>
  <c r="H14" i="26"/>
  <c r="H15" i="26"/>
  <c r="H16" i="26"/>
  <c r="H11" i="26"/>
  <c r="H30" i="25"/>
  <c r="H28" i="25" s="1"/>
  <c r="H21" i="25"/>
  <c r="H22" i="25"/>
  <c r="H23" i="25"/>
  <c r="H24" i="25"/>
  <c r="H25" i="25"/>
  <c r="H26" i="25"/>
  <c r="H20" i="25"/>
  <c r="H12" i="25"/>
  <c r="H13" i="25"/>
  <c r="H14" i="25"/>
  <c r="H15" i="25"/>
  <c r="H16" i="25"/>
  <c r="H11" i="25"/>
  <c r="H30" i="24"/>
  <c r="H28" i="24" s="1"/>
  <c r="H21" i="24"/>
  <c r="H22" i="24"/>
  <c r="H23" i="24"/>
  <c r="H24" i="24"/>
  <c r="H25" i="24"/>
  <c r="H26" i="24"/>
  <c r="H20" i="24"/>
  <c r="H12" i="24"/>
  <c r="H13" i="24"/>
  <c r="H14" i="24"/>
  <c r="H15" i="24"/>
  <c r="H16" i="24"/>
  <c r="H11" i="24"/>
  <c r="H30" i="23"/>
  <c r="H28" i="23" s="1"/>
  <c r="H21" i="23"/>
  <c r="H22" i="23"/>
  <c r="H23" i="23"/>
  <c r="H24" i="23"/>
  <c r="H25" i="23"/>
  <c r="H26" i="23"/>
  <c r="H20" i="23"/>
  <c r="H12" i="23"/>
  <c r="H13" i="23"/>
  <c r="H14" i="23"/>
  <c r="H15" i="23"/>
  <c r="H16" i="23"/>
  <c r="H11" i="23"/>
  <c r="H30" i="22"/>
  <c r="H28" i="22" s="1"/>
  <c r="H21" i="22"/>
  <c r="H22" i="22"/>
  <c r="H23" i="22"/>
  <c r="H24" i="22"/>
  <c r="H25" i="22"/>
  <c r="H26" i="22"/>
  <c r="H20" i="22"/>
  <c r="H12" i="22"/>
  <c r="H13" i="22"/>
  <c r="H14" i="22"/>
  <c r="H15" i="22"/>
  <c r="H16" i="22"/>
  <c r="H11" i="22"/>
  <c r="H12" i="28"/>
  <c r="H9" i="28" l="1"/>
  <c r="H15" i="28" s="1"/>
  <c r="D65" i="1" s="1"/>
  <c r="H24" i="31"/>
  <c r="D102" i="1" s="1"/>
  <c r="H21" i="30"/>
  <c r="D101" i="1" s="1"/>
  <c r="H18" i="26"/>
  <c r="H9" i="26"/>
  <c r="H18" i="24"/>
  <c r="H18" i="22"/>
  <c r="H9" i="27"/>
  <c r="H13" i="27"/>
  <c r="H18" i="25"/>
  <c r="H9" i="25"/>
  <c r="H9" i="24"/>
  <c r="H9" i="23"/>
  <c r="H18" i="23"/>
  <c r="H9" i="22"/>
  <c r="H32" i="22" l="1"/>
  <c r="D57" i="1" s="1"/>
  <c r="H32" i="26"/>
  <c r="D61" i="1" s="1"/>
  <c r="H32" i="24"/>
  <c r="D59" i="1" s="1"/>
  <c r="H19" i="27"/>
  <c r="D64" i="1" s="1"/>
  <c r="H32" i="25"/>
  <c r="D60" i="1" s="1"/>
  <c r="H32" i="23"/>
  <c r="D58" i="1" s="1"/>
  <c r="H34" i="21" l="1"/>
  <c r="H35" i="21"/>
  <c r="H36" i="21"/>
  <c r="H37" i="21"/>
  <c r="H38" i="21"/>
  <c r="H39" i="21"/>
  <c r="H40" i="21"/>
  <c r="H41" i="21"/>
  <c r="H42" i="21"/>
  <c r="H43" i="21"/>
  <c r="H33" i="21"/>
  <c r="H27" i="21"/>
  <c r="H28" i="21"/>
  <c r="H29" i="21"/>
  <c r="H26" i="21"/>
  <c r="H22" i="21"/>
  <c r="H20" i="21"/>
  <c r="H21" i="21"/>
  <c r="H19" i="21"/>
  <c r="H12" i="21"/>
  <c r="H13" i="21"/>
  <c r="H14" i="21"/>
  <c r="H15" i="21"/>
  <c r="H11" i="21"/>
  <c r="H34" i="20"/>
  <c r="H35" i="20"/>
  <c r="H33" i="20"/>
  <c r="H29" i="20"/>
  <c r="H28" i="20"/>
  <c r="H20" i="20"/>
  <c r="H21" i="20"/>
  <c r="H22" i="20"/>
  <c r="H23" i="20"/>
  <c r="H24" i="20"/>
  <c r="H19" i="20"/>
  <c r="H12" i="20"/>
  <c r="H13" i="20"/>
  <c r="H14" i="20"/>
  <c r="H15" i="20"/>
  <c r="H11" i="20"/>
  <c r="H29" i="19"/>
  <c r="H21" i="19"/>
  <c r="H22" i="19"/>
  <c r="H23" i="19"/>
  <c r="H24" i="19"/>
  <c r="H25" i="19"/>
  <c r="H20" i="19"/>
  <c r="H16" i="19"/>
  <c r="H15" i="19"/>
  <c r="H11" i="19"/>
  <c r="H13" i="19" l="1"/>
  <c r="H31" i="21"/>
  <c r="H24" i="21"/>
  <c r="H17" i="21"/>
  <c r="H9" i="21"/>
  <c r="H45" i="21" l="1"/>
  <c r="D105" i="1" s="1"/>
  <c r="H31" i="20"/>
  <c r="H26" i="20"/>
  <c r="H17" i="20"/>
  <c r="H9" i="20"/>
  <c r="H37" i="20" l="1"/>
  <c r="D16" i="1" s="1"/>
  <c r="H27" i="19" l="1"/>
  <c r="H18" i="19"/>
  <c r="H9" i="19"/>
  <c r="H31" i="19" l="1"/>
  <c r="D107" i="1" s="1"/>
  <c r="D118" i="1" s="1"/>
  <c r="H12" i="9"/>
  <c r="H13" i="9"/>
  <c r="H14" i="9"/>
  <c r="H15" i="9"/>
  <c r="H16" i="9"/>
  <c r="H17" i="9"/>
  <c r="H18" i="9"/>
  <c r="H11" i="9"/>
  <c r="H32" i="10"/>
  <c r="H27" i="10"/>
  <c r="H28" i="10"/>
  <c r="H26" i="10"/>
  <c r="H18" i="10"/>
  <c r="H19" i="10"/>
  <c r="H20" i="10"/>
  <c r="H21" i="10"/>
  <c r="H22" i="10"/>
  <c r="H17" i="10"/>
  <c r="H12" i="10"/>
  <c r="H13" i="10"/>
  <c r="H11" i="10"/>
  <c r="H32" i="11"/>
  <c r="H27" i="11"/>
  <c r="H28" i="11"/>
  <c r="H26" i="11"/>
  <c r="H18" i="11"/>
  <c r="H19" i="11"/>
  <c r="H20" i="11"/>
  <c r="H21" i="11"/>
  <c r="H22" i="11"/>
  <c r="H17" i="11"/>
  <c r="H12" i="11"/>
  <c r="H13" i="11"/>
  <c r="H11" i="11"/>
  <c r="H32" i="12"/>
  <c r="H27" i="12"/>
  <c r="H28" i="12"/>
  <c r="H26" i="12"/>
  <c r="H18" i="12"/>
  <c r="H19" i="12"/>
  <c r="H20" i="12"/>
  <c r="H21" i="12"/>
  <c r="H22" i="12"/>
  <c r="H17" i="12"/>
  <c r="H12" i="12"/>
  <c r="H13" i="12"/>
  <c r="H11" i="12"/>
  <c r="H32" i="13"/>
  <c r="H27" i="13"/>
  <c r="H28" i="13"/>
  <c r="H26" i="13"/>
  <c r="H18" i="13"/>
  <c r="H19" i="13"/>
  <c r="H20" i="13"/>
  <c r="H21" i="13"/>
  <c r="H22" i="13"/>
  <c r="H17" i="13"/>
  <c r="H12" i="13"/>
  <c r="H13" i="13"/>
  <c r="H11" i="13"/>
  <c r="H32" i="14"/>
  <c r="H27" i="14"/>
  <c r="H28" i="14"/>
  <c r="H26" i="14"/>
  <c r="H18" i="14"/>
  <c r="H19" i="14"/>
  <c r="H20" i="14"/>
  <c r="H21" i="14"/>
  <c r="H22" i="14"/>
  <c r="H17" i="14"/>
  <c r="H12" i="14"/>
  <c r="H13" i="14"/>
  <c r="H11" i="14"/>
  <c r="H32" i="15"/>
  <c r="H27" i="15"/>
  <c r="H28" i="15"/>
  <c r="H26" i="15"/>
  <c r="H18" i="15"/>
  <c r="H19" i="15"/>
  <c r="H20" i="15"/>
  <c r="H21" i="15"/>
  <c r="H22" i="15"/>
  <c r="H17" i="15"/>
  <c r="H12" i="15"/>
  <c r="H13" i="15"/>
  <c r="H11" i="15"/>
  <c r="H41" i="16"/>
  <c r="H33" i="16"/>
  <c r="H34" i="16"/>
  <c r="H35" i="16"/>
  <c r="H36" i="16"/>
  <c r="H37" i="16"/>
  <c r="H32" i="16"/>
  <c r="H19" i="16"/>
  <c r="H20" i="16"/>
  <c r="H21" i="16"/>
  <c r="H22" i="16"/>
  <c r="H23" i="16"/>
  <c r="H24" i="16"/>
  <c r="H25" i="16"/>
  <c r="H26" i="16"/>
  <c r="H27" i="16"/>
  <c r="H28" i="16"/>
  <c r="H18" i="16"/>
  <c r="H12" i="16"/>
  <c r="H13" i="16"/>
  <c r="H14" i="16"/>
  <c r="H11" i="16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25" i="18"/>
  <c r="H12" i="18"/>
  <c r="H13" i="18"/>
  <c r="H14" i="18"/>
  <c r="H15" i="18"/>
  <c r="H16" i="18"/>
  <c r="H17" i="18"/>
  <c r="H18" i="18"/>
  <c r="H19" i="18"/>
  <c r="H20" i="18"/>
  <c r="H21" i="18"/>
  <c r="H11" i="18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15" i="7"/>
  <c r="H11" i="7"/>
  <c r="H16" i="8"/>
  <c r="H17" i="8"/>
  <c r="H18" i="8"/>
  <c r="H19" i="8"/>
  <c r="H20" i="8"/>
  <c r="H21" i="8"/>
  <c r="H22" i="8"/>
  <c r="H23" i="8"/>
  <c r="H24" i="8"/>
  <c r="H25" i="8"/>
  <c r="H15" i="8"/>
  <c r="H11" i="8"/>
  <c r="H12" i="2"/>
  <c r="H11" i="2"/>
  <c r="H21" i="3"/>
  <c r="H22" i="3"/>
  <c r="H23" i="3"/>
  <c r="H24" i="3"/>
  <c r="H25" i="3"/>
  <c r="H26" i="3"/>
  <c r="H27" i="3"/>
  <c r="H28" i="3"/>
  <c r="H29" i="3"/>
  <c r="H20" i="3"/>
  <c r="H12" i="3"/>
  <c r="H13" i="3"/>
  <c r="H14" i="3"/>
  <c r="H15" i="3"/>
  <c r="H16" i="3"/>
  <c r="H11" i="3"/>
  <c r="H5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20" i="4"/>
  <c r="H16" i="4"/>
  <c r="H15" i="4"/>
  <c r="H11" i="4"/>
  <c r="H35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17" i="5"/>
  <c r="H12" i="5"/>
  <c r="H13" i="5"/>
  <c r="H11" i="5"/>
  <c r="H17" i="6"/>
  <c r="H18" i="6"/>
  <c r="H16" i="6"/>
  <c r="H12" i="6"/>
  <c r="H11" i="6"/>
  <c r="F14" i="214" l="1"/>
  <c r="F16" i="214" s="1"/>
  <c r="H23" i="18"/>
  <c r="H9" i="18"/>
  <c r="H39" i="16"/>
  <c r="H30" i="16"/>
  <c r="H16" i="16"/>
  <c r="H9" i="16"/>
  <c r="H43" i="16" l="1"/>
  <c r="D25" i="1" s="1"/>
  <c r="H40" i="18"/>
  <c r="D26" i="1" s="1"/>
  <c r="H30" i="15"/>
  <c r="H24" i="15"/>
  <c r="H15" i="15"/>
  <c r="H9" i="15"/>
  <c r="H34" i="15" l="1"/>
  <c r="D24" i="1" s="1"/>
  <c r="H30" i="14"/>
  <c r="H24" i="14"/>
  <c r="H15" i="14"/>
  <c r="H9" i="14"/>
  <c r="H34" i="14" l="1"/>
  <c r="D23" i="1" s="1"/>
  <c r="H30" i="13"/>
  <c r="H24" i="13"/>
  <c r="H15" i="13"/>
  <c r="H9" i="13"/>
  <c r="H34" i="13" l="1"/>
  <c r="D22" i="1" s="1"/>
  <c r="H30" i="12"/>
  <c r="H24" i="12"/>
  <c r="H15" i="12"/>
  <c r="H9" i="12"/>
  <c r="H34" i="12" l="1"/>
  <c r="D21" i="1" s="1"/>
  <c r="H30" i="11" l="1"/>
  <c r="H24" i="11"/>
  <c r="H15" i="11"/>
  <c r="H9" i="11"/>
  <c r="H34" i="11" l="1"/>
  <c r="D20" i="1" s="1"/>
  <c r="H30" i="10"/>
  <c r="H24" i="10"/>
  <c r="H15" i="10"/>
  <c r="H9" i="10"/>
  <c r="H34" i="10" l="1"/>
  <c r="D19" i="1" s="1"/>
  <c r="H9" i="9" l="1"/>
  <c r="H20" i="9" s="1"/>
  <c r="D18" i="1" s="1"/>
  <c r="H13" i="8" l="1"/>
  <c r="H9" i="8"/>
  <c r="H13" i="7"/>
  <c r="H9" i="7"/>
  <c r="H14" i="6"/>
  <c r="H9" i="6"/>
  <c r="H33" i="5"/>
  <c r="H15" i="5"/>
  <c r="H9" i="5"/>
  <c r="H48" i="4"/>
  <c r="H18" i="4"/>
  <c r="A16" i="4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50" i="4" s="1"/>
  <c r="H13" i="4"/>
  <c r="H9" i="4"/>
  <c r="H18" i="3"/>
  <c r="H9" i="3"/>
  <c r="H9" i="2"/>
  <c r="H14" i="2" s="1"/>
  <c r="D50" i="1" s="1"/>
  <c r="H31" i="7" l="1"/>
  <c r="D42" i="1" s="1"/>
  <c r="H31" i="3"/>
  <c r="D99" i="1" s="1"/>
  <c r="H52" i="4"/>
  <c r="D111" i="1" s="1"/>
  <c r="H28" i="8"/>
  <c r="D43" i="1" s="1"/>
  <c r="H20" i="6"/>
  <c r="D113" i="1" s="1"/>
  <c r="H37" i="5"/>
  <c r="D112" i="1" s="1"/>
  <c r="D116" i="1" l="1"/>
  <c r="D14" i="214" s="1"/>
  <c r="D117" i="1"/>
  <c r="D16" i="214" l="1"/>
  <c r="E14" i="214"/>
  <c r="H14" i="214" s="1"/>
  <c r="D114" i="1"/>
  <c r="E16" i="214" l="1"/>
  <c r="H16" i="214" l="1"/>
  <c r="D17" i="214"/>
</calcChain>
</file>

<file path=xl/sharedStrings.xml><?xml version="1.0" encoding="utf-8"?>
<sst xmlns="http://schemas.openxmlformats.org/spreadsheetml/2006/main" count="9613" uniqueCount="1823">
  <si>
    <t>Rekapitulácia objektov stavby</t>
  </si>
  <si>
    <t>Stavba:</t>
  </si>
  <si>
    <t>KE, Modernizácia električkových tratí MET v meste Košice, 2. etapa</t>
  </si>
  <si>
    <t xml:space="preserve">Stupeň: </t>
  </si>
  <si>
    <t xml:space="preserve">UČS 17: </t>
  </si>
  <si>
    <t>Ul. Slanecká, úsek trate križ. VSS (mimo) – Obratisko Važecká (mimo)</t>
  </si>
  <si>
    <t>Číslo objektu</t>
  </si>
  <si>
    <t>Názov objektu</t>
  </si>
  <si>
    <t>[Eur]</t>
  </si>
  <si>
    <t>PS 17-21-01</t>
  </si>
  <si>
    <t>TÚ križ. VSS (mimo) – Obratisko Važecká (mimo), úprava CSS - križovatka Levočská</t>
  </si>
  <si>
    <t>PS 17-21-02</t>
  </si>
  <si>
    <t>TÚ križ. VSS (mimo) – Obratisko Važecká (mimo), úprava CSS - križovatka Dneperská</t>
  </si>
  <si>
    <t>PS 17-21-03</t>
  </si>
  <si>
    <t>TÚ križ. VSS (mimo) – Obratisko Važecká (mimo), úprava CSS - križovatka Čingovská</t>
  </si>
  <si>
    <t>PS 17-21-04</t>
  </si>
  <si>
    <t>TÚ križ. VSS (mimo) – Obratisko Važecká (mimo), úprava CSS - križovatka Ladožská</t>
  </si>
  <si>
    <t>PS 17-21-05</t>
  </si>
  <si>
    <t>TÚ križ. VSS (mimo) – Obratisko Važecká (mimo), úprava CSS - križovatka Rovníková</t>
  </si>
  <si>
    <t>PS 17-21-06</t>
  </si>
  <si>
    <t>TÚ križ. VSS (mimo) – Obratisko Važecká (mimo), úprava CSS - križovatka Raketová</t>
  </si>
  <si>
    <t>PS 17-22-01</t>
  </si>
  <si>
    <t>TÚ križ. VSS (mimo) – Obratisko Važecká (mimo), oznamovacia kabelizácia pre riadenie dopravy</t>
  </si>
  <si>
    <t>PS 17-22-02</t>
  </si>
  <si>
    <t>TÚ križ. VSS (mimo) – Obratisko Važecká (mimo), koordinačný kábel</t>
  </si>
  <si>
    <t>PS 17-22-11</t>
  </si>
  <si>
    <t>TÚ križ. VSS (mimo) – Obratisko Važecká (mimo), prenosové zariadenie pre riadenie dopravy</t>
  </si>
  <si>
    <t>PS 17-22-21</t>
  </si>
  <si>
    <t xml:space="preserve">TÚ križ. VSS (mimo) – Obratisko Važecká (mimo), zastávka Levočská - informačný systém </t>
  </si>
  <si>
    <t>PS 17-22-22</t>
  </si>
  <si>
    <t xml:space="preserve">TÚ križ. VSS (mimo) – Obratisko Važecká (mimo), zastávka Dneperská - informačný systém </t>
  </si>
  <si>
    <t>PS 17-22-23</t>
  </si>
  <si>
    <t xml:space="preserve">TÚ križ. VSS (mimo) – Obratisko Važecká (mimo), zastávka Čingovská - informačný systém </t>
  </si>
  <si>
    <t>PS 17-22-24</t>
  </si>
  <si>
    <t xml:space="preserve">TÚ križ. VSS (mimo) – Obratisko Važecká (mimo), zastávka Ladožská - informačný systém </t>
  </si>
  <si>
    <t>PS 17-22-25</t>
  </si>
  <si>
    <t xml:space="preserve">TÚ križ. VSS (mimo) – Obratisko Važecká (mimo), zastávka Rovníková - informačný systém </t>
  </si>
  <si>
    <t>PS 17-22-26</t>
  </si>
  <si>
    <t xml:space="preserve">TÚ križ. VSS (mimo) – Obratisko Važecká (mimo), zastávka Važecká - informačný systém </t>
  </si>
  <si>
    <t>PS 17-22-31</t>
  </si>
  <si>
    <t>TÚ križ. VSS (mimo) – Obratisko Važecká (mimo), kamerový systém</t>
  </si>
  <si>
    <t>PS 17-22-51</t>
  </si>
  <si>
    <t>TÚ križ. VSS (mimo) – Obratisko Važecká (mimo), meniareň „K“ - zabezpečenie objektu</t>
  </si>
  <si>
    <t>PS 17-22-61</t>
  </si>
  <si>
    <t>TÚ križ. VSS (mimo) – Obratisko Važecká (mimo), ochrany a úpravy oznamovacích vedení</t>
  </si>
  <si>
    <t>PS 17-22-71</t>
  </si>
  <si>
    <t>TÚ križ. VSS (mimo) – Obratisko Važecká (mimo), ochrany a úpravy zavesených optických vedení</t>
  </si>
  <si>
    <t>PS 17-23-41</t>
  </si>
  <si>
    <t>TÚ križ. VSS (mimo) – Obratisko Važecká (mimo), úpravy v riadiacom a monitorovacom systéme DPMK</t>
  </si>
  <si>
    <t>PS 17-23-42</t>
  </si>
  <si>
    <t>TÚ križ. VSS (mimo) – Obratisko Važecká (mimo), doplnenie traťového informačného systému</t>
  </si>
  <si>
    <t>PS 17-23-51</t>
  </si>
  <si>
    <t>TÚ križ. VSS (mimo) – Obratisko Važecká (mimo), meniareň „K“ - riadiaci systém meniarne, diaľkové ovládanie</t>
  </si>
  <si>
    <t>PS 17-24-01</t>
  </si>
  <si>
    <t>TÚ križ. VSS (mimo) – Obratisko Važecká (mimo), meniareň „K“ - 22kV a časť AC</t>
  </si>
  <si>
    <t>PS 17-24-02</t>
  </si>
  <si>
    <t>TÚ križ. VSS (mimo) – Obratisko Važecká (mimo), meniareň „K“ - 600(750V) - DC</t>
  </si>
  <si>
    <t>PS 17-24-03</t>
  </si>
  <si>
    <t>TÚ križ. VSS (mimo) – Obratisko Važecká (mimo), meniareň „K“ - riadiaci systém</t>
  </si>
  <si>
    <t xml:space="preserve">SO 17-02-01 </t>
  </si>
  <si>
    <t>TÚ križ. VSS (mimo) – Obratisko Važecká (mimo), príprava územia a demontáže</t>
  </si>
  <si>
    <t>SO 17-02-11</t>
  </si>
  <si>
    <t>TÚ križ. VSS (mimo) – Obratisko Važecká (mimo), demontáž koľajového zvršku</t>
  </si>
  <si>
    <t>SO 17-04-01</t>
  </si>
  <si>
    <t>TÚ križ. VSS (mimo) – Obratisko Važecká (mimo), koľajový spodok</t>
  </si>
  <si>
    <t>SO 17-04-01.1</t>
  </si>
  <si>
    <t>TÚ križ. VSS (mimo) – Obratisko Važecká (mimo), odkanalizovanie koľajiska</t>
  </si>
  <si>
    <t>SO 17-05-01</t>
  </si>
  <si>
    <t>TÚ križ. VSS (mimo) – Obratisko Važecká (mimo), koľajový zvršok</t>
  </si>
  <si>
    <t>SO 17-05-01.1</t>
  </si>
  <si>
    <t>TÚ križ. VSS (mimo) – Obratisko Važecká (mimo), koľajový zvršok, koľaj ako spätný vodič</t>
  </si>
  <si>
    <t>SO 17-06-01</t>
  </si>
  <si>
    <t>TÚ križ. VSS (mimo) – Obratisko Važecká (mimo), zastávka Levočská - nástupištia</t>
  </si>
  <si>
    <t>SO 17-06-02</t>
  </si>
  <si>
    <t>TÚ križ. VSS (mimo) – Obratisko Važecká (mimo), zastávka Dneperská - nástupištia</t>
  </si>
  <si>
    <t>SO 17-06-03</t>
  </si>
  <si>
    <t>TÚ križ. VSS (mimo) – Obratisko Važecká (mimo), zastávka Čingovská - nástupištia</t>
  </si>
  <si>
    <t>SO 17-06-04</t>
  </si>
  <si>
    <t>TÚ križ. VSS (mimo) – Obratisko Važecká (mimo), zastávka Ladožská - nástupištia</t>
  </si>
  <si>
    <t>SO 17-06-05</t>
  </si>
  <si>
    <t>TÚ križ. VSS (mimo) – Obratisko Važecká (mimo), zastávka Rovníková - nástupištia</t>
  </si>
  <si>
    <t>SO 17-06-06</t>
  </si>
  <si>
    <t>TÚ križ. VSS (mimo) – Obratisko Važecká (mimo), zastávka Važecká - nástupištia</t>
  </si>
  <si>
    <t>SO 17-07-03</t>
  </si>
  <si>
    <t>TÚ križ. VSS (mimo) – Obratisko Važecká (mimo), úprava Dneperskej ulice</t>
  </si>
  <si>
    <t>SO 17-07-04</t>
  </si>
  <si>
    <t>TÚ križ. VSS (mimo) – Obratisko Važecká (mimo), úprava Ladožskej ulice</t>
  </si>
  <si>
    <t>SO 17-07-05</t>
  </si>
  <si>
    <t>TÚ križ. VSS (mimo) – Obratisko Važecká (mimo), úprava Rovníkovej ulice</t>
  </si>
  <si>
    <t>SO 17-07-06</t>
  </si>
  <si>
    <t>TÚ križ. VSS (mimo) – Obratisko Važecká (mimo), úprava Raketovej ulice</t>
  </si>
  <si>
    <t>SO 17-07-07</t>
  </si>
  <si>
    <t>SO 17-07-31</t>
  </si>
  <si>
    <t>TÚ križ. VSS (mimo) – Obratisko Važecká (mimo), úprava chodníkov a spevnených plôch</t>
  </si>
  <si>
    <t>SO 17-07-51</t>
  </si>
  <si>
    <t>TÚ križ. VSS (mimo) – Obratisko Važecká (mimo), káblovod a chráničková trasa</t>
  </si>
  <si>
    <t>SO 17-07-61</t>
  </si>
  <si>
    <t>TÚ križ. VSS (mimo) – Obratisko Važecká (mimo), dočasné dopravné značenie</t>
  </si>
  <si>
    <t>SO 17-07-62</t>
  </si>
  <si>
    <t>TÚ križ. VSS (mimo) – Obratisko Važecká (mimo), dopravné značenie</t>
  </si>
  <si>
    <t>SO 17-08-01</t>
  </si>
  <si>
    <t>TÚ križ. VSS (mimo) – Obratisko Važecká (mimo), ochrany a úpravy rozvodov vodovodných potrubí</t>
  </si>
  <si>
    <t>SO 17-08-11</t>
  </si>
  <si>
    <t>TÚ križ. VSS (mimo) – Obratisko Važecká (mimo), ochrany a úpravy rozvodov plynových potrubí</t>
  </si>
  <si>
    <t>SO 17-08-21</t>
  </si>
  <si>
    <t>TÚ križ. VSS (mimo) – Obratisko Važecká (mimo), ochrany a úpravy horúcovodov (TEKO, a.s.)</t>
  </si>
  <si>
    <t>SO 17-09-01</t>
  </si>
  <si>
    <t>TÚ križ. VSS (mimo) – Obratisko Važecká (mimo), ochrany a úpravy rozvodov kanalizačných  potrubí</t>
  </si>
  <si>
    <t>SO 17-12-01</t>
  </si>
  <si>
    <t>TÚ križ. VSS (mimo) – Obratisko Važecká (mimo), rekonštrukcia mosta a lávky pre peších nad železničnou traťou</t>
  </si>
  <si>
    <t>SO 17-12-03</t>
  </si>
  <si>
    <t>TÚ križ. VSS (mimo) – Obratisko Važecká (mimo), rekonštrukcia mosta ponad Myslavský potok</t>
  </si>
  <si>
    <t>SO 17-20-01</t>
  </si>
  <si>
    <t>TÚ križ. VSS (mimo) – Obratisko Važecká (mimo), meniareň „K“</t>
  </si>
  <si>
    <t>SO 17-20-11</t>
  </si>
  <si>
    <t>TÚ križ. VSS (mimo) – Obratisko Važecká (mimo), prístrešky na nástupištiach</t>
  </si>
  <si>
    <t>SO 17-20-21</t>
  </si>
  <si>
    <t>TÚ križ. VSS (mimo) – Obratisko Važecká (mimo), zastrešenie terminálu na zastávke Važecká</t>
  </si>
  <si>
    <t>SO 17-23-01</t>
  </si>
  <si>
    <t>TÚ križ. VSS (mimo) – Obratisko Važecká (mimo), vonkajšie osvetlenie</t>
  </si>
  <si>
    <t>SO 17-23-02</t>
  </si>
  <si>
    <t>TÚ križ. VSS (mimo) – Obratisko Važecká (mimo), osvetlenie prístreškov</t>
  </si>
  <si>
    <t>SO 17-23-21</t>
  </si>
  <si>
    <t>TÚ križ. VSS (mimo) – Obratisko Važecká (mimo), prípojky NN pre DPMK</t>
  </si>
  <si>
    <t>SO 17-23-31</t>
  </si>
  <si>
    <t xml:space="preserve">TÚ križ. VSS (mimo) – Obratisko Važecká (mimo), ochrany a úpravy NN vedení </t>
  </si>
  <si>
    <t>SO 17-23-41</t>
  </si>
  <si>
    <t>TÚ križ. VSS (mimo) – Obratisko Važecká (mimo), elektrické mazníky</t>
  </si>
  <si>
    <t>SO 17-23-51</t>
  </si>
  <si>
    <t>TÚ križ. VSS (mimo) – Obratisko Važecká (mimo), ochrana stavby pred účinkami bludných prúdov</t>
  </si>
  <si>
    <t>SO 17-23-61</t>
  </si>
  <si>
    <t>TÚ križ. VSS (mimo) – Obratisko Važecká (mimo), EPD - elektrická polorizačná drenáž</t>
  </si>
  <si>
    <t>SO 17-25-01</t>
  </si>
  <si>
    <t>TÚ križ. VSS (mimo) – Obratisko Važecká (mimo), meniareň „K“ - VN prípojka, úprava distribučnej siete</t>
  </si>
  <si>
    <t>SO 17-25-02</t>
  </si>
  <si>
    <t>TÚ križ. VSS (mimo) – Obratisko Važecká (mimo), meniareň „K“ - VN prípojka, napájacie vedenie</t>
  </si>
  <si>
    <t>SO 17-25-03</t>
  </si>
  <si>
    <t>TÚ križ. VSS (mimo) – obratisko Važecká (mimo), ochrany a úpravy VN vedení v správe VSD</t>
  </si>
  <si>
    <t>SO 17-26-01</t>
  </si>
  <si>
    <t>TÚ križ. VSS (mimo) – Obratisko Važecká (mimo), trakčné vedenie</t>
  </si>
  <si>
    <t>SO 17-26-02</t>
  </si>
  <si>
    <t>TÚ križ. VSS (mimo) – Obratisko Važecká (mimo), napájacie a spätné vedenie</t>
  </si>
  <si>
    <t>SO 17-26-03</t>
  </si>
  <si>
    <t>TÚ križ. VSS (mimo) – Obratisko Važecká (mimo), ukoľajnenie</t>
  </si>
  <si>
    <t>Náklady na realizáciu  UČS 17 celkom:</t>
  </si>
  <si>
    <t>Spolu Stavebné objekty</t>
  </si>
  <si>
    <t>Spolu Prevádzkové súbory</t>
  </si>
  <si>
    <t xml:space="preserve">Spolu Vyvolané investície </t>
  </si>
  <si>
    <t xml:space="preserve">Náklady na realizáciu </t>
  </si>
  <si>
    <t>SO 17-08-21.1</t>
  </si>
  <si>
    <t>TÚ križ. VSS (mimo) – Obratisko Važecká (mimo), ochrany a úpravy horúcovodov (KOSIT a.s.)</t>
  </si>
  <si>
    <t>Architektonicko-stavebné riešenie</t>
  </si>
  <si>
    <t>Zdravotechnika</t>
  </si>
  <si>
    <t>Vykurovanie</t>
  </si>
  <si>
    <t>Vzduchotechnika</t>
  </si>
  <si>
    <t xml:space="preserve">DSP - Dokumentácia pre stavebné povolenie </t>
  </si>
  <si>
    <t xml:space="preserve">Stavba: </t>
  </si>
  <si>
    <t>KS: 2122</t>
  </si>
  <si>
    <t xml:space="preserve">Číslo objektu:  </t>
  </si>
  <si>
    <t>SO17-05-01.1</t>
  </si>
  <si>
    <t xml:space="preserve">Názov SO/PS:  </t>
  </si>
  <si>
    <t>TÚ križ. VSS (mimo) - Obratisko Važecká (mimo), koľajový zvršok, koľaj ako spätný vodič</t>
  </si>
  <si>
    <t>Položka</t>
  </si>
  <si>
    <t xml:space="preserve">Popis </t>
  </si>
  <si>
    <t>M.J.</t>
  </si>
  <si>
    <t>Množstvo</t>
  </si>
  <si>
    <t>Jednotková cena</t>
  </si>
  <si>
    <t>Cena celkom</t>
  </si>
  <si>
    <t>č.</t>
  </si>
  <si>
    <t>Kód KP</t>
  </si>
  <si>
    <t>Kód TSP</t>
  </si>
  <si>
    <t>cena celkom (€)</t>
  </si>
  <si>
    <t>Práce na stavbe železníc</t>
  </si>
  <si>
    <t>1</t>
  </si>
  <si>
    <t>91251002</t>
  </si>
  <si>
    <t xml:space="preserve">Elektrizácia železníc - trakčné vedenie, doplňujúce konštrukcie a činnosti, káble, 0,6/1kV - Cu prepojovací kábel pozdĺžny / priečny
</t>
  </si>
  <si>
    <t>m</t>
  </si>
  <si>
    <t>2</t>
  </si>
  <si>
    <t>91251003</t>
  </si>
  <si>
    <t>Elektrizácia železníc - trakčné vedenie, doplňujúce konštrukcie a činnosti, ukončenie vodičov - pripojenie pozdĺžneho a priečneho prepojovacieho káblu na kolajnicu</t>
  </si>
  <si>
    <t>ks</t>
  </si>
  <si>
    <t xml:space="preserve">Cena celkom </t>
  </si>
  <si>
    <t>SO17-23-01</t>
  </si>
  <si>
    <t xml:space="preserve">Názov SO/PS: </t>
  </si>
  <si>
    <t>TÚ križ. VSS (mimo) - Obratisko Važecká (mimo), vonkajšie osvetlenie</t>
  </si>
  <si>
    <t>Výkopové zemné práce a presun zemín</t>
  </si>
  <si>
    <t>01030201</t>
  </si>
  <si>
    <t>Hĺbené vykopávky rýh š. do 600 mm</t>
  </si>
  <si>
    <t>m3</t>
  </si>
  <si>
    <t>01090301</t>
  </si>
  <si>
    <t>Pretláčanie potrubia z plastických hmôt, tr. hor. 1-4 - pretlak ∅110</t>
  </si>
  <si>
    <t>3</t>
  </si>
  <si>
    <t>01040501</t>
  </si>
  <si>
    <t>Konštrukcie z hornín - obsypy bez zhutnenia</t>
  </si>
  <si>
    <t>4</t>
  </si>
  <si>
    <t>01080101</t>
  </si>
  <si>
    <t>Povrchové úpravy terénu, úprava pláne so zhutnením v zárezoch</t>
  </si>
  <si>
    <t>m2</t>
  </si>
  <si>
    <t>5</t>
  </si>
  <si>
    <t>01060204</t>
  </si>
  <si>
    <t>Premiestnenie vodorovné nad 3 000 m</t>
  </si>
  <si>
    <t>6</t>
  </si>
  <si>
    <t>01030101</t>
  </si>
  <si>
    <t>Hĺbené vykopávky jám zapažených</t>
  </si>
  <si>
    <t>7</t>
  </si>
  <si>
    <t>91251101</t>
  </si>
  <si>
    <t>Elektrizácia železníc - trakčné vedenie, osvetlenie na podperách trakčného vedenia, obvod osvetlenia-svietidlá 77W LED podľa PD</t>
  </si>
  <si>
    <t>8</t>
  </si>
  <si>
    <t>Elektrizácia železníc - trakčné vedenie, osvetlenie na podperách trakčného vedenia, obvod osvetlenia-svietidlá na terminál podľa PD</t>
  </si>
  <si>
    <t>9</t>
  </si>
  <si>
    <t>Elektrizácia železníc - trakčné vedenie, osvetlenie na podperách trakčného vedenia, obvod osvetlenia-osvetľovacie stožiare</t>
  </si>
  <si>
    <t>10</t>
  </si>
  <si>
    <t>Elektrizácia železníc - trakčné vedenie, osvetlenie na podperách trakčného vedenia, obvod osvetlenia-stožiarová svorkovnica</t>
  </si>
  <si>
    <t>11</t>
  </si>
  <si>
    <t xml:space="preserve">Elektrizácia železníc - trakčné vedenie, osvetlenie na podperách trakčného vedenia, obvod osvetlenia-výložník jednoramenný </t>
  </si>
  <si>
    <t>12</t>
  </si>
  <si>
    <t>Elektrizácia železníc - trakčné vedenie, osvetlenie na podperách trakčného vedenia, obvod osvetlenia-výložník dvojramenný 180 stupňov</t>
  </si>
  <si>
    <t>13</t>
  </si>
  <si>
    <t xml:space="preserve">Elektrizácia železníc - trakčné vedenie, osvetlenie na podperách trakčného vedenia, obvod osvetlenia-výložník trojramenný </t>
  </si>
  <si>
    <t>14</t>
  </si>
  <si>
    <t>Elektrizácia železníc - trakčné vedenie, osvetlenie na podperách trakčného vedenia, obvod osvetlenia-NN kábel AYKY-5x35mm2</t>
  </si>
  <si>
    <t>15</t>
  </si>
  <si>
    <t>Elektrizácia železníc - trakčné vedenie, osvetlenie na podperách trakčného vedenia, obvod osvetlenia-NN kábel CYKY-5x2,5mm2</t>
  </si>
  <si>
    <t>16</t>
  </si>
  <si>
    <t>Elektrizácia železníc - trakčné vedenie, osvetlenie na podperách trakčného vedenia, obvod osvetlenia-rozvádzač RVO - SMART System</t>
  </si>
  <si>
    <t>SO17-26-01</t>
  </si>
  <si>
    <t>TÚ križ. VSS (mimo) - Obratisko Važecká (mimo), trakčné vedenie</t>
  </si>
  <si>
    <t>Demolačné práce</t>
  </si>
  <si>
    <t>05010104</t>
  </si>
  <si>
    <t>Búranie konštrukcií základov, betónových</t>
  </si>
  <si>
    <t>Hĺbené vykopávky jám zapažených - výkop pre základy stožiarov</t>
  </si>
  <si>
    <t>01060203</t>
  </si>
  <si>
    <t>91250104</t>
  </si>
  <si>
    <t>Elektrizácia železníc - trakčné vedenie, stožiare TV trubkové do dutín, typ T 324 - trakčný stožiar TSR-8,5-12, žiarový pozink</t>
  </si>
  <si>
    <t>Elektrizácia železníc - trakčné vedenie, stožiare TV trubkové do dutín, typ T 324 - trakčno - osvetľovací stožiar TSRK-8,5-12, žiarový pozink</t>
  </si>
  <si>
    <t>91250214</t>
  </si>
  <si>
    <t>Elektrizácia železníc - trakčné vedenie, stožiare TV trubkové na svorníky, typ TS, TSI 324 - trakčno - osvetľovací stožiar TSRK-8,5-12P, žiarový pozink</t>
  </si>
  <si>
    <t>Elektrizácia železníc - trakčné vedenie, stožiare TV trubkové do dutín, typ T 324 - trakčno - osvetľovací stožiar TSRK-8,5-25, žiarový pozink</t>
  </si>
  <si>
    <t>Elektrizácia železníc - trakčné vedenie, stožiare TV trubkové do dutín, typ T 324 - trakčný stožiar znížený TSR-12, žiarový pozink</t>
  </si>
  <si>
    <t>91250901</t>
  </si>
  <si>
    <t>Elektrizácia železníc - trakčné vedenie, vodiče TV, funkčný súbor 1 zostavy TV (konzoly) - výložník</t>
  </si>
  <si>
    <t>91250904</t>
  </si>
  <si>
    <t>Elektrizácia železníc - trakčné vedenie, vodiče TV, funkčný súbor 4 zostavy TV (priečne polia) - zostava S1</t>
  </si>
  <si>
    <t>Elektrizácia železníc - trakčné vedenie, vodiče TV, funkčný súbor 4 zostavy TV (priečne polia) - zostava S13</t>
  </si>
  <si>
    <t>Elektrizácia železníc - trakčné vedenie, vodiče TV, funkčný súbor 4 zostavy TV (priečne polia) - objímka na stožiar</t>
  </si>
  <si>
    <t>91250902</t>
  </si>
  <si>
    <t>Elektrizácia železníc - trakčné vedenie, vodiče TV, funkčný súbor 2 zostavy TV (závesy) - delta záves</t>
  </si>
  <si>
    <t>Elektrizácia železníc - trakčné vedenie, vodiče TV, funkčný súbor 2 zostavy TV (závesy) - bočný držiak</t>
  </si>
  <si>
    <t>Elektrizácia železníc - trakčné vedenie, vodiče TV, funkčný súbor 2 zostavy TV (závesy) - dvojitý bočný držiak</t>
  </si>
  <si>
    <t>91250903</t>
  </si>
  <si>
    <t>Elektrizácia železníc - trakčné vedenie, vodiče TV, funkčný súbor 3 zostavy TV (pozdĺžne polia) - trojsmerná spojka</t>
  </si>
  <si>
    <t>91250907</t>
  </si>
  <si>
    <t>Elektrizácia železníc - trakčné vedenie, vodiče TV, funkčný súbor 7 zostavy TV (napájacie vedenia) - zostava napájača</t>
  </si>
  <si>
    <t>Elektrizácia železníc - trakčné vedenie, vodiče TV, funkčný súbor 3 zostavy TV (pozdĺžne polia) - zostava úsekového deliča</t>
  </si>
  <si>
    <t>Elektrizácia železníc - trakčné vedenie, vodiče TV, funkčný súbor 3 zostavy TV (pozdĺžne polia) - vykotvenie výmenných polí</t>
  </si>
  <si>
    <t>91250910</t>
  </si>
  <si>
    <t>Elektrizácia železníc - trakčné vedenie, vodiče TV, nosné laná - lano FeZn 50</t>
  </si>
  <si>
    <t>91250909</t>
  </si>
  <si>
    <t>Elektrizácia železníc - trakčné vedenie, vodiče TV, trolejové drôty - trolejový drôt Cu150</t>
  </si>
  <si>
    <t>Elektrizácia železníc - trakčné vedenie, vodiče TV, funkčný súbor 3 zostavy TV (pozdĺžne polia) - prúdová trolejová svorka</t>
  </si>
  <si>
    <t>91251301</t>
  </si>
  <si>
    <t>Elektrizácia železníc - trakčné vedenie, demontáž TV, základ, stožiar, brvno - demontáž trakčných stožiarov</t>
  </si>
  <si>
    <t>91251302</t>
  </si>
  <si>
    <t>Elektrizácia železníc - trakčné vedenie, demontáž TV, závesy - demontáž prevesov vr. trolejových prvkov</t>
  </si>
  <si>
    <t>91251303</t>
  </si>
  <si>
    <t>Elektrizácia železníc - trakčné vedenie, demontáž TV, pozdĺžne polia - demontáž trolejového drôtu Cu150</t>
  </si>
  <si>
    <t>Žeriav</t>
  </si>
  <si>
    <t>hod</t>
  </si>
  <si>
    <t>Montážna plošina</t>
  </si>
  <si>
    <t>91251401</t>
  </si>
  <si>
    <t>Elektrizácia železníc - trakčné vedenie, revízie a skúšky TV, meranie parametrov TV - revízia</t>
  </si>
  <si>
    <t>Elektrizácia železníc - trakčné vedenie, revízie a skúšky TV, meranie parametrov TV - úradná skúška</t>
  </si>
  <si>
    <t>Elektrizácia železníc - trakčné vedenie, revízie a skúšky TV, meranie parametrov TV - jazdné pantografické skúšky</t>
  </si>
  <si>
    <t>Betonárske práce</t>
  </si>
  <si>
    <t>11010601</t>
  </si>
  <si>
    <t>Základy pre TV z betónu železového, betón</t>
  </si>
  <si>
    <t>KS: 2224</t>
  </si>
  <si>
    <t>TÚ križ. VSS (mimo) - Obratisko Važecká (mimo), napájacie a spätné vedenie</t>
  </si>
  <si>
    <t>Hĺbené vykopávky jám zapažených - výkop pre traťové rozvádzače</t>
  </si>
  <si>
    <t>Elektrizácia železníc - trakčné vedenie, vodiče TV, funkčný súbor 7 zostavy TV (napájacie vedenia) - napájací traťový rozvádzač</t>
  </si>
  <si>
    <t>Elektrizácia železníc - trakčné vedenie, vodiče TV, funkčný súbor 7 zostavy TV (napájacie vedenia) - spätný traťový rozvádzač</t>
  </si>
  <si>
    <t>Elektrizácia železníc - trakčné vedenie, doplňujúce konštrukcie a činnosti, káble, 6/10kV - kábel 6-AYKCY 1x500</t>
  </si>
  <si>
    <t>Elektrizácia železníc - trakčné vedenie, doplňujúce konštrukcie a činnosti, ukončenie vodičov - VN spojka</t>
  </si>
  <si>
    <t>Elektrizácia železníc - trakčné vedenie, doplňujúce konštrukcie a činnosti, ukončenie vodičov</t>
  </si>
  <si>
    <t>Elektrizácia železníc - trakčné vedenie, vodiče TV, funkčný súbor 7 zostavy TV (napájacie vedenia) - koľajová skrinka veľká</t>
  </si>
  <si>
    <t>Elektrizácia železníc - trakčné vedenie, vodiče TV, funkčný súbor 7 zostavy TV (napájacie vedenia) - koľajová skrinka malá</t>
  </si>
  <si>
    <t>Elektrizácia železníc - trakčné vedenie, doplňujúce konštrukcie a činnosti, káble, 0,6/1kV - kábel CHBU 1x120</t>
  </si>
  <si>
    <t>91251001</t>
  </si>
  <si>
    <t>Elektrizácia železníc - trakčné vedenie, doplňujúce konštrukcie a činnosti, žlaby a chráničky - výstražná fólia</t>
  </si>
  <si>
    <t>Elektrizácia železníc - trakčné vedenie, doplňujúce konštrukcie a činnosti, žlaby a chráničky - krycia doska</t>
  </si>
  <si>
    <t>91251304</t>
  </si>
  <si>
    <t>Elektrizácia železníc - trakčné vedenie, demontáž TV, napájacie vedenia - demontáž traťových rozvádzačov</t>
  </si>
  <si>
    <t>17</t>
  </si>
  <si>
    <t>18</t>
  </si>
  <si>
    <t>19</t>
  </si>
  <si>
    <t>11200101</t>
  </si>
  <si>
    <t>Podkladné konštrukcie, podkladné vrstvy, z betónu prostého</t>
  </si>
  <si>
    <t>TÚ križ. VSS (mimo) - Obratisko Važecká (mimo), ukoľajnenie</t>
  </si>
  <si>
    <t>91250908</t>
  </si>
  <si>
    <t>Elektrizácia železníc - trakčné vedenie, vodiče TV, funkčný súbor 9 zostavy TV (bleskoistky, ukoľajnenia, ostatné konštrukcie) - prierazka</t>
  </si>
  <si>
    <t>Elektrizácia železníc - trakčné vedenie, vodiče TV, funkčný súbor 9 zostavy TV (bleskoistky, ukoľajnenia, ostatné konštrukcie) - ukoľajňovacie vedenie</t>
  </si>
  <si>
    <t>TÚ križ. VSS (mimo) - Obratisko Važecká (mimo), meniareň "K" - 22kV a časť AC</t>
  </si>
  <si>
    <t>Demontáž technológie</t>
  </si>
  <si>
    <t>Demontáž jestvujúcej technológie meniarne AC časť</t>
  </si>
  <si>
    <t>kpl</t>
  </si>
  <si>
    <t>Iné elektroinštalačné práce</t>
  </si>
  <si>
    <t>91190201</t>
  </si>
  <si>
    <t>Rozvádzače - VN rozvádzače, 1 pole (podľa PD)</t>
  </si>
  <si>
    <t>91170505</t>
  </si>
  <si>
    <t>Transformovne, transformátory - transformátory vzduchové - 3. fáz. trakčné - TU1 - TU3, 2500kVA, 22000V/520V/650V</t>
  </si>
  <si>
    <t>91170501</t>
  </si>
  <si>
    <t>Transformovne, transformátory - transformátory vzduchové - 3. fáz. prevodové - transformátor vlastnej spotreby TVS, 100kVA, 22000V/400V</t>
  </si>
  <si>
    <t>91190101</t>
  </si>
  <si>
    <t>Rozvádzače - NN  rozvádzače, 1 pole - rozvádzač vlastnej spotreby, AC časť vr. výzbroje</t>
  </si>
  <si>
    <t>Rozvádzače - NN  rozvádzače, 1 pole - rozvádzač NN izolačného transformátora R-ITR vr. výzbroje</t>
  </si>
  <si>
    <t>91170503</t>
  </si>
  <si>
    <t>Transformovne, transformátory - transformátory vzduchové - 3. fáz. oddeľovacie - izolačný transformátor ITR 50kVA, 400V/400V</t>
  </si>
  <si>
    <t>Rozvádzače - NN  rozvádzače - elektromerový nástenný rozvádzač RE pre nepriame meranie el. energie</t>
  </si>
  <si>
    <t>Tester jednosmerných rýchlovypínačov</t>
  </si>
  <si>
    <t>91020101</t>
  </si>
  <si>
    <t>Oceľové konštrukcie - káblové rošty - norm. vyhotovenie, kovové</t>
  </si>
  <si>
    <t>91090201</t>
  </si>
  <si>
    <t>Káble Al - VN káble silové</t>
  </si>
  <si>
    <t>91080114</t>
  </si>
  <si>
    <t>Káble Cu - NN vodiče</t>
  </si>
  <si>
    <t>91100201</t>
  </si>
  <si>
    <t>Káblové súbory, ukončenie vodičov - VN káblové koncovky staničné</t>
  </si>
  <si>
    <t>91100107</t>
  </si>
  <si>
    <t>Káblové súbory, ukončenie vodičov - NN ukonč. vodičov v rozvádzačoch</t>
  </si>
  <si>
    <t>91220301</t>
  </si>
  <si>
    <t>Uzemňovacie vedenia - vodiče nadzemné, na povrchu FeZn - vnútorné technologické uzemnenie meniarne</t>
  </si>
  <si>
    <t>TÚ križ. VSS (mimo) - Obratisko Važecká (mimo), meniareň "K" - 600(750V) - DC</t>
  </si>
  <si>
    <t>Demontáž jestvujúcej technológie meniarne DC časť</t>
  </si>
  <si>
    <t>91180201</t>
  </si>
  <si>
    <t>Usmerňovače pre mestskú trakciu (1 pole) - 12 pulzný</t>
  </si>
  <si>
    <t>Rozvádzače - NN  rozvádzače, 1 pole - rozvádzač batérií R-GB vr. batérií</t>
  </si>
  <si>
    <t>Rozvádzače - NN  rozvádzače, 1 pole - rozvádzač vlastnej spotreby,DC časť vr. výzbroje</t>
  </si>
  <si>
    <t>Rozvádzače - NN  rozvádzače, 1 pole - rozvádzač zemnej ochrany vr. výzbroje</t>
  </si>
  <si>
    <t>Rozvádzače - NN  rozvádzače DC, 1 pole - rozvádzač napájacích káblov RNK (R -660V), -660V DC/825V DC</t>
  </si>
  <si>
    <t>Rozvádzače - NN  rozvádzače DC, 1 pole - rozvádzač napájacích káblov RNK (R -660V), -660V DC/825V DC - prechodová skriňa</t>
  </si>
  <si>
    <t>Rozvádzače - NN  rozvádzače DC, 1 pole - rozvádzač spätných káblov RSK (R +660V), +660V DC/825V DC</t>
  </si>
  <si>
    <t>91221002</t>
  </si>
  <si>
    <t>Uzemňovacie vedenia v zemi - izolované uzemnenie zemnej ochrany vr. výkopu</t>
  </si>
  <si>
    <t>Inštalovanie telekomunikačných zariadení</t>
  </si>
  <si>
    <t>92080101</t>
  </si>
  <si>
    <t>Telefónne systémy - prenosové dispečérske</t>
  </si>
  <si>
    <t>92070101</t>
  </si>
  <si>
    <t>Zdroje elektrické, prúdové</t>
  </si>
  <si>
    <t>92040101</t>
  </si>
  <si>
    <t>Slaboprúdové rozvody (vnútorné inštalácie) - káble Cu oznamovacie</t>
  </si>
  <si>
    <t>92041101</t>
  </si>
  <si>
    <t>Slaboprúdové rozvody (vnútorné inštalácie) - káble optické, oznamovacie</t>
  </si>
  <si>
    <t>92041402</t>
  </si>
  <si>
    <t>Slaboprúdové rozvody (vnútorné inštalácie) - rúrky ohybné</t>
  </si>
  <si>
    <t>92050701</t>
  </si>
  <si>
    <t>Slaboprúdové zariadenia - merania, odskúšanie</t>
  </si>
  <si>
    <t>92050702</t>
  </si>
  <si>
    <t>Slaboprúdové zariadenia - merania, revízie</t>
  </si>
  <si>
    <t>01010602</t>
  </si>
  <si>
    <t>Pripravné práce, zaistenie podzemného vedenia</t>
  </si>
  <si>
    <t>01040402</t>
  </si>
  <si>
    <t>Konštrukcie z hornín - zásypy so zhutnením</t>
  </si>
  <si>
    <t>Inštalovanie signalizačných systémov</t>
  </si>
  <si>
    <t>92050210</t>
  </si>
  <si>
    <t>Slaboprúdové zariadenia - signalizačné, tabule</t>
  </si>
  <si>
    <t>92050106</t>
  </si>
  <si>
    <t>Slaboprúdové zariadenia - časové, lístkovnice</t>
  </si>
  <si>
    <t>92020107</t>
  </si>
  <si>
    <t>Vedenia vonkajšie, káblové (miestne siete) - káble miestne optické</t>
  </si>
  <si>
    <t>92020401</t>
  </si>
  <si>
    <t>Vedenia vonkajšie, káblové (miestne siete) - káblovody z rúr</t>
  </si>
  <si>
    <t>92022501</t>
  </si>
  <si>
    <t>Vedenia vonkajšie, káblové (miestne siete) - činnosti na kábloch</t>
  </si>
  <si>
    <t>Inštalovanie nízkeho napätia</t>
  </si>
  <si>
    <t>91080101</t>
  </si>
  <si>
    <t>Káble Cu - NN silové</t>
  </si>
  <si>
    <t xml:space="preserve">TÚ križ. VSS (mimo) – Obratisko Važecká (mimo), zastávka Vážecká - informačný systém </t>
  </si>
  <si>
    <t>Pretláčanie potrubia z plastických hmôt, tr. hor. 1-4</t>
  </si>
  <si>
    <t>92020103</t>
  </si>
  <si>
    <t>Vedenia vonkajšie, káblové (miestne siete) - káble miestne oznamovacie</t>
  </si>
  <si>
    <t>92020201</t>
  </si>
  <si>
    <t>Vedenia vonkajšie, káblové (miestne siete) - spojky káblové rovné</t>
  </si>
  <si>
    <t>92022001</t>
  </si>
  <si>
    <t>Vedenia vonkajšie, káblové (miestne siete) - rozvádzače oceľoplechové</t>
  </si>
  <si>
    <t>92050301</t>
  </si>
  <si>
    <t>Slaboprúdové zariadenia - zabezpečovacie a strážiace ústredne</t>
  </si>
  <si>
    <t>92050302</t>
  </si>
  <si>
    <t>Slaboprúdové zariadenia - zabezpečovacie a strážiace kamery prijímacie</t>
  </si>
  <si>
    <t>Inštalovanie protipožiarneho poplašného systému</t>
  </si>
  <si>
    <t>92040103</t>
  </si>
  <si>
    <t>Slaboprúdové rozvody (vnútorné inštalácie) - káble Cu silnoprúdové</t>
  </si>
  <si>
    <t>92040106</t>
  </si>
  <si>
    <t>Slaboprúdové rozvody (vnútorné inštalácie) - káble Cu EPS</t>
  </si>
  <si>
    <t>92050509</t>
  </si>
  <si>
    <t>Slaboprúdové zariadenia - požiarnej signalizácie, skrine</t>
  </si>
  <si>
    <t>92050507</t>
  </si>
  <si>
    <t>Slaboprúdové zariadenia - požiarnej signalizácie, sirény</t>
  </si>
  <si>
    <t>92050501</t>
  </si>
  <si>
    <t>Slaboprúdové zariadenia - požiarnej signalizácie, ústredne</t>
  </si>
  <si>
    <t>92050505</t>
  </si>
  <si>
    <t>Slaboprúdové zariadenia - požiarnej signalizácie, hlásiče požiaru</t>
  </si>
  <si>
    <t>Inštalovanie poplašného systému proti vlámaniu</t>
  </si>
  <si>
    <t>92040107</t>
  </si>
  <si>
    <t>Slaboprúdové rozvody (vnútorné inštalácie) - káble Cu EZS</t>
  </si>
  <si>
    <t>92041601</t>
  </si>
  <si>
    <t>Slaboprúdové rozvody (vnútorné inštalácie) - žľaby káblové, s krytom nástenné</t>
  </si>
  <si>
    <t>Slaboprúdové zariadenia, zabezpečovacie a strážiace</t>
  </si>
  <si>
    <t>92050304</t>
  </si>
  <si>
    <t>Slaboprúdové zariadenia, zabezpečovacie a strážiace, hlásky</t>
  </si>
  <si>
    <t>92050305</t>
  </si>
  <si>
    <t>Slaboprúdové zariadenia, zabezpečovacie a strážiace, snímače</t>
  </si>
  <si>
    <t>92050306</t>
  </si>
  <si>
    <t>Slaboprúdové zariadenia, zabezpečovacie a strážiace, spínače</t>
  </si>
  <si>
    <t>92050310</t>
  </si>
  <si>
    <t>Slaboprúdové zariadenia, zabezpečovacie a strážiace, zdroje</t>
  </si>
  <si>
    <t>92050311</t>
  </si>
  <si>
    <t>Slaboprúdové zariadenia, zabezpečovacie a strážiace, akumulátory</t>
  </si>
  <si>
    <t>92050202</t>
  </si>
  <si>
    <t>Slaboprúdové zariadenia, signalizačné húkačky vnútorné</t>
  </si>
  <si>
    <t>92050203</t>
  </si>
  <si>
    <t>Slaboprúdové zariadenia, signalizačné húkačky vonkajšie</t>
  </si>
  <si>
    <t xml:space="preserve">TÚ križ. VSS (mimo) – Obratisko Važecká (mimo), EPD - elektrická polarizovaná drenáž </t>
  </si>
  <si>
    <t>05030161</t>
  </si>
  <si>
    <t>Odstránenie spevnených plôch vozoviek a doplňujúcich konštrukcií, krytov cementobetónových</t>
  </si>
  <si>
    <t>Výkopové zemné práce a presn zemín</t>
  </si>
  <si>
    <t>01030102</t>
  </si>
  <si>
    <t>Hĺbené vykopávky jám nezapažených</t>
  </si>
  <si>
    <t xml:space="preserve">Stavebné práce na stavbe železníc </t>
  </si>
  <si>
    <t>91282104</t>
  </si>
  <si>
    <t>Trakčné vedenia-električky, káble, kábel CHBU 120 mm2</t>
  </si>
  <si>
    <t>91282205</t>
  </si>
  <si>
    <t>Trakčné vedenia-električky, napájač a úsekový delič-výzbroj, kábelové oko 120 mm2</t>
  </si>
  <si>
    <t>91282209</t>
  </si>
  <si>
    <t>Trakčné vedenia-električky, napájač a úsekový delič-výzbroj, ukončenie kábla okom 120 mm2</t>
  </si>
  <si>
    <t>91282218</t>
  </si>
  <si>
    <t>Trakčné vedenia-električky, napájač a úsekový delič-výzbroj, malá koľajová skrinka (odskok)</t>
  </si>
  <si>
    <t>91282512</t>
  </si>
  <si>
    <t>Trakčné vedenia-električky, napájacie a spätné káble, rúrka plastová HDPE D 110 mm</t>
  </si>
  <si>
    <t>24050926</t>
  </si>
  <si>
    <t>Ostatné úpravy zvršku, zváranie koľajníc (privarenie odskoku)</t>
  </si>
  <si>
    <t>91100103</t>
  </si>
  <si>
    <t xml:space="preserve">Káblové súbory, ukončenie vodičov - NN káblové spojky priame </t>
  </si>
  <si>
    <t>01030202</t>
  </si>
  <si>
    <t>Hĺbené vykopávky rýh š. nad 600 mm</t>
  </si>
  <si>
    <t>Premiestnenie  vodorovné nad 3 000 m</t>
  </si>
  <si>
    <t>Inštalovanie telefónnych káblov, pokládka káblov</t>
  </si>
  <si>
    <t>Vedenia vonkajšie, káblové (miestne siete) - káblovody zo žľabov s poklopom</t>
  </si>
  <si>
    <t>Vedenia vonkajšie, káblové (miestne siete) - spojky káblové odbočné</t>
  </si>
  <si>
    <t>Uzemňovacie a bleskozvodné vedenia - vedenia v zemi FeZn</t>
  </si>
  <si>
    <t>Prístroje istiace, ochrany prepäťové NN</t>
  </si>
  <si>
    <t>Prístroje istiace, ističe NN inštalačné, jednopólové</t>
  </si>
  <si>
    <t xml:space="preserve">01N - PD Mazníky </t>
  </si>
  <si>
    <t xml:space="preserve">SO 17-23-41
TÚ križ. VSS (mimo) – Obratisko Važecká (mimo), elektrické mazníky
</t>
  </si>
  <si>
    <t>05090462</t>
  </si>
  <si>
    <t>Doplňujúce práce, diamantové rezanie asfaltového krytu, podkladu hr nad 50 do 100 mm</t>
  </si>
  <si>
    <t>05030162</t>
  </si>
  <si>
    <t>Odstránenie spevnených plôch vozoviek a doplňujúcich konštrukcií, krytov hr.do 100 mm</t>
  </si>
  <si>
    <t>05030262</t>
  </si>
  <si>
    <t>Odstránenie spevnených plôch vozoviek a doplňujúcich konštrukcií, podkladov h hr.do 100 mm</t>
  </si>
  <si>
    <t>Odstránenie spevnených plôch vozoviek a doplňujúcich konštrukcií, podkladov h hr.do 100 mm - 200mm</t>
  </si>
  <si>
    <t>05080200</t>
  </si>
  <si>
    <t>Doprava vybúraných hmôt vodorovná, nad 1 km</t>
  </si>
  <si>
    <t>t</t>
  </si>
  <si>
    <t>Hĺbenie káblovej ryhy 50 cm širokej a 120 cm hlbokej, v zemine triedy 4</t>
  </si>
  <si>
    <t>Konštrukcie z hornín - zásypy so zhutnením, 50 cm širokej, 120 cm hlbokej v zemine tr. 4</t>
  </si>
  <si>
    <t>01040502</t>
  </si>
  <si>
    <t>Zriadenie káblového lôžka z piesku, v ryhe šírky do 100 cm, hr. vrstvy 12 cm</t>
  </si>
  <si>
    <t>01060202</t>
  </si>
  <si>
    <t>Premiestnenie  výkopku, vodorovné do 1 000 m, tr. horniny 1-4</t>
  </si>
  <si>
    <t>Podkladné konštrukcie, podkladné vrstvy z betónu prostého, tr. C 8/10 (B 10)</t>
  </si>
  <si>
    <t>22030330</t>
  </si>
  <si>
    <t>Podkladné a krycie vrstvy z asfaltových zmesí, bitúmenové postreky, nátery,posypy spojovací postrek z asfaltu</t>
  </si>
  <si>
    <t>22030640</t>
  </si>
  <si>
    <t>Podkladné a krycie vrstvy z asfaltových zmesí, bituménové vrstvy, asfaltový betón - PBM 40/80-75 1.tr.</t>
  </si>
  <si>
    <t>Podkladné a krycie vrstvy z asfaltových zmesí, bituménové vrstvy, asfaltový betón - PBM 65/100-65 1.tr.</t>
  </si>
  <si>
    <t>91290501</t>
  </si>
  <si>
    <t xml:space="preserve">Skriňa mazacej stanice vrátane komplet príslušenstva pre mazanie kolajníc a komponentov pre napojenie zdroja </t>
  </si>
  <si>
    <t>Kábel medený uložený v trubke CYKY 450/750 V 3x2,5</t>
  </si>
  <si>
    <t>20</t>
  </si>
  <si>
    <t>Kábel medený uložený v trubke CYKY 450/750 V 4x1,5</t>
  </si>
  <si>
    <t>21</t>
  </si>
  <si>
    <t>Vodič medený uložený v trubke H07V-K (CYA)  450/750 V 10</t>
  </si>
  <si>
    <t>22</t>
  </si>
  <si>
    <t>91080112</t>
  </si>
  <si>
    <t>Vodič medený flexibilný gumený NSGAFOU 1x2,5 mm2</t>
  </si>
  <si>
    <t>23</t>
  </si>
  <si>
    <t>91080107</t>
  </si>
  <si>
    <t>Signálny a oznamovací kábel medený /v mm/ LiYCY 2x2x0,5</t>
  </si>
  <si>
    <t>24</t>
  </si>
  <si>
    <t>91080214</t>
  </si>
  <si>
    <t>Kábel NSGAFOU 1x2,5 mm2 1,8/3kV</t>
  </si>
  <si>
    <t>25</t>
  </si>
  <si>
    <t>91010201</t>
  </si>
  <si>
    <t>Rúrka ohybná elektroinštalačná z PVC typ FXKVR D50, vrátane výstražnej fólie</t>
  </si>
  <si>
    <t>26</t>
  </si>
  <si>
    <t>91010301</t>
  </si>
  <si>
    <t>Rúrka ohybná elektroinštalačná z UV stabilná, korugovaná, D50</t>
  </si>
  <si>
    <t>27</t>
  </si>
  <si>
    <t>91010702</t>
  </si>
  <si>
    <t>Rúra oceľová bezšvová hladká kruhová d 63,5 mm, hr. steny 4,0 mm, ozn. 11 353.0., vrátene montážneho príslušenstva, uložená pevne</t>
  </si>
  <si>
    <t>28</t>
  </si>
  <si>
    <t>Zvodič FV1 PSP 1/10 III</t>
  </si>
  <si>
    <t>PS 17-22-01'!A1</t>
  </si>
  <si>
    <t>PS 17-22-11'!A1</t>
  </si>
  <si>
    <t>PS 17-22-21'!A1</t>
  </si>
  <si>
    <t>PS 17-22-22'!A1</t>
  </si>
  <si>
    <t>PS 17-22-23'!A1</t>
  </si>
  <si>
    <t>PS 17-22-24'!A1</t>
  </si>
  <si>
    <t>PS 17-22-25'!A1</t>
  </si>
  <si>
    <t>PS 17-22-26'!A1</t>
  </si>
  <si>
    <t>PS 17-22-31'!A1</t>
  </si>
  <si>
    <t>PS 17-22-51'!A1</t>
  </si>
  <si>
    <t>PS 17-24-01'!A1</t>
  </si>
  <si>
    <t>PS 17-24-02'!A1</t>
  </si>
  <si>
    <t>SO 17-05-01.1'!A1</t>
  </si>
  <si>
    <t>SO 17-23-01'!A1</t>
  </si>
  <si>
    <t>SO 17-23-41'!A1</t>
  </si>
  <si>
    <t>SO 17-23-61'!A1</t>
  </si>
  <si>
    <t>SO 17-26-01'!A1</t>
  </si>
  <si>
    <t>SO 17-26-02'!A1</t>
  </si>
  <si>
    <t>SO 17-26-03'!A1</t>
  </si>
  <si>
    <t>05030261</t>
  </si>
  <si>
    <t>Odstránenie spevnených plôch vozoviek a doplňujúcich konštrukcií, podkladov z betónu prostého</t>
  </si>
  <si>
    <t>05030264</t>
  </si>
  <si>
    <t>Odstránenie spevnených plôch vozoviek a doplňujúcich konštrukcií, podkladov z kameniva hrubého drveného</t>
  </si>
  <si>
    <t>05030304</t>
  </si>
  <si>
    <t>Odstránenie spevnených plôch vozoviek a doplňujúcich konštrukcií, obrubníkov a krajníkov betónových</t>
  </si>
  <si>
    <t>Doprava vybúraných hmôt vodorovná vr.poplatku za uloženie</t>
  </si>
  <si>
    <t>05090362</t>
  </si>
  <si>
    <t>Doplňujúce práce, frézovanie bitúmenového krytu, podkladu</t>
  </si>
  <si>
    <t>Doplňujúce práce, diamantové rezanie bitúmenového krytu, podkladu</t>
  </si>
  <si>
    <t>22010104</t>
  </si>
  <si>
    <t>Podkladné a krycie vrstvy bez spojiva nestmelené, štrkodrva</t>
  </si>
  <si>
    <t>22020421</t>
  </si>
  <si>
    <t>Podkladné a krycie vrstvy s hydraulickým spojivom, cementobetónové jednovrstvové, kamenivo spevnené cementom</t>
  </si>
  <si>
    <t>Podkladné a krycie vrstvy z asfaltových zmesí, bitúmenové postreky, nátery,posypy spojovací postrek</t>
  </si>
  <si>
    <t>Podkladné a krycie vrstvy z asfaltových zmesí, bituménové vrstvy, asfaltový betón</t>
  </si>
  <si>
    <t>22030641</t>
  </si>
  <si>
    <t>22250980</t>
  </si>
  <si>
    <t>Doplňujúce konštrukcie, obrubníky chodníkové</t>
  </si>
  <si>
    <t>22251661</t>
  </si>
  <si>
    <t>Doplňujúce konštrukcie, uzavreté žľabové systémy z betónu</t>
  </si>
  <si>
    <t>02060905</t>
  </si>
  <si>
    <t>Spevňovanie hornín a konštrukcií, opláštenie, spevnenie geotextíliou a geomrežovinou</t>
  </si>
  <si>
    <t>TÚ križ. VSS (mimo) – Obratisko Važecká (mimo), úprava Čingovskej ulice</t>
  </si>
  <si>
    <t>05030507</t>
  </si>
  <si>
    <t>Odstránenie spevnených plôch vozoviek a doplňujúcich konštrukcií, zvislého dopravného značenia, kovových</t>
  </si>
  <si>
    <t>22250671</t>
  </si>
  <si>
    <t>Doplňujúce konštrukcie, zvislé dopravné značky, normály alebo zväčšený rozmer</t>
  </si>
  <si>
    <t>22250776</t>
  </si>
  <si>
    <t>Doplňujúce konštrukcie, vodorovné dopravné značenie, striekané a náterové</t>
  </si>
  <si>
    <t xml:space="preserve">m   </t>
  </si>
  <si>
    <t xml:space="preserve">TÚ križ. VSS (mimo) – Obratisko Važecká (mimo), dopravné značenie   </t>
  </si>
  <si>
    <t>Demolačné  práce</t>
  </si>
  <si>
    <t>Stavebné práce na výstavbe diaľníc a ciest chodníkov a nekrytých  parkovísk</t>
  </si>
  <si>
    <t>Základové  práce a vŕtanie vodných studní</t>
  </si>
  <si>
    <t>SO 17-07-03'!A1</t>
  </si>
  <si>
    <t>SO 17-07-04'!A1</t>
  </si>
  <si>
    <t>SO 17-07-05'!A1</t>
  </si>
  <si>
    <t>SO 17-07-06'!A1</t>
  </si>
  <si>
    <t>SO 17-07-07'!A1</t>
  </si>
  <si>
    <t>SO 17-07-61 '!A1</t>
  </si>
  <si>
    <t>SO 17-07-62 '!A1</t>
  </si>
  <si>
    <t>Výkopové práce a presun zemín</t>
  </si>
  <si>
    <t>Stavebné práce na výstavbe diaľnic a ciest chodníkov a nekrytých parkovísk</t>
  </si>
  <si>
    <t>22251284</t>
  </si>
  <si>
    <t>Doplňujúce konštrukcie,  kábelovody z rúr plastových</t>
  </si>
  <si>
    <t>Inštalovanie vonkajších osvetľovacích zariadení a osvetlenia ciest</t>
  </si>
  <si>
    <t>Káble Cu - NN - káble silové</t>
  </si>
  <si>
    <t>Rozvádzače - NN - skrine</t>
  </si>
  <si>
    <t>Svietidlá a osvetľovacie zariadenia - svietidlá - pouličné</t>
  </si>
  <si>
    <t>Premiestnenie - vodorovné - do 5 000 m</t>
  </si>
  <si>
    <t>Káble Al - NN - káble silové</t>
  </si>
  <si>
    <t>SO 17-23-21.1</t>
  </si>
  <si>
    <t>TÚ križ. VSS (mimo) – Obratisko Važecká (mimo), prípojky NN pre DPMK - odberné elektrické zariadenie</t>
  </si>
  <si>
    <t>Uzemňovacie a bleskozvodné vedenia - svorky - pre vedenia v zemi</t>
  </si>
  <si>
    <t>Uzemňovacie a bleskozvodné vedenia - vedenia v zemi - FeZn</t>
  </si>
  <si>
    <t>Uzemňovacie a bleskozvodné vedenia - nátery - zvodových vodičov</t>
  </si>
  <si>
    <t>Uzemňovacie a bleskozvodné vedenia - meranie - rezistencie uzemnenia</t>
  </si>
  <si>
    <t>Uzemňovacie a bleskozvodné vedenia - revízie - bleskozvodu</t>
  </si>
  <si>
    <t>SO 17-23-21.2</t>
  </si>
  <si>
    <t>TÚ križ. VSS (mimo) – Obratisko Važecká (mimo), prípojky NN pre DPMK - úpravy v distribučnej sústave</t>
  </si>
  <si>
    <t xml:space="preserve">Demolačné práce </t>
  </si>
  <si>
    <t>Vybúranie konštrukcií a demontáže - inštalačného príslušenstva elektroinštalačného silnoprúdového vnútorného</t>
  </si>
  <si>
    <t>SO 17-23-02'!A1</t>
  </si>
  <si>
    <t>SO 17-23-21'!A1</t>
  </si>
  <si>
    <t>SO 17-23-21.1'!A1</t>
  </si>
  <si>
    <t>SO 17-23-21.2'!A1</t>
  </si>
  <si>
    <t>TÚ križ. VSS (mimo) - Obratisko Važecká (mimo), úprava chodníkov a spevnených plôch</t>
  </si>
  <si>
    <t>Odstránenie spevnených plôch vozoviek a doplňujúcich konštrukcií, krytov bitúmenových</t>
  </si>
  <si>
    <t>05030163</t>
  </si>
  <si>
    <t>Odstránenie spevnených plôch vozoviek a doplňujúcich konštrukcií, krytov dlaždených</t>
  </si>
  <si>
    <t>05030407</t>
  </si>
  <si>
    <t>Odstránenie spevnených plôch vozoviek a doplňujúcich konštrukcií, zvodidiel, zábradlia,stien, oplotení kovových</t>
  </si>
  <si>
    <t>01020101</t>
  </si>
  <si>
    <t>Odkopávky a prekopávky humóznej vrstvy ornice</t>
  </si>
  <si>
    <t>01020200</t>
  </si>
  <si>
    <t>Odkopávky a prekopávky nezapažené</t>
  </si>
  <si>
    <t>01020300</t>
  </si>
  <si>
    <t>Odkopávky a prekopávky v zemníkoch</t>
  </si>
  <si>
    <t>01040100</t>
  </si>
  <si>
    <t>Konštrukcie z hornín - skládky</t>
  </si>
  <si>
    <t>01080501</t>
  </si>
  <si>
    <t>Povrchové úpravy terénu, úpravy povrchov rozprestretím ornice</t>
  </si>
  <si>
    <t>01080503</t>
  </si>
  <si>
    <t>Povrchové úpravy terénu, úpravy povrchov založením trávnika hydroosevom</t>
  </si>
  <si>
    <t>27030422</t>
  </si>
  <si>
    <t>Kanalizácie, rúry plastové, PVC</t>
  </si>
  <si>
    <t>27031172</t>
  </si>
  <si>
    <t>Kanalizácie, ostatné konštrukcie, vpusty kanalizačné</t>
  </si>
  <si>
    <t>27031177</t>
  </si>
  <si>
    <t>Kanalizácie, ostatné konštrukcie, vsakovacie bloky</t>
  </si>
  <si>
    <t>22010101</t>
  </si>
  <si>
    <t>Podkladné a krycie vrstvy bez spojiva nestmelené,  mechanicky spevnená zemina</t>
  </si>
  <si>
    <t>22020417</t>
  </si>
  <si>
    <t>Podkladné a krycie vrstvy s hydraulickým spojivom, cementobetónové jednovrstvové, beton prostý</t>
  </si>
  <si>
    <t>22040417</t>
  </si>
  <si>
    <t>Kryty dláždené chodníkov komunikácií, rigolov zo zámkovej dlažby, betónovej</t>
  </si>
  <si>
    <t>22250162</t>
  </si>
  <si>
    <t>Doplňujúce konštrukcie, zábradlie kovové</t>
  </si>
  <si>
    <t>29</t>
  </si>
  <si>
    <t>30</t>
  </si>
  <si>
    <t>22251161</t>
  </si>
  <si>
    <t>Doplňujúce konštrukcie, otvorené žľaby z betónových tvárnic</t>
  </si>
  <si>
    <t>31</t>
  </si>
  <si>
    <t>1502060</t>
  </si>
  <si>
    <t>Múry oporné, zárubné, dielce železobetónové</t>
  </si>
  <si>
    <t>32</t>
  </si>
  <si>
    <t>61010101</t>
  </si>
  <si>
    <t>Izolácie proti vode a zemnej vlhkosti, bežných konštrukcií náterivami a tmelmi</t>
  </si>
  <si>
    <t>33</t>
  </si>
  <si>
    <t>34</t>
  </si>
  <si>
    <t>02061081</t>
  </si>
  <si>
    <t>Spevňovanie hornín a konštrukcií, očistenie plôch vodou</t>
  </si>
  <si>
    <t>35</t>
  </si>
  <si>
    <t>14020201</t>
  </si>
  <si>
    <t>Poter vyrovnávací z malty cementovej</t>
  </si>
  <si>
    <t>Práce  na  stavbe miestnych potrubných vedení vody a kanalizácie</t>
  </si>
  <si>
    <t>Práce  na  vrchnej  stavbe  diaľníc, ciest, ulíc, chodníkov  a nekrytých  parkovísk</t>
  </si>
  <si>
    <t>Izolačné  práce  proti vode</t>
  </si>
  <si>
    <t>Betonárske  práce</t>
  </si>
  <si>
    <t>SO 17-07-31 '!A1</t>
  </si>
  <si>
    <t>SO 17-02-01</t>
  </si>
  <si>
    <t>05010105</t>
  </si>
  <si>
    <t>Búranie konštrukcií základov, železobetónových</t>
  </si>
  <si>
    <t>05010205</t>
  </si>
  <si>
    <t>Búranie konštrukcií muriva, priečok, pilierov,prekladov železobetónových</t>
  </si>
  <si>
    <t>05010507</t>
  </si>
  <si>
    <t>Búranie konštrukcií podláh, podkladov, dlažieb kovových</t>
  </si>
  <si>
    <t>05020551</t>
  </si>
  <si>
    <t>Vybúranie a demontáž klampiarskych konštrukcií, krytiny plechovej</t>
  </si>
  <si>
    <t>05020706</t>
  </si>
  <si>
    <t>Vybúranie a demontáž konštrukcií otvorových výplní z dreva</t>
  </si>
  <si>
    <t>05020907</t>
  </si>
  <si>
    <t>Vybúranie konštrukcií a demontáž rôznych predmetov kovových</t>
  </si>
  <si>
    <t>05060103</t>
  </si>
  <si>
    <t>Demolácia objektov, budov z tehál a tvárnic</t>
  </si>
  <si>
    <t>Doprava vybúraných hmôt vodorovná</t>
  </si>
  <si>
    <t xml:space="preserve">TÚ križ. VSS (mimo) – Obratisko Važecká (mimo), demontáž koľajového zvršku </t>
  </si>
  <si>
    <t>05020901</t>
  </si>
  <si>
    <t>Vybúranie konštrukcií a demontáž, rôznych predmetov z dielcov oceľových</t>
  </si>
  <si>
    <t>05020910</t>
  </si>
  <si>
    <t>Vybúranie konštrukcií a demontáž rôznych predmetov z plastov</t>
  </si>
  <si>
    <t>05050101</t>
  </si>
  <si>
    <t>Odstránenie, búranie a demontáže na železniciach, koľajového lôžka z dielcov prefabrikovaných</t>
  </si>
  <si>
    <t>05050164</t>
  </si>
  <si>
    <t>Odstránenie, búranie a demontáže na železniciach, koľajového lôžka z kameniva drveného a ostatných sypkých materiálov</t>
  </si>
  <si>
    <t>05050271</t>
  </si>
  <si>
    <t>Odstránenie, búranie a demontáže na železniciach, koľajových polí na podvaloch</t>
  </si>
  <si>
    <t>01020400</t>
  </si>
  <si>
    <t>Odkopávky a prekopávky komunikácií, železníc, plôch</t>
  </si>
  <si>
    <t>Konštrukcie z hornín - obsypy so zhutnením</t>
  </si>
  <si>
    <t>01080202</t>
  </si>
  <si>
    <t>Povrchové úpravy terénu, úprava pláne bez zhutnenia v násypoch</t>
  </si>
  <si>
    <t>01080502</t>
  </si>
  <si>
    <t>Povrchové úpravy terénu, úpravy povrchov založením trávnika ručne</t>
  </si>
  <si>
    <t>01080807</t>
  </si>
  <si>
    <t>Povrchové úpravy terénu, sadenie, presádzanie, ošetrovanie, ochrana živých plotov</t>
  </si>
  <si>
    <t>27031171</t>
  </si>
  <si>
    <t>Kanalizácie, ostatné konštrukcie, šachty a spádoviská kanalizačné</t>
  </si>
  <si>
    <t>452331</t>
  </si>
  <si>
    <t>22020112</t>
  </si>
  <si>
    <t>Podkladné a krycie vrstvy s hydraulickým spojivom, stabilizované Road mix zmesou spojív</t>
  </si>
  <si>
    <t xml:space="preserve">Doplňujúce konštrukcie, uzavreté odvodňovacie systémy </t>
  </si>
  <si>
    <t>02010105</t>
  </si>
  <si>
    <t>Zlepšovanie základovej pôdy, výplň odvodňovacích rebier alebo trativodov oplášt.z geotextílie</t>
  </si>
  <si>
    <t>02010309</t>
  </si>
  <si>
    <t>Zlepšovanie základovej pôdy, trativody kompletné z potrubia plastického</t>
  </si>
  <si>
    <t>12260533</t>
  </si>
  <si>
    <t>Dokončovacie práce, doplnky vonkajšie plastové</t>
  </si>
  <si>
    <t xml:space="preserve">TÚ križ. VSS (mimo) - Obratisko Važecká (mimo), koľajový zvršok </t>
  </si>
  <si>
    <t>01080300</t>
  </si>
  <si>
    <t>Povrchové úpravy terénu, úprava podložia</t>
  </si>
  <si>
    <t>01080702</t>
  </si>
  <si>
    <t>Povrchové úpravy terénu spevnenie svahu doskami</t>
  </si>
  <si>
    <t>22020418</t>
  </si>
  <si>
    <t>Podkladné a krycie vrstvy s hydraulickým spojivom, cementobetónové jednovrstvové, beton železový</t>
  </si>
  <si>
    <t>Podkladné a krycie vrstvy z asfaltových zmesí, bitúmenové vrstvy, asfaltový betón</t>
  </si>
  <si>
    <t>Kryty dláždené,chodníkov komunikácií,rigolov zo zámkovej dlažby betónovej</t>
  </si>
  <si>
    <t>Doplňujúce konštrukcie,  obrubníky chodníkové</t>
  </si>
  <si>
    <t>24020102</t>
  </si>
  <si>
    <t>Koľajové lôžko zriadenie, kamenivo drvené</t>
  </si>
  <si>
    <t>24030109</t>
  </si>
  <si>
    <t>Koľaj, zriadenie koľaje železničnej NT3</t>
  </si>
  <si>
    <t>Ostatné úpravy zvršku, zváranie koľajníc</t>
  </si>
  <si>
    <t>24051026</t>
  </si>
  <si>
    <t>Ostatné úpravy zvršku, rezanie, vŕtanie koľajníc</t>
  </si>
  <si>
    <t>24250125</t>
  </si>
  <si>
    <t>Doplňujúce konštrukcie, úrovňové prejazdy, podvaly</t>
  </si>
  <si>
    <t>24260107</t>
  </si>
  <si>
    <t>Dokončovacie práce, dilatačné zariadenia pre koľaje NT3</t>
  </si>
  <si>
    <t>61040111</t>
  </si>
  <si>
    <t>Izolácie akustické, protiotrasové bežných stavebných konštrukcií, rohožami</t>
  </si>
  <si>
    <t>Murovanie  a  murárske  práce</t>
  </si>
  <si>
    <t>Stavebné  práce  na  stavbe  železníc</t>
  </si>
  <si>
    <t>Zvukovoizolačné práce</t>
  </si>
  <si>
    <t>SO 17-02-01'!A1</t>
  </si>
  <si>
    <t>SO 17-02-11 '!A1</t>
  </si>
  <si>
    <t>SO 17-04-01'!A1</t>
  </si>
  <si>
    <t>SO 17-05-01 '!A1</t>
  </si>
  <si>
    <t>01060700</t>
  </si>
  <si>
    <t>Premiestnenie  nakladanie, prekladanie, vykladanie</t>
  </si>
  <si>
    <t>452238</t>
  </si>
  <si>
    <t>Kompletovanie a montáž prefabrikovaných konštrukcií</t>
  </si>
  <si>
    <t>15010301</t>
  </si>
  <si>
    <t>Základové pätky z dielcov betónových</t>
  </si>
  <si>
    <t>Práce na vrchnej stavbe diaľníc, ciest, ulíc, chodníkov a nekrytých parkovísk</t>
  </si>
  <si>
    <t>12200416</t>
  </si>
  <si>
    <t>Podkladné konštr.pre inž. stavby, bloky z prefabrikovaných dielcov</t>
  </si>
  <si>
    <t>Doplňujúce konštrukcie,  zábradlie kovové</t>
  </si>
  <si>
    <t>22250675</t>
  </si>
  <si>
    <t>Doplňujúce konštrukcie, zvislé dopravné značky, portály</t>
  </si>
  <si>
    <t>Práce na spodnej stavbe diaľníc, ciest, ulíc a chodníkov</t>
  </si>
  <si>
    <t>22010103</t>
  </si>
  <si>
    <t>Podkladné a krycie vrstvy bez spojiva nestmelené, kamenivo drvené</t>
  </si>
  <si>
    <t>11010101</t>
  </si>
  <si>
    <t>Základy, pásy z betónu prostého</t>
  </si>
  <si>
    <t>11010112</t>
  </si>
  <si>
    <t>Základy, pásy, debnenie z dielcov</t>
  </si>
  <si>
    <t>11010201</t>
  </si>
  <si>
    <t>Základy, pätky z betónu prostého</t>
  </si>
  <si>
    <t xml:space="preserve">Izolačné práce proti vode </t>
  </si>
  <si>
    <t>11010402</t>
  </si>
  <si>
    <t>Základy, múry z betónu železového</t>
  </si>
  <si>
    <t>11010412</t>
  </si>
  <si>
    <t>Základy, múry, debnenie z dielcov</t>
  </si>
  <si>
    <t>TTÚ križ. VSS (mimo) – Obratisko Važecká (mimo), zastávka Čingovská - nástupištia</t>
  </si>
  <si>
    <t>Izolačné práce proti vode</t>
  </si>
  <si>
    <t>452614</t>
  </si>
  <si>
    <t>11090102</t>
  </si>
  <si>
    <t>Schodiskové konštrukcie kompletné, z betónu železového</t>
  </si>
  <si>
    <t>SO 17-06-01'!A1</t>
  </si>
  <si>
    <t>SO 17-06-02'!A1</t>
  </si>
  <si>
    <t>SO 17-06-03'!A1</t>
  </si>
  <si>
    <t>SO 17-06-04'!A1</t>
  </si>
  <si>
    <t>SO 17-06-05'!A1</t>
  </si>
  <si>
    <t>SO 17-06-06'!A1</t>
  </si>
  <si>
    <t>451111</t>
  </si>
  <si>
    <t>05020341</t>
  </si>
  <si>
    <t>Vybúranie konštrukcií a demontáže, inštalačného vedenia a príslušenstva stožiarov</t>
  </si>
  <si>
    <t>451120</t>
  </si>
  <si>
    <t>01030302</t>
  </si>
  <si>
    <t>Hĺbené vykopávky šachiet nezapažených</t>
  </si>
  <si>
    <t>452341</t>
  </si>
  <si>
    <t>Stavebné práce na stavbe železníc</t>
  </si>
  <si>
    <t>92110115</t>
  </si>
  <si>
    <t>Zariadenia železničné zabezpečovacie - regulácia a skúšanie zabezpečovacích zariadení</t>
  </si>
  <si>
    <t>452621</t>
  </si>
  <si>
    <t>Lešenárske práce</t>
  </si>
  <si>
    <t>03070100</t>
  </si>
  <si>
    <t>Hydraulická zdvíhacia plošina na automobilovom podvozku</t>
  </si>
  <si>
    <t>453156</t>
  </si>
  <si>
    <t>Inštalovanie nízkého napätia</t>
  </si>
  <si>
    <t>Káble Cu - NN káble návestné</t>
  </si>
  <si>
    <t>453161</t>
  </si>
  <si>
    <t>Svietidlá a osvetľovacie zariadenia - stožiare osvetľovacie</t>
  </si>
  <si>
    <t>Elektromontáže - údržba, činnosti</t>
  </si>
  <si>
    <t>453162</t>
  </si>
  <si>
    <t>Vedenia vonkajšie, káblové (miestne siete) - vedenia uzemňovacie v zemi FeZn</t>
  </si>
  <si>
    <t>92110114</t>
  </si>
  <si>
    <t>Zariadenia železničné zabezpečovacie - signalizačné zariadenia pre cestné križovatky</t>
  </si>
  <si>
    <t>Slaboprúdové zariadenia - zabezpečovacie a strážiace snímače</t>
  </si>
  <si>
    <t>PS 17-21-01'!A1</t>
  </si>
  <si>
    <t>PS 17-21-02'!A1</t>
  </si>
  <si>
    <t>PS 17-21-03'!A1</t>
  </si>
  <si>
    <t>PS 17-21-04'!A1</t>
  </si>
  <si>
    <t>PS 17-21-06'!A1</t>
  </si>
  <si>
    <t>452136</t>
  </si>
  <si>
    <t>Práce na stavbe diaľkových vedení komunikačných nadzemných</t>
  </si>
  <si>
    <t>92101101</t>
  </si>
  <si>
    <t>Zariadenia rádiokomunikačné - skúšky, merania</t>
  </si>
  <si>
    <t>Vedenia vonkajšie káblové (diaľkové siete) - káble optické úložné</t>
  </si>
  <si>
    <t>Rozvádzače - NN  rozvodnice</t>
  </si>
  <si>
    <t xml:space="preserve">Práce  na  spodnej  stavbe  diaľníc, ciest, ulíc a chodníkov </t>
  </si>
  <si>
    <t>02020673</t>
  </si>
  <si>
    <t>Vrty pre pilóty, tr.horniny III</t>
  </si>
  <si>
    <t>02040222</t>
  </si>
  <si>
    <t>Pilóty betónované na mieste s vytiahnutím pažnice, beton železový</t>
  </si>
  <si>
    <t xml:space="preserve">Betonárske práce </t>
  </si>
  <si>
    <t>11010202</t>
  </si>
  <si>
    <t>Základy, pätky z betónu železového</t>
  </si>
  <si>
    <t>11010212</t>
  </si>
  <si>
    <t>Základy, pätky, debnenie z dielcov</t>
  </si>
  <si>
    <t>11010221</t>
  </si>
  <si>
    <t>Základy, pätky, výstuž z betonárskej ocele</t>
  </si>
  <si>
    <t xml:space="preserve">Montáž kovových konštrukcií </t>
  </si>
  <si>
    <t>67160128</t>
  </si>
  <si>
    <t>Presvetľovacie konštrukcie, svetlíky hrebeňové</t>
  </si>
  <si>
    <t>67070105</t>
  </si>
  <si>
    <t>Zastrešenie, krytina z plechu hladkého</t>
  </si>
  <si>
    <t>68060800</t>
  </si>
  <si>
    <t>Ostatné doplnkové konštrukcie, strechy</t>
  </si>
  <si>
    <t xml:space="preserve">Práce na strešných konštrukciách </t>
  </si>
  <si>
    <t>62040100</t>
  </si>
  <si>
    <t>Montáž striech, väzníky a zavetrovanie</t>
  </si>
  <si>
    <t>62040308</t>
  </si>
  <si>
    <t>Montáž striech, debnenie a laťovanie, hrubé laty</t>
  </si>
  <si>
    <t>Klampiarske  práce</t>
  </si>
  <si>
    <t>64050101</t>
  </si>
  <si>
    <t>Odvodňovacie žľaby, pododkvapové, plech pozinkovaný</t>
  </si>
  <si>
    <t>KS: 1274</t>
  </si>
  <si>
    <t>01040302</t>
  </si>
  <si>
    <t>Konštrukcie z hornín - prechodové vrstvy so zhutnením</t>
  </si>
  <si>
    <t>15200506</t>
  </si>
  <si>
    <t>Mestský mobiliár, prístrešky MHD, dielce kovové</t>
  </si>
  <si>
    <t>Doplňujúce konštrukcie,  kábelovody z rúr alebo dielcov plastových</t>
  </si>
  <si>
    <t>11010302</t>
  </si>
  <si>
    <t>Základy, dosky z betónu železového</t>
  </si>
  <si>
    <t>11010312</t>
  </si>
  <si>
    <t>Základy, dosky, debnenie z dielcov</t>
  </si>
  <si>
    <t>11010321</t>
  </si>
  <si>
    <t>Základy, dosky, výstuž z betonárskej ocele</t>
  </si>
  <si>
    <t>SW vizualizačného systému, Konfigurácia sieťových komponent</t>
  </si>
  <si>
    <t>Užívateľská príručka, Zaškolenie obsluhy, Individuálne skúšky, Komplexné skúšky</t>
  </si>
  <si>
    <t>HW PLC, vrátane komunikácie a napájania 24VDC, prepätové ochrany</t>
  </si>
  <si>
    <t>súbor</t>
  </si>
  <si>
    <t>SW vizualizačného systému - aplikácia pre trať - úplná prezentácia (pre rozlíšenie WUXGA a 4K) + Konfigurácia sieťových komponent</t>
  </si>
  <si>
    <t>PS 17-23-41'!A1</t>
  </si>
  <si>
    <t>PS 17-23-42'!A1</t>
  </si>
  <si>
    <t>Rozvádzač, Modulárne PLC, Pripojenie ochranných terminálov, optické a metalické káble, Konfigutácia sieťových komponent, ....</t>
  </si>
  <si>
    <t>Upgrade HW a SW prostriedkov centrály DPMK</t>
  </si>
  <si>
    <t>PS 17-23-51'!A1</t>
  </si>
  <si>
    <t>PS 17-24-03'!A1</t>
  </si>
  <si>
    <t>SO 17-20-11'!A1</t>
  </si>
  <si>
    <t>KS: 2112</t>
  </si>
  <si>
    <t>Hĺbené vykopávky rýh š nad 600 mm</t>
  </si>
  <si>
    <t>01070101</t>
  </si>
  <si>
    <t>Paženie, resp.zaistenie výrubu v podzemí vykopávok príložné</t>
  </si>
  <si>
    <t>Stavebné práce na stavbe potrubných vedení nafty a plynu</t>
  </si>
  <si>
    <t>11250901</t>
  </si>
  <si>
    <t>Doplňujúce konštrukcie, obetónovanie potrubia, z betónu prostého</t>
  </si>
  <si>
    <t>22040145</t>
  </si>
  <si>
    <t>Kryty dláždené chodníkov komunikácií, rigolov z prefabrikovaných panelov, cestných</t>
  </si>
  <si>
    <t>27201391</t>
  </si>
  <si>
    <t>Podkladné konštrukcie pod potrubie, šachty, stoky atď., štrkopieskom</t>
  </si>
  <si>
    <t>27010421</t>
  </si>
  <si>
    <t>Plynovody z rúr plastových, PE, PP</t>
  </si>
  <si>
    <t>27070401</t>
  </si>
  <si>
    <t>Chráničky, rúry plastové, nedelená</t>
  </si>
  <si>
    <t>27011283</t>
  </si>
  <si>
    <t>Plynovody, ostatné montážne práce, doplňujúce činnosti</t>
  </si>
  <si>
    <t>27011288</t>
  </si>
  <si>
    <t xml:space="preserve">Plynovody, ostatné montážne práce, doplňujúce činnosti - uzatvorenie potrubia </t>
  </si>
  <si>
    <t>27011285</t>
  </si>
  <si>
    <t>Plynovody, ostatné montážne práce, tlak. skúšky tesnosti potrubia</t>
  </si>
  <si>
    <t>27011287</t>
  </si>
  <si>
    <t>Plynovody, ostatné montážne práce, revízie</t>
  </si>
  <si>
    <t>SO 17-08-11'!A1</t>
  </si>
  <si>
    <t>KS: 2222</t>
  </si>
  <si>
    <t>SO 17.08.21</t>
  </si>
  <si>
    <t>TÚ križ. VSS (mimo) – Obratisko Važecká (mimo), ochrany a úpravy horúcovodov (TEKO a.s.)</t>
  </si>
  <si>
    <t>05010504</t>
  </si>
  <si>
    <t>Búranie konštrukcií podláh, podkladov, dlažieb betónových</t>
  </si>
  <si>
    <t>05020131</t>
  </si>
  <si>
    <t>Vybúranie konštrukcií a demontáže - odstránenie izolácie povlakovej</t>
  </si>
  <si>
    <t>Premiestnenie  vodorovné do 1 000 m</t>
  </si>
  <si>
    <t>61010401</t>
  </si>
  <si>
    <t>Izolácie proti vode a zemnej vlhkosti, podzemných objektov náterivami a tmelmi</t>
  </si>
  <si>
    <t>61010402</t>
  </si>
  <si>
    <t>Izolácie proti vode a zemnej vlhkosti, podzemných objektov pásmi</t>
  </si>
  <si>
    <t xml:space="preserve">Tepelnoizolačné práce </t>
  </si>
  <si>
    <t xml:space="preserve">Tepelná izolácia bežných stavebných konštrukcií doskami </t>
  </si>
  <si>
    <t xml:space="preserve">Omietkarské práce </t>
  </si>
  <si>
    <t>13071613</t>
  </si>
  <si>
    <t>Vonkajšie povrchy vodorov. konštrukcií, reprofilácia vodor. plôch maltou sanačnou</t>
  </si>
  <si>
    <t>SO 17.08.21.1</t>
  </si>
  <si>
    <t>SO 17.08.21'!A1</t>
  </si>
  <si>
    <t>SO 17.08.21.1'!A1</t>
  </si>
  <si>
    <t>SO 17-09-01.1</t>
  </si>
  <si>
    <t>SO 17-09-01.2</t>
  </si>
  <si>
    <t>SO 17-09-01.3</t>
  </si>
  <si>
    <t>SO 17-09-01.4</t>
  </si>
  <si>
    <t>SO 17-09-01.5</t>
  </si>
  <si>
    <t>SO 17-09-01.6</t>
  </si>
  <si>
    <t>SO 17-09-01.7</t>
  </si>
  <si>
    <t>SO 17-09-01.8</t>
  </si>
  <si>
    <t>Ochrana kanalizačného zberača ŽB DN2180 v km 0,861</t>
  </si>
  <si>
    <t>Ochrana kanalizačných zberačov ŽB DN1400 a PVC DN500 v km 1,095 - 1,303</t>
  </si>
  <si>
    <t>Ochrana kanalizačného zberača B DN1000 v km 1,359</t>
  </si>
  <si>
    <t>Ochrana kanalizácie ŽB DN 400 v km 1,569</t>
  </si>
  <si>
    <t>Ochrana kanalizácie ŽB DN 400 v km 1,720</t>
  </si>
  <si>
    <t>Ochrana kanalizačného zberača v km 2,165</t>
  </si>
  <si>
    <t>Ochrana kanalizačného zberača ŽB DN 1000 v km 2,733</t>
  </si>
  <si>
    <t>KS: 2223</t>
  </si>
  <si>
    <t xml:space="preserve">Časť: </t>
  </si>
  <si>
    <t>Práce na stavbe miestnych potrubných vedení vody a kanalizácie</t>
  </si>
  <si>
    <t>Všeobecné práce na stavbe diaľkových potrubných vedení</t>
  </si>
  <si>
    <t>27031176</t>
  </si>
  <si>
    <t>Kanalizácie, ostatné konštrukcie, doplnky</t>
  </si>
  <si>
    <t>11990000</t>
  </si>
  <si>
    <t>Presun hmôt</t>
  </si>
  <si>
    <t>Časť:</t>
  </si>
  <si>
    <t>SO 17-09-01.1'!A1</t>
  </si>
  <si>
    <t>SO 17-09-01.3'!A1</t>
  </si>
  <si>
    <t>SO 17-09-01.4'!A1</t>
  </si>
  <si>
    <t>SO 17-09-01.5'!A1</t>
  </si>
  <si>
    <t>SO 17-09-01.6'!A1</t>
  </si>
  <si>
    <t>SO 17-09-01.7'!A1</t>
  </si>
  <si>
    <t>SO 17-09-01.8'!A1</t>
  </si>
  <si>
    <t>SO 17-08-01.1</t>
  </si>
  <si>
    <t>SO 17-08-01.2</t>
  </si>
  <si>
    <t>SO 17-08-01.3</t>
  </si>
  <si>
    <t>SO 17-08-01.4</t>
  </si>
  <si>
    <t>Preložka vodovodu TVL DN800 v km 0,888</t>
  </si>
  <si>
    <t>Preložky vodovodov TVL DN500 a DN600</t>
  </si>
  <si>
    <t>Preložka vodovodu TVL DN300 v km 1,416</t>
  </si>
  <si>
    <t>Preložka vodovodu TVL DN300 v km 1,862</t>
  </si>
  <si>
    <t>00040222</t>
  </si>
  <si>
    <t>PS 17-22-71.1</t>
  </si>
  <si>
    <t>TÚ križ. VSS (mimo) – Obratisko Važecká (mimo), ochrany a úpravy zavesených opt. vedení</t>
  </si>
  <si>
    <t xml:space="preserve">ANTIK </t>
  </si>
  <si>
    <t>Dočasný stav:</t>
  </si>
  <si>
    <t>05020340</t>
  </si>
  <si>
    <t>Vybúranie konštrukcií a demontáže - inštalačného vedenia a príslušenstva elektroinštalačného</t>
  </si>
  <si>
    <t>Lešenárske  práce</t>
  </si>
  <si>
    <t>92010419</t>
  </si>
  <si>
    <t>Vedenia nadzemné - drôtové, kontrola</t>
  </si>
  <si>
    <t>Vedenia vonkajšie, káblové (miestne siete) - držiaky lán oceľových</t>
  </si>
  <si>
    <t>Vedenia vonkajšie, káblové (miestne siete) - objímky lán závesných</t>
  </si>
  <si>
    <t>Vedenia vonkajšie, káblové (miestne siete) - pásy poisťovacie lán oceľových</t>
  </si>
  <si>
    <t>Konečný stav:</t>
  </si>
  <si>
    <t>Vybúranie konštrukcií a demontáže - inštalačného vedenia a príslušenstva, stožiarov</t>
  </si>
  <si>
    <t>Vedenia vonkajšie káblové (diaľkové siete) - činnosti na kábloch</t>
  </si>
  <si>
    <t>PS 17-22-71.2</t>
  </si>
  <si>
    <t xml:space="preserve">SWAN </t>
  </si>
  <si>
    <t>PS 17-22-71.1'!A1</t>
  </si>
  <si>
    <t>PS 17-22-71.2'!A1</t>
  </si>
  <si>
    <t>TÚ križ. VSS (mimo) – Obratisko Važecká (mimo), ochrany a úpravy
rozvodov vodovodných potrubí</t>
  </si>
  <si>
    <t>05021001</t>
  </si>
  <si>
    <t>Vybúranie konštrukcií a demontáž vonkajších potrubí ostatných, vodovodných</t>
  </si>
  <si>
    <t>27070101</t>
  </si>
  <si>
    <t>Chráničky, rúry oceľové, nedelená</t>
  </si>
  <si>
    <t>88020104</t>
  </si>
  <si>
    <t>Vodovod, potrubie z rúr liatinových</t>
  </si>
  <si>
    <t>88020221</t>
  </si>
  <si>
    <t>Vodovod, príslušenstvo, armatúry</t>
  </si>
  <si>
    <t>05010305</t>
  </si>
  <si>
    <t>Búranie konštrukcií stropov, klenieb, schodov železobetónových</t>
  </si>
  <si>
    <t>05020883</t>
  </si>
  <si>
    <t>Vybúranie konštrukcií a demontáž vonkajších oceľových potrubí, doplnkových konštrukcií</t>
  </si>
  <si>
    <t>Vodovod, príslušenstvo,   armatúry</t>
  </si>
  <si>
    <t>27021176</t>
  </si>
  <si>
    <t>Vodovody, ostatné konštrukcie, doplnky</t>
  </si>
  <si>
    <t>Doplňujúce konštrukcie, šachty armatúrne z betónu železového</t>
  </si>
  <si>
    <t xml:space="preserve"> </t>
  </si>
  <si>
    <t>62100100</t>
  </si>
  <si>
    <t>Doplnkové konštrukcie, rošty</t>
  </si>
  <si>
    <t>89020424</t>
  </si>
  <si>
    <t>Strojovne - nádrže, nádoby tlakové</t>
  </si>
  <si>
    <t>sub</t>
  </si>
  <si>
    <t>SO 17-08-01-1'!A1</t>
  </si>
  <si>
    <t>SO 17-08-01-2'!A1</t>
  </si>
  <si>
    <t>SO 17-08-01-3'!A1</t>
  </si>
  <si>
    <t>SO 17-08-01-4'!A1</t>
  </si>
  <si>
    <t>SO 17-20-01.1</t>
  </si>
  <si>
    <t>Všeobecné položky v procese verejného obstarávania</t>
  </si>
  <si>
    <t>05010203</t>
  </si>
  <si>
    <t>Búranie konštrukcií murivo, priečky, piliere,preklady tehelné</t>
  </si>
  <si>
    <t>05010207</t>
  </si>
  <si>
    <t>Búranie konštrukcií murivo, priečky, piliere,preklady kovové</t>
  </si>
  <si>
    <t>05010307</t>
  </si>
  <si>
    <t>Búranie konštrukcií stropy, klenby, schody kovové</t>
  </si>
  <si>
    <t>Búranie konštrukcií podlahy, podklady, dlažby betónové</t>
  </si>
  <si>
    <t>Búranie konštrukcií podlahy, podklady, dlažby kovové</t>
  </si>
  <si>
    <t>05010508</t>
  </si>
  <si>
    <t>Búranie konštrukcií podlahy, podklady, dlažby keramické</t>
  </si>
  <si>
    <t>05010510</t>
  </si>
  <si>
    <t>Búranie konštrukcií podlahy, podklady, dlažby plastové, gumené</t>
  </si>
  <si>
    <t>05010703</t>
  </si>
  <si>
    <t>Búranie konštrukcií prerážanie otvorov v murive tehelnom</t>
  </si>
  <si>
    <t>05010705</t>
  </si>
  <si>
    <t>Búranie konštrukcií prerážanie otvorov v murive železobetónovom</t>
  </si>
  <si>
    <t>05010811</t>
  </si>
  <si>
    <t>Búranie konštrukcií otlčenie omietok a odstránenie povrchových úprav vápenných</t>
  </si>
  <si>
    <t>05010814</t>
  </si>
  <si>
    <t>Búranie konštrukcií otlčenie omietok a odstránenie povrchových úprav obkladov</t>
  </si>
  <si>
    <t>Vybúranie konštrukcií a demontáže odstránenie izolácie povlakovej</t>
  </si>
  <si>
    <t>05020132</t>
  </si>
  <si>
    <t>Vybúranie konštrukcií a demontáže odstránenie izolácie tepelnej</t>
  </si>
  <si>
    <t>05020346</t>
  </si>
  <si>
    <t>Vybúranie konštrukcií a demontáže inštalačného vedenia a príslušenstva strojového vybavenia a zariaď</t>
  </si>
  <si>
    <t>05020552</t>
  </si>
  <si>
    <t>Vybúranie konštrukcií a demontáže klampiarskych konštrukcií oplechovania, ríms, parapetov,  odkvapov</t>
  </si>
  <si>
    <t>05020553</t>
  </si>
  <si>
    <t>Vybúranie konštrukcií a demontáže klampiarskych konštrukcií žľabov</t>
  </si>
  <si>
    <t>05020554</t>
  </si>
  <si>
    <t>Vybúranie konštrukcií a demontáže klampiarskych konštrukcií kusových  prvkov</t>
  </si>
  <si>
    <t>05020655</t>
  </si>
  <si>
    <t>Vybúranie konštrukcií a demontáže krytiny povlakovej</t>
  </si>
  <si>
    <t>Vybúranie konštrukcií a demontáže otvorových výplní z dreva</t>
  </si>
  <si>
    <t>05020707</t>
  </si>
  <si>
    <t>Vybúranie konštrukcií a demontáže otvorových výplní z kovu</t>
  </si>
  <si>
    <t>Vybúranie konštrukcií a demontáže rôznych predmetov kovových</t>
  </si>
  <si>
    <t>Odstránenie spevnených plôch  vozoviek a doplňujúcich konštrukcií krytov cementobetónových</t>
  </si>
  <si>
    <t>05030164</t>
  </si>
  <si>
    <t>Odstránenie spevnených plôch  vozoviek a doplňujúcich konštrukcií krytov z kameniva hrubého drveného</t>
  </si>
  <si>
    <t>Odstránenie spevnených plôch  vozoviek a doplňujúcich konštrukcií obrubníkov a krajníkov betónových</t>
  </si>
  <si>
    <t>05080186</t>
  </si>
  <si>
    <t>Doprava vybúraných hmôt zvislá doprava po schodoch</t>
  </si>
  <si>
    <t>Doprava vybúraných hmôt vodorovná doprava</t>
  </si>
  <si>
    <t>05080290</t>
  </si>
  <si>
    <t>Doprava vybúraných hmôt - Vodorovná doprava - Uloženie</t>
  </si>
  <si>
    <t>05080387</t>
  </si>
  <si>
    <t>Doprava vybúraných hmôt vnútrostavenisková doprava prenajom kontajneru</t>
  </si>
  <si>
    <t>05080900</t>
  </si>
  <si>
    <t>Doprava vybúraných hmôt - Poplatky</t>
  </si>
  <si>
    <t>05089000</t>
  </si>
  <si>
    <t>Doprava vybúraných hmôt - Nakladanie</t>
  </si>
  <si>
    <t>05090605</t>
  </si>
  <si>
    <t>Doplňujúce práce otryskanie železobetónovej konštrukcie</t>
  </si>
  <si>
    <t>Paženie resp.zaistenie výrubu v podzemí vykopávok príložné</t>
  </si>
  <si>
    <t>Konštrukcie z hornín zásypy so zhutnením</t>
  </si>
  <si>
    <t>Konštrukcie z hornín obsypy bez zhutnenia</t>
  </si>
  <si>
    <t>Montáž kovových konštrukcií</t>
  </si>
  <si>
    <t>67040216</t>
  </si>
  <si>
    <t>Výplne otvorov dvere otváravé</t>
  </si>
  <si>
    <t>67040218</t>
  </si>
  <si>
    <t>Výplne otvorov dvere kyvné</t>
  </si>
  <si>
    <t>67040319</t>
  </si>
  <si>
    <t>Výplne otvorov vráta otočné</t>
  </si>
  <si>
    <t>67040424</t>
  </si>
  <si>
    <t>Výplne otvorov mreže a rolety pevné</t>
  </si>
  <si>
    <t>Práce na výstavbe diaľníc a ciest chodníkov a nekrytých parkovísk</t>
  </si>
  <si>
    <t>22010102</t>
  </si>
  <si>
    <t>Podkladné a krycie vrstvy bez spojiva nestmelené (bez spojiva) štrkopiesok</t>
  </si>
  <si>
    <t>Doplňujúce konštrukcie obrubníky chodníkové</t>
  </si>
  <si>
    <t>Podkladné a krycie vrstvy s hydraulickým spojivom cementobetónové jednovrstvové beton prostý</t>
  </si>
  <si>
    <t>Klampiarské práce</t>
  </si>
  <si>
    <t>64020401</t>
  </si>
  <si>
    <t>Oplechovanie parapetov plech pozinkovaný</t>
  </si>
  <si>
    <t>64020501</t>
  </si>
  <si>
    <t>Oplechovanie muriva plech pozinkovaný</t>
  </si>
  <si>
    <t>Odvodňovacie žľaby pododkvapové plech pozinkovaný</t>
  </si>
  <si>
    <t>64060201</t>
  </si>
  <si>
    <t>Odvodňovacie rúry kruhové plech pozinkovaný</t>
  </si>
  <si>
    <t>64050106</t>
  </si>
  <si>
    <t>Odvodňovacie žľaby pododkvapové plech - kotliky</t>
  </si>
  <si>
    <t>64060301</t>
  </si>
  <si>
    <t>Odvodňovacie rúry doplnky plech pozinkovaný</t>
  </si>
  <si>
    <t>61020102</t>
  </si>
  <si>
    <t>Hydroizolácia striech plochých do sklonu 10° pásmi</t>
  </si>
  <si>
    <t>61020104</t>
  </si>
  <si>
    <t>Hydroizolácia striech plochých do sklonu 10° termoplastmi</t>
  </si>
  <si>
    <t>61020105</t>
  </si>
  <si>
    <t>Hydroizolácia striech plochých do sklonu 10° ochrannými a podkladnými textíliami</t>
  </si>
  <si>
    <t>61020704</t>
  </si>
  <si>
    <t>Hydroizolácia striech doplnky striech termoplastmi</t>
  </si>
  <si>
    <t>Lešenárské práce</t>
  </si>
  <si>
    <t>03010101</t>
  </si>
  <si>
    <t>Lešenie radové ľahké pracovné(do 1,5 kPa) s podlahami</t>
  </si>
  <si>
    <t>03030103</t>
  </si>
  <si>
    <t>Lešenie pomocné ľahké pracovné na rovnom povrchu</t>
  </si>
  <si>
    <t>Murovanie a murárske práce</t>
  </si>
  <si>
    <t>12020101</t>
  </si>
  <si>
    <t>Múry nosné tehly a tvarovky pálené</t>
  </si>
  <si>
    <t>12020202</t>
  </si>
  <si>
    <t>Múry výplňové tehly a tvárnice nepálené</t>
  </si>
  <si>
    <t>12040102</t>
  </si>
  <si>
    <t>Priečky, steny výplňové, deliacie tehly a tvárnice nepálené</t>
  </si>
  <si>
    <t>12040201</t>
  </si>
  <si>
    <t>Priečky, steny izolačné primurovky,obklady tehly a tvarovky pálené</t>
  </si>
  <si>
    <t>12230218</t>
  </si>
  <si>
    <t>Osadzovanie konštrukcií zárubní kovových</t>
  </si>
  <si>
    <t>Tepelnoizolačné práce</t>
  </si>
  <si>
    <t>61030108</t>
  </si>
  <si>
    <t>Tepelná izolácia bežných stavebných konštrukcií doskami</t>
  </si>
  <si>
    <t>Inštalovanie ventilácie a klimatizácie</t>
  </si>
  <si>
    <t>93030400</t>
  </si>
  <si>
    <t>Koncové prvky žalúzie</t>
  </si>
  <si>
    <t>Omietkarské práce</t>
  </si>
  <si>
    <t>13010203</t>
  </si>
  <si>
    <t>Vnútorné povrchy stropov a podhľadov schodiskových konštrukcií omietka hrubá zatrená z malty vápenno</t>
  </si>
  <si>
    <t>13010409</t>
  </si>
  <si>
    <t xml:space="preserve">Vnútorné povrchy stropov a podhľadov schodiskových konštrukcií omietka štuková zo suchej omietkovej </t>
  </si>
  <si>
    <t>13011716</t>
  </si>
  <si>
    <t>Vnútorné povrchy stropov a podhľadov schodiskových konštrukcií potiahnutie pletivom keramickým a pod</t>
  </si>
  <si>
    <t>13030203</t>
  </si>
  <si>
    <t>Vnútorné povrchy stien omietka hrubá zatrená z malty vápennocementovej</t>
  </si>
  <si>
    <t>13030409</t>
  </si>
  <si>
    <t>Vnútorné povrchy stien omietka štuková zo suchej omietkovej zmesi</t>
  </si>
  <si>
    <t>13031716</t>
  </si>
  <si>
    <t>Vnútorné povrchy stien potiahnutie pletivom keramickým a pod.</t>
  </si>
  <si>
    <t>13061111</t>
  </si>
  <si>
    <t>Vnútor. povrchy kanálov, stôk, štôlní, tunelov omietka vodotesná z malty cem. vodotesnej</t>
  </si>
  <si>
    <t>13090910</t>
  </si>
  <si>
    <t>Vonkajšie povrchy stien omietka šľachtená z tekutej omietkovej zmesi</t>
  </si>
  <si>
    <t>Stolárske práce</t>
  </si>
  <si>
    <t>66050201</t>
  </si>
  <si>
    <t>Dvere dverné krídla drevené</t>
  </si>
  <si>
    <t>Kladenie podlách dlažobných krytín, povrchová úprava stien</t>
  </si>
  <si>
    <t>14020946</t>
  </si>
  <si>
    <t>Poter liaty samonivelačný samonivelačná hmota</t>
  </si>
  <si>
    <t>71020102</t>
  </si>
  <si>
    <t>Obklady steny keramické, hladké, protisklzové</t>
  </si>
  <si>
    <t>73020103</t>
  </si>
  <si>
    <t>Syntetické liate epoxidové</t>
  </si>
  <si>
    <t>Sklenárske práce</t>
  </si>
  <si>
    <t>67040115</t>
  </si>
  <si>
    <t>Výplne otvorov okná s beztmelým zasklením</t>
  </si>
  <si>
    <t>Nanášanie ochranných vrstiev - maliarske a natieračské práce</t>
  </si>
  <si>
    <t>84010110</t>
  </si>
  <si>
    <t>Nátery oceľové konštrukcie farba polyuretanová</t>
  </si>
  <si>
    <t>84020121</t>
  </si>
  <si>
    <t>Maľby úprava podkladu mlieko vápenné</t>
  </si>
  <si>
    <t>84020226</t>
  </si>
  <si>
    <t>Maľby stien zmesi tekuté</t>
  </si>
  <si>
    <t>84020326</t>
  </si>
  <si>
    <t>Maľby stropov zmesi tekuté</t>
  </si>
  <si>
    <t>SO 17-20-01.2</t>
  </si>
  <si>
    <t>67030101</t>
  </si>
  <si>
    <t>Schodisko, rebríky a rampy</t>
  </si>
  <si>
    <t>kg</t>
  </si>
  <si>
    <t>67100300</t>
  </si>
  <si>
    <t>Podlahy rošty</t>
  </si>
  <si>
    <t>67150100</t>
  </si>
  <si>
    <t>Oceľové prvky</t>
  </si>
  <si>
    <t>11070102</t>
  </si>
  <si>
    <t>Stropné a strešné konštrukcie budov (pozemných stavieb) plošné, klenby, škrupiny betón železový</t>
  </si>
  <si>
    <t>11070111</t>
  </si>
  <si>
    <t>Stropné a strešné konštrukcie budov (pozemných stavieb) plošné, klenby, škrupiny debnenie tradičné</t>
  </si>
  <si>
    <t>SO 17-20-01.3</t>
  </si>
  <si>
    <t>Projektové práce stavebná časť náklady na dokumetáciu</t>
  </si>
  <si>
    <t>00100003</t>
  </si>
  <si>
    <t>Inžinierska činnosť - skúšky a revízie</t>
  </si>
  <si>
    <t>05010603</t>
  </si>
  <si>
    <t>Búranie konštrukcií prisekanie a osekávanie muriva,vysekávanie výklenkov rýh a kapies v murive tehel</t>
  </si>
  <si>
    <t>01040401</t>
  </si>
  <si>
    <t>Konštrukcie z hornín zásypy bez zhutnenia</t>
  </si>
  <si>
    <t>Povrchové úpravy terénu úprava pláne bez zhutnenia v násypoch</t>
  </si>
  <si>
    <t>Elektroinštalačné práce v neobytných budovách</t>
  </si>
  <si>
    <t>91010101</t>
  </si>
  <si>
    <t>Úložný materiál rúrky elektroinšt., uloź. pod omietkou ohybné</t>
  </si>
  <si>
    <t>91011202</t>
  </si>
  <si>
    <t>Úložný materiál škatule elektroinšt., na povrchu odbočné</t>
  </si>
  <si>
    <t>91021301</t>
  </si>
  <si>
    <t>Oceľové konštrukcie káblové žľaby kovové</t>
  </si>
  <si>
    <t>91022605</t>
  </si>
  <si>
    <t>Oceľové konštrukcie protipožiarne prepážky priechody stenami</t>
  </si>
  <si>
    <t>Káble Cu NN káble silové</t>
  </si>
  <si>
    <t>Káble Cu NN vodiče izolované</t>
  </si>
  <si>
    <t>Káblové súbory,  ukončenie vodičov NN ukonč. vodičov v rozvádzačoch</t>
  </si>
  <si>
    <t>91110101</t>
  </si>
  <si>
    <t>Spínacie, spúšťacie  a regulačné ústrojenstvá spínače NN, domové, nástenné jednopólové</t>
  </si>
  <si>
    <t>91110102</t>
  </si>
  <si>
    <t>Spínacie, spúšťacie  a regulačné ústrojenstvá spínače NN, domové, nástenné dvojpólové</t>
  </si>
  <si>
    <t>91110503</t>
  </si>
  <si>
    <t>Spínacie, spúšťacie  a regulačné ústrojenstvá spínače NN špeciálne koncové</t>
  </si>
  <si>
    <t>91110701</t>
  </si>
  <si>
    <t>Spínacie, spúšťacie  a regulačné ústrojenstvá zásuvky NN, domové, nástenné dvojpólové</t>
  </si>
  <si>
    <t>91200201</t>
  </si>
  <si>
    <t>Svietidlá a osvetľovacie zariadenia svietidlá interiérové</t>
  </si>
  <si>
    <t>91220201</t>
  </si>
  <si>
    <t>Uzemňovacie a bleskozvodné vedenia zachytávače pasívne FeZn</t>
  </si>
  <si>
    <t>SO 17-20-01.4</t>
  </si>
  <si>
    <t>05080388</t>
  </si>
  <si>
    <t>Doprava vybúraných hmôt vnútrostavenisková doprava mechanizmom</t>
  </si>
  <si>
    <t>Práce na stavbe miestných potrubných vedeni vody a kanalizácie</t>
  </si>
  <si>
    <t>Vodovody ostatné konštrukcie doplnky</t>
  </si>
  <si>
    <t>Kanalizácie ostatné konštrukcie vsakovacie bloky</t>
  </si>
  <si>
    <t>Podkladné konštrukcie pod potrubie, šachty, stoky atď. štrkopiesok</t>
  </si>
  <si>
    <t>Elektroinštalácie kúrenia a iných elektrických zariadení v budovách, elektrotechnické inštalačné práce</t>
  </si>
  <si>
    <t>88050561</t>
  </si>
  <si>
    <t xml:space="preserve">Zariaďovacie predmety príprava teplej vody ohrievače </t>
  </si>
  <si>
    <t>61030513</t>
  </si>
  <si>
    <t>Tepelná izolácia potrubí trubicami</t>
  </si>
  <si>
    <t>Práca na vodovodnom domovom potrubí</t>
  </si>
  <si>
    <t>88020102</t>
  </si>
  <si>
    <t>Vodovod potrubie rúry plastové</t>
  </si>
  <si>
    <t>88020190</t>
  </si>
  <si>
    <t>Vodovod - Potrubie - prepláchnutie a skúšky</t>
  </si>
  <si>
    <t>Vodovod príslušenstvo armatúry</t>
  </si>
  <si>
    <t>88050771</t>
  </si>
  <si>
    <t>Zariaďovacie predmety zariaďovacie armatúry ventily výtokové</t>
  </si>
  <si>
    <t>Kladenie kanalizačných potrubí</t>
  </si>
  <si>
    <t>88010102</t>
  </si>
  <si>
    <t>Kanalizácia potrubie rúry plastové</t>
  </si>
  <si>
    <t>88010190</t>
  </si>
  <si>
    <t>Kanalizácia - Potrubie - skúška tesnosti</t>
  </si>
  <si>
    <t>88010202</t>
  </si>
  <si>
    <t>Kanalizácia príslušenstvo uzávierky zápachové</t>
  </si>
  <si>
    <t>88010204</t>
  </si>
  <si>
    <t>Kanalizácia príslušenstvo lapače strešných splavenín</t>
  </si>
  <si>
    <t>88010207</t>
  </si>
  <si>
    <t>Kanalizácia príslušenstvo hlavice ventilačné</t>
  </si>
  <si>
    <t>88010208</t>
  </si>
  <si>
    <t>Kanalizácia príslušenstvo privzdušňovacie ventily</t>
  </si>
  <si>
    <t>Inštalácia pevného sanitárneho príslušenstva</t>
  </si>
  <si>
    <t>88050141</t>
  </si>
  <si>
    <t>Zariaďovacie predmety záchody záchody splachovacie</t>
  </si>
  <si>
    <t>88050243</t>
  </si>
  <si>
    <t>Zariaďovacie predmety kúpeľne umyvadlá</t>
  </si>
  <si>
    <t>88050772</t>
  </si>
  <si>
    <t>Zariaďovacie predmety zariaďovacie armatúry batérie umývadlové, drezové</t>
  </si>
  <si>
    <t>88050774</t>
  </si>
  <si>
    <t>Zariaďovacie predmety zariaďovacie armatúry batérie sprchové</t>
  </si>
  <si>
    <t>88050775</t>
  </si>
  <si>
    <t>Zariaďovacie predmety zariaďovacie armatúry ventily odpadové</t>
  </si>
  <si>
    <t>88050776</t>
  </si>
  <si>
    <t>Zariaďovacie predmety zariaďovacie armatúry uzávierky zápachové</t>
  </si>
  <si>
    <t>SO 17-20-01.5</t>
  </si>
  <si>
    <t>05090501</t>
  </si>
  <si>
    <t>Doplňujúce práce vŕtanie do muriva</t>
  </si>
  <si>
    <t>89050309</t>
  </si>
  <si>
    <t>Vykurovacie telesá sálavé zariadenia vyhrievacie panely</t>
  </si>
  <si>
    <t>89050104</t>
  </si>
  <si>
    <t>Vykurovacie telesá - Radiátory - Rúrkové</t>
  </si>
  <si>
    <t>SO 17-20-01.6</t>
  </si>
  <si>
    <t xml:space="preserve">Zariadenie č.1– Chladenie miestnosti rozvádzača batérií_x000D_
1. nadzemné podlažie (1.NP), m. č.: 105c_x000D_
</t>
  </si>
  <si>
    <t>93050302</t>
  </si>
  <si>
    <t xml:space="preserve">Zariadenie č.2– Chladenie miestnosti transformátora _x000D_
1. nadzemné podlažie (1.NP), m. č.: 112_x000D_
</t>
  </si>
  <si>
    <t>93050303</t>
  </si>
  <si>
    <t>Zariadenie č.3– Chladenie miestnosti rozvodne VN
1. nadzemné podlažie (1.NP), m. č.: 107</t>
  </si>
  <si>
    <t>93050304</t>
  </si>
  <si>
    <t>Zariadenie č.4– Chladenie miestnosti rozvodne JS_x000D_
1. nadzemné podlažie (1.NP), m. č.: 106</t>
  </si>
  <si>
    <t>93050305</t>
  </si>
  <si>
    <t>Zariadenie č.5– Vetranie hygienických priestorov na 1NP_x000D_
1. nadzemné podlažie (1.NP), m. č.: 103, 10</t>
  </si>
  <si>
    <t>93050306</t>
  </si>
  <si>
    <t>Zariadenie č.6– Vetranie hygienických priestorov na 1.PP_x000D_
1. podzemné podlažie (1.PP), m. č.: 005, 0</t>
  </si>
  <si>
    <t>93020101</t>
  </si>
  <si>
    <t>Potrubie pre všetky zariadenia</t>
  </si>
  <si>
    <t>93050400</t>
  </si>
  <si>
    <t>Ostatné</t>
  </si>
  <si>
    <t xml:space="preserve">Statické posúdenie </t>
  </si>
  <si>
    <t>SO 17-20-01.1'!A1</t>
  </si>
  <si>
    <t>SO 17-20-01.2'!A1</t>
  </si>
  <si>
    <t>SO 17-20-01.3'!A1</t>
  </si>
  <si>
    <t>SO 17-20-01.4'!A1</t>
  </si>
  <si>
    <t>SO 17-20-01.5'!A1</t>
  </si>
  <si>
    <t>SO 17-20-01.6'!A1</t>
  </si>
  <si>
    <t>SO 17-20-21.1'!A1</t>
  </si>
  <si>
    <t>SO 17-08-01.5</t>
  </si>
  <si>
    <t>Vodovod U.S.STEEL DN1500 v km 2,179</t>
  </si>
  <si>
    <t>Ochrana kanalizačného zberača ŽB DN 1500 v km 1,821</t>
  </si>
  <si>
    <t>Bleskozvod</t>
  </si>
  <si>
    <t>Inštalovanie stredného napätia</t>
  </si>
  <si>
    <t>Káble Al - VN silové</t>
  </si>
  <si>
    <t>Káblové súbory, ukončenie vodičov - VN káblové spojky priame</t>
  </si>
  <si>
    <t>Elektroinštalačné práce na elektrických rozvádzačoch</t>
  </si>
  <si>
    <t>Káblové súbory, ukončenie vodičov - VN ukonč. vodičov v rozvádzačoch</t>
  </si>
  <si>
    <t>91190207</t>
  </si>
  <si>
    <t>Rozvádzače - VN skrine</t>
  </si>
  <si>
    <t>TÚ križ. VSS (mimo) – Obratisko Važecká (mimo), ochrany a úpravy VN vedení v správe VSD</t>
  </si>
  <si>
    <t>Stavebné práce na výstavbe diaľníc a ciest chodníkov a nekrytých parkovísk</t>
  </si>
  <si>
    <t xml:space="preserve">SO 17-20-21.3 </t>
  </si>
  <si>
    <t>Inštalovanie domových antén a bleskozvodov</t>
  </si>
  <si>
    <t>Uzemňovacie a bleskozvodné vedenia - zachytávače pasívne tyčové</t>
  </si>
  <si>
    <t>Uzemňovacie a bleskozvodné vedenia - vodiče nadzemné, na povrchu FeZn</t>
  </si>
  <si>
    <t>SO 17-20-21.3'!A1</t>
  </si>
  <si>
    <t>SO 17-25-01'!A1</t>
  </si>
  <si>
    <t>SO 17-25-02'!A1</t>
  </si>
  <si>
    <t>SO 17-25-03'!A1</t>
  </si>
  <si>
    <t>SO 17-08-01-5'!A1</t>
  </si>
  <si>
    <t>05090405</t>
  </si>
  <si>
    <t>Doplňujúce práce, diamantové rezanie betónovej konštrukcie</t>
  </si>
  <si>
    <t>Podkladné konštrukcie, dosky, bloky, sedlá, z betónu železového</t>
  </si>
  <si>
    <t>27031174</t>
  </si>
  <si>
    <t>Kanalizácie, ostatné   konštrukcie, armatúry</t>
  </si>
  <si>
    <t>27030421</t>
  </si>
  <si>
    <t>Kanalizácie, rúry plastové, PE,PP</t>
  </si>
  <si>
    <t>SO 17.04.01.1'!A1</t>
  </si>
  <si>
    <t>24250537</t>
  </si>
  <si>
    <t>Doplňujúce konštrukcie, ochranné zariadenia, odvodnenie koľaje</t>
  </si>
  <si>
    <t>KS: 2221</t>
  </si>
  <si>
    <t>KS: 1241</t>
  </si>
  <si>
    <t>Káble Al - NN silové</t>
  </si>
  <si>
    <t>SO 17-23-31'!A1</t>
  </si>
  <si>
    <t>TÚ križ. VSS (mimo) – k.o. Moldavská (mimo), káblovod a chráničková trasa</t>
  </si>
  <si>
    <t>Premiestnenie  vodorovné do 3 000 m</t>
  </si>
  <si>
    <t>01090101</t>
  </si>
  <si>
    <t>Pretláčanie potrubia z rúr oceľových,  tr. hor. 1-4</t>
  </si>
  <si>
    <t>22251784</t>
  </si>
  <si>
    <t>Doplňujúce konštrukcie, kábelové komory plastové</t>
  </si>
  <si>
    <t>11100201</t>
  </si>
  <si>
    <t>Stoky, horná časť z betónu prostého</t>
  </si>
  <si>
    <t>11200301</t>
  </si>
  <si>
    <t>Podkladné konštrukcie, dosky, bloky, sedlá, z betónu prostého</t>
  </si>
  <si>
    <t>11250902</t>
  </si>
  <si>
    <t>Doplňujúce konštrukcie, obetónovanie potrubia, z betónu železového</t>
  </si>
  <si>
    <t>Izolačné  práce  proti  vode</t>
  </si>
  <si>
    <t>TÚ križ. VSS (mimo) - k.o. Obratisko Važecká (mimo), rekonštrukcia mosta a lávky pre peších nad železn.traťou</t>
  </si>
  <si>
    <t>05090502</t>
  </si>
  <si>
    <t>Doplňujúce práce, vŕtanie do železobetónu</t>
  </si>
  <si>
    <t>cm</t>
  </si>
  <si>
    <t>Doplňujúce práce, otryskanie železobetónovej konštrukcie</t>
  </si>
  <si>
    <t>21200116</t>
  </si>
  <si>
    <t>Podkladné a vedľajšie konštrukcie, výplň za oporami a protimrazové kliny zo štrkopiesku</t>
  </si>
  <si>
    <t>21250206</t>
  </si>
  <si>
    <t>Doplňujúce konštrukcie, zábradlia oceľové</t>
  </si>
  <si>
    <t>21250320</t>
  </si>
  <si>
    <t>Doplňujúce konštrukcie, odvodnenie mostov, odvodňovače</t>
  </si>
  <si>
    <t>21250321</t>
  </si>
  <si>
    <t>Doplňujúce konštrukcie, odvodnenie mostov, odvodňovacie potrubie</t>
  </si>
  <si>
    <t>21250424</t>
  </si>
  <si>
    <t>Doplňujúce konštrukcie, dilatačné zariadenia, tesnenie dilatačných škár</t>
  </si>
  <si>
    <t>21250528</t>
  </si>
  <si>
    <t>Doplňujúce konštrukcie, mostné zábrany a ochrany, protidotykové zábrany</t>
  </si>
  <si>
    <t>21250531</t>
  </si>
  <si>
    <t>Doplňujúce konštrukcie, mostné zábrany a ochrany, krycie zábrany</t>
  </si>
  <si>
    <t>21250906</t>
  </si>
  <si>
    <t>Doplňujúce konštrukcie, drobné zariadenia oceľové</t>
  </si>
  <si>
    <t>15020402</t>
  </si>
  <si>
    <t>Múry, rímsy z dielcov železobetónových</t>
  </si>
  <si>
    <t>91251005</t>
  </si>
  <si>
    <t>Elektrizácia železníc - trakčné vedenie, doplňujúce konštrukcie a činnosti, kotevný stĺpik</t>
  </si>
  <si>
    <t>91251911</t>
  </si>
  <si>
    <t>Elektrizácia železníc - trakčné vedenie, vodiče TV, funkčný súbor 9 zostavy TV (bleskoistky, ukoľajnenia, ostatné konštrukcie)</t>
  </si>
  <si>
    <t>kks</t>
  </si>
  <si>
    <t>61010103</t>
  </si>
  <si>
    <t>Izolácie proti vode a zemnej vlhkosti, bežných konštrukcií fóliami</t>
  </si>
  <si>
    <t>61010105</t>
  </si>
  <si>
    <t>Izolácie proti vode a zemnej vlhkosti, bežných konštrukcií ochrannými a podkladnými textíliami</t>
  </si>
  <si>
    <t>61010502</t>
  </si>
  <si>
    <t>Izolácie proti vode a zemnej vlhkosti, mostoviek pásmi</t>
  </si>
  <si>
    <t>61050101</t>
  </si>
  <si>
    <t>452623</t>
  </si>
  <si>
    <t>11050602</t>
  </si>
  <si>
    <t>Zvislé konštrukcie inžinierskych stavieb, rímsy z betónu železového</t>
  </si>
  <si>
    <t>11050611</t>
  </si>
  <si>
    <t>Zvislé konštrukcie inžinierskych stavieb, rímsy, debnenie tradičné</t>
  </si>
  <si>
    <t>11050621</t>
  </si>
  <si>
    <t>Zvislé konštrukcie inžinierskych stavieb, rímsy, výstuž z betonárskej ocele</t>
  </si>
  <si>
    <t>11080102</t>
  </si>
  <si>
    <t>Vodorovné nosné konštrukcie inžinierskych stavieb, prechodové dosky z betónu železového</t>
  </si>
  <si>
    <t>11080202</t>
  </si>
  <si>
    <t>Vodorovné nosné konštrukcie inžinierskych stavieb, mostné dosky z betónu železového</t>
  </si>
  <si>
    <t>11080211</t>
  </si>
  <si>
    <t>Vodorovné nosné konštrukcie inžinierskych stavieb, mostné dosky, debnenie tradičné</t>
  </si>
  <si>
    <t>11080221</t>
  </si>
  <si>
    <t>Vodorovné nosné konštrukcie inžinierskych stavieb, mostné dosky, výstuž z betonárskej ocele</t>
  </si>
  <si>
    <t>13091513</t>
  </si>
  <si>
    <t>Vonkajšie povrchy stien, reprofilácia zvislých a šikmých plôch maltou sanačnou</t>
  </si>
  <si>
    <t>84010810</t>
  </si>
  <si>
    <t>Náter omietok a betónových povrchov, impregnačný polyuretánový náter</t>
  </si>
  <si>
    <t>84010815</t>
  </si>
  <si>
    <t>Náter omietok a betónových povrchov, farba riediteľná vodou (akrylátová)</t>
  </si>
  <si>
    <t>84040244</t>
  </si>
  <si>
    <t>Úpravy povrchov strojov a zariadení, metalizácia zinkom</t>
  </si>
  <si>
    <t>Stavebné práce na mostoch</t>
  </si>
  <si>
    <t>Kompletovanie a montáž prefabrikovaných  konštrukcií</t>
  </si>
  <si>
    <t>Omietkárske  práce</t>
  </si>
  <si>
    <t>Práce  maliarske, natieračské, tapetárske, metalizácia</t>
  </si>
  <si>
    <t>SO 17-12-01'!A1</t>
  </si>
  <si>
    <t>TÚ križ. VSS (mimo) - k.o. Obratisko Važecká (mimo), rekonštrukcia mosta ponad Myslavský potok</t>
  </si>
  <si>
    <t>00050221</t>
  </si>
  <si>
    <t>Príprava staveniska - preloženie konštrukcií, prekládky inžinierských sietí</t>
  </si>
  <si>
    <t>eur</t>
  </si>
  <si>
    <t>11050202</t>
  </si>
  <si>
    <t>Zvislé konštrukcie inžinierskych stavieb, opory z betónu železového</t>
  </si>
  <si>
    <t>11050221</t>
  </si>
  <si>
    <t>Zvislé konštrukcie inžinierskych stavieb, opory, výstuž z betonárskej ocele</t>
  </si>
  <si>
    <t>21200117</t>
  </si>
  <si>
    <t>Podkladné a vedľajšie konštrukcie, výplň za oporami a protimrazové kliny z ílu</t>
  </si>
  <si>
    <t>02040223</t>
  </si>
  <si>
    <t>Pilóty betónované na mieste s vytiahnutím pažnice, betonárska výstuž</t>
  </si>
  <si>
    <t>02040401</t>
  </si>
  <si>
    <t>Pilóty štrkové z kameniva</t>
  </si>
  <si>
    <t>12020613</t>
  </si>
  <si>
    <t>Múry, preklady, z valcovaných nosníkov tvaru</t>
  </si>
  <si>
    <t>13090304</t>
  </si>
  <si>
    <t>Vonkajšie povrchy stien, omietka hladká z malty cementovej</t>
  </si>
  <si>
    <t xml:space="preserve">Všeobecné položky v procese obstarávania stavieb  </t>
  </si>
  <si>
    <t>SO 17-12-03'!A1</t>
  </si>
  <si>
    <t>00110100</t>
  </si>
  <si>
    <t xml:space="preserve">Meranie </t>
  </si>
  <si>
    <t>SO 17-07-51'!A1</t>
  </si>
  <si>
    <t>SO 17-20-21.1</t>
  </si>
  <si>
    <t>SO 17-20-21.3</t>
  </si>
  <si>
    <t>91290502</t>
  </si>
  <si>
    <t>91290503</t>
  </si>
  <si>
    <t>91290504</t>
  </si>
  <si>
    <t>Spínacie, spúšťacie a regulačné ústrojenstvá - revízie, nastavenie a vyskúšanie prístrojov</t>
  </si>
  <si>
    <t>PS 17-21-05'!A1</t>
  </si>
  <si>
    <t>Elektrizácia železníc - trakčné vedenie, doplňujúce konštrukcie a činnosti, žlaby a chráničky - chránička  Ø110</t>
  </si>
  <si>
    <t>Elektrizácia železníc - trakčné vedenie, doplňujúce konštrukcie a činnosti, žlaby a chráničky - chránička  Ø63</t>
  </si>
  <si>
    <r>
      <t>m</t>
    </r>
    <r>
      <rPr>
        <vertAlign val="superscript"/>
        <sz val="10"/>
        <rFont val="Calibri"/>
        <family val="2"/>
        <charset val="238"/>
        <scheme val="minor"/>
      </rPr>
      <t>3</t>
    </r>
  </si>
  <si>
    <r>
      <t>m</t>
    </r>
    <r>
      <rPr>
        <vertAlign val="superscript"/>
        <sz val="10"/>
        <rFont val="Calibri"/>
        <family val="2"/>
        <charset val="238"/>
        <scheme val="minor"/>
      </rPr>
      <t>2</t>
    </r>
  </si>
  <si>
    <t xml:space="preserve">   ANTIK</t>
  </si>
  <si>
    <t xml:space="preserve">   SWAN </t>
  </si>
  <si>
    <t xml:space="preserve">   Preložka vodovodu TVL DN800 v km 0,888</t>
  </si>
  <si>
    <t xml:space="preserve">   Preložky vodovodov TVL DN500 a DN600</t>
  </si>
  <si>
    <t xml:space="preserve">   Preložka vodovodu TVL DN300 v km 1,416</t>
  </si>
  <si>
    <t xml:space="preserve">   Vodovod U.S.STEEL DN1500 v km 2,179</t>
  </si>
  <si>
    <t xml:space="preserve">   Preložka vodovodu TVL DN300 v km 1,862</t>
  </si>
  <si>
    <t xml:space="preserve">   Ochrana kanalizačného zberača ŽB DN2180 v km 0,861</t>
  </si>
  <si>
    <t xml:space="preserve">   Ochrana kanalizačných zberačov ŽB DN1400 a PVC DN500 v km 1,095 - 1,303</t>
  </si>
  <si>
    <t xml:space="preserve">   Ochrana kanalizačného zberača B DN1000 v km 1,359</t>
  </si>
  <si>
    <t xml:space="preserve">   Ochrana kanalizácie ŽB DN 400 v km 1,569</t>
  </si>
  <si>
    <t xml:space="preserve">   Ochrana kanalizácie ŽB DN 400 v km 1,720</t>
  </si>
  <si>
    <t xml:space="preserve">   Ochrana kanalizačného zberača  ŽB DN 1500 v km 1,821</t>
  </si>
  <si>
    <t xml:space="preserve">   Ochrana kanalizačného zberača v km 2,165</t>
  </si>
  <si>
    <t xml:space="preserve">   Ochrana kanalizačného zberača ŽB DN 1000 v km 2,733</t>
  </si>
  <si>
    <t xml:space="preserve">   Architektonicko-stavebné riešenie</t>
  </si>
  <si>
    <t xml:space="preserve">   Statické posúdenie </t>
  </si>
  <si>
    <t xml:space="preserve">   Bleskozvod</t>
  </si>
  <si>
    <t xml:space="preserve">   Zdravotechnika</t>
  </si>
  <si>
    <t xml:space="preserve">   Vykurovanie</t>
  </si>
  <si>
    <t xml:space="preserve">   Vzduchotechnika</t>
  </si>
  <si>
    <t xml:space="preserve">   Elektroinštalácia a bleskozvod</t>
  </si>
  <si>
    <t>Elektroinštalácia a bleskozvod</t>
  </si>
  <si>
    <t xml:space="preserve">UČS 18: </t>
  </si>
  <si>
    <t>Obratisko Važecká</t>
  </si>
  <si>
    <t>PS 18-21-01'!A1</t>
  </si>
  <si>
    <t>PS 18-21-01</t>
  </si>
  <si>
    <t>Obratisko Važecká, úprava CSS - križovatka Galaktická, Važecká</t>
  </si>
  <si>
    <t>PS 18-22-01'!A1</t>
  </si>
  <si>
    <t>PS 18-22-01</t>
  </si>
  <si>
    <t>Obratisko Važecká, oznamovacia kabelizácia pre riadenie dopravy</t>
  </si>
  <si>
    <t>PS 18-22-02'!A1</t>
  </si>
  <si>
    <t>PS 18-22-02</t>
  </si>
  <si>
    <t>Obratisko Važecká, koordinačný kábel</t>
  </si>
  <si>
    <t>PS 18-22-11'!A1</t>
  </si>
  <si>
    <t>PS 18-22-11</t>
  </si>
  <si>
    <t>Obratisko Važecká, prenosové zariadenie pre riadenie dopravy</t>
  </si>
  <si>
    <t>PS 18-22-31'!A1</t>
  </si>
  <si>
    <t>PS 18-22-31</t>
  </si>
  <si>
    <t>Obratisko Važecká, kamerový systém</t>
  </si>
  <si>
    <t>PS 18-22-61'!A1</t>
  </si>
  <si>
    <t>PS 18-22-61</t>
  </si>
  <si>
    <t>Obratisko Važecká, ochrany a úpravy oznamovacích vedení</t>
  </si>
  <si>
    <t>PS 18-22-71'!A1</t>
  </si>
  <si>
    <t>PS 18-22-71</t>
  </si>
  <si>
    <t>Obratisko Važecká, ochrany a úpravy zavesených optických vedení</t>
  </si>
  <si>
    <t>PS 18-23-41'!A1</t>
  </si>
  <si>
    <t>PS 18-23-41</t>
  </si>
  <si>
    <t>Obratisko Važecká, úpravy v riadiacom a monitorovacom systéme DPMK</t>
  </si>
  <si>
    <t>PS 18-23-43'!A1</t>
  </si>
  <si>
    <t>PS 18-23-43</t>
  </si>
  <si>
    <t>Obratisko Važecká, diaľkové ovládanie a monitorovanie výhybiek</t>
  </si>
  <si>
    <t>SO 18-02-01'!A1</t>
  </si>
  <si>
    <t xml:space="preserve">SO 18-02-01 </t>
  </si>
  <si>
    <t>Obratisko Važecká, príprava územia a demontáže</t>
  </si>
  <si>
    <t>SO 18-02-11 '!A1</t>
  </si>
  <si>
    <t>SO 18-02-11</t>
  </si>
  <si>
    <t>Obratisko Važecká, demontáž koľajového zvršku</t>
  </si>
  <si>
    <t>SO 18-04-01'!A1</t>
  </si>
  <si>
    <t>SO 18-04-01</t>
  </si>
  <si>
    <t>Obratisko Važecká, koľajový spodok</t>
  </si>
  <si>
    <t>SO 18.04.01.1'!A1</t>
  </si>
  <si>
    <t>SO 18-04-01.1</t>
  </si>
  <si>
    <t>Obratisko Važecká, odkanalizovanie koľajiska</t>
  </si>
  <si>
    <t>SO 18-05-01 '!A1</t>
  </si>
  <si>
    <t>SO 18-05-01</t>
  </si>
  <si>
    <t>Obratisko Važecká, koľajový zvršok</t>
  </si>
  <si>
    <t>SO 18-05-01.1'!A1</t>
  </si>
  <si>
    <t>SO 18-05-01.1</t>
  </si>
  <si>
    <t>Obratisko Važecká, koľajový zvršok, koľaj ako spätný vodič</t>
  </si>
  <si>
    <t>SO 18-07-01 '!A1</t>
  </si>
  <si>
    <t>SO 18-07-01</t>
  </si>
  <si>
    <t>Obratisko Važecká, úpravy miestnych komunikácií</t>
  </si>
  <si>
    <t>SO 18-07-31'!A1</t>
  </si>
  <si>
    <t>SO 18-07-31</t>
  </si>
  <si>
    <t>Obratisko Važecká, úprava chodníkov a spevnených plôch</t>
  </si>
  <si>
    <t>SO 18-07-51'!A1</t>
  </si>
  <si>
    <t>SO 18-07-51</t>
  </si>
  <si>
    <t>Obratisko Važecká, káblovod a chráničková trasa</t>
  </si>
  <si>
    <t>SO 18-07-61'!A1</t>
  </si>
  <si>
    <t>SO 18-07-61</t>
  </si>
  <si>
    <t>Obratisko Važecká, dočasné dopravné značenie</t>
  </si>
  <si>
    <t>SO 18-07-62'!A1</t>
  </si>
  <si>
    <t>SO 18-07-62</t>
  </si>
  <si>
    <t>Obratisko Važecká, dopravné značenie</t>
  </si>
  <si>
    <t>SO 18-08-01'!A1</t>
  </si>
  <si>
    <t>SO 18-08-01</t>
  </si>
  <si>
    <t>Obratisko Važecká, ochrany a úpravy rozvodov vodovodných potrubí</t>
  </si>
  <si>
    <t>SO 18-08-11'!A1</t>
  </si>
  <si>
    <t>SO 18-08-11</t>
  </si>
  <si>
    <t>Obratisko Važecká, ochrany a úpravy rozvodov plynových potrubí</t>
  </si>
  <si>
    <t>SO 18-09-01'!A1</t>
  </si>
  <si>
    <t>SO 18-09-01</t>
  </si>
  <si>
    <t>Obratisko Važecká, ochrany a úpravy rozvodov kanalizačných  potrubí</t>
  </si>
  <si>
    <t>SO 18-20-01</t>
  </si>
  <si>
    <t>Obratisko Važecká, budova útulku</t>
  </si>
  <si>
    <t>SO 18-20-01.1'!A1</t>
  </si>
  <si>
    <t>SO 18-20-01.1</t>
  </si>
  <si>
    <t>SO 18-20-01.2'!A1</t>
  </si>
  <si>
    <t>SO 18-20-01.2</t>
  </si>
  <si>
    <t>SO 18-20-01.3'!A1</t>
  </si>
  <si>
    <t>SO 18-20-01.3</t>
  </si>
  <si>
    <t>SO 18-20-01.4'!A1</t>
  </si>
  <si>
    <t>SO 18-20-01.4</t>
  </si>
  <si>
    <t>SO 18-23-01'!A1</t>
  </si>
  <si>
    <t>SO 18-23-01</t>
  </si>
  <si>
    <t>Obratisko Važecká, vonkajšie osvetlenie</t>
  </si>
  <si>
    <t>SO 18-23-31 '!A1</t>
  </si>
  <si>
    <t>SO 18-23-31</t>
  </si>
  <si>
    <t xml:space="preserve">Obratisko Važecká, ochrany a úpravy NN vedení </t>
  </si>
  <si>
    <t>SO 18-23-41'!A1</t>
  </si>
  <si>
    <t>SO 18-23-41</t>
  </si>
  <si>
    <t>Obratisko Važecká, elektrické mazníky</t>
  </si>
  <si>
    <t>SO 18-23-42'!A1</t>
  </si>
  <si>
    <t>SO 18-23-42</t>
  </si>
  <si>
    <t>Obratisko Važecká, elektrické ovládanie výhybiek</t>
  </si>
  <si>
    <t>SO 18-23-43'!A1</t>
  </si>
  <si>
    <t>SO 18-23-43</t>
  </si>
  <si>
    <t>Obratisko Važecká, EOV- elektrický ohrev výhybiek</t>
  </si>
  <si>
    <t>SO 18-23-51'!A1</t>
  </si>
  <si>
    <t>SO 18-23-51</t>
  </si>
  <si>
    <t>Obratisko Važecká, ochrana stavby pred účinkami bludných prúdov</t>
  </si>
  <si>
    <t>SO 18-25-01'!A1</t>
  </si>
  <si>
    <t>SO 18-25-01</t>
  </si>
  <si>
    <t>Obratisko Važecká, ochrany a úpravy VN vedení v správe VSD</t>
  </si>
  <si>
    <t>SO 18-26-01'!A1</t>
  </si>
  <si>
    <t>SO 18-26-01</t>
  </si>
  <si>
    <t>Obratisko Važecká, trakčné vedenie</t>
  </si>
  <si>
    <t>SO 18-26-02'!A1</t>
  </si>
  <si>
    <t>SO 18-26-02</t>
  </si>
  <si>
    <t>Obratisko Važecká, napájacie a spätné vedenie</t>
  </si>
  <si>
    <t>SO 18-26-03'!A1</t>
  </si>
  <si>
    <t>SO 18-26-03</t>
  </si>
  <si>
    <t>Obratisko Važecká, ukoľajnenie</t>
  </si>
  <si>
    <t>Náklady na realizáciu  UČS 18 celkom:</t>
  </si>
  <si>
    <t>SO 18-02-01</t>
  </si>
  <si>
    <t>Premiestnenie , vodorovné do 3 000 m</t>
  </si>
  <si>
    <t xml:space="preserve">Obratisko Važecká, demontáž koľajového zvršku </t>
  </si>
  <si>
    <t>05050471</t>
  </si>
  <si>
    <t>Odstránenie, búranie a demontáže na železniciach, koľajového rozvetvenia na  podvaloch</t>
  </si>
  <si>
    <t>01041000</t>
  </si>
  <si>
    <t xml:space="preserve">Obratisko Važecká, koľajový spodok </t>
  </si>
  <si>
    <t xml:space="preserve">Obratisko Važecká, koľajový zvršok </t>
  </si>
  <si>
    <t>22020424</t>
  </si>
  <si>
    <t>Podkladné a krycie vrstvy s hydraulickým spojivom, cementobetónové jednovrstvové, medzerovitý betón</t>
  </si>
  <si>
    <t>24040220</t>
  </si>
  <si>
    <t>Koľajové rozvetvenia, zriadenie rozvetvenia mestského, výhybka zo žliabkovaných koľajníc</t>
  </si>
  <si>
    <t>24050829</t>
  </si>
  <si>
    <t xml:space="preserve">Ostatné úpravy zvršku, doplnenie, prechodový styk </t>
  </si>
  <si>
    <t>SO18-05-01.1</t>
  </si>
  <si>
    <t>Konštrukcie z hornín - skládky vr.premiestnenia a poplatku za skládku</t>
  </si>
  <si>
    <t>452313</t>
  </si>
  <si>
    <t>Kanalizácie, ostatné konštrukcie, doplnky  (liatinové mreže)</t>
  </si>
  <si>
    <t xml:space="preserve">Obratisko Važecká, dopravné značenie    </t>
  </si>
  <si>
    <t>01010305</t>
  </si>
  <si>
    <t>Pripravné práce, čerpanie vody potrubím</t>
  </si>
  <si>
    <t>02050132</t>
  </si>
  <si>
    <t>Steny štetovnicové baranené, z kovových dielcov</t>
  </si>
  <si>
    <t>14010101</t>
  </si>
  <si>
    <t>Mazanina krycia s povrchovou úpravou, z betónu prostého</t>
  </si>
  <si>
    <t>27020421</t>
  </si>
  <si>
    <t>Vodovody, rúry plastové PE, PP</t>
  </si>
  <si>
    <t>27031175</t>
  </si>
  <si>
    <t>Kanalizácie, ostatné konštrukcie, skúšky tesnosti</t>
  </si>
  <si>
    <t>88020224</t>
  </si>
  <si>
    <t>Vodovod, príslušenstvo, vodomery</t>
  </si>
  <si>
    <t>88020103</t>
  </si>
  <si>
    <t>Vodovod, potrubie z rúr oceľových</t>
  </si>
  <si>
    <t>61010301</t>
  </si>
  <si>
    <t>Izolácie proti vode a zemnej vlhkosti, potrubí, stôk, šachiet náterivami a tmelmi</t>
  </si>
  <si>
    <t>Obratisko Važecká, ochrany a úpravy rozvodov kanalizačných potrubí</t>
  </si>
  <si>
    <t>05021002</t>
  </si>
  <si>
    <t>Vybúranie konštrukcií a demontáž vonkajších potrubí ostatných, kanalizačných</t>
  </si>
  <si>
    <t>Odstránenie spevnených plôch vozoviek a doplňujúcich konštrukcií podkladov z betónu prostého</t>
  </si>
  <si>
    <t>02010101</t>
  </si>
  <si>
    <t>Zlepšovanie základovej pôdy, výplň odvodňovacích rebier alebo trativodov, štrkopieskom</t>
  </si>
  <si>
    <t>Búranie konštrukcií muriva, priečok, pilierov,prekladov tehelných</t>
  </si>
  <si>
    <t>Búranie konštrukcií podláh, podkladov, dlažieb keramických</t>
  </si>
  <si>
    <t>05010812</t>
  </si>
  <si>
    <t>Búranie konštrukcií, otlčenie omietok a odstránenie povrchových úprav cementových</t>
  </si>
  <si>
    <t>05010813</t>
  </si>
  <si>
    <t>Búranie konštrukcií, otlčenie omietok a odstránenie povrchových úprav šľachtených a kameninových</t>
  </si>
  <si>
    <t>Búranie konštrukcií, otlčenie omietok a odstránenie povrchových úprav obkladov</t>
  </si>
  <si>
    <t>Vybúranie a demontáž klampiarskych konštrukcií, oplechovania, ríms, parapetov,  odkvapov, lemovania, líšt a pod.</t>
  </si>
  <si>
    <t>Vybúranie a demontáž klampiarskych konštrukcií, kusových  prvkov</t>
  </si>
  <si>
    <t>Vybúranie a demontáž konštrukcií, krytiny povlakovej</t>
  </si>
  <si>
    <t>05020710</t>
  </si>
  <si>
    <t>Vybúranie a demontáž konštrukcií otvorových výplní z plastov</t>
  </si>
  <si>
    <t>05020906</t>
  </si>
  <si>
    <t>Vybúranie konštrukcií a demontáž rôznych predmetov drevených, azbestocementových</t>
  </si>
  <si>
    <t>Budovy súvisiace s dopravou</t>
  </si>
  <si>
    <t>11090121</t>
  </si>
  <si>
    <t>Schodiskové konštrukcie kompletné, výstuž z betonárskej ocele</t>
  </si>
  <si>
    <t>13010309</t>
  </si>
  <si>
    <t>Vnútorné povrchy stropov a podhľadov schodiskových konštrukcií, omietka hladká zo suchej omietkovej zmesi</t>
  </si>
  <si>
    <t>13030209</t>
  </si>
  <si>
    <t>Vnútorné povrchy stien, omietka hrubá zatrená zo suchej omietkovej zmesi</t>
  </si>
  <si>
    <t>Vnútorné povrchy stien, omietka štuková zo suchej omietkovej zmesi</t>
  </si>
  <si>
    <t>13070910</t>
  </si>
  <si>
    <t>Vonkajšie povrchy vodorov. konštrukcií, omietka šľachtená z tekutej omietkovej zmesi</t>
  </si>
  <si>
    <t>14010201</t>
  </si>
  <si>
    <t>Mazanina krycia bez povrchovej úpravy, z betónu prostého</t>
  </si>
  <si>
    <t>14010301</t>
  </si>
  <si>
    <t>Mazanina podkladná, vyrovnávacia, oddeľujúca, plávajúca, z betónu prostého</t>
  </si>
  <si>
    <t>Poter liaty samonivelačný, zo samonivelačnej hmoty</t>
  </si>
  <si>
    <t>14030151</t>
  </si>
  <si>
    <t>Násyp pod podlahy, mazaniny a dlažby z kameniva ťaženého</t>
  </si>
  <si>
    <t>61010403</t>
  </si>
  <si>
    <t>Izolácie proti vode a zemnej vlhkosti, podzemných objektov fóliami</t>
  </si>
  <si>
    <t>61020103</t>
  </si>
  <si>
    <t>Hydroizolácia striech plochých do sklonu 10 stup. fóliou</t>
  </si>
  <si>
    <t>Hydroizolácia striech plochých do sklonu 10 stup. ochrannými a podkladnými textíliami</t>
  </si>
  <si>
    <t>Krytiny striech z plechov z tabuľ, plech poplastovaný</t>
  </si>
  <si>
    <t>36</t>
  </si>
  <si>
    <t>64020402</t>
  </si>
  <si>
    <t>Oplechovanie parapetov, plech hliníkový</t>
  </si>
  <si>
    <t>37</t>
  </si>
  <si>
    <t>64020506</t>
  </si>
  <si>
    <t>Oplechovanie muriva, plech poplastovaný</t>
  </si>
  <si>
    <t>38</t>
  </si>
  <si>
    <t>Nábytok - kuchynské linky</t>
  </si>
  <si>
    <t>39</t>
  </si>
  <si>
    <t>67040113</t>
  </si>
  <si>
    <t>Výplne otvorov, okná jednoduché</t>
  </si>
  <si>
    <t>40</t>
  </si>
  <si>
    <t>Výplne otvorov, dvere, kyvné</t>
  </si>
  <si>
    <t>41</t>
  </si>
  <si>
    <t>67040500</t>
  </si>
  <si>
    <t>Výplne otvorov, zárubne kovové</t>
  </si>
  <si>
    <t>42</t>
  </si>
  <si>
    <t>69030201</t>
  </si>
  <si>
    <t>Obklady na konštrukciu kovovú, stien</t>
  </si>
  <si>
    <t>43</t>
  </si>
  <si>
    <t>71010102</t>
  </si>
  <si>
    <t>Dlažby -  podlahy keramické, hladké, protisklzové</t>
  </si>
  <si>
    <t>44</t>
  </si>
  <si>
    <t>Obklady - steny keramické, hladké, protisklzové</t>
  </si>
  <si>
    <t>45</t>
  </si>
  <si>
    <t>84020321</t>
  </si>
  <si>
    <t>Maľby stropov, farba vápenná</t>
  </si>
  <si>
    <t>46</t>
  </si>
  <si>
    <t>84020221</t>
  </si>
  <si>
    <t>Maľby stien, farba vápenná</t>
  </si>
  <si>
    <t>47</t>
  </si>
  <si>
    <t>452333</t>
  </si>
  <si>
    <t>48</t>
  </si>
  <si>
    <t>49</t>
  </si>
  <si>
    <t>31200109</t>
  </si>
  <si>
    <t>Podkladné konštrukcie pod dlažbu, geotextília</t>
  </si>
  <si>
    <t>452332</t>
  </si>
  <si>
    <t>50</t>
  </si>
  <si>
    <t>22040317</t>
  </si>
  <si>
    <t>Kryty dláždené,chodníkov komunikácií,rigolov z dlaždíc betónových</t>
  </si>
  <si>
    <t>51</t>
  </si>
  <si>
    <t>Lešenie radové, ľahké pracovné(do 1,5 kPa), s podlahami</t>
  </si>
  <si>
    <t>Vybúranie konštrukcií a demontáže - inštalačného vedenia elektroinštalačného silnoprúdového vnútorného</t>
  </si>
  <si>
    <t>91110301</t>
  </si>
  <si>
    <t>Spínacie, spúšťacie a regulačné ústrojenstvá - spínače NN, domové, zapustené jednopólové</t>
  </si>
  <si>
    <t>91110901</t>
  </si>
  <si>
    <t>Spínacie, spúšťacie a regulačné ústrojenstvá - zásuvky NN, domové, zapustené dvojpólové</t>
  </si>
  <si>
    <t>Svietidlá a osvetľovacie zariadenia - svietidlá interiérové</t>
  </si>
  <si>
    <t>91220101</t>
  </si>
  <si>
    <t>Uzemňovacie a bleskozvodné vedenia - zachytávače aktívne tyčové</t>
  </si>
  <si>
    <t>91220405</t>
  </si>
  <si>
    <t>Uzemňovacie a bleskozvodné vedenia - vodiče nadzemné, v rúrkach pod om. AlMgSi</t>
  </si>
  <si>
    <t xml:space="preserve">Zdravotechnika </t>
  </si>
  <si>
    <t>05020208</t>
  </si>
  <si>
    <t>Vybúranie konštrukcií a demontáže - zariaďovacích predmetov keramických</t>
  </si>
  <si>
    <t>05020342</t>
  </si>
  <si>
    <t>Vybúranie konštrukcií a demontáže - inštalačného vedenia a príslušenstva kanalizačného</t>
  </si>
  <si>
    <t>05020343</t>
  </si>
  <si>
    <t>Vybúranie konštrukcií a demontáže - inštalačného vedenia a príslušenstva vodovodného</t>
  </si>
  <si>
    <t>Búranie konštrukcií, prisekanie a osekávanie muriva,vysekávanie výklenkov rýh a kapies v murive tehelnom</t>
  </si>
  <si>
    <t>01030500</t>
  </si>
  <si>
    <t>Hĺbené vykopávky v uzavretých priestoroch a pod základmi</t>
  </si>
  <si>
    <t xml:space="preserve">Vodovod, potrubie z rúr plastových </t>
  </si>
  <si>
    <t xml:space="preserve">ks </t>
  </si>
  <si>
    <t>Kanalizácia, potrubie z rúr plastových</t>
  </si>
  <si>
    <t>Kanalizácia, príslušenstvo, uzávierky zápachové</t>
  </si>
  <si>
    <t>Inštalovanie pevného sanitárneho príslušenstva</t>
  </si>
  <si>
    <t>Zariaďovacie predmety, záchody splachovacie</t>
  </si>
  <si>
    <t>Zariaďovacie predmety, kúpeľne, umývadlá</t>
  </si>
  <si>
    <t>88050347</t>
  </si>
  <si>
    <t>Zariaďovacie predmety, kuchyne, drezy</t>
  </si>
  <si>
    <t>88050562</t>
  </si>
  <si>
    <t>Zariaďovacie predmety, príprava teplej vody, zásobníky elektrické</t>
  </si>
  <si>
    <t>Zariaďovacie predmety, armatúry, batérie umývadlové, drezové</t>
  </si>
  <si>
    <t xml:space="preserve">Vykurovanie </t>
  </si>
  <si>
    <t>Inštalovanie ústredného kúrenia</t>
  </si>
  <si>
    <t>89050410</t>
  </si>
  <si>
    <t>Vykurovacie telesá - konvekčné zariadenia, konvektory</t>
  </si>
  <si>
    <t>SO18-23-01</t>
  </si>
  <si>
    <t>Elektrizácia železníc - trakčné vedenie, osvetlenie na podperách trakčného vedenia, obvod osvetlenia-výložník dvojramenný 90 stupňov</t>
  </si>
  <si>
    <t>Káblové súbory, ukončenie vodičov - NN káblové spojky priame</t>
  </si>
  <si>
    <t>SO18-23-42</t>
  </si>
  <si>
    <t>Obratisko Važecká, EOV - elektrické ovládanie výhybiek</t>
  </si>
  <si>
    <t>92110109</t>
  </si>
  <si>
    <t xml:space="preserve">Zariadenia železničné zabezpečovacie - zariadenia  koľajových obvodov - riadiaca skriňa výhybky </t>
  </si>
  <si>
    <t>Zariadenia železničné zabezpečovacie - zariadenia  koľajových obvodov - skriňa diaľkového dohľadu</t>
  </si>
  <si>
    <t>Zariadenia železničné zabezpečovacie - zariadenia  koľajových obvodov - poistková skriňa</t>
  </si>
  <si>
    <t>92110105</t>
  </si>
  <si>
    <t>Zariadenia železničné zabezpečovacie - návestidlá - svetelné návestidlo</t>
  </si>
  <si>
    <t>Zariadenia železničné zabezpečovacie - zariadenia  koľajových obvodov - magnetický kontakt</t>
  </si>
  <si>
    <t>Zariadenia železničné zabezpečovacie - zariadenia  koľajových obvodov - induktívna slučka</t>
  </si>
  <si>
    <t>Zariadenia železničné zabezpečovacie - zariadenia  koľajových obvodov - dátová slučka</t>
  </si>
  <si>
    <t>Elektrizácia železníc - trakčné vedenie, vodiče TV, funkčný súbor 9 zostavy TV (bleskoistky, ukoľajnenia, ostatné konštrukcie) - bleskoistka</t>
  </si>
  <si>
    <t>Zariadenia železničné zabezpečovacie - zariadenia  koľajových obvodov - kábel CGAU 1x2,5</t>
  </si>
  <si>
    <t>Zariadenia železničné zabezpečovacie - zariadenia  koľajových obvodov - kábel RADOX 4GKW 1x6</t>
  </si>
  <si>
    <t>Zariadenia železničné zabezpečovacie - zariadenia  koľajových obvodov - kábel CYA 1x10</t>
  </si>
  <si>
    <t>Zariadenia železničné zabezpečovacie - zariadenia  koľajových obvodov - kábel CYA 1x6</t>
  </si>
  <si>
    <t>Zariadenia železničné zabezpečovacie - zariadenia  koľajových obvodov - kábel CYSY 4x6</t>
  </si>
  <si>
    <t>Zariadenia železničné zabezpečovacie - zariadenia  koľajových obvodov - kábel CYKY 12x1,5</t>
  </si>
  <si>
    <t>Zariadenia železničné zabezpečovacie - zariadenia  koľajových obvodov - kábel CMSM 7x1</t>
  </si>
  <si>
    <t>Zariadenia železničné zabezpečovacie - zariadenia  koľajových obvodov - kábel TCEKFYD 1P1</t>
  </si>
  <si>
    <t>Zariadenia železničné zabezpečovacie - zariadenia  koľajových obvodov - kábel LIYCY 2x2x0,5</t>
  </si>
  <si>
    <t>Zariadenia železničné zabezpečovacie - zariadenia  koľajových obvodov - kábel CYSY/NYCY 6x1,5</t>
  </si>
  <si>
    <t>Zariadenia železničné zabezpečovacie - zariadenia  koľajových obvodov - kábel JZ-600 8x1</t>
  </si>
  <si>
    <t>Elektrizácia železníc - trakčné vedenie, doplňujúce konštrukcie a činnosti, žlaby a chráničky - káblová chránička fi20</t>
  </si>
  <si>
    <t>Elektrizácia železníc - trakčné vedenie, doplňujúce konštrukcie a činnosti, žlaby a chráničky - káblová chránička fi25</t>
  </si>
  <si>
    <t>Obratisko Važecká, EOV - elektrický ohrev výhybiek</t>
  </si>
  <si>
    <t>Zariadenia železničné zabezpečovacie - zariadenia  koľajových obvodov - skriňa elektrického ohrevu</t>
  </si>
  <si>
    <t>Zariadenia železničné zabezpečovacie - zariadenia  koľajových obvodov - výhrevná tyč</t>
  </si>
  <si>
    <t>Zariadenia železničné zabezpečovacie - zariadenia  koľajových obvodov - kábel CYKY 3x1,5</t>
  </si>
  <si>
    <t>SO18-26-01</t>
  </si>
  <si>
    <t>Elektrizácia železníc - trakčné vedenie, stožiare TV trubkové do dutín, typ T 324 - trakčný stožiar TSR-8,5-25, žiarový pozink</t>
  </si>
  <si>
    <t>Elektrizácia železníc - trakčné vedenie, stožiare TV trubkové do dutín, typ T 324 - trakčno - osvetľovací stožiar TSRK-8,5-40, žiarový pozink</t>
  </si>
  <si>
    <t>Náklady na realizáciu</t>
  </si>
  <si>
    <t>Doplňujúce konštrukcie, káblové komory, plastové</t>
  </si>
  <si>
    <r>
      <rPr>
        <sz val="10"/>
        <rFont val="Calibri"/>
        <family val="2"/>
        <charset val="238"/>
      </rPr>
      <t xml:space="preserve">Názov stavby: </t>
    </r>
    <r>
      <rPr>
        <b/>
        <sz val="10"/>
        <rFont val="Calibri"/>
        <family val="2"/>
        <charset val="238"/>
      </rPr>
      <t xml:space="preserve">  </t>
    </r>
    <r>
      <rPr>
        <b/>
        <u/>
        <sz val="11"/>
        <rFont val="Calibri"/>
        <family val="2"/>
        <charset val="238"/>
      </rPr>
      <t>KE, Modernizácia električkových tratí MET v meste Košice, 2. etapa</t>
    </r>
  </si>
  <si>
    <t>REKAPITULÁCIA NÁKLADOV UCELENÝCH ČASTÍ STAVBY</t>
  </si>
  <si>
    <t>Číslo UČS</t>
  </si>
  <si>
    <r>
      <t xml:space="preserve">Názov UČS  </t>
    </r>
    <r>
      <rPr>
        <sz val="10"/>
        <rFont val="Calibri"/>
        <family val="2"/>
        <charset val="238"/>
      </rPr>
      <t xml:space="preserve"> (ucelenej časti stavby)</t>
    </r>
  </si>
  <si>
    <t xml:space="preserve">UČS </t>
  </si>
  <si>
    <t>Stavebné objekty</t>
  </si>
  <si>
    <t>Prevádzkové objekty</t>
  </si>
  <si>
    <t xml:space="preserve">Vyvolané investície </t>
  </si>
  <si>
    <t>spolu</t>
  </si>
  <si>
    <t>UČS 17</t>
  </si>
  <si>
    <t>UČS 18</t>
  </si>
  <si>
    <t>Špecifikácia                          (materiál / technológia)</t>
  </si>
  <si>
    <t>24250641</t>
  </si>
  <si>
    <t xml:space="preserve">Doplňujúce konštrukcie, zariadenia prevádzkové , dočasná koľajová spojka </t>
  </si>
  <si>
    <t xml:space="preserve">Všeobecné položky - realizácia </t>
  </si>
  <si>
    <t>č.p.</t>
  </si>
  <si>
    <t>Náklady</t>
  </si>
  <si>
    <t xml:space="preserve">Zariadenie staveniska </t>
  </si>
  <si>
    <r>
      <t xml:space="preserve">Celkom </t>
    </r>
    <r>
      <rPr>
        <sz val="10"/>
        <rFont val="Calibri"/>
        <family val="2"/>
        <charset val="238"/>
        <scheme val="minor"/>
      </rPr>
      <t>bez DPH</t>
    </r>
    <r>
      <rPr>
        <b/>
        <sz val="10"/>
        <rFont val="Calibri"/>
        <family val="2"/>
        <charset val="238"/>
        <scheme val="minor"/>
      </rPr>
      <t>:</t>
    </r>
  </si>
  <si>
    <t xml:space="preserve">UČS 18 </t>
  </si>
  <si>
    <r>
      <t xml:space="preserve">Celkom </t>
    </r>
    <r>
      <rPr>
        <sz val="12"/>
        <rFont val="Calibri"/>
        <family val="2"/>
        <charset val="238"/>
      </rPr>
      <t>bez DPH</t>
    </r>
    <r>
      <rPr>
        <b/>
        <sz val="12"/>
        <rFont val="Calibri"/>
        <family val="2"/>
        <charset val="238"/>
      </rPr>
      <t>:</t>
    </r>
  </si>
  <si>
    <t>PS 17-22-61.1</t>
  </si>
  <si>
    <t xml:space="preserve">  ANTIK </t>
  </si>
  <si>
    <t>PS 17-22-61.2</t>
  </si>
  <si>
    <t xml:space="preserve">  Delta Online</t>
  </si>
  <si>
    <t>PS 17-22-61.3</t>
  </si>
  <si>
    <t xml:space="preserve">  Orange</t>
  </si>
  <si>
    <t>PS 17-22-61.4</t>
  </si>
  <si>
    <t xml:space="preserve">  SWAN</t>
  </si>
  <si>
    <t>PS 17-22-61.5</t>
  </si>
  <si>
    <t xml:space="preserve">  Sitel</t>
  </si>
  <si>
    <t>PS 17-22-61.6</t>
  </si>
  <si>
    <t xml:space="preserve">  Slovak Telekom</t>
  </si>
  <si>
    <t>PS 17-22-61.7</t>
  </si>
  <si>
    <t xml:space="preserve">  UPC</t>
  </si>
  <si>
    <t>Antik</t>
  </si>
  <si>
    <t>Delta online</t>
  </si>
  <si>
    <t>Orange</t>
  </si>
  <si>
    <t xml:space="preserve">Swan </t>
  </si>
  <si>
    <t>Sitel</t>
  </si>
  <si>
    <t>Slovak telekom</t>
  </si>
  <si>
    <t>UPC</t>
  </si>
  <si>
    <t>PS 17-22-61.1'!A1</t>
  </si>
  <si>
    <t>PS 17-22-61.2'!A1</t>
  </si>
  <si>
    <t>PS 17-22-61.3'!A1</t>
  </si>
  <si>
    <t>PS 17-22-61.4'!A1</t>
  </si>
  <si>
    <t>PS 17-22-61.5'!A1</t>
  </si>
  <si>
    <t>PS 17-22-61.6'!A1</t>
  </si>
  <si>
    <t>PS 17-22-61.7'!A1</t>
  </si>
  <si>
    <t>SO 17-07-62.1</t>
  </si>
  <si>
    <t>TÚ križ. VSS (mimo) – Obratisko Važecká (mimo), doplnenie zvodidla</t>
  </si>
  <si>
    <t xml:space="preserve">TÚ križ. VSS (mimo) – Obratisko Važecká (mimo), doplnenie zvodidla </t>
  </si>
  <si>
    <t>22010204</t>
  </si>
  <si>
    <t>Podkladné a krycie vrstvy bez spojiva, spevnenie krajníc, štrkodrva</t>
  </si>
  <si>
    <t>22250356</t>
  </si>
  <si>
    <t>Doplňujúce konštrukcie, zvodilá prefabrikované</t>
  </si>
  <si>
    <t>11200201</t>
  </si>
  <si>
    <t>Podkladné konštrukcie, tesniace vrstvy, prahy, z betónu prostého</t>
  </si>
  <si>
    <t>SO 17-07-62.1'!A1</t>
  </si>
  <si>
    <t>92090102</t>
  </si>
  <si>
    <t>Telefónne systémy a účastnícke zariadenia, - spojovacie zariadenia</t>
  </si>
  <si>
    <t>453140</t>
  </si>
  <si>
    <t>92010109</t>
  </si>
  <si>
    <t>Vedenia nadzemné - stožiare, tabuľky na stožiar</t>
  </si>
  <si>
    <t>PS 17-22-61.8</t>
  </si>
  <si>
    <t xml:space="preserve">  Energotel </t>
  </si>
  <si>
    <t>Energotel</t>
  </si>
  <si>
    <t>PS 17-22-61.8'!A1</t>
  </si>
  <si>
    <t>UČS 17, UČS 18</t>
  </si>
  <si>
    <t>SO 17-12-03.1</t>
  </si>
  <si>
    <t>TÚ križ. VSS (mimo) – Obratisko Važecká (mimo), úprava koryta Myslavského potoka</t>
  </si>
  <si>
    <t>05010502</t>
  </si>
  <si>
    <t>Búranie konštrukcií podláh, podkladov, dlažieb kamenných</t>
  </si>
  <si>
    <t>01040202</t>
  </si>
  <si>
    <t>Konštrukcie z hornín - násypy so zhutnením</t>
  </si>
  <si>
    <t>22040549</t>
  </si>
  <si>
    <t>Kryty dláždené,chodníkov komunikácií,rigolov z kameňa lomového</t>
  </si>
  <si>
    <t>SO 17-12-03.1'!A1</t>
  </si>
  <si>
    <t>24250700</t>
  </si>
  <si>
    <t>Doplňujúce konštrukcie, návestidlá, označenie</t>
  </si>
  <si>
    <t xml:space="preserve">22250857
</t>
  </si>
  <si>
    <t>Doplňujúce konštrukcie, cestné obruby, krajníky z kociek</t>
  </si>
  <si>
    <t xml:space="preserve">SO 18-23-41
</t>
  </si>
  <si>
    <t xml:space="preserve">
Obratisko Važecká, elektrické mazníky
</t>
  </si>
  <si>
    <t xml:space="preserve">Dokumentácia skutočného zhotovenia stavby </t>
  </si>
  <si>
    <t>95010101</t>
  </si>
  <si>
    <t>95010604</t>
  </si>
  <si>
    <t xml:space="preserve">Obratisko Važecká, kamerový systém </t>
  </si>
  <si>
    <t>Izolácie proti vode a zemnej vlhkosti bežných konštrukcií náterivami a tmelmi</t>
  </si>
  <si>
    <t>Povrchové úpravy terénu úpravy povrchov založením trávnika</t>
  </si>
  <si>
    <t>35a</t>
  </si>
  <si>
    <t>Podkladné a krycie vrstvy z asfaltových zmesí bitúmenové postreky, nátery, posypy spojovací postrek</t>
  </si>
  <si>
    <t>Doplňujúce konštrukcie pri stavbe krytov komunikácií výšková úprava</t>
  </si>
  <si>
    <t>Podkladné a krycie vrstvy z asfaltových zmesí bitúmenové vrstvy asfaltový koberec veľmi tenký</t>
  </si>
  <si>
    <t>42a</t>
  </si>
  <si>
    <t>42b</t>
  </si>
  <si>
    <t>42c</t>
  </si>
  <si>
    <t>69a</t>
  </si>
  <si>
    <t>Vonkajšie povrchy stien omietka šľachtená z malty vápennocementovej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</si>
</sst>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-* #,##0.00\ _K_č_-;\-* #,##0.00\ _K_č_-;_-* &quot;-&quot;??\ _K_č_-;_-@_-"/>
    <numFmt numFmtId="165" formatCode="_(* #,##0.00_);_(* \(#,##0.00\);_(* &quot;-&quot;??_);_(@_)"/>
    <numFmt numFmtId="166" formatCode="_-* #,##0.00\ _S_k_-;\-* #,##0.00\ _S_k_-;_-* &quot;-&quot;??\ _S_k_-;_-@_-"/>
    <numFmt numFmtId="167" formatCode="_-* #,##0.00&quot; €&quot;_-;\-* #,##0.00&quot; €&quot;_-;_-* \-??&quot; €&quot;_-;_-@_-"/>
    <numFmt numFmtId="168" formatCode="_-* #,##0.00\ &quot;Kč&quot;_-;\-* #,##0.00\ &quot;Kč&quot;_-;_-* &quot;-&quot;??\ &quot;Kč&quot;_-;_-@_-"/>
    <numFmt numFmtId="169" formatCode="00000000"/>
    <numFmt numFmtId="170" formatCode="#,##0.000"/>
    <numFmt numFmtId="171" formatCode="#,##0.00_ ;\-#,##0.00\ "/>
    <numFmt numFmtId="172" formatCode="#,##0.00_ ;[Red]\-#,##0.00\ "/>
    <numFmt numFmtId="173" formatCode="0000000000"/>
    <numFmt numFmtId="174" formatCode="0.000"/>
  </numFmts>
  <fonts count="137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0"/>
      <color indexed="9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T*Switzerland Narrow"/>
      <charset val="238"/>
    </font>
    <font>
      <sz val="10"/>
      <color indexed="17"/>
      <name val="Arial"/>
      <family val="2"/>
      <charset val="238"/>
    </font>
    <font>
      <sz val="11"/>
      <color indexed="17"/>
      <name val="Calibri"/>
      <family val="2"/>
      <charset val="238"/>
    </font>
    <font>
      <sz val="10"/>
      <name val="Arial"/>
      <family val="2"/>
    </font>
    <font>
      <i/>
      <sz val="11"/>
      <color indexed="23"/>
      <name val="Calibri"/>
      <family val="2"/>
      <charset val="238"/>
    </font>
    <font>
      <sz val="9"/>
      <color rgb="FF000000"/>
      <name val="Ariel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indexed="12"/>
      <name val="Arial CE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color indexed="9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color indexed="60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Helv"/>
    </font>
    <font>
      <b/>
      <sz val="11"/>
      <color indexed="63"/>
      <name val="Calibri"/>
      <family val="2"/>
      <charset val="238"/>
    </font>
    <font>
      <sz val="10"/>
      <color indexed="5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2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 CE"/>
      <family val="2"/>
      <charset val="238"/>
    </font>
    <font>
      <u/>
      <sz val="10"/>
      <color theme="10"/>
      <name val="Arial CE"/>
      <family val="2"/>
      <charset val="238"/>
    </font>
    <font>
      <sz val="11"/>
      <name val="Calibri"/>
      <family val="2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</font>
    <font>
      <sz val="10"/>
      <name val="Arial CE"/>
      <family val="2"/>
      <charset val="238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0"/>
      <color theme="8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8" tint="-0.249977111117893"/>
      <name val="Calibri"/>
      <family val="2"/>
      <charset val="238"/>
      <scheme val="minor"/>
    </font>
    <font>
      <b/>
      <i/>
      <sz val="10"/>
      <color theme="8" tint="-0.249977111117893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i/>
      <sz val="10"/>
      <color theme="8" tint="-0.249977111117893"/>
      <name val="Calibri"/>
      <family val="2"/>
      <charset val="238"/>
      <scheme val="minor"/>
    </font>
    <font>
      <b/>
      <sz val="12"/>
      <color theme="8" tint="-0.249977111117893"/>
      <name val="Calibri"/>
      <family val="2"/>
      <charset val="238"/>
      <scheme val="minor"/>
    </font>
    <font>
      <i/>
      <sz val="12"/>
      <color theme="8" tint="-0.24997711111789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0"/>
      <color rgb="FF4F81BD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4F81BD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color rgb="FF3379CD"/>
      <name val="Calibri"/>
      <family val="2"/>
      <charset val="238"/>
      <scheme val="minor"/>
    </font>
    <font>
      <b/>
      <sz val="10"/>
      <color rgb="FF3379CD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sz val="12"/>
      <color theme="8" tint="-0.249977111117893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1"/>
      <name val="Calibri"/>
      <family val="2"/>
      <charset val="238"/>
    </font>
    <font>
      <sz val="8"/>
      <name val="Trebuchet MS"/>
      <family val="2"/>
    </font>
    <font>
      <sz val="8"/>
      <name val="MS Sans Serif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10"/>
      <name val="Arial CE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008">
    <xf numFmtId="0" fontId="0" fillId="0" borderId="0"/>
    <xf numFmtId="0" fontId="35" fillId="0" borderId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6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6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6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6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6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6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6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6" fillId="15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6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6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8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8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8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4" borderId="0" applyNumberFormat="0" applyBorder="0" applyAlignment="0" applyProtection="0"/>
    <xf numFmtId="0" fontId="40" fillId="8" borderId="0" applyNumberFormat="0" applyBorder="0" applyAlignment="0" applyProtection="0"/>
    <xf numFmtId="0" fontId="41" fillId="25" borderId="22" applyNumberFormat="0" applyAlignment="0" applyProtection="0"/>
    <xf numFmtId="0" fontId="42" fillId="0" borderId="23" applyNumberFormat="0" applyFill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4" fontId="43" fillId="0" borderId="0" applyFont="0" applyFill="0" applyBorder="0" applyAlignment="0" applyProtection="0"/>
    <xf numFmtId="164" fontId="35" fillId="0" borderId="0" applyFont="0" applyFill="0" applyBorder="0" applyAlignment="0" applyProtection="0"/>
    <xf numFmtId="4" fontId="43" fillId="0" borderId="0" applyFont="0" applyFill="0" applyBorder="0" applyAlignment="0" applyProtection="0"/>
    <xf numFmtId="16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4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6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6" fillId="0" borderId="0" applyFont="0" applyFill="0" applyBorder="0" applyAlignment="0" applyProtection="0"/>
    <xf numFmtId="166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4" fontId="43" fillId="0" borderId="0" applyFont="0" applyFill="0" applyBorder="0" applyAlignment="0" applyProtection="0"/>
    <xf numFmtId="164" fontId="35" fillId="0" borderId="0" applyFont="0" applyFill="0" applyBorder="0" applyAlignment="0" applyProtection="0"/>
    <xf numFmtId="4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5" fillId="9" borderId="0" applyNumberFormat="0" applyBorder="0" applyAlignment="0" applyProtection="0"/>
    <xf numFmtId="0" fontId="34" fillId="11" borderId="0" applyNumberFormat="0" applyBorder="0" applyAlignment="0" applyProtection="0"/>
    <xf numFmtId="0" fontId="34" fillId="2" borderId="0" applyNumberFormat="0" applyBorder="0" applyAlignment="0" applyProtection="0"/>
    <xf numFmtId="167" fontId="46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/>
    <xf numFmtId="0" fontId="45" fillId="9" borderId="0" applyNumberFormat="0" applyBorder="0" applyAlignment="0" applyProtection="0"/>
    <xf numFmtId="0" fontId="49" fillId="0" borderId="24" applyNumberFormat="0" applyFill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26" borderId="27" applyNumberFormat="0" applyAlignment="0" applyProtection="0"/>
    <xf numFmtId="0" fontId="40" fillId="8" borderId="0" applyNumberFormat="0" applyBorder="0" applyAlignment="0" applyProtection="0"/>
    <xf numFmtId="0" fontId="55" fillId="12" borderId="22" applyNumberFormat="0" applyAlignment="0" applyProtection="0"/>
    <xf numFmtId="0" fontId="56" fillId="26" borderId="27" applyNumberFormat="0" applyAlignment="0" applyProtection="0"/>
    <xf numFmtId="0" fontId="56" fillId="26" borderId="27" applyNumberFormat="0" applyAlignment="0" applyProtection="0"/>
    <xf numFmtId="0" fontId="54" fillId="26" borderId="27" applyNumberFormat="0" applyAlignment="0" applyProtection="0"/>
    <xf numFmtId="0" fontId="54" fillId="26" borderId="27" applyNumberFormat="0" applyAlignment="0" applyProtection="0"/>
    <xf numFmtId="0" fontId="57" fillId="0" borderId="28" applyNumberFormat="0" applyFill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8" fontId="35" fillId="0" borderId="0" applyFont="0" applyFill="0" applyBorder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59" fillId="27" borderId="0" applyNumberFormat="0" applyBorder="0" applyAlignment="0" applyProtection="0"/>
    <xf numFmtId="0" fontId="61" fillId="3" borderId="0" applyNumberFormat="0" applyBorder="0" applyAlignment="0" applyProtection="0"/>
    <xf numFmtId="0" fontId="59" fillId="27" borderId="0" applyNumberFormat="0" applyBorder="0" applyAlignment="0" applyProtection="0"/>
    <xf numFmtId="0" fontId="43" fillId="0" borderId="0">
      <alignment horizontal="center" vertic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62" fillId="0" borderId="0"/>
    <xf numFmtId="0" fontId="35" fillId="0" borderId="0"/>
    <xf numFmtId="0" fontId="63" fillId="0" borderId="0"/>
    <xf numFmtId="0" fontId="46" fillId="0" borderId="0"/>
    <xf numFmtId="0" fontId="63" fillId="0" borderId="0"/>
    <xf numFmtId="0" fontId="46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62" fillId="0" borderId="0"/>
    <xf numFmtId="0" fontId="62" fillId="0" borderId="0"/>
    <xf numFmtId="0" fontId="35" fillId="0" borderId="0"/>
    <xf numFmtId="0" fontId="35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Border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Border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62" fillId="0" borderId="0"/>
    <xf numFmtId="0" fontId="35" fillId="28" borderId="29" applyNumberFormat="0" applyFont="0" applyAlignment="0" applyProtection="0"/>
    <xf numFmtId="0" fontId="65" fillId="25" borderId="30" applyNumberForma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42" fillId="0" borderId="23" applyNumberFormat="0" applyFill="0" applyAlignment="0" applyProtection="0"/>
    <xf numFmtId="0" fontId="45" fillId="9" borderId="0" applyNumberFormat="0" applyBorder="0" applyAlignment="0" applyProtection="0"/>
    <xf numFmtId="0" fontId="64" fillId="0" borderId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55" fillId="12" borderId="22" applyNumberFormat="0" applyAlignment="0" applyProtection="0"/>
    <xf numFmtId="0" fontId="55" fillId="12" borderId="22" applyNumberFormat="0" applyAlignment="0" applyProtection="0"/>
    <xf numFmtId="0" fontId="55" fillId="12" borderId="22" applyNumberFormat="0" applyAlignment="0" applyProtection="0"/>
    <xf numFmtId="0" fontId="41" fillId="25" borderId="22" applyNumberFormat="0" applyAlignment="0" applyProtection="0"/>
    <xf numFmtId="0" fontId="41" fillId="25" borderId="22" applyNumberFormat="0" applyAlignment="0" applyProtection="0"/>
    <xf numFmtId="0" fontId="41" fillId="25" borderId="22" applyNumberFormat="0" applyAlignment="0" applyProtection="0"/>
    <xf numFmtId="0" fontId="65" fillId="25" borderId="30" applyNumberFormat="0" applyAlignment="0" applyProtection="0"/>
    <xf numFmtId="0" fontId="65" fillId="25" borderId="30" applyNumberFormat="0" applyAlignment="0" applyProtection="0"/>
    <xf numFmtId="0" fontId="65" fillId="25" borderId="30" applyNumberFormat="0" applyAlignment="0" applyProtection="0"/>
    <xf numFmtId="0" fontId="4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40" fillId="8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8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8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8" fillId="23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8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8" fillId="1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8" fillId="24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74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43" fontId="31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31" fillId="0" borderId="0"/>
    <xf numFmtId="0" fontId="31" fillId="0" borderId="0"/>
    <xf numFmtId="0" fontId="7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0"/>
    <xf numFmtId="0" fontId="75" fillId="0" borderId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6" fillId="0" borderId="0"/>
    <xf numFmtId="43" fontId="2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28" borderId="29" applyNumberFormat="0" applyFont="0" applyAlignment="0" applyProtection="0"/>
    <xf numFmtId="0" fontId="25" fillId="0" borderId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3" fillId="0" borderId="0" applyFont="0" applyFill="0" applyBorder="0" applyAlignment="0" applyProtection="0"/>
    <xf numFmtId="0" fontId="77" fillId="0" borderId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5" fillId="0" borderId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79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2" fillId="0" borderId="0"/>
    <xf numFmtId="0" fontId="62" fillId="0" borderId="0"/>
    <xf numFmtId="0" fontId="62" fillId="0" borderId="0"/>
    <xf numFmtId="0" fontId="35" fillId="28" borderId="29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80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80" fillId="28" borderId="29" applyNumberFormat="0" applyFont="0" applyAlignment="0" applyProtection="0"/>
    <xf numFmtId="0" fontId="1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3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4" fillId="11" borderId="0" applyNumberFormat="0" applyBorder="0" applyAlignment="0" applyProtection="0"/>
    <xf numFmtId="0" fontId="74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/>
    <xf numFmtId="0" fontId="9" fillId="0" borderId="0"/>
    <xf numFmtId="0" fontId="35" fillId="0" borderId="0"/>
    <xf numFmtId="0" fontId="35" fillId="0" borderId="0"/>
    <xf numFmtId="0" fontId="129" fillId="0" borderId="0"/>
    <xf numFmtId="0" fontId="130" fillId="0" borderId="0" applyAlignment="0">
      <alignment vertical="top"/>
      <protection locked="0"/>
    </xf>
    <xf numFmtId="43" fontId="12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8" fillId="0" borderId="0"/>
    <xf numFmtId="0" fontId="8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2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28" borderId="29" applyNumberFormat="0" applyFont="0" applyAlignment="0" applyProtection="0"/>
    <xf numFmtId="0" fontId="35" fillId="0" borderId="0"/>
    <xf numFmtId="0" fontId="7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2" fillId="0" borderId="0"/>
    <xf numFmtId="0" fontId="6" fillId="0" borderId="0"/>
    <xf numFmtId="0" fontId="6" fillId="0" borderId="0"/>
    <xf numFmtId="0" fontId="6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3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6" fillId="28" borderId="29" applyNumberFormat="0" applyFont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28" borderId="29" applyNumberFormat="0" applyFont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1745">
    <xf numFmtId="0" fontId="0" fillId="0" borderId="0" xfId="0"/>
    <xf numFmtId="0" fontId="81" fillId="0" borderId="0" xfId="0" applyFont="1" applyAlignment="1" applyProtection="1">
      <alignment horizontal="left" vertical="top"/>
      <protection locked="0"/>
    </xf>
    <xf numFmtId="0" fontId="82" fillId="0" borderId="0" xfId="0" applyFont="1" applyAlignment="1">
      <alignment horizontal="left"/>
    </xf>
    <xf numFmtId="0" fontId="83" fillId="0" borderId="0" xfId="0" applyFont="1" applyAlignment="1">
      <alignment horizontal="center" vertical="center"/>
    </xf>
    <xf numFmtId="49" fontId="83" fillId="0" borderId="0" xfId="0" applyNumberFormat="1" applyFont="1" applyAlignment="1">
      <alignment horizontal="center" vertical="center"/>
    </xf>
    <xf numFmtId="0" fontId="84" fillId="0" borderId="0" xfId="0" applyFont="1" applyAlignment="1">
      <alignment horizontal="left"/>
    </xf>
    <xf numFmtId="0" fontId="84" fillId="0" borderId="0" xfId="0" applyFont="1"/>
    <xf numFmtId="0" fontId="83" fillId="0" borderId="0" xfId="0" applyFont="1" applyAlignment="1">
      <alignment horizontal="left" vertical="center"/>
    </xf>
    <xf numFmtId="0" fontId="84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3" fillId="0" borderId="0" xfId="0" applyFont="1" applyAlignment="1">
      <alignment horizontal="right" vertical="center"/>
    </xf>
    <xf numFmtId="0" fontId="83" fillId="0" borderId="0" xfId="0" applyFont="1" applyAlignment="1">
      <alignment horizontal="left" vertical="center" indent="1"/>
    </xf>
    <xf numFmtId="0" fontId="85" fillId="0" borderId="0" xfId="0" applyFont="1" applyAlignment="1">
      <alignment horizontal="left" vertical="center"/>
    </xf>
    <xf numFmtId="49" fontId="85" fillId="0" borderId="0" xfId="0" applyNumberFormat="1" applyFont="1" applyAlignment="1">
      <alignment vertical="center"/>
    </xf>
    <xf numFmtId="0" fontId="86" fillId="0" borderId="0" xfId="0" applyFont="1" applyAlignment="1">
      <alignment horizontal="center" vertical="center"/>
    </xf>
    <xf numFmtId="0" fontId="87" fillId="0" borderId="0" xfId="0" applyFont="1"/>
    <xf numFmtId="0" fontId="87" fillId="0" borderId="0" xfId="0" applyFont="1" applyAlignment="1">
      <alignment horizontal="right"/>
    </xf>
    <xf numFmtId="0" fontId="83" fillId="0" borderId="2" xfId="0" applyFont="1" applyBorder="1" applyAlignment="1">
      <alignment horizontal="center" vertical="center" wrapText="1"/>
    </xf>
    <xf numFmtId="0" fontId="83" fillId="0" borderId="3" xfId="0" applyFont="1" applyBorder="1" applyAlignment="1">
      <alignment horizontal="center" vertical="center" wrapText="1"/>
    </xf>
    <xf numFmtId="0" fontId="83" fillId="0" borderId="4" xfId="0" applyFont="1" applyBorder="1" applyAlignment="1">
      <alignment horizontal="center" vertical="center" wrapText="1"/>
    </xf>
    <xf numFmtId="0" fontId="84" fillId="0" borderId="5" xfId="0" applyFont="1" applyBorder="1" applyAlignment="1">
      <alignment horizontal="center" vertical="center" wrapText="1"/>
    </xf>
    <xf numFmtId="0" fontId="88" fillId="0" borderId="0" xfId="797" quotePrefix="1" applyFont="1" applyAlignment="1">
      <alignment horizontal="center" vertical="center"/>
    </xf>
    <xf numFmtId="0" fontId="84" fillId="4" borderId="6" xfId="0" applyFont="1" applyFill="1" applyBorder="1" applyAlignment="1">
      <alignment horizontal="left" vertical="center"/>
    </xf>
    <xf numFmtId="0" fontId="84" fillId="4" borderId="7" xfId="0" applyFont="1" applyFill="1" applyBorder="1" applyAlignment="1">
      <alignment horizontal="left" wrapText="1"/>
    </xf>
    <xf numFmtId="4" fontId="84" fillId="4" borderId="8" xfId="1" applyNumberFormat="1" applyFont="1" applyFill="1" applyBorder="1" applyAlignment="1">
      <alignment horizontal="right"/>
    </xf>
    <xf numFmtId="0" fontId="84" fillId="4" borderId="9" xfId="0" applyFont="1" applyFill="1" applyBorder="1" applyAlignment="1">
      <alignment horizontal="left" vertical="center"/>
    </xf>
    <xf numFmtId="0" fontId="84" fillId="4" borderId="10" xfId="0" applyFont="1" applyFill="1" applyBorder="1" applyAlignment="1">
      <alignment horizontal="left" wrapText="1"/>
    </xf>
    <xf numFmtId="4" fontId="84" fillId="4" borderId="11" xfId="1" applyNumberFormat="1" applyFont="1" applyFill="1" applyBorder="1" applyAlignment="1">
      <alignment horizontal="right"/>
    </xf>
    <xf numFmtId="0" fontId="84" fillId="4" borderId="12" xfId="0" applyFont="1" applyFill="1" applyBorder="1" applyAlignment="1">
      <alignment horizontal="left" vertical="center"/>
    </xf>
    <xf numFmtId="0" fontId="84" fillId="4" borderId="13" xfId="0" applyFont="1" applyFill="1" applyBorder="1" applyAlignment="1">
      <alignment horizontal="left" wrapText="1"/>
    </xf>
    <xf numFmtId="4" fontId="84" fillId="4" borderId="14" xfId="1" applyNumberFormat="1" applyFont="1" applyFill="1" applyBorder="1" applyAlignment="1">
      <alignment horizontal="right"/>
    </xf>
    <xf numFmtId="0" fontId="84" fillId="5" borderId="9" xfId="0" applyFont="1" applyFill="1" applyBorder="1" applyAlignment="1">
      <alignment horizontal="left" vertical="center"/>
    </xf>
    <xf numFmtId="0" fontId="84" fillId="5" borderId="15" xfId="0" applyFont="1" applyFill="1" applyBorder="1" applyAlignment="1">
      <alignment horizontal="left" wrapText="1"/>
    </xf>
    <xf numFmtId="4" fontId="84" fillId="5" borderId="11" xfId="1" applyNumberFormat="1" applyFont="1" applyFill="1" applyBorder="1" applyAlignment="1">
      <alignment horizontal="right"/>
    </xf>
    <xf numFmtId="0" fontId="89" fillId="5" borderId="9" xfId="0" applyFont="1" applyFill="1" applyBorder="1" applyAlignment="1">
      <alignment horizontal="left" vertical="center"/>
    </xf>
    <xf numFmtId="0" fontId="89" fillId="5" borderId="15" xfId="0" applyFont="1" applyFill="1" applyBorder="1" applyAlignment="1">
      <alignment horizontal="left" wrapText="1"/>
    </xf>
    <xf numFmtId="4" fontId="89" fillId="5" borderId="11" xfId="1" applyNumberFormat="1" applyFont="1" applyFill="1" applyBorder="1" applyAlignment="1">
      <alignment horizontal="right"/>
    </xf>
    <xf numFmtId="0" fontId="84" fillId="6" borderId="9" xfId="0" applyFont="1" applyFill="1" applyBorder="1" applyAlignment="1">
      <alignment horizontal="left" vertical="center"/>
    </xf>
    <xf numFmtId="0" fontId="84" fillId="6" borderId="10" xfId="0" applyFont="1" applyFill="1" applyBorder="1" applyAlignment="1">
      <alignment horizontal="left" wrapText="1"/>
    </xf>
    <xf numFmtId="4" fontId="84" fillId="6" borderId="11" xfId="1" applyNumberFormat="1" applyFont="1" applyFill="1" applyBorder="1" applyAlignment="1">
      <alignment horizontal="right"/>
    </xf>
    <xf numFmtId="0" fontId="84" fillId="6" borderId="10" xfId="0" applyFont="1" applyFill="1" applyBorder="1" applyAlignment="1">
      <alignment horizontal="left" vertical="center" wrapText="1"/>
    </xf>
    <xf numFmtId="0" fontId="89" fillId="6" borderId="9" xfId="0" applyFont="1" applyFill="1" applyBorder="1" applyAlignment="1">
      <alignment horizontal="left" vertical="center"/>
    </xf>
    <xf numFmtId="0" fontId="89" fillId="6" borderId="10" xfId="0" applyFont="1" applyFill="1" applyBorder="1" applyAlignment="1">
      <alignment horizontal="left" wrapText="1"/>
    </xf>
    <xf numFmtId="4" fontId="89" fillId="6" borderId="11" xfId="1" applyNumberFormat="1" applyFont="1" applyFill="1" applyBorder="1" applyAlignment="1">
      <alignment horizontal="right"/>
    </xf>
    <xf numFmtId="0" fontId="84" fillId="6" borderId="16" xfId="0" applyFont="1" applyFill="1" applyBorder="1" applyAlignment="1">
      <alignment horizontal="left" vertical="center"/>
    </xf>
    <xf numFmtId="0" fontId="84" fillId="6" borderId="17" xfId="0" applyFont="1" applyFill="1" applyBorder="1" applyAlignment="1">
      <alignment horizontal="left" wrapText="1"/>
    </xf>
    <xf numFmtId="4" fontId="84" fillId="6" borderId="18" xfId="1" applyNumberFormat="1" applyFont="1" applyFill="1" applyBorder="1" applyAlignment="1">
      <alignment horizontal="right"/>
    </xf>
    <xf numFmtId="4" fontId="83" fillId="0" borderId="1" xfId="0" applyNumberFormat="1" applyFont="1" applyBorder="1" applyAlignment="1">
      <alignment horizontal="right" vertical="center" wrapText="1"/>
    </xf>
    <xf numFmtId="49" fontId="86" fillId="0" borderId="0" xfId="0" applyNumberFormat="1" applyFont="1" applyAlignment="1">
      <alignment horizontal="center" vertical="center"/>
    </xf>
    <xf numFmtId="0" fontId="87" fillId="0" borderId="0" xfId="0" applyFont="1" applyAlignment="1">
      <alignment horizontal="left"/>
    </xf>
    <xf numFmtId="4" fontId="87" fillId="0" borderId="0" xfId="0" applyNumberFormat="1" applyFont="1" applyAlignment="1">
      <alignment horizontal="left"/>
    </xf>
    <xf numFmtId="0" fontId="84" fillId="0" borderId="0" xfId="1" applyFont="1"/>
    <xf numFmtId="0" fontId="84" fillId="0" borderId="0" xfId="1" applyFont="1" applyAlignment="1">
      <alignment vertical="top"/>
    </xf>
    <xf numFmtId="0" fontId="84" fillId="0" borderId="0" xfId="1" applyFont="1" applyAlignment="1">
      <alignment vertical="center"/>
    </xf>
    <xf numFmtId="3" fontId="83" fillId="0" borderId="0" xfId="1" applyNumberFormat="1" applyFont="1" applyAlignment="1">
      <alignment horizontal="right" vertical="center"/>
    </xf>
    <xf numFmtId="0" fontId="84" fillId="0" borderId="0" xfId="790" applyFont="1"/>
    <xf numFmtId="0" fontId="84" fillId="0" borderId="0" xfId="259" applyFont="1"/>
    <xf numFmtId="0" fontId="84" fillId="0" borderId="0" xfId="2361" applyFont="1"/>
    <xf numFmtId="0" fontId="90" fillId="0" borderId="0" xfId="268" applyFont="1" applyAlignment="1">
      <alignment vertical="center"/>
    </xf>
    <xf numFmtId="0" fontId="83" fillId="0" borderId="0" xfId="268" applyFont="1" applyAlignment="1">
      <alignment horizontal="center" vertical="center"/>
    </xf>
    <xf numFmtId="0" fontId="83" fillId="0" borderId="0" xfId="268" applyFont="1" applyAlignment="1">
      <alignment horizontal="left" vertical="center"/>
    </xf>
    <xf numFmtId="0" fontId="91" fillId="0" borderId="0" xfId="268" applyFont="1" applyAlignment="1">
      <alignment horizontal="left" vertical="center"/>
    </xf>
    <xf numFmtId="0" fontId="84" fillId="0" borderId="0" xfId="268" applyFont="1" applyAlignment="1">
      <alignment vertical="center"/>
    </xf>
    <xf numFmtId="0" fontId="83" fillId="0" borderId="1" xfId="268" applyFont="1" applyBorder="1" applyAlignment="1">
      <alignment horizontal="left" vertical="center"/>
    </xf>
    <xf numFmtId="0" fontId="84" fillId="0" borderId="0" xfId="268" applyFont="1"/>
    <xf numFmtId="0" fontId="90" fillId="0" borderId="0" xfId="1" applyFont="1" applyAlignment="1">
      <alignment vertical="center"/>
    </xf>
    <xf numFmtId="0" fontId="84" fillId="0" borderId="0" xfId="268" applyFont="1" applyAlignment="1">
      <alignment horizontal="center" vertical="center"/>
    </xf>
    <xf numFmtId="0" fontId="83" fillId="0" borderId="0" xfId="268" applyFont="1" applyAlignment="1">
      <alignment vertical="center"/>
    </xf>
    <xf numFmtId="0" fontId="87" fillId="0" borderId="0" xfId="1" applyFont="1"/>
    <xf numFmtId="0" fontId="84" fillId="29" borderId="1" xfId="1" applyFont="1" applyFill="1" applyBorder="1" applyAlignment="1">
      <alignment horizontal="center" vertical="center"/>
    </xf>
    <xf numFmtId="0" fontId="92" fillId="0" borderId="0" xfId="1" applyFont="1" applyAlignment="1">
      <alignment horizontal="center" vertical="center"/>
    </xf>
    <xf numFmtId="0" fontId="92" fillId="0" borderId="0" xfId="1" applyFont="1" applyAlignment="1">
      <alignment vertical="center"/>
    </xf>
    <xf numFmtId="0" fontId="84" fillId="0" borderId="0" xfId="1" applyFont="1" applyAlignment="1">
      <alignment horizontal="center" vertical="center"/>
    </xf>
    <xf numFmtId="0" fontId="83" fillId="0" borderId="0" xfId="1" applyFont="1" applyAlignment="1">
      <alignment horizontal="center" vertical="center" wrapText="1"/>
    </xf>
    <xf numFmtId="49" fontId="93" fillId="0" borderId="0" xfId="1" applyNumberFormat="1" applyFont="1" applyAlignment="1">
      <alignment horizontal="center" vertical="center" wrapText="1"/>
    </xf>
    <xf numFmtId="169" fontId="93" fillId="0" borderId="0" xfId="1" applyNumberFormat="1" applyFont="1" applyAlignment="1">
      <alignment horizontal="left" vertical="center" wrapText="1"/>
    </xf>
    <xf numFmtId="0" fontId="93" fillId="0" borderId="0" xfId="1" applyFont="1" applyAlignment="1">
      <alignment horizontal="left" vertical="center" wrapText="1"/>
    </xf>
    <xf numFmtId="0" fontId="87" fillId="0" borderId="0" xfId="1" quotePrefix="1" applyFont="1" applyAlignment="1">
      <alignment horizontal="center" vertical="center" wrapText="1"/>
    </xf>
    <xf numFmtId="4" fontId="86" fillId="0" borderId="0" xfId="1" applyNumberFormat="1" applyFont="1" applyAlignment="1">
      <alignment horizontal="right" vertical="center" wrapText="1"/>
    </xf>
    <xf numFmtId="4" fontId="84" fillId="0" borderId="0" xfId="1" applyNumberFormat="1" applyFont="1" applyAlignment="1">
      <alignment horizontal="right" vertical="center" wrapText="1"/>
    </xf>
    <xf numFmtId="4" fontId="93" fillId="0" borderId="0" xfId="1" applyNumberFormat="1" applyFont="1" applyAlignment="1">
      <alignment horizontal="right" vertical="center"/>
    </xf>
    <xf numFmtId="0" fontId="84" fillId="0" borderId="0" xfId="1" applyFont="1" applyAlignment="1">
      <alignment vertical="top" wrapText="1"/>
    </xf>
    <xf numFmtId="0" fontId="84" fillId="0" borderId="0" xfId="1" applyFont="1" applyAlignment="1">
      <alignment vertical="center" wrapText="1"/>
    </xf>
    <xf numFmtId="0" fontId="84" fillId="0" borderId="0" xfId="1" applyFont="1" applyAlignment="1">
      <alignment horizontal="center" vertical="center" wrapText="1"/>
    </xf>
    <xf numFmtId="0" fontId="84" fillId="0" borderId="38" xfId="1" applyFont="1" applyBorder="1" applyAlignment="1">
      <alignment horizontal="center" vertical="center" wrapText="1"/>
    </xf>
    <xf numFmtId="0" fontId="87" fillId="0" borderId="38" xfId="1" applyFont="1" applyBorder="1" applyAlignment="1">
      <alignment horizontal="center" vertical="center" wrapText="1"/>
    </xf>
    <xf numFmtId="49" fontId="84" fillId="0" borderId="38" xfId="268" quotePrefix="1" applyNumberFormat="1" applyFont="1" applyBorder="1" applyAlignment="1">
      <alignment horizontal="left" vertical="center"/>
    </xf>
    <xf numFmtId="0" fontId="84" fillId="0" borderId="38" xfId="268" applyFont="1" applyBorder="1" applyAlignment="1">
      <alignment vertical="center" wrapText="1"/>
    </xf>
    <xf numFmtId="0" fontId="84" fillId="0" borderId="38" xfId="268" applyFont="1" applyBorder="1" applyAlignment="1">
      <alignment horizontal="center" vertical="center"/>
    </xf>
    <xf numFmtId="4" fontId="84" fillId="0" borderId="38" xfId="921" applyNumberFormat="1" applyFont="1" applyFill="1" applyBorder="1" applyAlignment="1">
      <alignment horizontal="right" vertical="center"/>
    </xf>
    <xf numFmtId="4" fontId="84" fillId="0" borderId="38" xfId="1" applyNumberFormat="1" applyFont="1" applyBorder="1" applyAlignment="1">
      <alignment horizontal="right" vertical="center" wrapText="1"/>
    </xf>
    <xf numFmtId="49" fontId="83" fillId="0" borderId="0" xfId="268" quotePrefix="1" applyNumberFormat="1" applyFont="1" applyAlignment="1">
      <alignment horizontal="left" vertical="center"/>
    </xf>
    <xf numFmtId="0" fontId="94" fillId="0" borderId="0" xfId="1" applyFont="1" applyAlignment="1">
      <alignment horizontal="center" vertical="center"/>
    </xf>
    <xf numFmtId="0" fontId="95" fillId="0" borderId="0" xfId="1" applyFont="1" applyAlignment="1">
      <alignment horizontal="center" vertical="center" wrapText="1"/>
    </xf>
    <xf numFmtId="0" fontId="94" fillId="0" borderId="0" xfId="268" applyFont="1" applyAlignment="1">
      <alignment vertical="center" wrapText="1"/>
    </xf>
    <xf numFmtId="0" fontId="96" fillId="0" borderId="0" xfId="1" applyFont="1" applyAlignment="1">
      <alignment horizontal="center" vertical="center"/>
    </xf>
    <xf numFmtId="4" fontId="84" fillId="0" borderId="0" xfId="1" applyNumberFormat="1" applyFont="1" applyAlignment="1">
      <alignment horizontal="right" vertical="center"/>
    </xf>
    <xf numFmtId="0" fontId="87" fillId="0" borderId="0" xfId="1" applyFont="1" applyAlignment="1">
      <alignment horizontal="center" vertical="center" wrapText="1"/>
    </xf>
    <xf numFmtId="0" fontId="83" fillId="0" borderId="0" xfId="268" applyFont="1" applyAlignment="1">
      <alignment vertical="center" wrapText="1"/>
    </xf>
    <xf numFmtId="4" fontId="84" fillId="0" borderId="0" xfId="921" applyNumberFormat="1" applyFont="1" applyFill="1" applyBorder="1" applyAlignment="1">
      <alignment horizontal="right" vertical="center"/>
    </xf>
    <xf numFmtId="0" fontId="96" fillId="0" borderId="0" xfId="1" applyFont="1" applyAlignment="1">
      <alignment horizontal="center" vertical="center" wrapText="1"/>
    </xf>
    <xf numFmtId="49" fontId="96" fillId="0" borderId="0" xfId="1" applyNumberFormat="1" applyFont="1" applyAlignment="1">
      <alignment horizontal="left" vertical="center"/>
    </xf>
    <xf numFmtId="0" fontId="97" fillId="0" borderId="0" xfId="1" applyFont="1" applyAlignment="1">
      <alignment vertical="center" wrapText="1"/>
    </xf>
    <xf numFmtId="0" fontId="98" fillId="0" borderId="0" xfId="1" applyFont="1" applyAlignment="1">
      <alignment horizontal="left" vertical="center" wrapText="1"/>
    </xf>
    <xf numFmtId="0" fontId="99" fillId="0" borderId="0" xfId="1" applyFont="1" applyAlignment="1">
      <alignment horizontal="center" vertical="center"/>
    </xf>
    <xf numFmtId="3" fontId="100" fillId="0" borderId="0" xfId="1" applyNumberFormat="1" applyFont="1" applyAlignment="1">
      <alignment horizontal="right" vertical="center"/>
    </xf>
    <xf numFmtId="4" fontId="101" fillId="0" borderId="0" xfId="1" applyNumberFormat="1" applyFont="1" applyAlignment="1">
      <alignment horizontal="right" vertical="center"/>
    </xf>
    <xf numFmtId="4" fontId="98" fillId="0" borderId="0" xfId="1" applyNumberFormat="1" applyFont="1" applyAlignment="1">
      <alignment horizontal="right" vertical="center"/>
    </xf>
    <xf numFmtId="0" fontId="94" fillId="0" borderId="0" xfId="1" applyFont="1" applyAlignment="1">
      <alignment horizontal="center" vertical="center" wrapText="1"/>
    </xf>
    <xf numFmtId="49" fontId="94" fillId="0" borderId="0" xfId="1" quotePrefix="1" applyNumberFormat="1" applyFont="1" applyAlignment="1">
      <alignment horizontal="left" vertical="center"/>
    </xf>
    <xf numFmtId="0" fontId="94" fillId="0" borderId="0" xfId="1" applyFont="1" applyAlignment="1">
      <alignment vertical="center" wrapText="1"/>
    </xf>
    <xf numFmtId="0" fontId="102" fillId="0" borderId="0" xfId="1" applyFont="1" applyAlignment="1">
      <alignment vertical="center"/>
    </xf>
    <xf numFmtId="0" fontId="102" fillId="0" borderId="0" xfId="1" applyFont="1"/>
    <xf numFmtId="3" fontId="84" fillId="0" borderId="0" xfId="1" applyNumberFormat="1" applyFont="1"/>
    <xf numFmtId="0" fontId="96" fillId="0" borderId="0" xfId="1" applyFont="1" applyAlignment="1">
      <alignment vertical="center"/>
    </xf>
    <xf numFmtId="0" fontId="96" fillId="0" borderId="0" xfId="1" applyFont="1" applyAlignment="1">
      <alignment vertical="center" wrapText="1"/>
    </xf>
    <xf numFmtId="0" fontId="103" fillId="0" borderId="0" xfId="1" applyFont="1" applyAlignment="1">
      <alignment vertical="center" wrapText="1"/>
    </xf>
    <xf numFmtId="0" fontId="104" fillId="0" borderId="0" xfId="1" applyFont="1" applyAlignment="1">
      <alignment horizontal="center" vertical="center" wrapText="1"/>
    </xf>
    <xf numFmtId="49" fontId="104" fillId="0" borderId="0" xfId="1" applyNumberFormat="1" applyFont="1" applyAlignment="1">
      <alignment horizontal="right" vertical="center"/>
    </xf>
    <xf numFmtId="0" fontId="104" fillId="0" borderId="0" xfId="1" applyFont="1" applyAlignment="1">
      <alignment horizontal="center" vertical="center"/>
    </xf>
    <xf numFmtId="49" fontId="94" fillId="0" borderId="0" xfId="1" applyNumberFormat="1" applyFont="1" applyAlignment="1">
      <alignment horizontal="right" vertical="center"/>
    </xf>
    <xf numFmtId="0" fontId="105" fillId="0" borderId="0" xfId="1" applyFont="1" applyAlignment="1">
      <alignment vertical="center" wrapText="1"/>
    </xf>
    <xf numFmtId="0" fontId="103" fillId="0" borderId="0" xfId="1" applyFont="1" applyAlignment="1">
      <alignment vertical="center"/>
    </xf>
    <xf numFmtId="49" fontId="96" fillId="0" borderId="0" xfId="1" applyNumberFormat="1" applyFont="1" applyAlignment="1">
      <alignment horizontal="right" vertical="center"/>
    </xf>
    <xf numFmtId="0" fontId="83" fillId="0" borderId="0" xfId="1" applyFont="1" applyAlignment="1">
      <alignment horizontal="center" vertical="center"/>
    </xf>
    <xf numFmtId="49" fontId="83" fillId="0" borderId="0" xfId="1" applyNumberFormat="1" applyFont="1" applyAlignment="1">
      <alignment horizontal="right" vertical="center"/>
    </xf>
    <xf numFmtId="0" fontId="83" fillId="0" borderId="0" xfId="1" applyFont="1" applyAlignment="1">
      <alignment vertical="center" wrapText="1"/>
    </xf>
    <xf numFmtId="49" fontId="84" fillId="0" borderId="0" xfId="1" applyNumberFormat="1" applyFont="1" applyAlignment="1">
      <alignment horizontal="right" vertical="center"/>
    </xf>
    <xf numFmtId="0" fontId="106" fillId="0" borderId="0" xfId="1" applyFont="1" applyAlignment="1">
      <alignment vertical="center"/>
    </xf>
    <xf numFmtId="0" fontId="106" fillId="0" borderId="0" xfId="1" applyFont="1" applyAlignment="1">
      <alignment vertical="center" wrapText="1"/>
    </xf>
    <xf numFmtId="0" fontId="90" fillId="0" borderId="0" xfId="790" applyFont="1" applyAlignment="1">
      <alignment vertical="center"/>
    </xf>
    <xf numFmtId="0" fontId="83" fillId="0" borderId="0" xfId="790" applyFont="1" applyAlignment="1">
      <alignment horizontal="center" vertical="center"/>
    </xf>
    <xf numFmtId="0" fontId="83" fillId="0" borderId="0" xfId="790" applyFont="1" applyAlignment="1">
      <alignment horizontal="left" vertical="center"/>
    </xf>
    <xf numFmtId="0" fontId="84" fillId="0" borderId="0" xfId="790" applyFont="1" applyAlignment="1">
      <alignment vertical="center"/>
    </xf>
    <xf numFmtId="0" fontId="83" fillId="0" borderId="1" xfId="790" applyFont="1" applyBorder="1" applyAlignment="1">
      <alignment horizontal="left" vertical="center"/>
    </xf>
    <xf numFmtId="0" fontId="84" fillId="0" borderId="0" xfId="790" applyFont="1" applyAlignment="1">
      <alignment horizontal="center" vertical="center"/>
    </xf>
    <xf numFmtId="0" fontId="83" fillId="0" borderId="0" xfId="790" applyFont="1" applyAlignment="1">
      <alignment vertical="center"/>
    </xf>
    <xf numFmtId="0" fontId="93" fillId="0" borderId="0" xfId="1" applyFont="1" applyAlignment="1">
      <alignment horizontal="center" vertical="center" wrapText="1"/>
    </xf>
    <xf numFmtId="49" fontId="84" fillId="0" borderId="38" xfId="1" applyNumberFormat="1" applyFont="1" applyBorder="1" applyAlignment="1">
      <alignment horizontal="center" vertical="center"/>
    </xf>
    <xf numFmtId="49" fontId="84" fillId="0" borderId="38" xfId="1" applyNumberFormat="1" applyFont="1" applyBorder="1" applyAlignment="1">
      <alignment horizontal="left" vertical="center"/>
    </xf>
    <xf numFmtId="0" fontId="84" fillId="0" borderId="38" xfId="1" applyFont="1" applyBorder="1" applyAlignment="1">
      <alignment horizontal="left" vertical="center" wrapText="1"/>
    </xf>
    <xf numFmtId="4" fontId="84" fillId="0" borderId="38" xfId="793" applyNumberFormat="1" applyFont="1" applyFill="1" applyBorder="1" applyAlignment="1">
      <alignment horizontal="center" vertical="center"/>
    </xf>
    <xf numFmtId="4" fontId="84" fillId="0" borderId="38" xfId="793" applyNumberFormat="1" applyFont="1" applyFill="1" applyBorder="1" applyAlignment="1">
      <alignment horizontal="right" vertical="center"/>
    </xf>
    <xf numFmtId="49" fontId="84" fillId="0" borderId="38" xfId="1" quotePrefix="1" applyNumberFormat="1" applyFont="1" applyBorder="1" applyAlignment="1">
      <alignment horizontal="left" vertical="center"/>
    </xf>
    <xf numFmtId="0" fontId="84" fillId="0" borderId="38" xfId="1" applyFont="1" applyBorder="1" applyAlignment="1">
      <alignment vertical="center" wrapText="1"/>
    </xf>
    <xf numFmtId="4" fontId="84" fillId="0" borderId="38" xfId="795" applyNumberFormat="1" applyFont="1" applyFill="1" applyBorder="1" applyAlignment="1">
      <alignment horizontal="center" vertical="center"/>
    </xf>
    <xf numFmtId="4" fontId="84" fillId="0" borderId="38" xfId="795" applyNumberFormat="1" applyFont="1" applyFill="1" applyBorder="1" applyAlignment="1">
      <alignment horizontal="right" vertical="center"/>
    </xf>
    <xf numFmtId="0" fontId="84" fillId="0" borderId="38" xfId="790" applyFont="1" applyBorder="1" applyAlignment="1">
      <alignment horizontal="center" vertical="center"/>
    </xf>
    <xf numFmtId="49" fontId="84" fillId="0" borderId="39" xfId="1" applyNumberFormat="1" applyFont="1" applyBorder="1" applyAlignment="1">
      <alignment horizontal="center" vertical="center"/>
    </xf>
    <xf numFmtId="0" fontId="87" fillId="0" borderId="39" xfId="1" applyFont="1" applyBorder="1" applyAlignment="1">
      <alignment horizontal="center" vertical="center" wrapText="1"/>
    </xf>
    <xf numFmtId="49" fontId="84" fillId="0" borderId="39" xfId="1" applyNumberFormat="1" applyFont="1" applyBorder="1" applyAlignment="1">
      <alignment horizontal="left" vertical="center"/>
    </xf>
    <xf numFmtId="0" fontId="84" fillId="0" borderId="39" xfId="1" applyFont="1" applyBorder="1" applyAlignment="1">
      <alignment vertical="center" wrapText="1"/>
    </xf>
    <xf numFmtId="0" fontId="84" fillId="0" borderId="39" xfId="790" applyFont="1" applyBorder="1" applyAlignment="1">
      <alignment horizontal="center" vertical="center"/>
    </xf>
    <xf numFmtId="4" fontId="84" fillId="0" borderId="39" xfId="795" applyNumberFormat="1" applyFont="1" applyFill="1" applyBorder="1" applyAlignment="1">
      <alignment horizontal="right" vertical="center"/>
    </xf>
    <xf numFmtId="4" fontId="84" fillId="0" borderId="39" xfId="1" applyNumberFormat="1" applyFont="1" applyBorder="1" applyAlignment="1">
      <alignment horizontal="right" vertical="center" wrapText="1"/>
    </xf>
    <xf numFmtId="49" fontId="84" fillId="0" borderId="0" xfId="1" applyNumberFormat="1" applyFont="1" applyAlignment="1">
      <alignment horizontal="center" vertical="center"/>
    </xf>
    <xf numFmtId="49" fontId="84" fillId="0" borderId="0" xfId="1" applyNumberFormat="1" applyFont="1" applyAlignment="1">
      <alignment horizontal="left" vertical="center"/>
    </xf>
    <xf numFmtId="4" fontId="84" fillId="0" borderId="0" xfId="795" applyNumberFormat="1" applyFont="1" applyFill="1" applyBorder="1" applyAlignment="1">
      <alignment horizontal="right" vertical="center"/>
    </xf>
    <xf numFmtId="0" fontId="91" fillId="0" borderId="0" xfId="790" applyFont="1" applyAlignment="1">
      <alignment horizontal="left" vertical="center"/>
    </xf>
    <xf numFmtId="4" fontId="84" fillId="0" borderId="38" xfId="794" applyNumberFormat="1" applyFont="1" applyFill="1" applyBorder="1" applyAlignment="1">
      <alignment horizontal="center" vertical="center"/>
    </xf>
    <xf numFmtId="4" fontId="84" fillId="0" borderId="38" xfId="794" applyNumberFormat="1" applyFont="1" applyFill="1" applyBorder="1" applyAlignment="1">
      <alignment horizontal="right" vertical="center"/>
    </xf>
    <xf numFmtId="0" fontId="94" fillId="0" borderId="0" xfId="790" applyFont="1" applyAlignment="1">
      <alignment vertical="center" wrapText="1"/>
    </xf>
    <xf numFmtId="4" fontId="84" fillId="0" borderId="38" xfId="791" applyNumberFormat="1" applyFont="1" applyFill="1" applyBorder="1" applyAlignment="1">
      <alignment horizontal="right" vertical="center"/>
    </xf>
    <xf numFmtId="4" fontId="84" fillId="0" borderId="0" xfId="794" applyNumberFormat="1" applyFont="1" applyFill="1" applyBorder="1" applyAlignment="1">
      <alignment horizontal="right" vertical="center"/>
    </xf>
    <xf numFmtId="0" fontId="90" fillId="0" borderId="0" xfId="837" applyFont="1" applyAlignment="1">
      <alignment vertical="center"/>
    </xf>
    <xf numFmtId="0" fontId="83" fillId="0" borderId="0" xfId="837" applyFont="1" applyAlignment="1">
      <alignment horizontal="center" vertical="center"/>
    </xf>
    <xf numFmtId="0" fontId="83" fillId="0" borderId="0" xfId="837" applyFont="1" applyAlignment="1">
      <alignment horizontal="left" vertical="center"/>
    </xf>
    <xf numFmtId="0" fontId="84" fillId="0" borderId="0" xfId="837" applyFont="1" applyAlignment="1">
      <alignment vertical="center"/>
    </xf>
    <xf numFmtId="0" fontId="83" fillId="0" borderId="1" xfId="837" applyFont="1" applyBorder="1" applyAlignment="1">
      <alignment horizontal="left" vertical="center"/>
    </xf>
    <xf numFmtId="0" fontId="84" fillId="0" borderId="0" xfId="837" applyFont="1"/>
    <xf numFmtId="0" fontId="84" fillId="0" borderId="0" xfId="837" applyFont="1" applyAlignment="1">
      <alignment horizontal="center" vertical="center"/>
    </xf>
    <xf numFmtId="0" fontId="83" fillId="0" borderId="0" xfId="837" applyFont="1" applyAlignment="1">
      <alignment vertical="center"/>
    </xf>
    <xf numFmtId="0" fontId="83" fillId="0" borderId="0" xfId="1" applyFont="1" applyAlignment="1">
      <alignment vertical="center"/>
    </xf>
    <xf numFmtId="49" fontId="84" fillId="0" borderId="38" xfId="1" quotePrefix="1" applyNumberFormat="1" applyFont="1" applyBorder="1" applyAlignment="1">
      <alignment horizontal="center" vertical="center"/>
    </xf>
    <xf numFmtId="4" fontId="84" fillId="0" borderId="38" xfId="2370" applyNumberFormat="1" applyFont="1" applyFill="1" applyBorder="1" applyAlignment="1">
      <alignment horizontal="center" vertical="center"/>
    </xf>
    <xf numFmtId="4" fontId="84" fillId="0" borderId="38" xfId="2370" applyNumberFormat="1" applyFont="1" applyFill="1" applyBorder="1" applyAlignment="1">
      <alignment horizontal="right" vertical="center"/>
    </xf>
    <xf numFmtId="49" fontId="84" fillId="0" borderId="0" xfId="1" quotePrefix="1" applyNumberFormat="1" applyFont="1" applyAlignment="1">
      <alignment horizontal="center" vertical="center"/>
    </xf>
    <xf numFmtId="49" fontId="84" fillId="0" borderId="0" xfId="1" quotePrefix="1" applyNumberFormat="1" applyFont="1" applyAlignment="1">
      <alignment horizontal="left" vertical="center"/>
    </xf>
    <xf numFmtId="0" fontId="84" fillId="0" borderId="0" xfId="1" applyFont="1" applyAlignment="1">
      <alignment horizontal="left" vertical="center" wrapText="1"/>
    </xf>
    <xf numFmtId="4" fontId="84" fillId="0" borderId="0" xfId="2370" applyNumberFormat="1" applyFont="1" applyFill="1" applyBorder="1" applyAlignment="1">
      <alignment horizontal="center" vertical="center"/>
    </xf>
    <xf numFmtId="4" fontId="84" fillId="0" borderId="0" xfId="2370" applyNumberFormat="1" applyFont="1" applyFill="1" applyBorder="1" applyAlignment="1">
      <alignment horizontal="right" vertical="center"/>
    </xf>
    <xf numFmtId="0" fontId="93" fillId="0" borderId="38" xfId="1" applyFont="1" applyBorder="1" applyAlignment="1">
      <alignment horizontal="center" vertical="center" wrapText="1"/>
    </xf>
    <xf numFmtId="0" fontId="84" fillId="0" borderId="38" xfId="2371" applyFont="1" applyBorder="1" applyAlignment="1">
      <alignment vertical="center" wrapText="1"/>
    </xf>
    <xf numFmtId="169" fontId="83" fillId="0" borderId="0" xfId="2371" applyNumberFormat="1" applyFont="1" applyAlignment="1">
      <alignment horizontal="left" vertical="center"/>
    </xf>
    <xf numFmtId="0" fontId="83" fillId="0" borderId="0" xfId="2371" applyFont="1" applyAlignment="1">
      <alignment vertical="center" wrapText="1"/>
    </xf>
    <xf numFmtId="0" fontId="84" fillId="0" borderId="38" xfId="1" quotePrefix="1" applyFont="1" applyBorder="1" applyAlignment="1">
      <alignment horizontal="center" vertical="center"/>
    </xf>
    <xf numFmtId="173" fontId="84" fillId="0" borderId="0" xfId="2371" applyNumberFormat="1" applyFont="1" applyAlignment="1">
      <alignment horizontal="left" vertical="center"/>
    </xf>
    <xf numFmtId="0" fontId="84" fillId="0" borderId="0" xfId="2371" applyFont="1" applyAlignment="1">
      <alignment vertical="center" wrapText="1"/>
    </xf>
    <xf numFmtId="4" fontId="84" fillId="0" borderId="0" xfId="1" applyNumberFormat="1" applyFont="1" applyAlignment="1">
      <alignment horizontal="center" vertical="center"/>
    </xf>
    <xf numFmtId="0" fontId="84" fillId="0" borderId="0" xfId="1" quotePrefix="1" applyFont="1" applyAlignment="1">
      <alignment horizontal="center" vertical="center"/>
    </xf>
    <xf numFmtId="3" fontId="83" fillId="0" borderId="0" xfId="1" applyNumberFormat="1" applyFont="1" applyAlignment="1">
      <alignment horizontal="center" vertical="center"/>
    </xf>
    <xf numFmtId="4" fontId="84" fillId="0" borderId="38" xfId="791" applyNumberFormat="1" applyFont="1" applyFill="1" applyBorder="1" applyAlignment="1">
      <alignment horizontal="center" vertical="center"/>
    </xf>
    <xf numFmtId="49" fontId="84" fillId="0" borderId="40" xfId="1" quotePrefix="1" applyNumberFormat="1" applyFont="1" applyBorder="1" applyAlignment="1">
      <alignment horizontal="center" vertical="center"/>
    </xf>
    <xf numFmtId="49" fontId="84" fillId="0" borderId="39" xfId="1" quotePrefix="1" applyNumberFormat="1" applyFont="1" applyBorder="1" applyAlignment="1">
      <alignment horizontal="left" vertical="center"/>
    </xf>
    <xf numFmtId="0" fontId="84" fillId="0" borderId="39" xfId="1" applyFont="1" applyBorder="1" applyAlignment="1">
      <alignment horizontal="left" vertical="center" wrapText="1"/>
    </xf>
    <xf numFmtId="4" fontId="84" fillId="0" borderId="39" xfId="791" applyNumberFormat="1" applyFont="1" applyFill="1" applyBorder="1" applyAlignment="1">
      <alignment horizontal="center" vertical="center"/>
    </xf>
    <xf numFmtId="4" fontId="84" fillId="0" borderId="39" xfId="791" applyNumberFormat="1" applyFont="1" applyFill="1" applyBorder="1" applyAlignment="1">
      <alignment horizontal="right" vertical="center"/>
    </xf>
    <xf numFmtId="4" fontId="84" fillId="0" borderId="41" xfId="1" applyNumberFormat="1" applyFont="1" applyBorder="1" applyAlignment="1">
      <alignment horizontal="right" vertical="center" wrapText="1"/>
    </xf>
    <xf numFmtId="49" fontId="84" fillId="0" borderId="13" xfId="1" quotePrefix="1" applyNumberFormat="1" applyFont="1" applyBorder="1" applyAlignment="1">
      <alignment horizontal="center" vertical="center"/>
    </xf>
    <xf numFmtId="4" fontId="84" fillId="0" borderId="0" xfId="791" applyNumberFormat="1" applyFont="1" applyFill="1" applyBorder="1" applyAlignment="1">
      <alignment horizontal="center" vertical="center"/>
    </xf>
    <xf numFmtId="4" fontId="84" fillId="0" borderId="0" xfId="791" applyNumberFormat="1" applyFont="1" applyFill="1" applyBorder="1" applyAlignment="1">
      <alignment horizontal="right" vertical="center"/>
    </xf>
    <xf numFmtId="49" fontId="84" fillId="0" borderId="42" xfId="1" quotePrefix="1" applyNumberFormat="1" applyFont="1" applyBorder="1" applyAlignment="1">
      <alignment horizontal="center" vertical="center"/>
    </xf>
    <xf numFmtId="0" fontId="87" fillId="0" borderId="43" xfId="1" applyFont="1" applyBorder="1" applyAlignment="1">
      <alignment horizontal="center" vertical="center" wrapText="1"/>
    </xf>
    <xf numFmtId="49" fontId="84" fillId="0" borderId="43" xfId="1" quotePrefix="1" applyNumberFormat="1" applyFont="1" applyBorder="1" applyAlignment="1">
      <alignment horizontal="left" vertical="center"/>
    </xf>
    <xf numFmtId="0" fontId="84" fillId="0" borderId="43" xfId="1" applyFont="1" applyBorder="1" applyAlignment="1">
      <alignment horizontal="left" vertical="center" wrapText="1"/>
    </xf>
    <xf numFmtId="4" fontId="84" fillId="0" borderId="43" xfId="791" applyNumberFormat="1" applyFont="1" applyFill="1" applyBorder="1" applyAlignment="1">
      <alignment horizontal="center" vertical="center"/>
    </xf>
    <xf numFmtId="4" fontId="84" fillId="0" borderId="43" xfId="791" applyNumberFormat="1" applyFont="1" applyFill="1" applyBorder="1" applyAlignment="1">
      <alignment horizontal="right" vertical="center"/>
    </xf>
    <xf numFmtId="4" fontId="84" fillId="0" borderId="43" xfId="1" applyNumberFormat="1" applyFont="1" applyBorder="1" applyAlignment="1">
      <alignment horizontal="right" vertical="center" wrapText="1"/>
    </xf>
    <xf numFmtId="4" fontId="84" fillId="0" borderId="44" xfId="1" applyNumberFormat="1" applyFont="1" applyBorder="1" applyAlignment="1">
      <alignment horizontal="right" vertical="center" wrapText="1"/>
    </xf>
    <xf numFmtId="49" fontId="94" fillId="0" borderId="0" xfId="1" applyNumberFormat="1" applyFont="1" applyAlignment="1">
      <alignment horizontal="left" vertical="center"/>
    </xf>
    <xf numFmtId="49" fontId="84" fillId="0" borderId="38" xfId="1" quotePrefix="1" applyNumberFormat="1" applyFont="1" applyBorder="1" applyAlignment="1">
      <alignment horizontal="left" vertical="center" wrapText="1"/>
    </xf>
    <xf numFmtId="0" fontId="90" fillId="0" borderId="0" xfId="2400" applyFont="1" applyAlignment="1">
      <alignment vertical="center"/>
    </xf>
    <xf numFmtId="0" fontId="83" fillId="0" borderId="0" xfId="2400" applyFont="1" applyAlignment="1">
      <alignment horizontal="center" vertical="center"/>
    </xf>
    <xf numFmtId="0" fontId="83" fillId="0" borderId="0" xfId="2400" applyFont="1" applyAlignment="1">
      <alignment horizontal="left" vertical="center"/>
    </xf>
    <xf numFmtId="0" fontId="91" fillId="0" borderId="0" xfId="2400" applyFont="1" applyAlignment="1">
      <alignment horizontal="left" vertical="center"/>
    </xf>
    <xf numFmtId="0" fontId="10" fillId="0" borderId="0" xfId="2400" applyFont="1" applyAlignment="1">
      <alignment vertical="center"/>
    </xf>
    <xf numFmtId="0" fontId="83" fillId="0" borderId="1" xfId="2400" applyFont="1" applyBorder="1" applyAlignment="1">
      <alignment horizontal="left" vertical="center"/>
    </xf>
    <xf numFmtId="0" fontId="84" fillId="0" borderId="0" xfId="2400" applyFont="1" applyAlignment="1">
      <alignment vertical="center"/>
    </xf>
    <xf numFmtId="0" fontId="10" fillId="0" borderId="0" xfId="2400" applyFont="1" applyAlignment="1">
      <alignment horizontal="center" vertical="center"/>
    </xf>
    <xf numFmtId="0" fontId="83" fillId="0" borderId="0" xfId="2400" applyFont="1" applyAlignment="1">
      <alignment vertical="center"/>
    </xf>
    <xf numFmtId="0" fontId="87" fillId="0" borderId="0" xfId="1" applyFont="1" applyAlignment="1">
      <alignment vertical="center"/>
    </xf>
    <xf numFmtId="0" fontId="84" fillId="0" borderId="38" xfId="2400" applyFont="1" applyBorder="1" applyAlignment="1">
      <alignment horizontal="center" vertical="center"/>
    </xf>
    <xf numFmtId="0" fontId="84" fillId="0" borderId="38" xfId="2400" applyFont="1" applyBorder="1" applyAlignment="1">
      <alignment horizontal="center" vertical="center" wrapText="1"/>
    </xf>
    <xf numFmtId="49" fontId="84" fillId="0" borderId="38" xfId="2400" quotePrefix="1" applyNumberFormat="1" applyFont="1" applyBorder="1" applyAlignment="1">
      <alignment horizontal="left" vertical="center"/>
    </xf>
    <xf numFmtId="0" fontId="84" fillId="0" borderId="38" xfId="2400" applyFont="1" applyBorder="1" applyAlignment="1">
      <alignment vertical="center" wrapText="1"/>
    </xf>
    <xf numFmtId="4" fontId="84" fillId="0" borderId="38" xfId="2401" applyNumberFormat="1" applyFont="1" applyFill="1" applyBorder="1" applyAlignment="1">
      <alignment horizontal="right" vertical="center"/>
    </xf>
    <xf numFmtId="49" fontId="92" fillId="0" borderId="0" xfId="1" quotePrefix="1" applyNumberFormat="1" applyFont="1" applyAlignment="1">
      <alignment horizontal="center" vertical="center"/>
    </xf>
    <xf numFmtId="49" fontId="93" fillId="0" borderId="0" xfId="2397" applyNumberFormat="1" applyFont="1" applyAlignment="1">
      <alignment horizontal="center" vertical="center"/>
    </xf>
    <xf numFmtId="49" fontId="92" fillId="0" borderId="0" xfId="1" quotePrefix="1" applyNumberFormat="1" applyFont="1" applyAlignment="1">
      <alignment horizontal="left" vertical="center"/>
    </xf>
    <xf numFmtId="0" fontId="93" fillId="0" borderId="0" xfId="2397" applyFont="1" applyAlignment="1">
      <alignment vertical="center" wrapText="1"/>
    </xf>
    <xf numFmtId="4" fontId="92" fillId="0" borderId="0" xfId="2402" applyNumberFormat="1" applyFont="1" applyFill="1" applyBorder="1" applyAlignment="1">
      <alignment horizontal="center" vertical="center"/>
    </xf>
    <xf numFmtId="4" fontId="92" fillId="0" borderId="0" xfId="2402" applyNumberFormat="1" applyFont="1" applyFill="1" applyBorder="1" applyAlignment="1">
      <alignment horizontal="right" vertical="center"/>
    </xf>
    <xf numFmtId="4" fontId="92" fillId="0" borderId="0" xfId="1" applyNumberFormat="1" applyFont="1" applyAlignment="1">
      <alignment horizontal="right" vertical="center" wrapText="1"/>
    </xf>
    <xf numFmtId="4" fontId="93" fillId="0" borderId="0" xfId="1" applyNumberFormat="1" applyFont="1" applyAlignment="1">
      <alignment horizontal="right" vertical="center" wrapText="1"/>
    </xf>
    <xf numFmtId="0" fontId="84" fillId="0" borderId="0" xfId="2400" applyFont="1" applyAlignment="1">
      <alignment horizontal="center" vertical="center"/>
    </xf>
    <xf numFmtId="0" fontId="84" fillId="0" borderId="0" xfId="2400" applyFont="1" applyAlignment="1">
      <alignment horizontal="center" vertical="center" wrapText="1"/>
    </xf>
    <xf numFmtId="49" fontId="84" fillId="0" borderId="0" xfId="2400" quotePrefix="1" applyNumberFormat="1" applyFont="1" applyAlignment="1">
      <alignment horizontal="left" vertical="center"/>
    </xf>
    <xf numFmtId="0" fontId="84" fillId="0" borderId="0" xfId="2400" applyFont="1" applyAlignment="1">
      <alignment vertical="center" wrapText="1"/>
    </xf>
    <xf numFmtId="4" fontId="84" fillId="0" borderId="0" xfId="2401" applyNumberFormat="1" applyFont="1" applyFill="1" applyBorder="1" applyAlignment="1">
      <alignment horizontal="right" vertical="center"/>
    </xf>
    <xf numFmtId="0" fontId="107" fillId="0" borderId="38" xfId="1" applyFont="1" applyBorder="1" applyAlignment="1">
      <alignment horizontal="center" vertical="center" wrapText="1"/>
    </xf>
    <xf numFmtId="49" fontId="107" fillId="0" borderId="38" xfId="895" quotePrefix="1" applyNumberFormat="1" applyFont="1" applyBorder="1" applyAlignment="1">
      <alignment horizontal="center" vertical="center"/>
    </xf>
    <xf numFmtId="49" fontId="107" fillId="0" borderId="38" xfId="895" quotePrefix="1" applyNumberFormat="1" applyFont="1" applyBorder="1" applyAlignment="1">
      <alignment horizontal="left" vertical="center"/>
    </xf>
    <xf numFmtId="0" fontId="107" fillId="0" borderId="38" xfId="1" applyFont="1" applyBorder="1" applyAlignment="1">
      <alignment vertical="center" wrapText="1"/>
    </xf>
    <xf numFmtId="0" fontId="107" fillId="0" borderId="38" xfId="2400" applyFont="1" applyBorder="1" applyAlignment="1">
      <alignment horizontal="center" vertical="center"/>
    </xf>
    <xf numFmtId="4" fontId="107" fillId="0" borderId="38" xfId="2401" applyNumberFormat="1" applyFont="1" applyFill="1" applyBorder="1" applyAlignment="1">
      <alignment horizontal="right" vertical="center"/>
    </xf>
    <xf numFmtId="4" fontId="107" fillId="0" borderId="38" xfId="1" applyNumberFormat="1" applyFont="1" applyBorder="1" applyAlignment="1">
      <alignment horizontal="right" vertical="center" wrapText="1"/>
    </xf>
    <xf numFmtId="3" fontId="84" fillId="0" borderId="0" xfId="1" applyNumberFormat="1" applyFont="1" applyAlignment="1">
      <alignment vertical="center"/>
    </xf>
    <xf numFmtId="4" fontId="84" fillId="0" borderId="38" xfId="2395" applyNumberFormat="1" applyFont="1" applyFill="1" applyBorder="1" applyAlignment="1">
      <alignment horizontal="center" vertical="center"/>
    </xf>
    <xf numFmtId="4" fontId="84" fillId="0" borderId="38" xfId="2395" applyNumberFormat="1" applyFont="1" applyFill="1" applyBorder="1" applyAlignment="1">
      <alignment horizontal="right" vertical="center"/>
    </xf>
    <xf numFmtId="0" fontId="84" fillId="0" borderId="38" xfId="1" applyFont="1" applyBorder="1" applyAlignment="1">
      <alignment horizontal="center" vertical="center"/>
    </xf>
    <xf numFmtId="173" fontId="84" fillId="0" borderId="0" xfId="2396" applyNumberFormat="1" applyFont="1" applyAlignment="1">
      <alignment horizontal="left" vertical="center"/>
    </xf>
    <xf numFmtId="0" fontId="84" fillId="0" borderId="0" xfId="2396" applyFont="1" applyAlignment="1">
      <alignment vertical="center" wrapText="1"/>
    </xf>
    <xf numFmtId="4" fontId="84" fillId="0" borderId="0" xfId="2395" applyNumberFormat="1" applyFont="1" applyFill="1" applyBorder="1" applyAlignment="1">
      <alignment horizontal="center" vertical="center"/>
    </xf>
    <xf numFmtId="0" fontId="83" fillId="0" borderId="0" xfId="2396" applyFont="1" applyAlignment="1">
      <alignment vertical="center" wrapText="1"/>
    </xf>
    <xf numFmtId="0" fontId="90" fillId="0" borderId="0" xfId="0" applyFont="1" applyAlignment="1">
      <alignment vertical="center"/>
    </xf>
    <xf numFmtId="0" fontId="83" fillId="0" borderId="1" xfId="0" applyFont="1" applyBorder="1" applyAlignment="1">
      <alignment horizontal="left" vertical="center"/>
    </xf>
    <xf numFmtId="0" fontId="84" fillId="0" borderId="0" xfId="0" applyFont="1" applyAlignment="1">
      <alignment horizontal="center" vertical="center"/>
    </xf>
    <xf numFmtId="0" fontId="93" fillId="0" borderId="0" xfId="1" applyFont="1" applyAlignment="1">
      <alignment horizontal="center" vertical="center"/>
    </xf>
    <xf numFmtId="0" fontId="93" fillId="0" borderId="0" xfId="1" applyFont="1" applyAlignment="1">
      <alignment vertical="center"/>
    </xf>
    <xf numFmtId="0" fontId="92" fillId="0" borderId="38" xfId="1" applyFont="1" applyBorder="1" applyAlignment="1">
      <alignment horizontal="center" vertical="center"/>
    </xf>
    <xf numFmtId="0" fontId="107" fillId="0" borderId="38" xfId="1" applyFont="1" applyBorder="1" applyAlignment="1">
      <alignment horizontal="left" vertical="center"/>
    </xf>
    <xf numFmtId="2" fontId="84" fillId="0" borderId="38" xfId="1" applyNumberFormat="1" applyFont="1" applyBorder="1" applyAlignment="1">
      <alignment vertical="center"/>
    </xf>
    <xf numFmtId="0" fontId="92" fillId="0" borderId="0" xfId="1" applyFont="1" applyAlignment="1">
      <alignment vertical="center" wrapText="1"/>
    </xf>
    <xf numFmtId="4" fontId="84" fillId="0" borderId="38" xfId="838" applyNumberFormat="1" applyFont="1" applyFill="1" applyBorder="1" applyAlignment="1">
      <alignment horizontal="center" vertical="center"/>
    </xf>
    <xf numFmtId="4" fontId="84" fillId="0" borderId="38" xfId="838" applyNumberFormat="1" applyFont="1" applyFill="1" applyBorder="1" applyAlignment="1">
      <alignment horizontal="right" vertical="center"/>
    </xf>
    <xf numFmtId="4" fontId="84" fillId="0" borderId="38" xfId="792" applyNumberFormat="1" applyFont="1" applyFill="1" applyBorder="1" applyAlignment="1">
      <alignment horizontal="center" vertical="center"/>
    </xf>
    <xf numFmtId="4" fontId="84" fillId="0" borderId="38" xfId="792" applyNumberFormat="1" applyFont="1" applyFill="1" applyBorder="1" applyAlignment="1">
      <alignment horizontal="right" vertical="center"/>
    </xf>
    <xf numFmtId="0" fontId="83" fillId="0" borderId="0" xfId="1" applyFont="1" applyAlignment="1">
      <alignment horizontal="left" vertical="center"/>
    </xf>
    <xf numFmtId="0" fontId="83" fillId="0" borderId="1" xfId="1" applyFont="1" applyBorder="1" applyAlignment="1">
      <alignment horizontal="left" vertical="center"/>
    </xf>
    <xf numFmtId="4" fontId="84" fillId="0" borderId="38" xfId="2372" applyNumberFormat="1" applyFont="1" applyFill="1" applyBorder="1" applyAlignment="1">
      <alignment horizontal="center" vertical="center"/>
    </xf>
    <xf numFmtId="4" fontId="84" fillId="0" borderId="38" xfId="2372" applyNumberFormat="1" applyFont="1" applyFill="1" applyBorder="1" applyAlignment="1">
      <alignment horizontal="right" vertical="center"/>
    </xf>
    <xf numFmtId="4" fontId="84" fillId="0" borderId="0" xfId="2372" applyNumberFormat="1" applyFont="1" applyFill="1" applyBorder="1" applyAlignment="1">
      <alignment horizontal="center" vertical="center"/>
    </xf>
    <xf numFmtId="4" fontId="84" fillId="0" borderId="0" xfId="2372" applyNumberFormat="1" applyFont="1" applyFill="1" applyBorder="1" applyAlignment="1">
      <alignment horizontal="right" vertical="center"/>
    </xf>
    <xf numFmtId="0" fontId="90" fillId="0" borderId="0" xfId="2347" applyFont="1" applyAlignment="1">
      <alignment vertical="center"/>
    </xf>
    <xf numFmtId="0" fontId="83" fillId="0" borderId="0" xfId="2347" applyFont="1" applyAlignment="1">
      <alignment horizontal="center" vertical="center"/>
    </xf>
    <xf numFmtId="0" fontId="83" fillId="0" borderId="0" xfId="2347" applyFont="1" applyAlignment="1">
      <alignment horizontal="left" vertical="center"/>
    </xf>
    <xf numFmtId="0" fontId="10" fillId="0" borderId="0" xfId="2347" applyFont="1" applyAlignment="1">
      <alignment vertical="center"/>
    </xf>
    <xf numFmtId="0" fontId="83" fillId="0" borderId="1" xfId="2347" applyFont="1" applyBorder="1" applyAlignment="1">
      <alignment horizontal="left" vertical="center"/>
    </xf>
    <xf numFmtId="0" fontId="84" fillId="0" borderId="0" xfId="2347" applyFont="1"/>
    <xf numFmtId="0" fontId="10" fillId="0" borderId="0" xfId="2347" applyFont="1" applyAlignment="1">
      <alignment horizontal="center" vertical="center"/>
    </xf>
    <xf numFmtId="0" fontId="83" fillId="0" borderId="0" xfId="2347" applyFont="1" applyAlignment="1">
      <alignment vertical="center"/>
    </xf>
    <xf numFmtId="49" fontId="108" fillId="0" borderId="0" xfId="2347" applyNumberFormat="1" applyFont="1" applyAlignment="1">
      <alignment horizontal="center" vertical="center"/>
    </xf>
    <xf numFmtId="49" fontId="108" fillId="0" borderId="0" xfId="2347" quotePrefix="1" applyNumberFormat="1" applyFont="1" applyAlignment="1">
      <alignment horizontal="left" vertical="center"/>
    </xf>
    <xf numFmtId="0" fontId="108" fillId="0" borderId="0" xfId="2347" applyFont="1" applyAlignment="1">
      <alignment vertical="center" wrapText="1"/>
    </xf>
    <xf numFmtId="4" fontId="108" fillId="0" borderId="0" xfId="1" applyNumberFormat="1" applyFont="1" applyAlignment="1">
      <alignment horizontal="right" vertical="center" wrapText="1"/>
    </xf>
    <xf numFmtId="49" fontId="84" fillId="0" borderId="0" xfId="2347" quotePrefix="1" applyNumberFormat="1" applyFont="1" applyAlignment="1">
      <alignment horizontal="left" vertical="center"/>
    </xf>
    <xf numFmtId="0" fontId="84" fillId="0" borderId="0" xfId="2347" applyFont="1" applyAlignment="1">
      <alignment vertical="center" wrapText="1"/>
    </xf>
    <xf numFmtId="49" fontId="109" fillId="0" borderId="38" xfId="2347" applyNumberFormat="1" applyFont="1" applyBorder="1" applyAlignment="1">
      <alignment horizontal="left" vertical="center"/>
    </xf>
    <xf numFmtId="0" fontId="109" fillId="0" borderId="38" xfId="2347" applyFont="1" applyBorder="1" applyAlignment="1">
      <alignment vertical="center" wrapText="1"/>
    </xf>
    <xf numFmtId="49" fontId="84" fillId="0" borderId="38" xfId="2347" quotePrefix="1" applyNumberFormat="1" applyFont="1" applyBorder="1" applyAlignment="1">
      <alignment horizontal="left" vertical="center"/>
    </xf>
    <xf numFmtId="0" fontId="84" fillId="0" borderId="38" xfId="2347" applyFont="1" applyBorder="1" applyAlignment="1">
      <alignment vertical="center" wrapText="1"/>
    </xf>
    <xf numFmtId="2" fontId="84" fillId="0" borderId="0" xfId="1" applyNumberFormat="1" applyFont="1" applyAlignment="1">
      <alignment vertical="center"/>
    </xf>
    <xf numFmtId="0" fontId="108" fillId="0" borderId="0" xfId="282" applyFont="1" applyAlignment="1">
      <alignment vertical="center" wrapText="1"/>
    </xf>
    <xf numFmtId="49" fontId="108" fillId="0" borderId="0" xfId="2347" applyNumberFormat="1" applyFont="1" applyAlignment="1">
      <alignment horizontal="center" vertical="center" wrapText="1"/>
    </xf>
    <xf numFmtId="49" fontId="108" fillId="0" borderId="0" xfId="1" quotePrefix="1" applyNumberFormat="1" applyFont="1" applyAlignment="1">
      <alignment horizontal="left" vertical="center"/>
    </xf>
    <xf numFmtId="4" fontId="84" fillId="0" borderId="0" xfId="2348" applyNumberFormat="1" applyFont="1" applyFill="1" applyBorder="1" applyAlignment="1">
      <alignment horizontal="center" vertical="center"/>
    </xf>
    <xf numFmtId="4" fontId="84" fillId="0" borderId="0" xfId="2348" applyNumberFormat="1" applyFont="1" applyFill="1" applyBorder="1" applyAlignment="1">
      <alignment horizontal="right" vertical="center"/>
    </xf>
    <xf numFmtId="49" fontId="110" fillId="0" borderId="0" xfId="2347" quotePrefix="1" applyNumberFormat="1" applyFont="1" applyAlignment="1">
      <alignment horizontal="left" vertical="center"/>
    </xf>
    <xf numFmtId="4" fontId="84" fillId="0" borderId="38" xfId="2348" applyNumberFormat="1" applyFont="1" applyFill="1" applyBorder="1" applyAlignment="1">
      <alignment horizontal="center" vertical="center"/>
    </xf>
    <xf numFmtId="4" fontId="84" fillId="0" borderId="38" xfId="2348" applyNumberFormat="1" applyFont="1" applyFill="1" applyBorder="1" applyAlignment="1">
      <alignment horizontal="right" vertical="center"/>
    </xf>
    <xf numFmtId="49" fontId="83" fillId="0" borderId="0" xfId="2347" applyNumberFormat="1" applyFont="1" applyAlignment="1">
      <alignment horizontal="left" vertical="center"/>
    </xf>
    <xf numFmtId="49" fontId="83" fillId="0" borderId="0" xfId="2347" quotePrefix="1" applyNumberFormat="1" applyFont="1" applyAlignment="1">
      <alignment horizontal="center" vertical="center"/>
    </xf>
    <xf numFmtId="0" fontId="83" fillId="0" borderId="0" xfId="2347" applyFont="1" applyAlignment="1">
      <alignment vertical="center" wrapText="1"/>
    </xf>
    <xf numFmtId="0" fontId="83" fillId="0" borderId="0" xfId="2347" applyFont="1" applyAlignment="1">
      <alignment horizontal="center" vertical="center" wrapText="1"/>
    </xf>
    <xf numFmtId="49" fontId="108" fillId="0" borderId="0" xfId="837" applyNumberFormat="1" applyFont="1" applyAlignment="1">
      <alignment horizontal="center" vertical="center"/>
    </xf>
    <xf numFmtId="49" fontId="108" fillId="0" borderId="0" xfId="837" quotePrefix="1" applyNumberFormat="1" applyFont="1" applyAlignment="1">
      <alignment horizontal="left" vertical="center"/>
    </xf>
    <xf numFmtId="0" fontId="108" fillId="0" borderId="0" xfId="837" applyFont="1" applyAlignment="1">
      <alignment vertical="center" wrapText="1"/>
    </xf>
    <xf numFmtId="49" fontId="84" fillId="0" borderId="0" xfId="837" quotePrefix="1" applyNumberFormat="1" applyFont="1" applyAlignment="1">
      <alignment horizontal="left" vertical="center"/>
    </xf>
    <xf numFmtId="0" fontId="84" fillId="0" borderId="0" xfId="837" applyFont="1" applyAlignment="1">
      <alignment vertical="center" wrapText="1"/>
    </xf>
    <xf numFmtId="49" fontId="109" fillId="0" borderId="38" xfId="837" applyNumberFormat="1" applyFont="1" applyBorder="1" applyAlignment="1">
      <alignment horizontal="left" vertical="center"/>
    </xf>
    <xf numFmtId="0" fontId="109" fillId="0" borderId="38" xfId="837" applyFont="1" applyBorder="1" applyAlignment="1">
      <alignment vertical="center" wrapText="1"/>
    </xf>
    <xf numFmtId="49" fontId="84" fillId="0" borderId="38" xfId="837" quotePrefix="1" applyNumberFormat="1" applyFont="1" applyBorder="1" applyAlignment="1">
      <alignment horizontal="left" vertical="center"/>
    </xf>
    <xf numFmtId="0" fontId="84" fillId="0" borderId="38" xfId="837" applyFont="1" applyBorder="1" applyAlignment="1">
      <alignment vertical="center" wrapText="1"/>
    </xf>
    <xf numFmtId="169" fontId="108" fillId="0" borderId="0" xfId="1" applyNumberFormat="1" applyFont="1" applyAlignment="1">
      <alignment horizontal="left" vertical="center" wrapText="1"/>
    </xf>
    <xf numFmtId="0" fontId="84" fillId="30" borderId="38" xfId="1" applyFont="1" applyFill="1" applyBorder="1" applyAlignment="1">
      <alignment horizontal="center" vertical="center" wrapText="1"/>
    </xf>
    <xf numFmtId="49" fontId="109" fillId="30" borderId="38" xfId="837" applyNumberFormat="1" applyFont="1" applyFill="1" applyBorder="1" applyAlignment="1">
      <alignment horizontal="left" vertical="center"/>
    </xf>
    <xf numFmtId="0" fontId="109" fillId="30" borderId="38" xfId="837" applyFont="1" applyFill="1" applyBorder="1" applyAlignment="1">
      <alignment vertical="center" wrapText="1"/>
    </xf>
    <xf numFmtId="4" fontId="84" fillId="30" borderId="38" xfId="2349" applyNumberFormat="1" applyFont="1" applyFill="1" applyBorder="1" applyAlignment="1">
      <alignment horizontal="center" vertical="center"/>
    </xf>
    <xf numFmtId="4" fontId="84" fillId="30" borderId="38" xfId="2349" applyNumberFormat="1" applyFont="1" applyFill="1" applyBorder="1" applyAlignment="1">
      <alignment horizontal="right" vertical="center"/>
    </xf>
    <xf numFmtId="0" fontId="84" fillId="30" borderId="0" xfId="1" applyFont="1" applyFill="1"/>
    <xf numFmtId="0" fontId="111" fillId="0" borderId="0" xfId="302" applyFont="1" applyAlignment="1">
      <alignment vertical="center" wrapText="1"/>
    </xf>
    <xf numFmtId="4" fontId="84" fillId="0" borderId="0" xfId="2349" applyNumberFormat="1" applyFont="1" applyFill="1" applyBorder="1" applyAlignment="1">
      <alignment horizontal="center" vertical="center"/>
    </xf>
    <xf numFmtId="4" fontId="84" fillId="0" borderId="0" xfId="2349" applyNumberFormat="1" applyFont="1" applyFill="1" applyBorder="1" applyAlignment="1">
      <alignment horizontal="right" vertical="center"/>
    </xf>
    <xf numFmtId="49" fontId="108" fillId="0" borderId="0" xfId="837" applyNumberFormat="1" applyFont="1" applyAlignment="1">
      <alignment horizontal="center" vertical="center" wrapText="1"/>
    </xf>
    <xf numFmtId="4" fontId="84" fillId="0" borderId="0" xfId="2350" applyNumberFormat="1" applyFont="1" applyFill="1" applyBorder="1" applyAlignment="1">
      <alignment horizontal="center" vertical="center"/>
    </xf>
    <xf numFmtId="4" fontId="84" fillId="0" borderId="0" xfId="2350" applyNumberFormat="1" applyFont="1" applyFill="1" applyBorder="1" applyAlignment="1">
      <alignment horizontal="right" vertical="center"/>
    </xf>
    <xf numFmtId="0" fontId="84" fillId="0" borderId="38" xfId="1" applyFont="1" applyBorder="1" applyAlignment="1">
      <alignment horizontal="left" vertical="center"/>
    </xf>
    <xf numFmtId="0" fontId="84" fillId="0" borderId="38" xfId="1" applyFont="1" applyBorder="1" applyAlignment="1">
      <alignment vertical="center"/>
    </xf>
    <xf numFmtId="4" fontId="84" fillId="0" borderId="38" xfId="2350" applyNumberFormat="1" applyFont="1" applyFill="1" applyBorder="1" applyAlignment="1">
      <alignment horizontal="center" vertical="center"/>
    </xf>
    <xf numFmtId="4" fontId="84" fillId="0" borderId="38" xfId="2350" applyNumberFormat="1" applyFont="1" applyFill="1" applyBorder="1" applyAlignment="1">
      <alignment horizontal="right" vertical="center"/>
    </xf>
    <xf numFmtId="49" fontId="84" fillId="0" borderId="38" xfId="2351" quotePrefix="1" applyNumberFormat="1" applyFont="1" applyBorder="1" applyAlignment="1">
      <alignment horizontal="left" vertical="center"/>
    </xf>
    <xf numFmtId="0" fontId="84" fillId="0" borderId="38" xfId="2351" applyFont="1" applyBorder="1" applyAlignment="1">
      <alignment vertical="center" wrapText="1"/>
    </xf>
    <xf numFmtId="49" fontId="110" fillId="0" borderId="0" xfId="837" quotePrefix="1" applyNumberFormat="1" applyFont="1" applyAlignment="1">
      <alignment horizontal="left" vertical="center"/>
    </xf>
    <xf numFmtId="0" fontId="106" fillId="0" borderId="0" xfId="837" applyFont="1" applyAlignment="1">
      <alignment vertical="center" wrapText="1"/>
    </xf>
    <xf numFmtId="4" fontId="84" fillId="0" borderId="38" xfId="2349" applyNumberFormat="1" applyFont="1" applyFill="1" applyBorder="1" applyAlignment="1">
      <alignment horizontal="center" vertical="center"/>
    </xf>
    <xf numFmtId="4" fontId="84" fillId="0" borderId="38" xfId="2349" applyNumberFormat="1" applyFont="1" applyFill="1" applyBorder="1" applyAlignment="1">
      <alignment horizontal="right" vertical="center"/>
    </xf>
    <xf numFmtId="0" fontId="90" fillId="0" borderId="0" xfId="2361" applyFont="1" applyAlignment="1">
      <alignment vertical="center"/>
    </xf>
    <xf numFmtId="0" fontId="83" fillId="0" borderId="0" xfId="2361" applyFont="1" applyAlignment="1">
      <alignment horizontal="center" vertical="center"/>
    </xf>
    <xf numFmtId="0" fontId="83" fillId="0" borderId="0" xfId="2361" applyFont="1" applyAlignment="1">
      <alignment horizontal="left" vertical="center"/>
    </xf>
    <xf numFmtId="0" fontId="84" fillId="0" borderId="0" xfId="2361" applyFont="1" applyAlignment="1">
      <alignment vertical="center"/>
    </xf>
    <xf numFmtId="0" fontId="83" fillId="0" borderId="1" xfId="2361" applyFont="1" applyBorder="1" applyAlignment="1">
      <alignment horizontal="left" vertical="center"/>
    </xf>
    <xf numFmtId="0" fontId="84" fillId="0" borderId="0" xfId="2361" applyFont="1" applyAlignment="1">
      <alignment horizontal="center" vertical="center"/>
    </xf>
    <xf numFmtId="0" fontId="83" fillId="0" borderId="0" xfId="2361" applyFont="1" applyAlignment="1">
      <alignment vertical="center"/>
    </xf>
    <xf numFmtId="0" fontId="108" fillId="0" borderId="0" xfId="1" applyFont="1" applyAlignment="1">
      <alignment horizontal="center" vertical="center"/>
    </xf>
    <xf numFmtId="0" fontId="108" fillId="0" borderId="0" xfId="1" applyFont="1" applyAlignment="1">
      <alignment vertical="center"/>
    </xf>
    <xf numFmtId="3" fontId="108" fillId="0" borderId="0" xfId="1" applyNumberFormat="1" applyFont="1" applyAlignment="1">
      <alignment horizontal="right" vertical="center"/>
    </xf>
    <xf numFmtId="4" fontId="108" fillId="0" borderId="0" xfId="1" applyNumberFormat="1" applyFont="1" applyAlignment="1">
      <alignment horizontal="right" vertical="center"/>
    </xf>
    <xf numFmtId="0" fontId="84" fillId="0" borderId="38" xfId="2361" applyFont="1" applyBorder="1" applyAlignment="1">
      <alignment horizontal="left" vertical="center" wrapText="1"/>
    </xf>
    <xf numFmtId="0" fontId="84" fillId="0" borderId="38" xfId="2361" applyFont="1" applyBorder="1" applyAlignment="1">
      <alignment horizontal="center" vertical="center" wrapText="1"/>
    </xf>
    <xf numFmtId="170" fontId="84" fillId="0" borderId="38" xfId="2361" applyNumberFormat="1" applyFont="1" applyBorder="1" applyAlignment="1">
      <alignment horizontal="right" vertical="center" wrapText="1"/>
    </xf>
    <xf numFmtId="4" fontId="84" fillId="0" borderId="38" xfId="2361" applyNumberFormat="1" applyFont="1" applyBorder="1" applyAlignment="1">
      <alignment horizontal="right" vertical="center" wrapText="1"/>
    </xf>
    <xf numFmtId="0" fontId="108" fillId="0" borderId="0" xfId="1" applyFont="1" applyAlignment="1">
      <alignment vertical="center" wrapText="1"/>
    </xf>
    <xf numFmtId="0" fontId="84" fillId="0" borderId="38" xfId="2361" applyFont="1" applyBorder="1" applyAlignment="1">
      <alignment horizontal="left" vertical="center"/>
    </xf>
    <xf numFmtId="0" fontId="84" fillId="0" borderId="38" xfId="2361" applyFont="1" applyBorder="1" applyAlignment="1">
      <alignment horizontal="center" vertical="center"/>
    </xf>
    <xf numFmtId="170" fontId="84" fillId="0" borderId="38" xfId="2361" applyNumberFormat="1" applyFont="1" applyBorder="1" applyAlignment="1">
      <alignment horizontal="right" vertical="center"/>
    </xf>
    <xf numFmtId="4" fontId="84" fillId="0" borderId="38" xfId="2361" applyNumberFormat="1" applyFont="1" applyBorder="1" applyAlignment="1">
      <alignment horizontal="right" vertical="center"/>
    </xf>
    <xf numFmtId="0" fontId="108" fillId="0" borderId="0" xfId="1" applyFont="1" applyAlignment="1">
      <alignment horizontal="left" vertical="center" wrapText="1"/>
    </xf>
    <xf numFmtId="0" fontId="86" fillId="0" borderId="0" xfId="1" quotePrefix="1" applyFont="1" applyAlignment="1">
      <alignment horizontal="center" vertical="center" wrapText="1"/>
    </xf>
    <xf numFmtId="4" fontId="83" fillId="0" borderId="0" xfId="1" applyNumberFormat="1" applyFont="1" applyAlignment="1">
      <alignment horizontal="right" vertical="center" wrapText="1"/>
    </xf>
    <xf numFmtId="0" fontId="96" fillId="0" borderId="38" xfId="1" applyFont="1" applyBorder="1" applyAlignment="1">
      <alignment horizontal="center" vertical="center" wrapText="1"/>
    </xf>
    <xf numFmtId="0" fontId="108" fillId="0" borderId="0" xfId="1" applyFont="1" applyAlignment="1">
      <alignment horizontal="center" vertical="center" wrapText="1"/>
    </xf>
    <xf numFmtId="0" fontId="107" fillId="0" borderId="38" xfId="1" applyFont="1" applyBorder="1" applyAlignment="1">
      <alignment horizontal="center" vertical="center"/>
    </xf>
    <xf numFmtId="0" fontId="107" fillId="0" borderId="38" xfId="2361" applyFont="1" applyBorder="1" applyAlignment="1">
      <alignment horizontal="left" vertical="center"/>
    </xf>
    <xf numFmtId="0" fontId="107" fillId="0" borderId="38" xfId="2361" applyFont="1" applyBorder="1" applyAlignment="1">
      <alignment horizontal="left" vertical="center" wrapText="1"/>
    </xf>
    <xf numFmtId="0" fontId="107" fillId="0" borderId="38" xfId="2361" applyFont="1" applyBorder="1" applyAlignment="1">
      <alignment horizontal="center" vertical="center"/>
    </xf>
    <xf numFmtId="170" fontId="107" fillId="0" borderId="38" xfId="2361" applyNumberFormat="1" applyFont="1" applyBorder="1" applyAlignment="1">
      <alignment horizontal="right" vertical="center"/>
    </xf>
    <xf numFmtId="4" fontId="107" fillId="0" borderId="38" xfId="2361" applyNumberFormat="1" applyFont="1" applyBorder="1" applyAlignment="1">
      <alignment horizontal="right" vertical="center"/>
    </xf>
    <xf numFmtId="0" fontId="107" fillId="0" borderId="0" xfId="1" applyFont="1" applyAlignment="1">
      <alignment horizontal="center" vertical="center"/>
    </xf>
    <xf numFmtId="0" fontId="107" fillId="0" borderId="0" xfId="1" applyFont="1" applyAlignment="1">
      <alignment horizontal="center" vertical="center" wrapText="1"/>
    </xf>
    <xf numFmtId="0" fontId="107" fillId="0" borderId="0" xfId="2361" applyFont="1" applyAlignment="1">
      <alignment horizontal="left" vertical="center"/>
    </xf>
    <xf numFmtId="0" fontId="107" fillId="0" borderId="0" xfId="2361" applyFont="1" applyAlignment="1">
      <alignment horizontal="left" vertical="center" wrapText="1"/>
    </xf>
    <xf numFmtId="0" fontId="107" fillId="0" borderId="0" xfId="2361" applyFont="1" applyAlignment="1">
      <alignment horizontal="center" vertical="center"/>
    </xf>
    <xf numFmtId="170" fontId="107" fillId="0" borderId="0" xfId="2361" applyNumberFormat="1" applyFont="1" applyAlignment="1">
      <alignment horizontal="right" vertical="center"/>
    </xf>
    <xf numFmtId="4" fontId="107" fillId="0" borderId="0" xfId="2361" applyNumberFormat="1" applyFont="1" applyAlignment="1">
      <alignment horizontal="right" vertical="center"/>
    </xf>
    <xf numFmtId="4" fontId="110" fillId="0" borderId="0" xfId="1" applyNumberFormat="1" applyFont="1" applyAlignment="1">
      <alignment horizontal="right" vertical="center"/>
    </xf>
    <xf numFmtId="0" fontId="96" fillId="0" borderId="38" xfId="1" applyFont="1" applyBorder="1" applyAlignment="1">
      <alignment horizontal="center" vertical="center"/>
    </xf>
    <xf numFmtId="0" fontId="94" fillId="0" borderId="38" xfId="1" applyFont="1" applyBorder="1" applyAlignment="1">
      <alignment horizontal="center" vertical="center" wrapText="1"/>
    </xf>
    <xf numFmtId="0" fontId="84" fillId="0" borderId="0" xfId="2361" applyFont="1" applyAlignment="1">
      <alignment horizontal="left" vertical="center"/>
    </xf>
    <xf numFmtId="0" fontId="84" fillId="0" borderId="0" xfId="2361" applyFont="1" applyAlignment="1">
      <alignment horizontal="left" vertical="center" wrapText="1"/>
    </xf>
    <xf numFmtId="170" fontId="84" fillId="0" borderId="0" xfId="2361" applyNumberFormat="1" applyFont="1" applyAlignment="1">
      <alignment horizontal="right" vertical="center"/>
    </xf>
    <xf numFmtId="4" fontId="84" fillId="0" borderId="0" xfId="2361" applyNumberFormat="1" applyFont="1" applyAlignment="1">
      <alignment horizontal="right" vertical="center"/>
    </xf>
    <xf numFmtId="49" fontId="108" fillId="0" borderId="0" xfId="1" applyNumberFormat="1" applyFont="1" applyAlignment="1">
      <alignment horizontal="right" vertical="center"/>
    </xf>
    <xf numFmtId="0" fontId="83" fillId="0" borderId="38" xfId="1" applyFont="1" applyBorder="1" applyAlignment="1">
      <alignment horizontal="center" vertical="center" wrapText="1"/>
    </xf>
    <xf numFmtId="4" fontId="108" fillId="0" borderId="0" xfId="1" applyNumberFormat="1" applyFont="1" applyAlignment="1">
      <alignment vertical="center"/>
    </xf>
    <xf numFmtId="0" fontId="112" fillId="0" borderId="0" xfId="1" applyFont="1" applyAlignment="1">
      <alignment horizontal="left" vertical="center" wrapText="1"/>
    </xf>
    <xf numFmtId="4" fontId="112" fillId="0" borderId="0" xfId="1" applyNumberFormat="1" applyFont="1" applyAlignment="1">
      <alignment horizontal="right" vertical="center"/>
    </xf>
    <xf numFmtId="0" fontId="90" fillId="0" borderId="0" xfId="2397" applyFont="1" applyAlignment="1">
      <alignment vertical="center"/>
    </xf>
    <xf numFmtId="0" fontId="83" fillId="0" borderId="0" xfId="2397" applyFont="1" applyAlignment="1">
      <alignment horizontal="center" vertical="center"/>
    </xf>
    <xf numFmtId="0" fontId="83" fillId="0" borderId="0" xfId="2397" applyFont="1" applyAlignment="1">
      <alignment horizontal="left" vertical="center"/>
    </xf>
    <xf numFmtId="0" fontId="84" fillId="0" borderId="0" xfId="2397" applyFont="1" applyAlignment="1">
      <alignment vertical="center"/>
    </xf>
    <xf numFmtId="0" fontId="83" fillId="0" borderId="1" xfId="2397" applyFont="1" applyBorder="1" applyAlignment="1">
      <alignment horizontal="left" vertical="center"/>
    </xf>
    <xf numFmtId="0" fontId="84" fillId="0" borderId="0" xfId="2397" applyFont="1"/>
    <xf numFmtId="0" fontId="84" fillId="0" borderId="0" xfId="2397" applyFont="1" applyAlignment="1">
      <alignment horizontal="center" vertical="center"/>
    </xf>
    <xf numFmtId="0" fontId="83" fillId="0" borderId="0" xfId="2397" applyFont="1" applyAlignment="1">
      <alignment vertical="center"/>
    </xf>
    <xf numFmtId="0" fontId="93" fillId="0" borderId="0" xfId="2397" applyFont="1" applyAlignment="1">
      <alignment horizontal="center" vertical="center" wrapText="1"/>
    </xf>
    <xf numFmtId="0" fontId="92" fillId="0" borderId="0" xfId="1" applyFont="1"/>
    <xf numFmtId="49" fontId="84" fillId="0" borderId="38" xfId="2397" quotePrefix="1" applyNumberFormat="1" applyFont="1" applyBorder="1" applyAlignment="1">
      <alignment horizontal="left" vertical="center"/>
    </xf>
    <xf numFmtId="0" fontId="84" fillId="0" borderId="38" xfId="2397" applyFont="1" applyBorder="1" applyAlignment="1">
      <alignment vertical="center" wrapText="1"/>
    </xf>
    <xf numFmtId="4" fontId="84" fillId="0" borderId="38" xfId="1" applyNumberFormat="1" applyFont="1" applyBorder="1" applyAlignment="1">
      <alignment vertical="center"/>
    </xf>
    <xf numFmtId="4" fontId="84" fillId="0" borderId="38" xfId="916" applyNumberFormat="1" applyFont="1" applyFill="1" applyBorder="1" applyAlignment="1">
      <alignment horizontal="right" vertical="center"/>
    </xf>
    <xf numFmtId="0" fontId="92" fillId="0" borderId="0" xfId="1" quotePrefix="1" applyFont="1" applyAlignment="1">
      <alignment horizontal="center" vertical="center" wrapText="1"/>
    </xf>
    <xf numFmtId="0" fontId="92" fillId="0" borderId="43" xfId="1" applyFont="1" applyBorder="1" applyAlignment="1">
      <alignment vertical="center"/>
    </xf>
    <xf numFmtId="49" fontId="84" fillId="0" borderId="47" xfId="2397" applyNumberFormat="1" applyFont="1" applyBorder="1" applyAlignment="1" applyProtection="1">
      <alignment horizontal="left" vertical="center" wrapText="1"/>
      <protection locked="0"/>
    </xf>
    <xf numFmtId="4" fontId="84" fillId="0" borderId="38" xfId="2399" applyNumberFormat="1" applyFont="1" applyFill="1" applyBorder="1" applyAlignment="1">
      <alignment horizontal="center" vertical="center"/>
    </xf>
    <xf numFmtId="4" fontId="84" fillId="0" borderId="38" xfId="2399" applyNumberFormat="1" applyFont="1" applyFill="1" applyBorder="1" applyAlignment="1">
      <alignment horizontal="right" vertical="center"/>
    </xf>
    <xf numFmtId="43" fontId="84" fillId="0" borderId="38" xfId="916" applyFont="1" applyFill="1" applyBorder="1" applyAlignment="1">
      <alignment horizontal="right" vertical="center" wrapText="1"/>
    </xf>
    <xf numFmtId="0" fontId="84" fillId="0" borderId="38" xfId="2397" applyFont="1" applyBorder="1" applyAlignment="1">
      <alignment horizontal="center" vertical="center"/>
    </xf>
    <xf numFmtId="0" fontId="108" fillId="0" borderId="0" xfId="2397" applyFont="1" applyAlignment="1">
      <alignment horizontal="center" vertical="center" wrapText="1"/>
    </xf>
    <xf numFmtId="0" fontId="108" fillId="0" borderId="0" xfId="2397" applyFont="1" applyAlignment="1">
      <alignment vertical="center" wrapText="1"/>
    </xf>
    <xf numFmtId="49" fontId="84" fillId="0" borderId="45" xfId="2397" applyNumberFormat="1" applyFont="1" applyBorder="1" applyAlignment="1" applyProtection="1">
      <alignment horizontal="left" vertical="center" wrapText="1"/>
      <protection locked="0"/>
    </xf>
    <xf numFmtId="49" fontId="81" fillId="0" borderId="45" xfId="2397" applyNumberFormat="1" applyFont="1" applyBorder="1" applyAlignment="1" applyProtection="1">
      <alignment horizontal="left" vertical="center" wrapText="1"/>
      <protection locked="0"/>
    </xf>
    <xf numFmtId="0" fontId="84" fillId="0" borderId="0" xfId="2397" applyFont="1" applyAlignment="1">
      <alignment vertical="center" wrapText="1"/>
    </xf>
    <xf numFmtId="4" fontId="92" fillId="0" borderId="0" xfId="2399" applyNumberFormat="1" applyFont="1" applyFill="1" applyBorder="1" applyAlignment="1">
      <alignment horizontal="center" vertical="center"/>
    </xf>
    <xf numFmtId="4" fontId="92" fillId="0" borderId="0" xfId="2399" applyNumberFormat="1" applyFont="1" applyFill="1" applyBorder="1" applyAlignment="1">
      <alignment horizontal="right" vertical="center"/>
    </xf>
    <xf numFmtId="4" fontId="84" fillId="0" borderId="0" xfId="2399" applyNumberFormat="1" applyFont="1" applyFill="1" applyBorder="1" applyAlignment="1">
      <alignment horizontal="center" vertical="center"/>
    </xf>
    <xf numFmtId="4" fontId="84" fillId="0" borderId="0" xfId="2399" applyNumberFormat="1" applyFont="1" applyFill="1" applyBorder="1" applyAlignment="1">
      <alignment horizontal="right" vertical="center"/>
    </xf>
    <xf numFmtId="49" fontId="108" fillId="0" borderId="38" xfId="2397" applyNumberFormat="1" applyFont="1" applyBorder="1" applyAlignment="1">
      <alignment horizontal="center" vertical="center" wrapText="1"/>
    </xf>
    <xf numFmtId="0" fontId="84" fillId="0" borderId="41" xfId="2397" applyFont="1" applyBorder="1" applyAlignment="1">
      <alignment vertical="center" wrapText="1"/>
    </xf>
    <xf numFmtId="0" fontId="84" fillId="0" borderId="44" xfId="2397" applyFont="1" applyBorder="1" applyAlignment="1">
      <alignment vertical="center" wrapText="1"/>
    </xf>
    <xf numFmtId="49" fontId="84" fillId="0" borderId="57" xfId="2397" applyNumberFormat="1" applyFont="1" applyBorder="1" applyAlignment="1" applyProtection="1">
      <alignment horizontal="left" vertical="center" wrapText="1"/>
      <protection locked="0"/>
    </xf>
    <xf numFmtId="49" fontId="84" fillId="0" borderId="0" xfId="2397" quotePrefix="1" applyNumberFormat="1" applyFont="1" applyAlignment="1">
      <alignment horizontal="left" vertical="center"/>
    </xf>
    <xf numFmtId="0" fontId="106" fillId="0" borderId="43" xfId="2397" applyFont="1" applyBorder="1" applyAlignment="1">
      <alignment vertical="center" wrapText="1"/>
    </xf>
    <xf numFmtId="171" fontId="84" fillId="0" borderId="0" xfId="916" applyNumberFormat="1" applyFont="1" applyFill="1" applyBorder="1" applyAlignment="1">
      <alignment horizontal="right" vertical="center"/>
    </xf>
    <xf numFmtId="2" fontId="84" fillId="0" borderId="0" xfId="1" applyNumberFormat="1" applyFont="1" applyAlignment="1">
      <alignment horizontal="right" vertical="center" wrapText="1"/>
    </xf>
    <xf numFmtId="43" fontId="84" fillId="0" borderId="0" xfId="916" applyFont="1" applyFill="1" applyBorder="1" applyAlignment="1">
      <alignment horizontal="right" vertical="center" wrapText="1"/>
    </xf>
    <xf numFmtId="0" fontId="84" fillId="0" borderId="0" xfId="1" applyFont="1" applyAlignment="1">
      <alignment wrapText="1"/>
    </xf>
    <xf numFmtId="0" fontId="84" fillId="0" borderId="38" xfId="2397" quotePrefix="1" applyFont="1" applyBorder="1" applyAlignment="1">
      <alignment vertical="center" wrapText="1"/>
    </xf>
    <xf numFmtId="49" fontId="84" fillId="0" borderId="0" xfId="2397" applyNumberFormat="1" applyFont="1" applyAlignment="1" applyProtection="1">
      <alignment horizontal="left" vertical="center" wrapText="1"/>
      <protection locked="0"/>
    </xf>
    <xf numFmtId="0" fontId="113" fillId="0" borderId="0" xfId="2397" applyFont="1" applyAlignment="1">
      <alignment vertical="center" wrapText="1"/>
    </xf>
    <xf numFmtId="49" fontId="108" fillId="0" borderId="0" xfId="2397" applyNumberFormat="1" applyFont="1" applyAlignment="1">
      <alignment horizontal="center" vertical="center" wrapText="1"/>
    </xf>
    <xf numFmtId="0" fontId="106" fillId="0" borderId="0" xfId="2397" applyFont="1" applyAlignment="1">
      <alignment vertical="center" wrapText="1"/>
    </xf>
    <xf numFmtId="49" fontId="84" fillId="0" borderId="38" xfId="2397" applyNumberFormat="1" applyFont="1" applyBorder="1" applyAlignment="1">
      <alignment horizontal="left" vertical="center"/>
    </xf>
    <xf numFmtId="0" fontId="84" fillId="0" borderId="56" xfId="2397" applyFont="1" applyBorder="1" applyAlignment="1">
      <alignment vertical="center" wrapText="1"/>
    </xf>
    <xf numFmtId="49" fontId="92" fillId="0" borderId="0" xfId="1" applyNumberFormat="1" applyFont="1" applyAlignment="1">
      <alignment horizontal="center" vertical="center"/>
    </xf>
    <xf numFmtId="49" fontId="93" fillId="0" borderId="0" xfId="2397" applyNumberFormat="1" applyFont="1" applyAlignment="1">
      <alignment horizontal="center" vertical="center" wrapText="1"/>
    </xf>
    <xf numFmtId="49" fontId="92" fillId="0" borderId="0" xfId="2397" applyNumberFormat="1" applyFont="1" applyAlignment="1" applyProtection="1">
      <alignment horizontal="left" vertical="center" wrapText="1"/>
      <protection locked="0"/>
    </xf>
    <xf numFmtId="0" fontId="114" fillId="0" borderId="0" xfId="2397" applyFont="1" applyAlignment="1">
      <alignment vertical="center" wrapText="1"/>
    </xf>
    <xf numFmtId="2" fontId="84" fillId="0" borderId="0" xfId="2399" applyNumberFormat="1" applyFont="1" applyFill="1" applyBorder="1" applyAlignment="1">
      <alignment horizontal="right" vertical="center"/>
    </xf>
    <xf numFmtId="49" fontId="84" fillId="0" borderId="49" xfId="2397" applyNumberFormat="1" applyFont="1" applyBorder="1" applyAlignment="1" applyProtection="1">
      <alignment horizontal="left" vertical="center" wrapText="1"/>
      <protection locked="0"/>
    </xf>
    <xf numFmtId="49" fontId="84" fillId="0" borderId="55" xfId="2397" applyNumberFormat="1" applyFont="1" applyBorder="1" applyAlignment="1" applyProtection="1">
      <alignment horizontal="left" vertical="center" wrapText="1"/>
      <protection locked="0"/>
    </xf>
    <xf numFmtId="49" fontId="84" fillId="0" borderId="51" xfId="2397" applyNumberFormat="1" applyFont="1" applyBorder="1" applyAlignment="1" applyProtection="1">
      <alignment horizontal="left" vertical="center" wrapText="1"/>
      <protection locked="0"/>
    </xf>
    <xf numFmtId="171" fontId="84" fillId="0" borderId="38" xfId="916" applyNumberFormat="1" applyFont="1" applyFill="1" applyBorder="1" applyAlignment="1">
      <alignment horizontal="right" vertical="center"/>
    </xf>
    <xf numFmtId="0" fontId="84" fillId="0" borderId="56" xfId="2397" quotePrefix="1" applyFont="1" applyBorder="1" applyAlignment="1">
      <alignment vertical="center" wrapText="1"/>
    </xf>
    <xf numFmtId="49" fontId="84" fillId="0" borderId="13" xfId="2397" quotePrefix="1" applyNumberFormat="1" applyFont="1" applyBorder="1" applyAlignment="1">
      <alignment horizontal="left" vertical="center"/>
    </xf>
    <xf numFmtId="49" fontId="108" fillId="0" borderId="0" xfId="2397" applyNumberFormat="1" applyFont="1" applyAlignment="1">
      <alignment horizontal="center" vertical="center"/>
    </xf>
    <xf numFmtId="0" fontId="84" fillId="0" borderId="43" xfId="1" applyFont="1" applyBorder="1" applyAlignment="1">
      <alignment vertical="center" wrapText="1"/>
    </xf>
    <xf numFmtId="2" fontId="84" fillId="0" borderId="38" xfId="1" applyNumberFormat="1" applyFont="1" applyBorder="1" applyAlignment="1">
      <alignment vertical="center" wrapText="1"/>
    </xf>
    <xf numFmtId="171" fontId="84" fillId="0" borderId="38" xfId="916" applyNumberFormat="1" applyFont="1" applyFill="1" applyBorder="1" applyAlignment="1">
      <alignment vertical="center"/>
    </xf>
    <xf numFmtId="4" fontId="84" fillId="0" borderId="38" xfId="916" applyNumberFormat="1" applyFont="1" applyFill="1" applyBorder="1" applyAlignment="1">
      <alignment horizontal="right" vertical="center" wrapText="1"/>
    </xf>
    <xf numFmtId="0" fontId="91" fillId="0" borderId="0" xfId="0" applyFont="1" applyAlignment="1">
      <alignment horizontal="left" vertical="center"/>
    </xf>
    <xf numFmtId="0" fontId="84" fillId="0" borderId="38" xfId="0" applyFont="1" applyBorder="1" applyAlignment="1">
      <alignment horizontal="center" vertical="center"/>
    </xf>
    <xf numFmtId="4" fontId="84" fillId="0" borderId="38" xfId="2360" applyNumberFormat="1" applyFont="1" applyFill="1" applyBorder="1" applyAlignment="1">
      <alignment horizontal="right" vertical="center"/>
    </xf>
    <xf numFmtId="4" fontId="84" fillId="30" borderId="38" xfId="2360" applyNumberFormat="1" applyFont="1" applyFill="1" applyBorder="1" applyAlignment="1">
      <alignment horizontal="right" vertical="center"/>
    </xf>
    <xf numFmtId="0" fontId="94" fillId="0" borderId="0" xfId="0" applyFont="1" applyAlignment="1">
      <alignment vertical="center" wrapText="1"/>
    </xf>
    <xf numFmtId="49" fontId="107" fillId="0" borderId="38" xfId="897" applyNumberFormat="1" applyFont="1" applyBorder="1" applyAlignment="1">
      <alignment horizontal="left" vertical="center"/>
    </xf>
    <xf numFmtId="0" fontId="107" fillId="0" borderId="38" xfId="0" applyFont="1" applyBorder="1" applyAlignment="1">
      <alignment horizontal="center" vertical="center"/>
    </xf>
    <xf numFmtId="4" fontId="107" fillId="0" borderId="38" xfId="2360" applyNumberFormat="1" applyFont="1" applyFill="1" applyBorder="1" applyAlignment="1">
      <alignment horizontal="right" vertical="center"/>
    </xf>
    <xf numFmtId="0" fontId="107" fillId="0" borderId="0" xfId="0" applyFont="1"/>
    <xf numFmtId="49" fontId="84" fillId="0" borderId="38" xfId="895" quotePrefix="1" applyNumberFormat="1" applyFont="1" applyBorder="1" applyAlignment="1">
      <alignment horizontal="center" vertical="center"/>
    </xf>
    <xf numFmtId="49" fontId="84" fillId="0" borderId="38" xfId="895" quotePrefix="1" applyNumberFormat="1" applyFont="1" applyBorder="1" applyAlignment="1">
      <alignment horizontal="left" vertical="center"/>
    </xf>
    <xf numFmtId="0" fontId="83" fillId="0" borderId="0" xfId="0" applyFont="1" applyAlignment="1">
      <alignment vertical="center" wrapText="1"/>
    </xf>
    <xf numFmtId="49" fontId="84" fillId="0" borderId="0" xfId="895" quotePrefix="1" applyNumberFormat="1" applyFont="1" applyAlignment="1">
      <alignment horizontal="center" vertical="center"/>
    </xf>
    <xf numFmtId="49" fontId="84" fillId="0" borderId="0" xfId="895" quotePrefix="1" applyNumberFormat="1" applyFont="1" applyAlignment="1">
      <alignment horizontal="left" vertical="center"/>
    </xf>
    <xf numFmtId="4" fontId="84" fillId="0" borderId="0" xfId="2360" applyNumberFormat="1" applyFont="1" applyFill="1" applyBorder="1" applyAlignment="1">
      <alignment horizontal="right" vertical="center"/>
    </xf>
    <xf numFmtId="4" fontId="84" fillId="0" borderId="38" xfId="1" applyNumberFormat="1" applyFont="1" applyBorder="1" applyAlignment="1">
      <alignment horizontal="right" vertical="center"/>
    </xf>
    <xf numFmtId="49" fontId="107" fillId="0" borderId="0" xfId="895" quotePrefix="1" applyNumberFormat="1" applyFont="1" applyAlignment="1">
      <alignment horizontal="left" vertical="center"/>
    </xf>
    <xf numFmtId="49" fontId="107" fillId="0" borderId="0" xfId="895" quotePrefix="1" applyNumberFormat="1" applyFont="1" applyAlignment="1">
      <alignment horizontal="center" vertical="center"/>
    </xf>
    <xf numFmtId="0" fontId="107" fillId="0" borderId="0" xfId="1" applyFont="1" applyAlignment="1">
      <alignment vertical="center" wrapText="1"/>
    </xf>
    <xf numFmtId="0" fontId="107" fillId="0" borderId="0" xfId="0" applyFont="1" applyAlignment="1">
      <alignment horizontal="center" vertical="center"/>
    </xf>
    <xf numFmtId="4" fontId="107" fillId="0" borderId="0" xfId="2360" applyNumberFormat="1" applyFont="1" applyFill="1" applyBorder="1" applyAlignment="1">
      <alignment horizontal="right" vertical="center"/>
    </xf>
    <xf numFmtId="4" fontId="107" fillId="0" borderId="0" xfId="1" applyNumberFormat="1" applyFont="1" applyAlignment="1">
      <alignment horizontal="right" vertical="center" wrapText="1"/>
    </xf>
    <xf numFmtId="49" fontId="107" fillId="0" borderId="38" xfId="837" quotePrefix="1" applyNumberFormat="1" applyFont="1" applyBorder="1" applyAlignment="1">
      <alignment horizontal="left" vertical="center"/>
    </xf>
    <xf numFmtId="0" fontId="107" fillId="0" borderId="38" xfId="837" applyFont="1" applyBorder="1" applyAlignment="1">
      <alignment vertical="center" wrapText="1"/>
    </xf>
    <xf numFmtId="2" fontId="107" fillId="0" borderId="38" xfId="1" applyNumberFormat="1" applyFont="1" applyBorder="1" applyAlignment="1">
      <alignment vertical="center"/>
    </xf>
    <xf numFmtId="0" fontId="107" fillId="0" borderId="0" xfId="1" applyFont="1"/>
    <xf numFmtId="4" fontId="84" fillId="0" borderId="0" xfId="2357" applyNumberFormat="1" applyFont="1" applyFill="1" applyBorder="1" applyAlignment="1">
      <alignment horizontal="center" vertical="center"/>
    </xf>
    <xf numFmtId="4" fontId="84" fillId="0" borderId="0" xfId="2357" applyNumberFormat="1" applyFont="1" applyFill="1" applyBorder="1" applyAlignment="1">
      <alignment horizontal="right" vertical="center"/>
    </xf>
    <xf numFmtId="0" fontId="115" fillId="0" borderId="0" xfId="837" applyFont="1" applyAlignment="1">
      <alignment vertical="center" wrapText="1"/>
    </xf>
    <xf numFmtId="4" fontId="84" fillId="0" borderId="38" xfId="2359" applyNumberFormat="1" applyFont="1" applyFill="1" applyBorder="1" applyAlignment="1">
      <alignment horizontal="center" vertical="center"/>
    </xf>
    <xf numFmtId="4" fontId="84" fillId="0" borderId="38" xfId="2359" applyNumberFormat="1" applyFont="1" applyFill="1" applyBorder="1" applyAlignment="1">
      <alignment horizontal="right" vertical="center"/>
    </xf>
    <xf numFmtId="4" fontId="84" fillId="0" borderId="0" xfId="2359" applyNumberFormat="1" applyFont="1" applyFill="1" applyBorder="1" applyAlignment="1">
      <alignment horizontal="center" vertical="center"/>
    </xf>
    <xf numFmtId="4" fontId="84" fillId="0" borderId="0" xfId="2359" applyNumberFormat="1" applyFont="1" applyFill="1" applyBorder="1" applyAlignment="1">
      <alignment horizontal="right" vertical="center"/>
    </xf>
    <xf numFmtId="0" fontId="115" fillId="0" borderId="0" xfId="2358" applyFont="1" applyAlignment="1">
      <alignment horizontal="center" vertical="center" wrapText="1"/>
    </xf>
    <xf numFmtId="49" fontId="115" fillId="0" borderId="0" xfId="2358" quotePrefix="1" applyNumberFormat="1" applyFont="1" applyAlignment="1">
      <alignment horizontal="left" vertical="center"/>
    </xf>
    <xf numFmtId="0" fontId="115" fillId="0" borderId="0" xfId="2358" applyFont="1" applyAlignment="1">
      <alignment vertical="center" wrapText="1"/>
    </xf>
    <xf numFmtId="4" fontId="115" fillId="0" borderId="0" xfId="1" applyNumberFormat="1" applyFont="1" applyAlignment="1">
      <alignment horizontal="right" vertical="center" wrapText="1"/>
    </xf>
    <xf numFmtId="49" fontId="84" fillId="0" borderId="0" xfId="2358" quotePrefix="1" applyNumberFormat="1" applyFont="1" applyAlignment="1">
      <alignment horizontal="left" vertical="center"/>
    </xf>
    <xf numFmtId="0" fontId="106" fillId="0" borderId="0" xfId="2358" applyFont="1" applyAlignment="1">
      <alignment vertical="center" wrapText="1"/>
    </xf>
    <xf numFmtId="169" fontId="84" fillId="0" borderId="38" xfId="2358" applyNumberFormat="1" applyFont="1" applyBorder="1" applyAlignment="1">
      <alignment horizontal="left" vertical="center"/>
    </xf>
    <xf numFmtId="0" fontId="84" fillId="0" borderId="38" xfId="2358" applyFont="1" applyBorder="1" applyAlignment="1">
      <alignment vertical="center" wrapText="1"/>
    </xf>
    <xf numFmtId="49" fontId="115" fillId="0" borderId="0" xfId="837" applyNumberFormat="1" applyFont="1" applyAlignment="1">
      <alignment horizontal="center" vertical="center"/>
    </xf>
    <xf numFmtId="49" fontId="115" fillId="0" borderId="0" xfId="837" quotePrefix="1" applyNumberFormat="1" applyFont="1" applyAlignment="1">
      <alignment horizontal="left" vertical="center"/>
    </xf>
    <xf numFmtId="0" fontId="116" fillId="0" borderId="0" xfId="1" applyFont="1" applyAlignment="1">
      <alignment vertical="center"/>
    </xf>
    <xf numFmtId="0" fontId="116" fillId="0" borderId="0" xfId="1" applyFont="1" applyAlignment="1">
      <alignment horizontal="center" vertical="center"/>
    </xf>
    <xf numFmtId="2" fontId="116" fillId="0" borderId="0" xfId="1" applyNumberFormat="1" applyFont="1" applyAlignment="1">
      <alignment vertical="center"/>
    </xf>
    <xf numFmtId="0" fontId="116" fillId="0" borderId="0" xfId="1" applyFont="1"/>
    <xf numFmtId="49" fontId="107" fillId="0" borderId="38" xfId="2358" quotePrefix="1" applyNumberFormat="1" applyFont="1" applyBorder="1" applyAlignment="1">
      <alignment horizontal="left" vertical="center"/>
    </xf>
    <xf numFmtId="0" fontId="107" fillId="0" borderId="38" xfId="2358" applyFont="1" applyBorder="1" applyAlignment="1">
      <alignment vertical="center" wrapText="1"/>
    </xf>
    <xf numFmtId="49" fontId="84" fillId="0" borderId="38" xfId="2358" quotePrefix="1" applyNumberFormat="1" applyFont="1" applyBorder="1" applyAlignment="1">
      <alignment horizontal="left" vertical="center"/>
    </xf>
    <xf numFmtId="2" fontId="84" fillId="0" borderId="38" xfId="1" applyNumberFormat="1" applyFont="1" applyBorder="1" applyAlignment="1">
      <alignment horizontal="right" vertical="center"/>
    </xf>
    <xf numFmtId="49" fontId="115" fillId="0" borderId="38" xfId="837" applyNumberFormat="1" applyFont="1" applyBorder="1" applyAlignment="1">
      <alignment horizontal="center" vertical="center"/>
    </xf>
    <xf numFmtId="4" fontId="84" fillId="0" borderId="38" xfId="2357" applyNumberFormat="1" applyFont="1" applyFill="1" applyBorder="1" applyAlignment="1">
      <alignment horizontal="center" vertical="center"/>
    </xf>
    <xf numFmtId="4" fontId="84" fillId="0" borderId="38" xfId="2357" applyNumberFormat="1" applyFont="1" applyFill="1" applyBorder="1" applyAlignment="1">
      <alignment horizontal="right" vertical="center"/>
    </xf>
    <xf numFmtId="169" fontId="84" fillId="0" borderId="0" xfId="2358" applyNumberFormat="1" applyFont="1" applyAlignment="1">
      <alignment horizontal="left" vertical="center"/>
    </xf>
    <xf numFmtId="0" fontId="84" fillId="0" borderId="0" xfId="2358" applyFont="1" applyAlignment="1">
      <alignment vertical="center" wrapText="1"/>
    </xf>
    <xf numFmtId="49" fontId="115" fillId="0" borderId="0" xfId="2358" applyNumberFormat="1" applyFont="1" applyAlignment="1">
      <alignment horizontal="center" vertical="center" wrapText="1"/>
    </xf>
    <xf numFmtId="49" fontId="117" fillId="0" borderId="0" xfId="2358" quotePrefix="1" applyNumberFormat="1" applyFont="1" applyAlignment="1">
      <alignment horizontal="left" vertical="center"/>
    </xf>
    <xf numFmtId="49" fontId="108" fillId="0" borderId="0" xfId="0" applyNumberFormat="1" applyFont="1" applyAlignment="1">
      <alignment horizontal="center" vertical="center"/>
    </xf>
    <xf numFmtId="0" fontId="108" fillId="0" borderId="0" xfId="0" applyFont="1" applyAlignment="1">
      <alignment vertical="center" wrapText="1"/>
    </xf>
    <xf numFmtId="4" fontId="84" fillId="0" borderId="38" xfId="2355" applyNumberFormat="1" applyFont="1" applyFill="1" applyBorder="1" applyAlignment="1">
      <alignment horizontal="right" vertical="center"/>
    </xf>
    <xf numFmtId="4" fontId="84" fillId="0" borderId="0" xfId="2355" applyNumberFormat="1" applyFont="1" applyFill="1" applyBorder="1" applyAlignment="1">
      <alignment horizontal="center" vertical="center"/>
    </xf>
    <xf numFmtId="4" fontId="84" fillId="0" borderId="0" xfId="2355" applyNumberFormat="1" applyFont="1" applyFill="1" applyBorder="1" applyAlignment="1">
      <alignment horizontal="right" vertical="center"/>
    </xf>
    <xf numFmtId="4" fontId="84" fillId="30" borderId="0" xfId="1" applyNumberFormat="1" applyFont="1" applyFill="1" applyAlignment="1">
      <alignment horizontal="right" vertical="center" wrapText="1"/>
    </xf>
    <xf numFmtId="49" fontId="84" fillId="0" borderId="38" xfId="897" applyNumberFormat="1" applyFont="1" applyBorder="1" applyAlignment="1">
      <alignment horizontal="left" vertical="center"/>
    </xf>
    <xf numFmtId="0" fontId="83" fillId="0" borderId="0" xfId="0" applyFont="1" applyAlignment="1">
      <alignment horizontal="center" vertical="center" wrapText="1"/>
    </xf>
    <xf numFmtId="4" fontId="84" fillId="0" borderId="0" xfId="2368" applyNumberFormat="1" applyFont="1" applyFill="1" applyBorder="1" applyAlignment="1">
      <alignment horizontal="right" vertical="center"/>
    </xf>
    <xf numFmtId="0" fontId="116" fillId="0" borderId="0" xfId="0" applyFont="1" applyAlignment="1">
      <alignment vertical="center"/>
    </xf>
    <xf numFmtId="49" fontId="84" fillId="30" borderId="38" xfId="895" quotePrefix="1" applyNumberFormat="1" applyFont="1" applyFill="1" applyBorder="1" applyAlignment="1">
      <alignment horizontal="center" vertical="center"/>
    </xf>
    <xf numFmtId="49" fontId="84" fillId="30" borderId="38" xfId="895" quotePrefix="1" applyNumberFormat="1" applyFont="1" applyFill="1" applyBorder="1" applyAlignment="1">
      <alignment horizontal="left" vertical="center"/>
    </xf>
    <xf numFmtId="0" fontId="84" fillId="30" borderId="38" xfId="1" applyFont="1" applyFill="1" applyBorder="1" applyAlignment="1">
      <alignment vertical="center" wrapText="1"/>
    </xf>
    <xf numFmtId="0" fontId="84" fillId="30" borderId="38" xfId="1" applyFont="1" applyFill="1" applyBorder="1" applyAlignment="1">
      <alignment horizontal="center" vertical="center"/>
    </xf>
    <xf numFmtId="4" fontId="84" fillId="30" borderId="38" xfId="2368" applyNumberFormat="1" applyFont="1" applyFill="1" applyBorder="1" applyAlignment="1">
      <alignment horizontal="right" vertical="center"/>
    </xf>
    <xf numFmtId="4" fontId="84" fillId="30" borderId="38" xfId="1" applyNumberFormat="1" applyFont="1" applyFill="1" applyBorder="1" applyAlignment="1">
      <alignment horizontal="right" vertical="center" wrapText="1"/>
    </xf>
    <xf numFmtId="0" fontId="84" fillId="30" borderId="0" xfId="0" applyFont="1" applyFill="1"/>
    <xf numFmtId="4" fontId="84" fillId="0" borderId="38" xfId="2368" applyNumberFormat="1" applyFont="1" applyFill="1" applyBorder="1" applyAlignment="1">
      <alignment horizontal="center" vertical="center"/>
    </xf>
    <xf numFmtId="4" fontId="84" fillId="0" borderId="38" xfId="2368" applyNumberFormat="1" applyFont="1" applyFill="1" applyBorder="1" applyAlignment="1">
      <alignment horizontal="right" vertical="center"/>
    </xf>
    <xf numFmtId="4" fontId="84" fillId="0" borderId="0" xfId="2368" applyNumberFormat="1" applyFont="1" applyFill="1" applyBorder="1" applyAlignment="1">
      <alignment horizontal="center" vertical="center"/>
    </xf>
    <xf numFmtId="4" fontId="84" fillId="0" borderId="38" xfId="2369" applyNumberFormat="1" applyFont="1" applyFill="1" applyBorder="1" applyAlignment="1">
      <alignment horizontal="right" vertical="center"/>
    </xf>
    <xf numFmtId="4" fontId="84" fillId="30" borderId="38" xfId="2369" applyNumberFormat="1" applyFont="1" applyFill="1" applyBorder="1" applyAlignment="1">
      <alignment horizontal="right" vertical="center"/>
    </xf>
    <xf numFmtId="4" fontId="84" fillId="0" borderId="0" xfId="0" applyNumberFormat="1" applyFont="1" applyAlignment="1">
      <alignment vertical="center"/>
    </xf>
    <xf numFmtId="4" fontId="84" fillId="0" borderId="0" xfId="1" applyNumberFormat="1" applyFont="1" applyAlignment="1">
      <alignment vertical="center"/>
    </xf>
    <xf numFmtId="4" fontId="107" fillId="0" borderId="0" xfId="2368" applyNumberFormat="1" applyFont="1" applyFill="1" applyBorder="1" applyAlignment="1">
      <alignment horizontal="right" vertical="center"/>
    </xf>
    <xf numFmtId="49" fontId="84" fillId="0" borderId="38" xfId="0" quotePrefix="1" applyNumberFormat="1" applyFont="1" applyBorder="1" applyAlignment="1">
      <alignment horizontal="left" vertical="center"/>
    </xf>
    <xf numFmtId="0" fontId="84" fillId="0" borderId="38" xfId="0" applyFont="1" applyBorder="1" applyAlignment="1">
      <alignment vertical="center"/>
    </xf>
    <xf numFmtId="0" fontId="84" fillId="30" borderId="38" xfId="0" applyFont="1" applyFill="1" applyBorder="1" applyAlignment="1">
      <alignment horizontal="center" vertical="center"/>
    </xf>
    <xf numFmtId="49" fontId="84" fillId="30" borderId="38" xfId="0" quotePrefix="1" applyNumberFormat="1" applyFont="1" applyFill="1" applyBorder="1" applyAlignment="1">
      <alignment horizontal="left" vertical="center"/>
    </xf>
    <xf numFmtId="0" fontId="84" fillId="30" borderId="0" xfId="0" applyFont="1" applyFill="1" applyAlignment="1">
      <alignment vertical="center"/>
    </xf>
    <xf numFmtId="49" fontId="83" fillId="0" borderId="0" xfId="0" quotePrefix="1" applyNumberFormat="1" applyFont="1" applyAlignment="1">
      <alignment horizontal="left" vertical="center"/>
    </xf>
    <xf numFmtId="2" fontId="84" fillId="0" borderId="0" xfId="0" applyNumberFormat="1" applyFont="1" applyAlignment="1">
      <alignment vertical="center"/>
    </xf>
    <xf numFmtId="0" fontId="100" fillId="0" borderId="0" xfId="790" applyFont="1" applyAlignment="1">
      <alignment vertical="center"/>
    </xf>
    <xf numFmtId="0" fontId="119" fillId="0" borderId="0" xfId="1" applyFont="1" applyAlignment="1">
      <alignment vertical="center"/>
    </xf>
    <xf numFmtId="0" fontId="93" fillId="0" borderId="0" xfId="790" applyFont="1" applyAlignment="1">
      <alignment horizontal="center" vertical="center" wrapText="1"/>
    </xf>
    <xf numFmtId="0" fontId="120" fillId="0" borderId="0" xfId="790" applyFont="1" applyAlignment="1">
      <alignment vertical="center" wrapText="1"/>
    </xf>
    <xf numFmtId="0" fontId="119" fillId="0" borderId="0" xfId="1" applyFont="1" applyAlignment="1">
      <alignment horizontal="center" vertical="center"/>
    </xf>
    <xf numFmtId="4" fontId="93" fillId="0" borderId="0" xfId="1" applyNumberFormat="1" applyFont="1" applyAlignment="1">
      <alignment vertical="center"/>
    </xf>
    <xf numFmtId="0" fontId="119" fillId="0" borderId="0" xfId="1" applyFont="1"/>
    <xf numFmtId="4" fontId="84" fillId="0" borderId="0" xfId="798" applyNumberFormat="1" applyFont="1" applyFill="1" applyBorder="1" applyAlignment="1">
      <alignment horizontal="center" vertical="center"/>
    </xf>
    <xf numFmtId="4" fontId="84" fillId="0" borderId="0" xfId="798" applyNumberFormat="1" applyFont="1" applyFill="1" applyBorder="1" applyAlignment="1">
      <alignment horizontal="right" vertical="center"/>
    </xf>
    <xf numFmtId="49" fontId="84" fillId="0" borderId="38" xfId="790" quotePrefix="1" applyNumberFormat="1" applyFont="1" applyBorder="1" applyAlignment="1">
      <alignment horizontal="left" vertical="center"/>
    </xf>
    <xf numFmtId="0" fontId="84" fillId="0" borderId="38" xfId="790" applyFont="1" applyBorder="1" applyAlignment="1">
      <alignment vertical="center" wrapText="1"/>
    </xf>
    <xf numFmtId="4" fontId="84" fillId="0" borderId="38" xfId="798" applyNumberFormat="1" applyFont="1" applyFill="1" applyBorder="1" applyAlignment="1">
      <alignment horizontal="right" vertical="center"/>
    </xf>
    <xf numFmtId="4" fontId="84" fillId="0" borderId="38" xfId="798" applyNumberFormat="1" applyFont="1" applyFill="1" applyBorder="1" applyAlignment="1">
      <alignment horizontal="center" vertical="center" wrapText="1"/>
    </xf>
    <xf numFmtId="4" fontId="84" fillId="0" borderId="38" xfId="798" applyNumberFormat="1" applyFont="1" applyFill="1" applyBorder="1" applyAlignment="1">
      <alignment horizontal="right" vertical="center" wrapText="1"/>
    </xf>
    <xf numFmtId="0" fontId="93" fillId="0" borderId="0" xfId="790" applyFont="1" applyAlignment="1">
      <alignment vertical="center" wrapText="1"/>
    </xf>
    <xf numFmtId="49" fontId="108" fillId="0" borderId="0" xfId="2397" quotePrefix="1" applyNumberFormat="1" applyFont="1" applyAlignment="1">
      <alignment horizontal="left" vertical="center"/>
    </xf>
    <xf numFmtId="4" fontId="92" fillId="0" borderId="0" xfId="1" applyNumberFormat="1" applyFont="1" applyAlignment="1">
      <alignment vertical="center"/>
    </xf>
    <xf numFmtId="49" fontId="84" fillId="0" borderId="53" xfId="2397" quotePrefix="1" applyNumberFormat="1" applyFont="1" applyBorder="1" applyAlignment="1">
      <alignment horizontal="left" vertical="center"/>
    </xf>
    <xf numFmtId="0" fontId="84" fillId="0" borderId="50" xfId="2397" applyFont="1" applyBorder="1" applyAlignment="1">
      <alignment vertical="center" wrapText="1"/>
    </xf>
    <xf numFmtId="49" fontId="93" fillId="0" borderId="0" xfId="1" quotePrefix="1" applyNumberFormat="1" applyFont="1" applyAlignment="1">
      <alignment horizontal="left" vertical="center"/>
    </xf>
    <xf numFmtId="4" fontId="92" fillId="0" borderId="0" xfId="2398" applyNumberFormat="1" applyFont="1" applyFill="1" applyBorder="1" applyAlignment="1">
      <alignment horizontal="center" vertical="center"/>
    </xf>
    <xf numFmtId="4" fontId="92" fillId="0" borderId="0" xfId="2398" applyNumberFormat="1" applyFont="1" applyFill="1" applyBorder="1" applyAlignment="1">
      <alignment horizontal="right" vertical="center"/>
    </xf>
    <xf numFmtId="4" fontId="84" fillId="0" borderId="0" xfId="2398" applyNumberFormat="1" applyFont="1" applyFill="1" applyBorder="1" applyAlignment="1">
      <alignment horizontal="center" vertical="center"/>
    </xf>
    <xf numFmtId="4" fontId="84" fillId="0" borderId="0" xfId="2398" applyNumberFormat="1" applyFont="1" applyFill="1" applyBorder="1" applyAlignment="1">
      <alignment horizontal="right" vertical="center"/>
    </xf>
    <xf numFmtId="4" fontId="84" fillId="0" borderId="38" xfId="2398" applyNumberFormat="1" applyFont="1" applyFill="1" applyBorder="1" applyAlignment="1">
      <alignment horizontal="center" vertical="center"/>
    </xf>
    <xf numFmtId="4" fontId="84" fillId="0" borderId="38" xfId="2398" applyNumberFormat="1" applyFont="1" applyFill="1" applyBorder="1" applyAlignment="1">
      <alignment horizontal="right" vertical="center"/>
    </xf>
    <xf numFmtId="49" fontId="92" fillId="0" borderId="0" xfId="1" applyNumberFormat="1" applyFont="1" applyAlignment="1">
      <alignment horizontal="right" vertical="center"/>
    </xf>
    <xf numFmtId="0" fontId="93" fillId="0" borderId="0" xfId="1" applyFont="1" applyAlignment="1">
      <alignment vertical="center" wrapText="1"/>
    </xf>
    <xf numFmtId="3" fontId="93" fillId="0" borderId="0" xfId="1" applyNumberFormat="1" applyFont="1" applyAlignment="1">
      <alignment horizontal="right" vertical="center"/>
    </xf>
    <xf numFmtId="4" fontId="92" fillId="0" borderId="0" xfId="1" applyNumberFormat="1" applyFont="1" applyAlignment="1">
      <alignment horizontal="right" vertical="center"/>
    </xf>
    <xf numFmtId="49" fontId="110" fillId="0" borderId="0" xfId="2397" quotePrefix="1" applyNumberFormat="1" applyFont="1" applyAlignment="1">
      <alignment horizontal="left" vertical="center"/>
    </xf>
    <xf numFmtId="0" fontId="90" fillId="0" borderId="0" xfId="913" applyFont="1" applyAlignment="1">
      <alignment vertical="center"/>
    </xf>
    <xf numFmtId="0" fontId="83" fillId="0" borderId="0" xfId="913" applyFont="1" applyAlignment="1">
      <alignment horizontal="center" vertical="center"/>
    </xf>
    <xf numFmtId="0" fontId="83" fillId="0" borderId="0" xfId="913" applyFont="1" applyAlignment="1">
      <alignment horizontal="left" vertical="center"/>
    </xf>
    <xf numFmtId="0" fontId="84" fillId="0" borderId="0" xfId="913" applyFont="1" applyAlignment="1">
      <alignment vertical="center"/>
    </xf>
    <xf numFmtId="0" fontId="83" fillId="0" borderId="1" xfId="913" applyFont="1" applyBorder="1" applyAlignment="1">
      <alignment horizontal="left" vertical="center"/>
    </xf>
    <xf numFmtId="0" fontId="84" fillId="0" borderId="0" xfId="913" applyFont="1"/>
    <xf numFmtId="0" fontId="84" fillId="0" borderId="0" xfId="913" applyFont="1" applyAlignment="1">
      <alignment horizontal="center" vertical="center"/>
    </xf>
    <xf numFmtId="0" fontId="100" fillId="0" borderId="0" xfId="913" applyFont="1" applyAlignment="1">
      <alignment vertical="center"/>
    </xf>
    <xf numFmtId="0" fontId="93" fillId="0" borderId="0" xfId="913" applyFont="1" applyAlignment="1">
      <alignment vertical="center" wrapText="1"/>
    </xf>
    <xf numFmtId="0" fontId="84" fillId="0" borderId="38" xfId="913" applyFont="1" applyBorder="1" applyAlignment="1">
      <alignment vertical="center" wrapText="1"/>
    </xf>
    <xf numFmtId="0" fontId="84" fillId="0" borderId="0" xfId="913" applyFont="1" applyAlignment="1">
      <alignment vertical="center" wrapText="1"/>
    </xf>
    <xf numFmtId="49" fontId="84" fillId="0" borderId="38" xfId="913" quotePrefix="1" applyNumberFormat="1" applyFont="1" applyBorder="1" applyAlignment="1">
      <alignment horizontal="left" vertical="center"/>
    </xf>
    <xf numFmtId="49" fontId="84" fillId="0" borderId="0" xfId="913" quotePrefix="1" applyNumberFormat="1" applyFont="1" applyAlignment="1">
      <alignment horizontal="left" vertical="center"/>
    </xf>
    <xf numFmtId="49" fontId="84" fillId="0" borderId="38" xfId="913" applyNumberFormat="1" applyFont="1" applyBorder="1" applyAlignment="1">
      <alignment horizontal="left" vertical="center"/>
    </xf>
    <xf numFmtId="0" fontId="84" fillId="0" borderId="38" xfId="913" applyFont="1" applyBorder="1" applyAlignment="1">
      <alignment horizontal="center" vertical="center"/>
    </xf>
    <xf numFmtId="4" fontId="84" fillId="0" borderId="38" xfId="1" applyNumberFormat="1" applyFont="1" applyBorder="1" applyAlignment="1">
      <alignment vertical="center" wrapText="1"/>
    </xf>
    <xf numFmtId="49" fontId="93" fillId="0" borderId="0" xfId="913" applyNumberFormat="1" applyFont="1" applyAlignment="1">
      <alignment horizontal="center" vertical="center"/>
    </xf>
    <xf numFmtId="49" fontId="84" fillId="0" borderId="47" xfId="913" applyNumberFormat="1" applyFont="1" applyBorder="1" applyAlignment="1" applyProtection="1">
      <alignment horizontal="left" vertical="center" wrapText="1"/>
      <protection locked="0"/>
    </xf>
    <xf numFmtId="49" fontId="84" fillId="0" borderId="38" xfId="790" applyNumberFormat="1" applyFont="1" applyBorder="1" applyAlignment="1">
      <alignment horizontal="left" vertical="center"/>
    </xf>
    <xf numFmtId="49" fontId="84" fillId="0" borderId="0" xfId="790" quotePrefix="1" applyNumberFormat="1" applyFont="1" applyAlignment="1">
      <alignment horizontal="left" vertical="center"/>
    </xf>
    <xf numFmtId="0" fontId="84" fillId="0" borderId="0" xfId="790" applyFont="1" applyAlignment="1">
      <alignment vertical="center" wrapText="1"/>
    </xf>
    <xf numFmtId="0" fontId="90" fillId="0" borderId="0" xfId="259" applyFont="1" applyAlignment="1">
      <alignment vertical="center"/>
    </xf>
    <xf numFmtId="0" fontId="87" fillId="0" borderId="0" xfId="259" applyFont="1"/>
    <xf numFmtId="0" fontId="84" fillId="29" borderId="1" xfId="259" applyFont="1" applyFill="1" applyBorder="1" applyAlignment="1">
      <alignment horizontal="center" vertical="center"/>
    </xf>
    <xf numFmtId="0" fontId="84" fillId="0" borderId="0" xfId="259" applyFont="1" applyAlignment="1">
      <alignment vertical="center"/>
    </xf>
    <xf numFmtId="0" fontId="92" fillId="0" borderId="0" xfId="259" applyFont="1" applyAlignment="1">
      <alignment horizontal="center" vertical="center"/>
    </xf>
    <xf numFmtId="0" fontId="92" fillId="0" borderId="0" xfId="259" applyFont="1" applyAlignment="1">
      <alignment vertical="center"/>
    </xf>
    <xf numFmtId="0" fontId="84" fillId="0" borderId="0" xfId="259" applyFont="1" applyAlignment="1">
      <alignment horizontal="center" vertical="center"/>
    </xf>
    <xf numFmtId="49" fontId="108" fillId="0" borderId="0" xfId="1" applyNumberFormat="1" applyFont="1" applyAlignment="1">
      <alignment horizontal="center" vertical="center"/>
    </xf>
    <xf numFmtId="4" fontId="84" fillId="0" borderId="0" xfId="259" applyNumberFormat="1" applyFont="1" applyAlignment="1">
      <alignment vertical="center"/>
    </xf>
    <xf numFmtId="4" fontId="108" fillId="0" borderId="0" xfId="259" applyNumberFormat="1" applyFont="1" applyAlignment="1">
      <alignment vertical="center"/>
    </xf>
    <xf numFmtId="0" fontId="10" fillId="0" borderId="38" xfId="919" applyFont="1" applyBorder="1" applyAlignment="1">
      <alignment vertical="center"/>
    </xf>
    <xf numFmtId="0" fontId="10" fillId="0" borderId="38" xfId="919" applyFont="1" applyBorder="1" applyAlignment="1">
      <alignment horizontal="center" vertical="center"/>
    </xf>
    <xf numFmtId="0" fontId="10" fillId="0" borderId="38" xfId="919" quotePrefix="1" applyFont="1" applyBorder="1" applyAlignment="1">
      <alignment vertical="center"/>
    </xf>
    <xf numFmtId="4" fontId="10" fillId="0" borderId="38" xfId="919" applyNumberFormat="1" applyFont="1" applyBorder="1" applyAlignment="1">
      <alignment vertical="center"/>
    </xf>
    <xf numFmtId="0" fontId="10" fillId="0" borderId="0" xfId="919" applyFont="1"/>
    <xf numFmtId="0" fontId="83" fillId="0" borderId="0" xfId="259" applyFont="1" applyAlignment="1">
      <alignment horizontal="center" vertical="center" wrapText="1"/>
    </xf>
    <xf numFmtId="0" fontId="93" fillId="0" borderId="0" xfId="259" applyFont="1" applyAlignment="1">
      <alignment horizontal="center" vertical="center" wrapText="1"/>
    </xf>
    <xf numFmtId="169" fontId="93" fillId="0" borderId="0" xfId="259" applyNumberFormat="1" applyFont="1" applyAlignment="1">
      <alignment horizontal="left" vertical="center" wrapText="1"/>
    </xf>
    <xf numFmtId="0" fontId="87" fillId="0" borderId="0" xfId="259" quotePrefix="1" applyFont="1" applyAlignment="1">
      <alignment horizontal="center" vertical="center" wrapText="1"/>
    </xf>
    <xf numFmtId="4" fontId="86" fillId="0" borderId="0" xfId="259" applyNumberFormat="1" applyFont="1" applyAlignment="1">
      <alignment horizontal="right" vertical="center" wrapText="1"/>
    </xf>
    <xf numFmtId="4" fontId="84" fillId="0" borderId="0" xfId="259" applyNumberFormat="1" applyFont="1" applyAlignment="1">
      <alignment horizontal="right" vertical="center" wrapText="1"/>
    </xf>
    <xf numFmtId="4" fontId="93" fillId="0" borderId="0" xfId="259" applyNumberFormat="1" applyFont="1" applyAlignment="1">
      <alignment horizontal="right" vertical="center"/>
    </xf>
    <xf numFmtId="0" fontId="84" fillId="0" borderId="0" xfId="259" applyFont="1" applyAlignment="1">
      <alignment vertical="top" wrapText="1"/>
    </xf>
    <xf numFmtId="0" fontId="84" fillId="0" borderId="0" xfId="259" applyFont="1" applyAlignment="1">
      <alignment horizontal="center" vertical="center" wrapText="1"/>
    </xf>
    <xf numFmtId="0" fontId="84" fillId="0" borderId="0" xfId="259" applyFont="1" applyAlignment="1">
      <alignment vertical="center" wrapText="1"/>
    </xf>
    <xf numFmtId="4" fontId="84" fillId="0" borderId="0" xfId="259" applyNumberFormat="1" applyFont="1" applyAlignment="1">
      <alignment vertical="center" wrapText="1"/>
    </xf>
    <xf numFmtId="0" fontId="10" fillId="0" borderId="38" xfId="919" applyFont="1" applyBorder="1" applyAlignment="1">
      <alignment vertical="center" wrapText="1"/>
    </xf>
    <xf numFmtId="49" fontId="84" fillId="0" borderId="0" xfId="259" quotePrefix="1" applyNumberFormat="1" applyFont="1" applyAlignment="1">
      <alignment horizontal="center" vertical="center"/>
    </xf>
    <xf numFmtId="0" fontId="87" fillId="0" borderId="0" xfId="259" applyFont="1" applyAlignment="1">
      <alignment horizontal="center" vertical="center" wrapText="1"/>
    </xf>
    <xf numFmtId="49" fontId="84" fillId="0" borderId="0" xfId="259" quotePrefix="1" applyNumberFormat="1" applyFont="1" applyAlignment="1">
      <alignment horizontal="left" vertical="center"/>
    </xf>
    <xf numFmtId="0" fontId="84" fillId="0" borderId="0" xfId="259" applyFont="1" applyAlignment="1">
      <alignment horizontal="left" vertical="center" wrapText="1"/>
    </xf>
    <xf numFmtId="4" fontId="84" fillId="0" borderId="0" xfId="920" applyNumberFormat="1" applyFont="1" applyFill="1" applyBorder="1" applyAlignment="1">
      <alignment horizontal="center" vertical="center"/>
    </xf>
    <xf numFmtId="4" fontId="84" fillId="0" borderId="0" xfId="920" applyNumberFormat="1" applyFont="1" applyFill="1" applyBorder="1" applyAlignment="1">
      <alignment horizontal="right" vertical="center"/>
    </xf>
    <xf numFmtId="49" fontId="108" fillId="0" borderId="0" xfId="1" applyNumberFormat="1" applyFont="1" applyAlignment="1">
      <alignment horizontal="center" vertical="center" wrapText="1"/>
    </xf>
    <xf numFmtId="49" fontId="108" fillId="0" borderId="0" xfId="259" quotePrefix="1" applyNumberFormat="1" applyFont="1" applyAlignment="1">
      <alignment horizontal="left" vertical="center"/>
    </xf>
    <xf numFmtId="4" fontId="108" fillId="0" borderId="0" xfId="259" applyNumberFormat="1" applyFont="1" applyAlignment="1">
      <alignment horizontal="right" vertical="center" wrapText="1"/>
    </xf>
    <xf numFmtId="49" fontId="110" fillId="0" borderId="0" xfId="1" quotePrefix="1" applyNumberFormat="1" applyFont="1" applyAlignment="1">
      <alignment horizontal="left" vertical="center"/>
    </xf>
    <xf numFmtId="0" fontId="83" fillId="0" borderId="0" xfId="919" applyFont="1" applyAlignment="1">
      <alignment horizontal="left" vertical="center"/>
    </xf>
    <xf numFmtId="0" fontId="83" fillId="0" borderId="0" xfId="919" applyFont="1" applyAlignment="1">
      <alignment horizontal="center" vertical="center" wrapText="1"/>
    </xf>
    <xf numFmtId="4" fontId="83" fillId="0" borderId="0" xfId="919" applyNumberFormat="1" applyFont="1" applyAlignment="1">
      <alignment vertical="center" wrapText="1"/>
    </xf>
    <xf numFmtId="4" fontId="84" fillId="0" borderId="0" xfId="919" applyNumberFormat="1" applyFont="1" applyAlignment="1">
      <alignment horizontal="center" vertical="center" wrapText="1"/>
    </xf>
    <xf numFmtId="4" fontId="10" fillId="0" borderId="0" xfId="919" applyNumberFormat="1" applyFont="1" applyAlignment="1">
      <alignment vertical="center"/>
    </xf>
    <xf numFmtId="0" fontId="96" fillId="0" borderId="38" xfId="259" applyFont="1" applyBorder="1" applyAlignment="1">
      <alignment horizontal="center" vertical="center" wrapText="1"/>
    </xf>
    <xf numFmtId="0" fontId="10" fillId="0" borderId="38" xfId="919" quotePrefix="1" applyFont="1" applyBorder="1" applyAlignment="1">
      <alignment horizontal="left" vertical="center"/>
    </xf>
    <xf numFmtId="0" fontId="94" fillId="0" borderId="0" xfId="259" applyFont="1" applyAlignment="1">
      <alignment horizontal="center" vertical="center"/>
    </xf>
    <xf numFmtId="0" fontId="96" fillId="0" borderId="0" xfId="259" applyFont="1" applyAlignment="1">
      <alignment horizontal="center" vertical="center"/>
    </xf>
    <xf numFmtId="0" fontId="96" fillId="0" borderId="0" xfId="259" applyFont="1" applyAlignment="1">
      <alignment vertical="center"/>
    </xf>
    <xf numFmtId="0" fontId="98" fillId="0" borderId="0" xfId="259" applyFont="1" applyAlignment="1">
      <alignment horizontal="left" vertical="center" wrapText="1"/>
    </xf>
    <xf numFmtId="0" fontId="99" fillId="0" borderId="0" xfId="259" applyFont="1" applyAlignment="1">
      <alignment horizontal="center" vertical="center"/>
    </xf>
    <xf numFmtId="4" fontId="100" fillId="0" borderId="0" xfId="259" applyNumberFormat="1" applyFont="1" applyAlignment="1">
      <alignment horizontal="right" vertical="center"/>
    </xf>
    <xf numFmtId="4" fontId="101" fillId="0" borderId="0" xfId="259" applyNumberFormat="1" applyFont="1" applyAlignment="1">
      <alignment horizontal="right" vertical="center"/>
    </xf>
    <xf numFmtId="4" fontId="98" fillId="0" borderId="0" xfId="259" applyNumberFormat="1" applyFont="1" applyAlignment="1">
      <alignment horizontal="right" vertical="center"/>
    </xf>
    <xf numFmtId="0" fontId="94" fillId="0" borderId="0" xfId="259" applyFont="1" applyAlignment="1">
      <alignment horizontal="center" vertical="center" wrapText="1"/>
    </xf>
    <xf numFmtId="49" fontId="94" fillId="0" borderId="0" xfId="259" quotePrefix="1" applyNumberFormat="1" applyFont="1" applyAlignment="1">
      <alignment horizontal="left" vertical="center"/>
    </xf>
    <xf numFmtId="0" fontId="94" fillId="0" borderId="0" xfId="259" applyFont="1" applyAlignment="1">
      <alignment vertical="center" wrapText="1"/>
    </xf>
    <xf numFmtId="3" fontId="83" fillId="0" borderId="0" xfId="259" applyNumberFormat="1" applyFont="1" applyAlignment="1">
      <alignment horizontal="right" vertical="center"/>
    </xf>
    <xf numFmtId="4" fontId="84" fillId="0" borderId="0" xfId="259" applyNumberFormat="1" applyFont="1" applyAlignment="1">
      <alignment horizontal="right" vertical="center"/>
    </xf>
    <xf numFmtId="0" fontId="84" fillId="0" borderId="0" xfId="259" applyFont="1" applyAlignment="1">
      <alignment vertical="top"/>
    </xf>
    <xf numFmtId="0" fontId="96" fillId="0" borderId="0" xfId="259" applyFont="1" applyAlignment="1">
      <alignment horizontal="center" vertical="center" wrapText="1"/>
    </xf>
    <xf numFmtId="49" fontId="96" fillId="0" borderId="0" xfId="259" applyNumberFormat="1" applyFont="1" applyAlignment="1">
      <alignment horizontal="left" vertical="center"/>
    </xf>
    <xf numFmtId="0" fontId="103" fillId="0" borderId="0" xfId="259" applyFont="1" applyAlignment="1">
      <alignment vertical="center" wrapText="1"/>
    </xf>
    <xf numFmtId="0" fontId="104" fillId="0" borderId="0" xfId="259" applyFont="1" applyAlignment="1">
      <alignment horizontal="center" vertical="center" wrapText="1"/>
    </xf>
    <xf numFmtId="49" fontId="104" fillId="0" borderId="0" xfId="259" applyNumberFormat="1" applyFont="1" applyAlignment="1">
      <alignment horizontal="right" vertical="center"/>
    </xf>
    <xf numFmtId="0" fontId="97" fillId="0" borderId="0" xfId="259" applyFont="1" applyAlignment="1">
      <alignment vertical="center" wrapText="1"/>
    </xf>
    <xf numFmtId="0" fontId="104" fillId="0" borderId="0" xfId="259" applyFont="1" applyAlignment="1">
      <alignment horizontal="center" vertical="center"/>
    </xf>
    <xf numFmtId="49" fontId="94" fillId="0" borderId="0" xfId="259" applyNumberFormat="1" applyFont="1" applyAlignment="1">
      <alignment horizontal="right" vertical="center"/>
    </xf>
    <xf numFmtId="0" fontId="96" fillId="0" borderId="0" xfId="259" applyFont="1" applyAlignment="1">
      <alignment vertical="center" wrapText="1"/>
    </xf>
    <xf numFmtId="0" fontId="105" fillId="0" borderId="0" xfId="259" applyFont="1" applyAlignment="1">
      <alignment vertical="center" wrapText="1"/>
    </xf>
    <xf numFmtId="0" fontId="103" fillId="0" borderId="0" xfId="259" applyFont="1" applyAlignment="1">
      <alignment vertical="center"/>
    </xf>
    <xf numFmtId="49" fontId="96" fillId="0" borderId="0" xfId="259" applyNumberFormat="1" applyFont="1" applyAlignment="1">
      <alignment horizontal="right" vertical="center"/>
    </xf>
    <xf numFmtId="0" fontId="83" fillId="0" borderId="0" xfId="259" applyFont="1" applyAlignment="1">
      <alignment horizontal="center" vertical="center"/>
    </xf>
    <xf numFmtId="49" fontId="83" fillId="0" borderId="0" xfId="259" applyNumberFormat="1" applyFont="1" applyAlignment="1">
      <alignment horizontal="right" vertical="center"/>
    </xf>
    <xf numFmtId="0" fontId="83" fillId="0" borderId="0" xfId="259" applyFont="1" applyAlignment="1">
      <alignment vertical="center" wrapText="1"/>
    </xf>
    <xf numFmtId="49" fontId="84" fillId="0" borderId="0" xfId="259" applyNumberFormat="1" applyFont="1" applyAlignment="1">
      <alignment horizontal="right" vertical="center"/>
    </xf>
    <xf numFmtId="0" fontId="106" fillId="0" borderId="0" xfId="259" applyFont="1" applyAlignment="1">
      <alignment vertical="center"/>
    </xf>
    <xf numFmtId="0" fontId="106" fillId="0" borderId="0" xfId="259" applyFont="1" applyAlignment="1">
      <alignment vertical="center" wrapText="1"/>
    </xf>
    <xf numFmtId="3" fontId="84" fillId="0" borderId="0" xfId="259" applyNumberFormat="1" applyFont="1"/>
    <xf numFmtId="0" fontId="10" fillId="0" borderId="0" xfId="919" quotePrefix="1" applyFont="1" applyAlignment="1">
      <alignment vertical="center"/>
    </xf>
    <xf numFmtId="0" fontId="10" fillId="0" borderId="0" xfId="919" applyFont="1" applyAlignment="1">
      <alignment vertical="center"/>
    </xf>
    <xf numFmtId="0" fontId="10" fillId="0" borderId="0" xfId="919" applyFont="1" applyAlignment="1">
      <alignment horizontal="center" vertical="center"/>
    </xf>
    <xf numFmtId="0" fontId="87" fillId="0" borderId="38" xfId="259" applyFont="1" applyBorder="1" applyAlignment="1">
      <alignment horizontal="center" vertical="center" wrapText="1"/>
    </xf>
    <xf numFmtId="0" fontId="84" fillId="0" borderId="38" xfId="919" applyFont="1" applyBorder="1" applyAlignment="1">
      <alignment horizontal="center" vertical="center" wrapText="1"/>
    </xf>
    <xf numFmtId="4" fontId="84" fillId="0" borderId="38" xfId="920" applyNumberFormat="1" applyFont="1" applyFill="1" applyBorder="1" applyAlignment="1">
      <alignment horizontal="right" vertical="center"/>
    </xf>
    <xf numFmtId="4" fontId="83" fillId="0" borderId="0" xfId="259" applyNumberFormat="1" applyFont="1" applyAlignment="1">
      <alignment horizontal="right" vertical="center"/>
    </xf>
    <xf numFmtId="172" fontId="84" fillId="0" borderId="0" xfId="259" applyNumberFormat="1" applyFont="1" applyAlignment="1">
      <alignment vertical="center"/>
    </xf>
    <xf numFmtId="172" fontId="108" fillId="0" borderId="0" xfId="259" applyNumberFormat="1" applyFont="1" applyAlignment="1">
      <alignment vertical="center"/>
    </xf>
    <xf numFmtId="172" fontId="10" fillId="0" borderId="38" xfId="919" applyNumberFormat="1" applyFont="1" applyBorder="1" applyAlignment="1">
      <alignment vertical="center"/>
    </xf>
    <xf numFmtId="172" fontId="86" fillId="0" borderId="0" xfId="259" applyNumberFormat="1" applyFont="1" applyAlignment="1">
      <alignment horizontal="right" vertical="center" wrapText="1"/>
    </xf>
    <xf numFmtId="172" fontId="84" fillId="0" borderId="0" xfId="259" applyNumberFormat="1" applyFont="1" applyAlignment="1">
      <alignment horizontal="right" vertical="center" wrapText="1"/>
    </xf>
    <xf numFmtId="172" fontId="93" fillId="0" borderId="0" xfId="259" applyNumberFormat="1" applyFont="1" applyAlignment="1">
      <alignment horizontal="right" vertical="center"/>
    </xf>
    <xf numFmtId="172" fontId="84" fillId="0" borderId="0" xfId="259" applyNumberFormat="1" applyFont="1" applyAlignment="1">
      <alignment vertical="center" wrapText="1"/>
    </xf>
    <xf numFmtId="172" fontId="84" fillId="0" borderId="0" xfId="920" applyNumberFormat="1" applyFont="1" applyFill="1" applyBorder="1" applyAlignment="1">
      <alignment horizontal="right" vertical="center"/>
    </xf>
    <xf numFmtId="172" fontId="108" fillId="0" borderId="0" xfId="259" applyNumberFormat="1" applyFont="1" applyAlignment="1">
      <alignment horizontal="right" vertical="center" wrapText="1"/>
    </xf>
    <xf numFmtId="49" fontId="84" fillId="0" borderId="0" xfId="919" quotePrefix="1" applyNumberFormat="1" applyFont="1" applyAlignment="1">
      <alignment horizontal="left" vertical="center"/>
    </xf>
    <xf numFmtId="0" fontId="84" fillId="0" borderId="0" xfId="919" applyFont="1" applyAlignment="1">
      <alignment vertical="center" wrapText="1"/>
    </xf>
    <xf numFmtId="0" fontId="84" fillId="0" borderId="0" xfId="919" applyFont="1" applyAlignment="1">
      <alignment horizontal="center" vertical="center" wrapText="1"/>
    </xf>
    <xf numFmtId="172" fontId="84" fillId="0" borderId="0" xfId="919" applyNumberFormat="1" applyFont="1" applyAlignment="1">
      <alignment horizontal="center" vertical="center" wrapText="1"/>
    </xf>
    <xf numFmtId="172" fontId="83" fillId="0" borderId="0" xfId="919" applyNumberFormat="1" applyFont="1" applyAlignment="1">
      <alignment vertical="center" wrapText="1"/>
    </xf>
    <xf numFmtId="172" fontId="10" fillId="0" borderId="0" xfId="919" applyNumberFormat="1" applyFont="1" applyAlignment="1">
      <alignment vertical="center"/>
    </xf>
    <xf numFmtId="172" fontId="100" fillId="0" borderId="0" xfId="259" applyNumberFormat="1" applyFont="1" applyAlignment="1">
      <alignment horizontal="right" vertical="center"/>
    </xf>
    <xf numFmtId="172" fontId="101" fillId="0" borderId="0" xfId="259" applyNumberFormat="1" applyFont="1" applyAlignment="1">
      <alignment horizontal="right" vertical="center"/>
    </xf>
    <xf numFmtId="172" fontId="98" fillId="0" borderId="0" xfId="259" applyNumberFormat="1" applyFont="1" applyAlignment="1">
      <alignment horizontal="right" vertical="center"/>
    </xf>
    <xf numFmtId="49" fontId="83" fillId="0" borderId="0" xfId="259" quotePrefix="1" applyNumberFormat="1" applyFont="1" applyAlignment="1">
      <alignment horizontal="left" vertical="center"/>
    </xf>
    <xf numFmtId="4" fontId="83" fillId="0" borderId="0" xfId="1" applyNumberFormat="1" applyFont="1" applyAlignment="1">
      <alignment vertical="center"/>
    </xf>
    <xf numFmtId="0" fontId="83" fillId="0" borderId="0" xfId="913" applyFont="1" applyAlignment="1">
      <alignment vertical="center"/>
    </xf>
    <xf numFmtId="49" fontId="108" fillId="0" borderId="0" xfId="913" applyNumberFormat="1" applyFont="1" applyAlignment="1">
      <alignment horizontal="center" vertical="center"/>
    </xf>
    <xf numFmtId="49" fontId="108" fillId="0" borderId="0" xfId="913" quotePrefix="1" applyNumberFormat="1" applyFont="1" applyAlignment="1">
      <alignment horizontal="left" vertical="center"/>
    </xf>
    <xf numFmtId="0" fontId="108" fillId="0" borderId="0" xfId="913" applyFont="1" applyAlignment="1">
      <alignment vertical="center" wrapText="1"/>
    </xf>
    <xf numFmtId="4" fontId="108" fillId="0" borderId="0" xfId="916" applyNumberFormat="1" applyFont="1" applyFill="1" applyBorder="1" applyAlignment="1">
      <alignment horizontal="right" vertical="center"/>
    </xf>
    <xf numFmtId="4" fontId="84" fillId="0" borderId="0" xfId="1" applyNumberFormat="1" applyFont="1" applyAlignment="1">
      <alignment vertical="center" wrapText="1"/>
    </xf>
    <xf numFmtId="4" fontId="84" fillId="0" borderId="38" xfId="918" applyNumberFormat="1" applyFont="1" applyFill="1" applyBorder="1" applyAlignment="1">
      <alignment horizontal="center" vertical="center"/>
    </xf>
    <xf numFmtId="4" fontId="84" fillId="0" borderId="38" xfId="918" applyNumberFormat="1" applyFont="1" applyFill="1" applyBorder="1" applyAlignment="1">
      <alignment horizontal="right" vertical="center"/>
    </xf>
    <xf numFmtId="4" fontId="84" fillId="0" borderId="0" xfId="918" applyNumberFormat="1" applyFont="1" applyFill="1" applyBorder="1" applyAlignment="1">
      <alignment horizontal="center" vertical="center"/>
    </xf>
    <xf numFmtId="4" fontId="84" fillId="0" borderId="0" xfId="918" applyNumberFormat="1" applyFont="1" applyFill="1" applyBorder="1" applyAlignment="1">
      <alignment horizontal="right" vertical="center"/>
    </xf>
    <xf numFmtId="49" fontId="84" fillId="0" borderId="53" xfId="913" quotePrefix="1" applyNumberFormat="1" applyFont="1" applyBorder="1" applyAlignment="1">
      <alignment horizontal="left" vertical="center"/>
    </xf>
    <xf numFmtId="49" fontId="84" fillId="0" borderId="38" xfId="2371" quotePrefix="1" applyNumberFormat="1" applyFont="1" applyBorder="1" applyAlignment="1">
      <alignment horizontal="left" vertical="center"/>
    </xf>
    <xf numFmtId="4" fontId="84" fillId="0" borderId="38" xfId="2360" applyNumberFormat="1" applyFont="1" applyFill="1" applyBorder="1" applyAlignment="1">
      <alignment horizontal="center" vertical="center"/>
    </xf>
    <xf numFmtId="0" fontId="113" fillId="0" borderId="0" xfId="913" applyFont="1" applyAlignment="1" applyProtection="1">
      <alignment horizontal="left" vertical="center" wrapText="1"/>
      <protection locked="0"/>
    </xf>
    <xf numFmtId="4" fontId="83" fillId="0" borderId="0" xfId="1" applyNumberFormat="1" applyFont="1" applyAlignment="1">
      <alignment horizontal="right" vertical="center"/>
    </xf>
    <xf numFmtId="0" fontId="108" fillId="0" borderId="0" xfId="913" applyFont="1" applyAlignment="1">
      <alignment horizontal="center" vertical="center" wrapText="1"/>
    </xf>
    <xf numFmtId="4" fontId="100" fillId="0" borderId="0" xfId="1" applyNumberFormat="1" applyFont="1" applyAlignment="1">
      <alignment horizontal="right" vertical="center"/>
    </xf>
    <xf numFmtId="0" fontId="91" fillId="0" borderId="0" xfId="2361" applyFont="1" applyAlignment="1">
      <alignment horizontal="left" vertical="center"/>
    </xf>
    <xf numFmtId="0" fontId="83" fillId="30" borderId="0" xfId="2361" applyFont="1" applyFill="1" applyAlignment="1">
      <alignment vertical="center"/>
    </xf>
    <xf numFmtId="0" fontId="83" fillId="0" borderId="0" xfId="2361" applyFont="1" applyAlignment="1">
      <alignment vertical="center" wrapText="1"/>
    </xf>
    <xf numFmtId="49" fontId="83" fillId="0" borderId="38" xfId="2361" quotePrefix="1" applyNumberFormat="1" applyFont="1" applyBorder="1" applyAlignment="1">
      <alignment horizontal="center" vertical="center"/>
    </xf>
    <xf numFmtId="2" fontId="84" fillId="0" borderId="0" xfId="1" applyNumberFormat="1" applyFont="1" applyAlignment="1">
      <alignment vertical="center" wrapText="1"/>
    </xf>
    <xf numFmtId="4" fontId="84" fillId="0" borderId="38" xfId="2392" applyNumberFormat="1" applyFont="1" applyFill="1" applyBorder="1" applyAlignment="1">
      <alignment horizontal="right" vertical="center"/>
    </xf>
    <xf numFmtId="4" fontId="84" fillId="30" borderId="38" xfId="2392" applyNumberFormat="1" applyFont="1" applyFill="1" applyBorder="1" applyAlignment="1">
      <alignment horizontal="right" vertical="center"/>
    </xf>
    <xf numFmtId="4" fontId="84" fillId="0" borderId="38" xfId="2393" applyNumberFormat="1" applyFont="1" applyFill="1" applyBorder="1" applyAlignment="1">
      <alignment horizontal="right" vertical="center"/>
    </xf>
    <xf numFmtId="4" fontId="84" fillId="0" borderId="0" xfId="2393" applyNumberFormat="1" applyFont="1" applyFill="1" applyBorder="1" applyAlignment="1">
      <alignment horizontal="right" vertical="center"/>
    </xf>
    <xf numFmtId="0" fontId="84" fillId="0" borderId="38" xfId="2361" applyFont="1" applyBorder="1" applyAlignment="1">
      <alignment vertical="center"/>
    </xf>
    <xf numFmtId="4" fontId="84" fillId="0" borderId="38" xfId="2394" applyNumberFormat="1" applyFont="1" applyFill="1" applyBorder="1" applyAlignment="1">
      <alignment horizontal="right" vertical="center"/>
    </xf>
    <xf numFmtId="0" fontId="84" fillId="30" borderId="38" xfId="2361" applyFont="1" applyFill="1" applyBorder="1" applyAlignment="1">
      <alignment horizontal="center" vertical="center"/>
    </xf>
    <xf numFmtId="0" fontId="84" fillId="30" borderId="0" xfId="2361" applyFont="1" applyFill="1"/>
    <xf numFmtId="4" fontId="84" fillId="30" borderId="38" xfId="2393" applyNumberFormat="1" applyFont="1" applyFill="1" applyBorder="1" applyAlignment="1">
      <alignment horizontal="right" vertical="center"/>
    </xf>
    <xf numFmtId="4" fontId="107" fillId="0" borderId="38" xfId="2392" applyNumberFormat="1" applyFont="1" applyFill="1" applyBorder="1" applyAlignment="1">
      <alignment horizontal="right" vertical="center"/>
    </xf>
    <xf numFmtId="0" fontId="107" fillId="0" borderId="0" xfId="2361" applyFont="1"/>
    <xf numFmtId="4" fontId="84" fillId="0" borderId="0" xfId="2392" applyNumberFormat="1" applyFont="1" applyFill="1" applyBorder="1" applyAlignment="1">
      <alignment horizontal="right" vertical="center"/>
    </xf>
    <xf numFmtId="4" fontId="84" fillId="0" borderId="38" xfId="917" applyNumberFormat="1" applyFont="1" applyFill="1" applyBorder="1" applyAlignment="1">
      <alignment horizontal="center" vertical="center"/>
    </xf>
    <xf numFmtId="4" fontId="84" fillId="0" borderId="38" xfId="917" applyNumberFormat="1" applyFont="1" applyFill="1" applyBorder="1" applyAlignment="1">
      <alignment horizontal="right" vertical="center"/>
    </xf>
    <xf numFmtId="0" fontId="106" fillId="0" borderId="0" xfId="913" applyFont="1" applyAlignment="1">
      <alignment vertical="center" wrapText="1"/>
    </xf>
    <xf numFmtId="4" fontId="84" fillId="0" borderId="0" xfId="917" applyNumberFormat="1" applyFont="1" applyFill="1" applyBorder="1" applyAlignment="1">
      <alignment horizontal="center" vertical="center"/>
    </xf>
    <xf numFmtId="4" fontId="84" fillId="0" borderId="0" xfId="917" applyNumberFormat="1" applyFont="1" applyFill="1" applyBorder="1" applyAlignment="1">
      <alignment horizontal="right" vertical="center"/>
    </xf>
    <xf numFmtId="49" fontId="108" fillId="0" borderId="0" xfId="913" applyNumberFormat="1" applyFont="1" applyAlignment="1">
      <alignment horizontal="center" vertical="center" wrapText="1"/>
    </xf>
    <xf numFmtId="49" fontId="108" fillId="0" borderId="38" xfId="913" applyNumberFormat="1" applyFont="1" applyBorder="1" applyAlignment="1">
      <alignment horizontal="center" vertical="center" wrapText="1"/>
    </xf>
    <xf numFmtId="49" fontId="84" fillId="0" borderId="45" xfId="913" applyNumberFormat="1" applyFont="1" applyBorder="1" applyAlignment="1" applyProtection="1">
      <alignment horizontal="left" vertical="center" wrapText="1"/>
      <protection locked="0"/>
    </xf>
    <xf numFmtId="43" fontId="84" fillId="0" borderId="50" xfId="916" applyFont="1" applyFill="1" applyBorder="1" applyAlignment="1">
      <alignment horizontal="right" vertical="center" wrapText="1"/>
    </xf>
    <xf numFmtId="0" fontId="84" fillId="0" borderId="50" xfId="1" applyFont="1" applyBorder="1" applyAlignment="1">
      <alignment horizontal="center" vertical="center" wrapText="1"/>
    </xf>
    <xf numFmtId="49" fontId="84" fillId="0" borderId="51" xfId="913" applyNumberFormat="1" applyFont="1" applyBorder="1" applyAlignment="1" applyProtection="1">
      <alignment horizontal="left" vertical="center" wrapText="1"/>
      <protection locked="0"/>
    </xf>
    <xf numFmtId="0" fontId="84" fillId="0" borderId="50" xfId="913" applyFont="1" applyBorder="1" applyAlignment="1">
      <alignment vertical="center" wrapText="1"/>
    </xf>
    <xf numFmtId="49" fontId="84" fillId="0" borderId="52" xfId="913" applyNumberFormat="1" applyFont="1" applyBorder="1" applyAlignment="1" applyProtection="1">
      <alignment horizontal="left" vertical="center" wrapText="1"/>
      <protection locked="0"/>
    </xf>
    <xf numFmtId="0" fontId="113" fillId="0" borderId="0" xfId="913" applyFont="1" applyAlignment="1">
      <alignment horizontal="left" vertical="center" wrapText="1"/>
    </xf>
    <xf numFmtId="0" fontId="91" fillId="0" borderId="0" xfId="913" applyFont="1" applyAlignment="1">
      <alignment horizontal="left" vertical="center"/>
    </xf>
    <xf numFmtId="4" fontId="84" fillId="0" borderId="38" xfId="915" applyNumberFormat="1" applyFont="1" applyFill="1" applyBorder="1" applyAlignment="1">
      <alignment horizontal="right" vertical="center"/>
    </xf>
    <xf numFmtId="49" fontId="84" fillId="0" borderId="49" xfId="913" applyNumberFormat="1" applyFont="1" applyBorder="1" applyAlignment="1" applyProtection="1">
      <alignment horizontal="left" vertical="center" wrapText="1"/>
      <protection locked="0"/>
    </xf>
    <xf numFmtId="0" fontId="94" fillId="0" borderId="0" xfId="913" applyFont="1" applyAlignment="1">
      <alignment vertical="center" wrapText="1"/>
    </xf>
    <xf numFmtId="0" fontId="90" fillId="0" borderId="0" xfId="2353" applyFont="1" applyAlignment="1">
      <alignment vertical="center"/>
    </xf>
    <xf numFmtId="0" fontId="83" fillId="0" borderId="0" xfId="2353" applyFont="1" applyAlignment="1">
      <alignment horizontal="center" vertical="center"/>
    </xf>
    <xf numFmtId="0" fontId="83" fillId="0" borderId="0" xfId="2353" applyFont="1" applyAlignment="1">
      <alignment horizontal="left" vertical="center"/>
    </xf>
    <xf numFmtId="0" fontId="84" fillId="0" borderId="0" xfId="2353" applyFont="1" applyAlignment="1">
      <alignment vertical="center"/>
    </xf>
    <xf numFmtId="0" fontId="83" fillId="0" borderId="1" xfId="2353" applyFont="1" applyBorder="1" applyAlignment="1">
      <alignment horizontal="left" vertical="center"/>
    </xf>
    <xf numFmtId="0" fontId="84" fillId="0" borderId="0" xfId="2353" applyFont="1"/>
    <xf numFmtId="0" fontId="84" fillId="0" borderId="0" xfId="2353" applyFont="1" applyAlignment="1">
      <alignment horizontal="center" vertical="center"/>
    </xf>
    <xf numFmtId="0" fontId="83" fillId="0" borderId="0" xfId="2353" applyFont="1" applyAlignment="1">
      <alignment vertical="center"/>
    </xf>
    <xf numFmtId="4" fontId="84" fillId="0" borderId="38" xfId="2354" applyNumberFormat="1" applyFont="1" applyFill="1" applyBorder="1" applyAlignment="1">
      <alignment horizontal="center" vertical="center"/>
    </xf>
    <xf numFmtId="4" fontId="84" fillId="0" borderId="38" xfId="2354" applyNumberFormat="1" applyFont="1" applyFill="1" applyBorder="1" applyAlignment="1">
      <alignment horizontal="right" vertical="center"/>
    </xf>
    <xf numFmtId="4" fontId="84" fillId="0" borderId="38" xfId="796" applyNumberFormat="1" applyFont="1" applyFill="1" applyBorder="1" applyAlignment="1">
      <alignment horizontal="center" vertical="center"/>
    </xf>
    <xf numFmtId="4" fontId="84" fillId="0" borderId="38" xfId="796" applyNumberFormat="1" applyFont="1" applyFill="1" applyBorder="1" applyAlignment="1">
      <alignment horizontal="right" vertical="center"/>
    </xf>
    <xf numFmtId="4" fontId="84" fillId="0" borderId="38" xfId="2352" applyNumberFormat="1" applyFont="1" applyFill="1" applyBorder="1" applyAlignment="1">
      <alignment horizontal="right" vertical="center"/>
    </xf>
    <xf numFmtId="0" fontId="90" fillId="0" borderId="0" xfId="2361" applyFont="1" applyAlignment="1">
      <alignment horizontal="left" vertical="center"/>
    </xf>
    <xf numFmtId="3" fontId="84" fillId="0" borderId="0" xfId="1" applyNumberFormat="1" applyFont="1" applyAlignment="1">
      <alignment horizontal="center" vertical="center"/>
    </xf>
    <xf numFmtId="0" fontId="90" fillId="0" borderId="0" xfId="2361" applyFont="1" applyAlignment="1">
      <alignment horizontal="center" vertical="center"/>
    </xf>
    <xf numFmtId="49" fontId="84" fillId="0" borderId="38" xfId="2361" quotePrefix="1" applyNumberFormat="1" applyFont="1" applyBorder="1" applyAlignment="1">
      <alignment horizontal="left" vertical="center"/>
    </xf>
    <xf numFmtId="0" fontId="84" fillId="0" borderId="38" xfId="2361" applyFont="1" applyBorder="1" applyAlignment="1">
      <alignment vertical="center" wrapText="1"/>
    </xf>
    <xf numFmtId="4" fontId="84" fillId="0" borderId="38" xfId="2362" applyNumberFormat="1" applyFont="1" applyFill="1" applyBorder="1" applyAlignment="1">
      <alignment horizontal="right" vertical="center"/>
    </xf>
    <xf numFmtId="169" fontId="84" fillId="0" borderId="38" xfId="2361" applyNumberFormat="1" applyFont="1" applyBorder="1" applyAlignment="1">
      <alignment horizontal="left" vertical="center"/>
    </xf>
    <xf numFmtId="0" fontId="83" fillId="0" borderId="0" xfId="2361" applyFont="1" applyAlignment="1">
      <alignment horizontal="center" vertical="center" wrapText="1"/>
    </xf>
    <xf numFmtId="169" fontId="84" fillId="0" borderId="0" xfId="2361" applyNumberFormat="1" applyFont="1" applyAlignment="1">
      <alignment horizontal="left" vertical="center"/>
    </xf>
    <xf numFmtId="0" fontId="84" fillId="0" borderId="0" xfId="2361" applyFont="1" applyAlignment="1">
      <alignment vertical="center" wrapText="1"/>
    </xf>
    <xf numFmtId="4" fontId="84" fillId="0" borderId="0" xfId="2362" applyNumberFormat="1" applyFont="1" applyFill="1" applyBorder="1" applyAlignment="1">
      <alignment horizontal="right" vertical="center"/>
    </xf>
    <xf numFmtId="4" fontId="84" fillId="30" borderId="38" xfId="791" applyNumberFormat="1" applyFont="1" applyFill="1" applyBorder="1" applyAlignment="1">
      <alignment horizontal="right" vertical="center"/>
    </xf>
    <xf numFmtId="169" fontId="84" fillId="0" borderId="38" xfId="268" applyNumberFormat="1" applyFont="1" applyBorder="1" applyAlignment="1">
      <alignment horizontal="left" vertical="center"/>
    </xf>
    <xf numFmtId="0" fontId="84" fillId="0" borderId="38" xfId="1" quotePrefix="1" applyFont="1" applyBorder="1" applyAlignment="1">
      <alignment horizontal="left" vertical="center"/>
    </xf>
    <xf numFmtId="49" fontId="84" fillId="0" borderId="0" xfId="268" quotePrefix="1" applyNumberFormat="1" applyFont="1" applyAlignment="1">
      <alignment horizontal="left" vertical="center"/>
    </xf>
    <xf numFmtId="0" fontId="84" fillId="0" borderId="0" xfId="268" applyFont="1" applyAlignment="1">
      <alignment vertical="center" wrapText="1"/>
    </xf>
    <xf numFmtId="0" fontId="96" fillId="0" borderId="0" xfId="268" applyFont="1" applyAlignment="1">
      <alignment vertical="center" wrapText="1"/>
    </xf>
    <xf numFmtId="0" fontId="83" fillId="0" borderId="2" xfId="0" applyFont="1" applyBorder="1" applyAlignment="1">
      <alignment horizontal="center" vertical="center"/>
    </xf>
    <xf numFmtId="0" fontId="83" fillId="0" borderId="4" xfId="0" applyFont="1" applyBorder="1" applyAlignment="1">
      <alignment horizontal="center" vertical="center"/>
    </xf>
    <xf numFmtId="4" fontId="83" fillId="31" borderId="1" xfId="0" applyNumberFormat="1" applyFont="1" applyFill="1" applyBorder="1" applyAlignment="1">
      <alignment horizontal="right" vertical="center" wrapText="1"/>
    </xf>
    <xf numFmtId="4" fontId="83" fillId="32" borderId="1" xfId="0" applyNumberFormat="1" applyFont="1" applyFill="1" applyBorder="1" applyAlignment="1">
      <alignment horizontal="right" vertical="center" wrapText="1"/>
    </xf>
    <xf numFmtId="4" fontId="83" fillId="33" borderId="1" xfId="0" applyNumberFormat="1" applyFont="1" applyFill="1" applyBorder="1" applyAlignment="1">
      <alignment horizontal="right" vertical="center" wrapText="1"/>
    </xf>
    <xf numFmtId="0" fontId="81" fillId="0" borderId="0" xfId="282" applyFont="1" applyAlignment="1" applyProtection="1">
      <alignment horizontal="left" vertical="top"/>
      <protection locked="0"/>
    </xf>
    <xf numFmtId="0" fontId="82" fillId="0" borderId="0" xfId="282" applyFont="1" applyAlignment="1">
      <alignment horizontal="left"/>
    </xf>
    <xf numFmtId="0" fontId="86" fillId="0" borderId="0" xfId="282" applyFont="1" applyAlignment="1">
      <alignment horizontal="center" vertical="center"/>
    </xf>
    <xf numFmtId="49" fontId="86" fillId="0" borderId="0" xfId="282" applyNumberFormat="1" applyFont="1" applyAlignment="1">
      <alignment horizontal="center" vertical="center"/>
    </xf>
    <xf numFmtId="0" fontId="87" fillId="0" borderId="0" xfId="282" applyFont="1" applyAlignment="1">
      <alignment horizontal="left"/>
    </xf>
    <xf numFmtId="0" fontId="87" fillId="0" borderId="0" xfId="282" applyFont="1"/>
    <xf numFmtId="49" fontId="83" fillId="0" borderId="0" xfId="282" applyNumberFormat="1" applyFont="1" applyAlignment="1">
      <alignment horizontal="center" vertical="center"/>
    </xf>
    <xf numFmtId="0" fontId="83" fillId="0" borderId="0" xfId="282" applyFont="1" applyAlignment="1">
      <alignment horizontal="left" vertical="center"/>
    </xf>
    <xf numFmtId="0" fontId="84" fillId="0" borderId="0" xfId="282" applyFont="1" applyAlignment="1">
      <alignment vertical="center"/>
    </xf>
    <xf numFmtId="0" fontId="83" fillId="0" borderId="0" xfId="2404" applyFont="1" applyAlignment="1">
      <alignment vertical="center"/>
    </xf>
    <xf numFmtId="0" fontId="83" fillId="0" borderId="0" xfId="282" applyFont="1" applyAlignment="1">
      <alignment horizontal="right" vertical="center"/>
    </xf>
    <xf numFmtId="0" fontId="100" fillId="0" borderId="0" xfId="282" applyFont="1" applyAlignment="1">
      <alignment horizontal="justify" vertical="center"/>
    </xf>
    <xf numFmtId="0" fontId="85" fillId="0" borderId="0" xfId="282" applyFont="1" applyAlignment="1">
      <alignment horizontal="left" vertical="center"/>
    </xf>
    <xf numFmtId="49" fontId="85" fillId="0" borderId="0" xfId="282" applyNumberFormat="1" applyFont="1" applyAlignment="1">
      <alignment vertical="center"/>
    </xf>
    <xf numFmtId="0" fontId="87" fillId="0" borderId="0" xfId="282" applyFont="1" applyAlignment="1">
      <alignment horizontal="right"/>
    </xf>
    <xf numFmtId="0" fontId="83" fillId="0" borderId="59" xfId="282" applyFont="1" applyBorder="1" applyAlignment="1">
      <alignment horizontal="center" vertical="center" wrapText="1"/>
    </xf>
    <xf numFmtId="0" fontId="83" fillId="0" borderId="60" xfId="282" applyFont="1" applyBorder="1" applyAlignment="1">
      <alignment horizontal="center" vertical="center" wrapText="1"/>
    </xf>
    <xf numFmtId="0" fontId="83" fillId="0" borderId="2" xfId="2404" applyFont="1" applyBorder="1" applyAlignment="1">
      <alignment horizontal="center" vertical="center" wrapText="1"/>
    </xf>
    <xf numFmtId="0" fontId="83" fillId="0" borderId="0" xfId="282" applyFont="1" applyAlignment="1">
      <alignment vertical="center"/>
    </xf>
    <xf numFmtId="0" fontId="83" fillId="0" borderId="61" xfId="282" applyFont="1" applyBorder="1" applyAlignment="1">
      <alignment vertical="center" wrapText="1"/>
    </xf>
    <xf numFmtId="0" fontId="83" fillId="0" borderId="62" xfId="282" applyFont="1" applyBorder="1" applyAlignment="1">
      <alignment vertical="center" wrapText="1"/>
    </xf>
    <xf numFmtId="0" fontId="84" fillId="0" borderId="4" xfId="2404" applyFont="1" applyBorder="1" applyAlignment="1">
      <alignment horizontal="center" vertical="center" wrapText="1"/>
    </xf>
    <xf numFmtId="0" fontId="84" fillId="4" borderId="6" xfId="282" applyFont="1" applyFill="1" applyBorder="1" applyAlignment="1">
      <alignment horizontal="left" vertical="center"/>
    </xf>
    <xf numFmtId="0" fontId="84" fillId="4" borderId="63" xfId="282" applyFont="1" applyFill="1" applyBorder="1" applyAlignment="1">
      <alignment horizontal="left" wrapText="1"/>
    </xf>
    <xf numFmtId="4" fontId="84" fillId="4" borderId="8" xfId="282" applyNumberFormat="1" applyFont="1" applyFill="1" applyBorder="1" applyAlignment="1">
      <alignment horizontal="right"/>
    </xf>
    <xf numFmtId="0" fontId="84" fillId="4" borderId="9" xfId="2404" applyFont="1" applyFill="1" applyBorder="1" applyAlignment="1">
      <alignment horizontal="left" vertical="center"/>
    </xf>
    <xf numFmtId="0" fontId="84" fillId="4" borderId="10" xfId="2404" applyFont="1" applyFill="1" applyBorder="1" applyAlignment="1">
      <alignment horizontal="left" wrapText="1"/>
    </xf>
    <xf numFmtId="0" fontId="84" fillId="5" borderId="9" xfId="2404" applyFont="1" applyFill="1" applyBorder="1" applyAlignment="1">
      <alignment horizontal="left" vertical="center"/>
    </xf>
    <xf numFmtId="0" fontId="84" fillId="5" borderId="15" xfId="2404" applyFont="1" applyFill="1" applyBorder="1" applyAlignment="1">
      <alignment horizontal="left" wrapText="1"/>
    </xf>
    <xf numFmtId="0" fontId="84" fillId="6" borderId="9" xfId="282" applyFont="1" applyFill="1" applyBorder="1" applyAlignment="1">
      <alignment horizontal="left" vertical="center"/>
    </xf>
    <xf numFmtId="0" fontId="84" fillId="6" borderId="10" xfId="282" applyFont="1" applyFill="1" applyBorder="1" applyAlignment="1">
      <alignment horizontal="left" wrapText="1"/>
    </xf>
    <xf numFmtId="4" fontId="84" fillId="6" borderId="11" xfId="282" applyNumberFormat="1" applyFont="1" applyFill="1" applyBorder="1" applyAlignment="1">
      <alignment horizontal="right"/>
    </xf>
    <xf numFmtId="0" fontId="84" fillId="6" borderId="10" xfId="282" applyFont="1" applyFill="1" applyBorder="1" applyAlignment="1">
      <alignment horizontal="left" vertical="center" wrapText="1"/>
    </xf>
    <xf numFmtId="4" fontId="84" fillId="6" borderId="11" xfId="282" applyNumberFormat="1" applyFont="1" applyFill="1" applyBorder="1" applyAlignment="1">
      <alignment horizontal="right" vertical="center"/>
    </xf>
    <xf numFmtId="0" fontId="88" fillId="0" borderId="0" xfId="797" quotePrefix="1" applyFont="1"/>
    <xf numFmtId="0" fontId="89" fillId="6" borderId="9" xfId="282" applyFont="1" applyFill="1" applyBorder="1" applyAlignment="1">
      <alignment horizontal="left" vertical="center"/>
    </xf>
    <xf numFmtId="0" fontId="89" fillId="6" borderId="10" xfId="282" applyFont="1" applyFill="1" applyBorder="1" applyAlignment="1">
      <alignment horizontal="left" wrapText="1"/>
    </xf>
    <xf numFmtId="4" fontId="89" fillId="6" borderId="11" xfId="282" applyNumberFormat="1" applyFont="1" applyFill="1" applyBorder="1" applyAlignment="1">
      <alignment horizontal="right"/>
    </xf>
    <xf numFmtId="4" fontId="84" fillId="6" borderId="18" xfId="282" applyNumberFormat="1" applyFont="1" applyFill="1" applyBorder="1" applyAlignment="1">
      <alignment horizontal="right"/>
    </xf>
    <xf numFmtId="4" fontId="83" fillId="0" borderId="1" xfId="282" applyNumberFormat="1" applyFont="1" applyBorder="1" applyAlignment="1">
      <alignment horizontal="right" vertical="center" wrapText="1"/>
    </xf>
    <xf numFmtId="0" fontId="84" fillId="0" borderId="0" xfId="282" applyFont="1"/>
    <xf numFmtId="0" fontId="87" fillId="0" borderId="0" xfId="282" applyFont="1" applyAlignment="1">
      <alignment horizontal="center"/>
    </xf>
    <xf numFmtId="4" fontId="87" fillId="0" borderId="0" xfId="282" applyNumberFormat="1" applyFont="1" applyAlignment="1">
      <alignment horizontal="center"/>
    </xf>
    <xf numFmtId="4" fontId="83" fillId="33" borderId="1" xfId="282" applyNumberFormat="1" applyFont="1" applyFill="1" applyBorder="1" applyAlignment="1">
      <alignment horizontal="right" vertical="center" wrapText="1"/>
    </xf>
    <xf numFmtId="0" fontId="87" fillId="0" borderId="0" xfId="2404" applyFont="1"/>
    <xf numFmtId="4" fontId="83" fillId="31" borderId="1" xfId="282" applyNumberFormat="1" applyFont="1" applyFill="1" applyBorder="1" applyAlignment="1">
      <alignment horizontal="right" vertical="center" wrapText="1"/>
    </xf>
    <xf numFmtId="4" fontId="83" fillId="32" borderId="1" xfId="282" applyNumberFormat="1" applyFont="1" applyFill="1" applyBorder="1" applyAlignment="1">
      <alignment horizontal="right" vertical="center" wrapText="1"/>
    </xf>
    <xf numFmtId="0" fontId="90" fillId="0" borderId="0" xfId="268" applyFont="1"/>
    <xf numFmtId="0" fontId="83" fillId="0" borderId="0" xfId="268" applyFont="1" applyAlignment="1">
      <alignment horizontal="center"/>
    </xf>
    <xf numFmtId="0" fontId="83" fillId="0" borderId="0" xfId="268" applyFont="1" applyAlignment="1">
      <alignment horizontal="left"/>
    </xf>
    <xf numFmtId="0" fontId="91" fillId="0" borderId="0" xfId="268" applyFont="1" applyAlignment="1">
      <alignment horizontal="left"/>
    </xf>
    <xf numFmtId="0" fontId="83" fillId="0" borderId="1" xfId="268" applyFont="1" applyBorder="1" applyAlignment="1">
      <alignment horizontal="left"/>
    </xf>
    <xf numFmtId="0" fontId="90" fillId="0" borderId="0" xfId="1" applyFont="1"/>
    <xf numFmtId="0" fontId="84" fillId="0" borderId="0" xfId="268" applyFont="1" applyAlignment="1">
      <alignment horizontal="center"/>
    </xf>
    <xf numFmtId="0" fontId="83" fillId="0" borderId="0" xfId="268" applyFont="1"/>
    <xf numFmtId="0" fontId="84" fillId="29" borderId="1" xfId="1" applyFont="1" applyFill="1" applyBorder="1" applyAlignment="1">
      <alignment horizontal="center"/>
    </xf>
    <xf numFmtId="0" fontId="92" fillId="0" borderId="0" xfId="1" applyFont="1" applyAlignment="1">
      <alignment horizontal="center"/>
    </xf>
    <xf numFmtId="0" fontId="84" fillId="0" borderId="0" xfId="1" applyFont="1" applyAlignment="1">
      <alignment horizontal="center"/>
    </xf>
    <xf numFmtId="0" fontId="83" fillId="0" borderId="0" xfId="1" applyFont="1" applyAlignment="1">
      <alignment horizontal="center" wrapText="1"/>
    </xf>
    <xf numFmtId="49" fontId="93" fillId="0" borderId="0" xfId="1" applyNumberFormat="1" applyFont="1" applyAlignment="1">
      <alignment horizontal="center" wrapText="1"/>
    </xf>
    <xf numFmtId="169" fontId="93" fillId="0" borderId="0" xfId="1" applyNumberFormat="1" applyFont="1" applyAlignment="1">
      <alignment horizontal="left" wrapText="1"/>
    </xf>
    <xf numFmtId="0" fontId="93" fillId="0" borderId="0" xfId="1" applyFont="1" applyAlignment="1">
      <alignment horizontal="left" wrapText="1"/>
    </xf>
    <xf numFmtId="0" fontId="87" fillId="0" borderId="0" xfId="1" quotePrefix="1" applyFont="1" applyAlignment="1">
      <alignment horizontal="center" wrapText="1"/>
    </xf>
    <xf numFmtId="4" fontId="86" fillId="0" borderId="0" xfId="1" applyNumberFormat="1" applyFont="1" applyAlignment="1">
      <alignment horizontal="right" wrapText="1"/>
    </xf>
    <xf numFmtId="4" fontId="84" fillId="0" borderId="0" xfId="1" applyNumberFormat="1" applyFont="1" applyAlignment="1">
      <alignment horizontal="right" wrapText="1"/>
    </xf>
    <xf numFmtId="4" fontId="93" fillId="0" borderId="0" xfId="1" applyNumberFormat="1" applyFont="1" applyAlignment="1">
      <alignment horizontal="right"/>
    </xf>
    <xf numFmtId="0" fontId="84" fillId="0" borderId="0" xfId="1" applyFont="1" applyAlignment="1">
      <alignment horizontal="center" wrapText="1"/>
    </xf>
    <xf numFmtId="0" fontId="84" fillId="0" borderId="38" xfId="1" applyFont="1" applyBorder="1" applyAlignment="1">
      <alignment horizontal="center" wrapText="1"/>
    </xf>
    <xf numFmtId="0" fontId="87" fillId="0" borderId="38" xfId="1" applyFont="1" applyBorder="1" applyAlignment="1">
      <alignment horizontal="center" wrapText="1"/>
    </xf>
    <xf numFmtId="49" fontId="84" fillId="0" borderId="38" xfId="268" quotePrefix="1" applyNumberFormat="1" applyFont="1" applyBorder="1" applyAlignment="1">
      <alignment horizontal="left"/>
    </xf>
    <xf numFmtId="0" fontId="84" fillId="0" borderId="38" xfId="268" applyFont="1" applyBorder="1" applyAlignment="1">
      <alignment wrapText="1"/>
    </xf>
    <xf numFmtId="0" fontId="84" fillId="0" borderId="38" xfId="268" applyFont="1" applyBorder="1" applyAlignment="1">
      <alignment horizontal="center"/>
    </xf>
    <xf numFmtId="4" fontId="84" fillId="0" borderId="38" xfId="2405" applyNumberFormat="1" applyFont="1" applyFill="1" applyBorder="1" applyAlignment="1">
      <alignment horizontal="right"/>
    </xf>
    <xf numFmtId="4" fontId="84" fillId="0" borderId="38" xfId="1" applyNumberFormat="1" applyFont="1" applyBorder="1" applyAlignment="1">
      <alignment horizontal="right" wrapText="1"/>
    </xf>
    <xf numFmtId="49" fontId="83" fillId="0" borderId="0" xfId="268" quotePrefix="1" applyNumberFormat="1" applyFont="1" applyAlignment="1">
      <alignment horizontal="left"/>
    </xf>
    <xf numFmtId="0" fontId="94" fillId="0" borderId="0" xfId="1" applyFont="1" applyAlignment="1">
      <alignment horizontal="center"/>
    </xf>
    <xf numFmtId="0" fontId="95" fillId="0" borderId="0" xfId="1" applyFont="1" applyAlignment="1">
      <alignment horizontal="center" wrapText="1"/>
    </xf>
    <xf numFmtId="0" fontId="94" fillId="0" borderId="0" xfId="268" applyFont="1" applyAlignment="1">
      <alignment wrapText="1"/>
    </xf>
    <xf numFmtId="0" fontId="96" fillId="0" borderId="0" xfId="1" applyFont="1" applyAlignment="1">
      <alignment horizontal="center"/>
    </xf>
    <xf numFmtId="3" fontId="83" fillId="0" borderId="0" xfId="1" applyNumberFormat="1" applyFont="1" applyAlignment="1">
      <alignment horizontal="right"/>
    </xf>
    <xf numFmtId="0" fontId="87" fillId="0" borderId="0" xfId="1" applyFont="1" applyAlignment="1">
      <alignment horizontal="center" wrapText="1"/>
    </xf>
    <xf numFmtId="0" fontId="83" fillId="0" borderId="0" xfId="268" applyFont="1" applyAlignment="1">
      <alignment wrapText="1"/>
    </xf>
    <xf numFmtId="4" fontId="84" fillId="0" borderId="0" xfId="2405" applyNumberFormat="1" applyFont="1" applyFill="1" applyBorder="1" applyAlignment="1">
      <alignment horizontal="right"/>
    </xf>
    <xf numFmtId="0" fontId="96" fillId="0" borderId="0" xfId="1" applyFont="1" applyAlignment="1">
      <alignment horizontal="center" wrapText="1"/>
    </xf>
    <xf numFmtId="49" fontId="96" fillId="0" borderId="0" xfId="1" applyNumberFormat="1" applyFont="1" applyAlignment="1">
      <alignment horizontal="left"/>
    </xf>
    <xf numFmtId="0" fontId="97" fillId="0" borderId="0" xfId="1" applyFont="1" applyAlignment="1">
      <alignment wrapText="1"/>
    </xf>
    <xf numFmtId="4" fontId="84" fillId="0" borderId="0" xfId="1" applyNumberFormat="1" applyFont="1" applyAlignment="1">
      <alignment horizontal="right"/>
    </xf>
    <xf numFmtId="0" fontId="98" fillId="0" borderId="0" xfId="1" applyFont="1" applyAlignment="1">
      <alignment horizontal="left" wrapText="1"/>
    </xf>
    <xf numFmtId="0" fontId="99" fillId="0" borderId="0" xfId="1" applyFont="1" applyAlignment="1">
      <alignment horizontal="center"/>
    </xf>
    <xf numFmtId="3" fontId="100" fillId="0" borderId="0" xfId="1" applyNumberFormat="1" applyFont="1" applyAlignment="1">
      <alignment horizontal="right"/>
    </xf>
    <xf numFmtId="4" fontId="101" fillId="0" borderId="0" xfId="1" applyNumberFormat="1" applyFont="1" applyAlignment="1">
      <alignment horizontal="right"/>
    </xf>
    <xf numFmtId="4" fontId="98" fillId="0" borderId="0" xfId="1" applyNumberFormat="1" applyFont="1" applyAlignment="1">
      <alignment horizontal="right"/>
    </xf>
    <xf numFmtId="0" fontId="94" fillId="0" borderId="0" xfId="1" applyFont="1" applyAlignment="1">
      <alignment horizontal="center" wrapText="1"/>
    </xf>
    <xf numFmtId="49" fontId="94" fillId="0" borderId="0" xfId="1" quotePrefix="1" applyNumberFormat="1" applyFont="1" applyAlignment="1">
      <alignment horizontal="left"/>
    </xf>
    <xf numFmtId="0" fontId="94" fillId="0" borderId="0" xfId="1" applyFont="1" applyAlignment="1">
      <alignment wrapText="1"/>
    </xf>
    <xf numFmtId="0" fontId="96" fillId="0" borderId="0" xfId="1" applyFont="1"/>
    <xf numFmtId="0" fontId="96" fillId="0" borderId="0" xfId="1" applyFont="1" applyAlignment="1">
      <alignment wrapText="1"/>
    </xf>
    <xf numFmtId="0" fontId="103" fillId="0" borderId="0" xfId="1" applyFont="1" applyAlignment="1">
      <alignment wrapText="1"/>
    </xf>
    <xf numFmtId="0" fontId="104" fillId="0" borderId="0" xfId="1" applyFont="1" applyAlignment="1">
      <alignment horizontal="center" wrapText="1"/>
    </xf>
    <xf numFmtId="49" fontId="104" fillId="0" borderId="0" xfId="1" applyNumberFormat="1" applyFont="1" applyAlignment="1">
      <alignment horizontal="right"/>
    </xf>
    <xf numFmtId="0" fontId="104" fillId="0" borderId="0" xfId="1" applyFont="1" applyAlignment="1">
      <alignment horizontal="center"/>
    </xf>
    <xf numFmtId="49" fontId="94" fillId="0" borderId="0" xfId="1" applyNumberFormat="1" applyFont="1" applyAlignment="1">
      <alignment horizontal="right"/>
    </xf>
    <xf numFmtId="0" fontId="105" fillId="0" borderId="0" xfId="1" applyFont="1" applyAlignment="1">
      <alignment wrapText="1"/>
    </xf>
    <xf numFmtId="0" fontId="103" fillId="0" borderId="0" xfId="1" applyFont="1"/>
    <xf numFmtId="49" fontId="96" fillId="0" borderId="0" xfId="1" applyNumberFormat="1" applyFont="1" applyAlignment="1">
      <alignment horizontal="right"/>
    </xf>
    <xf numFmtId="0" fontId="83" fillId="0" borderId="0" xfId="1" applyFont="1" applyAlignment="1">
      <alignment horizontal="center"/>
    </xf>
    <xf numFmtId="49" fontId="83" fillId="0" borderId="0" xfId="1" applyNumberFormat="1" applyFont="1" applyAlignment="1">
      <alignment horizontal="right"/>
    </xf>
    <xf numFmtId="0" fontId="83" fillId="0" borderId="0" xfId="1" applyFont="1" applyAlignment="1">
      <alignment wrapText="1"/>
    </xf>
    <xf numFmtId="49" fontId="84" fillId="0" borderId="0" xfId="1" applyNumberFormat="1" applyFont="1" applyAlignment="1">
      <alignment horizontal="right"/>
    </xf>
    <xf numFmtId="0" fontId="106" fillId="0" borderId="0" xfId="1" applyFont="1"/>
    <xf numFmtId="0" fontId="106" fillId="0" borderId="0" xfId="1" applyFont="1" applyAlignment="1">
      <alignment wrapText="1"/>
    </xf>
    <xf numFmtId="0" fontId="90" fillId="0" borderId="0" xfId="2404" applyFont="1"/>
    <xf numFmtId="0" fontId="83" fillId="0" borderId="0" xfId="2404" applyFont="1" applyAlignment="1">
      <alignment horizontal="center"/>
    </xf>
    <xf numFmtId="0" fontId="83" fillId="0" borderId="0" xfId="2404" applyFont="1" applyAlignment="1">
      <alignment horizontal="left"/>
    </xf>
    <xf numFmtId="0" fontId="91" fillId="0" borderId="0" xfId="2404" applyFont="1" applyAlignment="1">
      <alignment horizontal="left"/>
    </xf>
    <xf numFmtId="0" fontId="84" fillId="0" borderId="0" xfId="2404" applyFont="1"/>
    <xf numFmtId="0" fontId="83" fillId="0" borderId="1" xfId="2404" applyFont="1" applyBorder="1" applyAlignment="1">
      <alignment horizontal="left"/>
    </xf>
    <xf numFmtId="0" fontId="84" fillId="0" borderId="0" xfId="2404" applyFont="1" applyAlignment="1">
      <alignment horizontal="center"/>
    </xf>
    <xf numFmtId="0" fontId="83" fillId="0" borderId="0" xfId="2404" applyFont="1"/>
    <xf numFmtId="0" fontId="93" fillId="0" borderId="0" xfId="1" applyFont="1" applyAlignment="1">
      <alignment horizontal="center" wrapText="1"/>
    </xf>
    <xf numFmtId="49" fontId="84" fillId="0" borderId="38" xfId="1" quotePrefix="1" applyNumberFormat="1" applyFont="1" applyBorder="1" applyAlignment="1">
      <alignment horizontal="left"/>
    </xf>
    <xf numFmtId="0" fontId="84" fillId="0" borderId="38" xfId="1" applyFont="1" applyBorder="1" applyAlignment="1">
      <alignment wrapText="1"/>
    </xf>
    <xf numFmtId="0" fontId="84" fillId="0" borderId="38" xfId="2404" applyFont="1" applyBorder="1" applyAlignment="1">
      <alignment horizontal="center"/>
    </xf>
    <xf numFmtId="0" fontId="94" fillId="0" borderId="0" xfId="2404" applyFont="1" applyAlignment="1">
      <alignment wrapText="1"/>
    </xf>
    <xf numFmtId="0" fontId="84" fillId="0" borderId="38" xfId="1" quotePrefix="1" applyFont="1" applyBorder="1" applyAlignment="1">
      <alignment horizontal="left"/>
    </xf>
    <xf numFmtId="49" fontId="84" fillId="0" borderId="0" xfId="1" quotePrefix="1" applyNumberFormat="1" applyFont="1" applyAlignment="1">
      <alignment horizontal="left"/>
    </xf>
    <xf numFmtId="169" fontId="84" fillId="0" borderId="38" xfId="268" applyNumberFormat="1" applyFont="1" applyBorder="1" applyAlignment="1">
      <alignment horizontal="left"/>
    </xf>
    <xf numFmtId="4" fontId="84" fillId="30" borderId="38" xfId="2405" applyNumberFormat="1" applyFont="1" applyFill="1" applyBorder="1" applyAlignment="1">
      <alignment horizontal="right"/>
    </xf>
    <xf numFmtId="4" fontId="84" fillId="30" borderId="38" xfId="1" applyNumberFormat="1" applyFont="1" applyFill="1" applyBorder="1" applyAlignment="1">
      <alignment horizontal="right" wrapText="1"/>
    </xf>
    <xf numFmtId="4" fontId="84" fillId="30" borderId="0" xfId="1" applyNumberFormat="1" applyFont="1" applyFill="1" applyAlignment="1">
      <alignment horizontal="right" wrapText="1"/>
    </xf>
    <xf numFmtId="4" fontId="84" fillId="0" borderId="38" xfId="2406" applyNumberFormat="1" applyFont="1" applyFill="1" applyBorder="1" applyAlignment="1">
      <alignment horizontal="right"/>
    </xf>
    <xf numFmtId="49" fontId="84" fillId="0" borderId="38" xfId="1" quotePrefix="1" applyNumberFormat="1" applyFont="1" applyBorder="1" applyAlignment="1">
      <alignment horizontal="center"/>
    </xf>
    <xf numFmtId="0" fontId="84" fillId="0" borderId="38" xfId="1" applyFont="1" applyBorder="1" applyAlignment="1">
      <alignment horizontal="left" wrapText="1"/>
    </xf>
    <xf numFmtId="4" fontId="84" fillId="0" borderId="38" xfId="2406" applyNumberFormat="1" applyFont="1" applyFill="1" applyBorder="1" applyAlignment="1">
      <alignment horizontal="center"/>
    </xf>
    <xf numFmtId="0" fontId="84" fillId="0" borderId="0" xfId="2404" applyFont="1" applyAlignment="1">
      <alignment vertical="center"/>
    </xf>
    <xf numFmtId="49" fontId="84" fillId="0" borderId="38" xfId="2404" quotePrefix="1" applyNumberFormat="1" applyFont="1" applyBorder="1" applyAlignment="1">
      <alignment horizontal="left"/>
    </xf>
    <xf numFmtId="4" fontId="84" fillId="0" borderId="38" xfId="2407" applyNumberFormat="1" applyFont="1" applyFill="1" applyBorder="1" applyAlignment="1">
      <alignment horizontal="right"/>
    </xf>
    <xf numFmtId="0" fontId="84" fillId="0" borderId="38" xfId="2404" applyFont="1" applyBorder="1" applyAlignment="1">
      <alignment wrapText="1"/>
    </xf>
    <xf numFmtId="169" fontId="84" fillId="0" borderId="38" xfId="2404" applyNumberFormat="1" applyFont="1" applyBorder="1" applyAlignment="1">
      <alignment horizontal="left"/>
    </xf>
    <xf numFmtId="0" fontId="84" fillId="0" borderId="38" xfId="2404" applyFont="1" applyBorder="1" applyAlignment="1">
      <alignment horizontal="center" wrapText="1"/>
    </xf>
    <xf numFmtId="0" fontId="84" fillId="0" borderId="0" xfId="1" quotePrefix="1" applyFont="1" applyAlignment="1">
      <alignment horizontal="center"/>
    </xf>
    <xf numFmtId="3" fontId="84" fillId="0" borderId="0" xfId="1" applyNumberFormat="1" applyFont="1" applyAlignment="1">
      <alignment horizontal="center"/>
    </xf>
    <xf numFmtId="0" fontId="90" fillId="0" borderId="0" xfId="2404" applyFont="1" applyAlignment="1">
      <alignment horizontal="left"/>
    </xf>
    <xf numFmtId="0" fontId="90" fillId="0" borderId="0" xfId="2404" applyFont="1" applyAlignment="1">
      <alignment horizontal="center"/>
    </xf>
    <xf numFmtId="0" fontId="84" fillId="0" borderId="38" xfId="1" applyFont="1" applyBorder="1" applyAlignment="1">
      <alignment horizontal="center"/>
    </xf>
    <xf numFmtId="4" fontId="84" fillId="0" borderId="38" xfId="1" applyNumberFormat="1" applyFont="1" applyBorder="1" applyAlignment="1">
      <alignment horizontal="right"/>
    </xf>
    <xf numFmtId="4" fontId="84" fillId="0" borderId="0" xfId="1" applyNumberFormat="1" applyFont="1"/>
    <xf numFmtId="4" fontId="84" fillId="0" borderId="0" xfId="1" applyNumberFormat="1" applyFont="1" applyAlignment="1">
      <alignment wrapText="1"/>
    </xf>
    <xf numFmtId="0" fontId="83" fillId="0" borderId="0" xfId="2404" applyFont="1" applyAlignment="1">
      <alignment horizontal="center" wrapText="1"/>
    </xf>
    <xf numFmtId="169" fontId="84" fillId="0" borderId="0" xfId="2404" applyNumberFormat="1" applyFont="1" applyAlignment="1">
      <alignment horizontal="left"/>
    </xf>
    <xf numFmtId="0" fontId="84" fillId="0" borderId="0" xfId="2404" applyFont="1" applyAlignment="1">
      <alignment wrapText="1"/>
    </xf>
    <xf numFmtId="4" fontId="84" fillId="0" borderId="0" xfId="2407" applyNumberFormat="1" applyFont="1" applyFill="1" applyBorder="1" applyAlignment="1">
      <alignment horizontal="right"/>
    </xf>
    <xf numFmtId="4" fontId="84" fillId="0" borderId="0" xfId="2404" applyNumberFormat="1" applyFont="1"/>
    <xf numFmtId="170" fontId="89" fillId="0" borderId="38" xfId="2404" applyNumberFormat="1" applyFont="1" applyBorder="1" applyProtection="1">
      <protection locked="0"/>
    </xf>
    <xf numFmtId="0" fontId="83" fillId="0" borderId="0" xfId="1" applyFont="1" applyAlignment="1">
      <alignment horizontal="left"/>
    </xf>
    <xf numFmtId="0" fontId="91" fillId="0" borderId="0" xfId="1" applyFont="1" applyAlignment="1">
      <alignment horizontal="left"/>
    </xf>
    <xf numFmtId="0" fontId="83" fillId="0" borderId="1" xfId="1" applyFont="1" applyBorder="1" applyAlignment="1">
      <alignment horizontal="left"/>
    </xf>
    <xf numFmtId="0" fontId="108" fillId="0" borderId="0" xfId="1" applyFont="1" applyAlignment="1">
      <alignment wrapText="1"/>
    </xf>
    <xf numFmtId="49" fontId="84" fillId="0" borderId="47" xfId="1" applyNumberFormat="1" applyFont="1" applyBorder="1" applyAlignment="1" applyProtection="1">
      <alignment horizontal="left" wrapText="1"/>
      <protection locked="0"/>
    </xf>
    <xf numFmtId="4" fontId="84" fillId="0" borderId="38" xfId="2408" applyNumberFormat="1" applyFont="1" applyFill="1" applyBorder="1" applyAlignment="1">
      <alignment horizontal="right"/>
    </xf>
    <xf numFmtId="49" fontId="84" fillId="0" borderId="49" xfId="1" applyNumberFormat="1" applyFont="1" applyBorder="1" applyAlignment="1" applyProtection="1">
      <alignment horizontal="left" wrapText="1"/>
      <protection locked="0"/>
    </xf>
    <xf numFmtId="0" fontId="93" fillId="0" borderId="0" xfId="1" applyFont="1" applyAlignment="1">
      <alignment horizontal="center"/>
    </xf>
    <xf numFmtId="49" fontId="93" fillId="0" borderId="0" xfId="1" applyNumberFormat="1" applyFont="1" applyAlignment="1">
      <alignment horizontal="center"/>
    </xf>
    <xf numFmtId="0" fontId="93" fillId="0" borderId="0" xfId="1" applyFont="1" applyAlignment="1">
      <alignment wrapText="1"/>
    </xf>
    <xf numFmtId="3" fontId="93" fillId="0" borderId="0" xfId="1" applyNumberFormat="1" applyFont="1" applyAlignment="1">
      <alignment horizontal="right"/>
    </xf>
    <xf numFmtId="4" fontId="93" fillId="0" borderId="0" xfId="1" applyNumberFormat="1" applyFont="1"/>
    <xf numFmtId="4" fontId="84" fillId="0" borderId="38" xfId="2409" applyNumberFormat="1" applyFont="1" applyFill="1" applyBorder="1" applyAlignment="1">
      <alignment horizontal="right"/>
    </xf>
    <xf numFmtId="0" fontId="83" fillId="0" borderId="0" xfId="1" applyFont="1"/>
    <xf numFmtId="0" fontId="108" fillId="0" borderId="0" xfId="1" applyFont="1" applyAlignment="1">
      <alignment horizontal="center" wrapText="1"/>
    </xf>
    <xf numFmtId="169" fontId="108" fillId="0" borderId="0" xfId="1" applyNumberFormat="1" applyFont="1" applyAlignment="1">
      <alignment horizontal="left" wrapText="1"/>
    </xf>
    <xf numFmtId="43" fontId="84" fillId="0" borderId="38" xfId="113" applyFont="1" applyFill="1" applyBorder="1" applyAlignment="1">
      <alignment horizontal="right" wrapText="1"/>
    </xf>
    <xf numFmtId="49" fontId="84" fillId="0" borderId="38" xfId="1" applyNumberFormat="1" applyFont="1" applyBorder="1" applyAlignment="1">
      <alignment horizontal="center"/>
    </xf>
    <xf numFmtId="4" fontId="84" fillId="0" borderId="38" xfId="2408" applyNumberFormat="1" applyFont="1" applyFill="1" applyBorder="1" applyAlignment="1">
      <alignment horizontal="center"/>
    </xf>
    <xf numFmtId="49" fontId="84" fillId="0" borderId="45" xfId="1" applyNumberFormat="1" applyFont="1" applyBorder="1" applyAlignment="1" applyProtection="1">
      <alignment horizontal="left" wrapText="1"/>
      <protection locked="0"/>
    </xf>
    <xf numFmtId="49" fontId="84" fillId="0" borderId="38" xfId="1" applyNumberFormat="1" applyFont="1" applyBorder="1" applyAlignment="1">
      <alignment horizontal="left"/>
    </xf>
    <xf numFmtId="49" fontId="84" fillId="0" borderId="51" xfId="1" applyNumberFormat="1" applyFont="1" applyBorder="1" applyAlignment="1" applyProtection="1">
      <alignment horizontal="left" wrapText="1"/>
      <protection locked="0"/>
    </xf>
    <xf numFmtId="49" fontId="84" fillId="0" borderId="0" xfId="1" quotePrefix="1" applyNumberFormat="1" applyFont="1" applyAlignment="1">
      <alignment horizontal="center"/>
    </xf>
    <xf numFmtId="0" fontId="113" fillId="0" borderId="0" xfId="1" applyFont="1" applyAlignment="1">
      <alignment horizontal="left" wrapText="1"/>
    </xf>
    <xf numFmtId="2" fontId="84" fillId="0" borderId="0" xfId="1" applyNumberFormat="1" applyFont="1"/>
    <xf numFmtId="43" fontId="84" fillId="0" borderId="0" xfId="113" applyFont="1" applyFill="1" applyBorder="1" applyAlignment="1">
      <alignment horizontal="right" wrapText="1"/>
    </xf>
    <xf numFmtId="0" fontId="98" fillId="0" borderId="0" xfId="705" applyFont="1" applyAlignment="1" applyProtection="1">
      <alignment horizontal="left" wrapText="1"/>
      <protection locked="0"/>
    </xf>
    <xf numFmtId="49" fontId="84" fillId="0" borderId="38" xfId="1" applyNumberFormat="1" applyFont="1" applyBorder="1" applyAlignment="1" applyProtection="1">
      <alignment horizontal="left" wrapText="1"/>
      <protection locked="0"/>
    </xf>
    <xf numFmtId="49" fontId="108" fillId="0" borderId="0" xfId="1" applyNumberFormat="1" applyFont="1" applyAlignment="1">
      <alignment horizontal="center"/>
    </xf>
    <xf numFmtId="49" fontId="94" fillId="0" borderId="0" xfId="1" applyNumberFormat="1" applyFont="1" applyAlignment="1">
      <alignment horizontal="left"/>
    </xf>
    <xf numFmtId="0" fontId="84" fillId="0" borderId="0" xfId="1" applyFont="1" applyAlignment="1">
      <alignment horizontal="left" wrapText="1"/>
    </xf>
    <xf numFmtId="4" fontId="84" fillId="0" borderId="0" xfId="2408" applyNumberFormat="1" applyFont="1" applyFill="1" applyBorder="1" applyAlignment="1">
      <alignment horizontal="center"/>
    </xf>
    <xf numFmtId="49" fontId="108" fillId="0" borderId="0" xfId="1" applyNumberFormat="1" applyFont="1" applyAlignment="1">
      <alignment horizontal="center" wrapText="1"/>
    </xf>
    <xf numFmtId="49" fontId="110" fillId="0" borderId="0" xfId="1" quotePrefix="1" applyNumberFormat="1" applyFont="1" applyAlignment="1">
      <alignment horizontal="left"/>
    </xf>
    <xf numFmtId="4" fontId="108" fillId="0" borderId="0" xfId="1" applyNumberFormat="1" applyFont="1" applyAlignment="1">
      <alignment horizontal="right" wrapText="1"/>
    </xf>
    <xf numFmtId="0" fontId="93" fillId="0" borderId="38" xfId="1" applyFont="1" applyBorder="1" applyAlignment="1">
      <alignment horizontal="center" wrapText="1"/>
    </xf>
    <xf numFmtId="4" fontId="84" fillId="0" borderId="38" xfId="1" applyNumberFormat="1" applyFont="1" applyBorder="1"/>
    <xf numFmtId="2" fontId="84" fillId="0" borderId="38" xfId="1" applyNumberFormat="1" applyFont="1" applyBorder="1"/>
    <xf numFmtId="4" fontId="84" fillId="0" borderId="38" xfId="113" applyNumberFormat="1" applyFont="1" applyFill="1" applyBorder="1" applyAlignment="1">
      <alignment horizontal="right"/>
    </xf>
    <xf numFmtId="0" fontId="83" fillId="30" borderId="0" xfId="2404" applyFont="1" applyFill="1"/>
    <xf numFmtId="4" fontId="84" fillId="0" borderId="38" xfId="2410" applyNumberFormat="1" applyFont="1" applyFill="1" applyBorder="1" applyAlignment="1">
      <alignment horizontal="right"/>
    </xf>
    <xf numFmtId="4" fontId="84" fillId="30" borderId="38" xfId="2410" applyNumberFormat="1" applyFont="1" applyFill="1" applyBorder="1" applyAlignment="1">
      <alignment horizontal="right"/>
    </xf>
    <xf numFmtId="4" fontId="84" fillId="0" borderId="38" xfId="2411" applyNumberFormat="1" applyFont="1" applyFill="1" applyBorder="1" applyAlignment="1">
      <alignment horizontal="right"/>
    </xf>
    <xf numFmtId="4" fontId="84" fillId="0" borderId="0" xfId="2411" applyNumberFormat="1" applyFont="1" applyFill="1" applyBorder="1" applyAlignment="1">
      <alignment horizontal="right"/>
    </xf>
    <xf numFmtId="49" fontId="84" fillId="0" borderId="38" xfId="895" quotePrefix="1" applyNumberFormat="1" applyFont="1" applyBorder="1" applyAlignment="1">
      <alignment horizontal="center"/>
    </xf>
    <xf numFmtId="49" fontId="84" fillId="0" borderId="38" xfId="895" quotePrefix="1" applyNumberFormat="1" applyFont="1" applyBorder="1" applyAlignment="1">
      <alignment horizontal="left"/>
    </xf>
    <xf numFmtId="0" fontId="107" fillId="0" borderId="0" xfId="1" applyFont="1" applyAlignment="1">
      <alignment horizontal="center" wrapText="1"/>
    </xf>
    <xf numFmtId="49" fontId="107" fillId="0" borderId="0" xfId="895" quotePrefix="1" applyNumberFormat="1" applyFont="1" applyAlignment="1">
      <alignment horizontal="center"/>
    </xf>
    <xf numFmtId="49" fontId="107" fillId="0" borderId="0" xfId="895" quotePrefix="1" applyNumberFormat="1" applyFont="1" applyAlignment="1">
      <alignment horizontal="left"/>
    </xf>
    <xf numFmtId="0" fontId="107" fillId="0" borderId="0" xfId="1" applyFont="1" applyAlignment="1">
      <alignment wrapText="1"/>
    </xf>
    <xf numFmtId="0" fontId="107" fillId="0" borderId="0" xfId="2404" applyFont="1" applyAlignment="1">
      <alignment horizontal="center"/>
    </xf>
    <xf numFmtId="4" fontId="107" fillId="0" borderId="0" xfId="2410" applyNumberFormat="1" applyFont="1" applyFill="1" applyBorder="1" applyAlignment="1">
      <alignment horizontal="right"/>
    </xf>
    <xf numFmtId="4" fontId="107" fillId="0" borderId="0" xfId="1" applyNumberFormat="1" applyFont="1" applyAlignment="1">
      <alignment horizontal="right" wrapText="1"/>
    </xf>
    <xf numFmtId="0" fontId="107" fillId="0" borderId="0" xfId="2404" applyFont="1"/>
    <xf numFmtId="0" fontId="84" fillId="30" borderId="38" xfId="1" applyFont="1" applyFill="1" applyBorder="1" applyAlignment="1">
      <alignment horizontal="center" wrapText="1"/>
    </xf>
    <xf numFmtId="49" fontId="84" fillId="30" borderId="38" xfId="895" quotePrefix="1" applyNumberFormat="1" applyFont="1" applyFill="1" applyBorder="1" applyAlignment="1">
      <alignment horizontal="center"/>
    </xf>
    <xf numFmtId="49" fontId="84" fillId="30" borderId="38" xfId="895" quotePrefix="1" applyNumberFormat="1" applyFont="1" applyFill="1" applyBorder="1" applyAlignment="1">
      <alignment horizontal="left"/>
    </xf>
    <xf numFmtId="0" fontId="84" fillId="30" borderId="38" xfId="1" applyFont="1" applyFill="1" applyBorder="1" applyAlignment="1">
      <alignment wrapText="1"/>
    </xf>
    <xf numFmtId="0" fontId="84" fillId="30" borderId="38" xfId="2404" applyFont="1" applyFill="1" applyBorder="1" applyAlignment="1">
      <alignment horizontal="center"/>
    </xf>
    <xf numFmtId="4" fontId="84" fillId="30" borderId="38" xfId="2411" applyNumberFormat="1" applyFont="1" applyFill="1" applyBorder="1" applyAlignment="1">
      <alignment horizontal="right"/>
    </xf>
    <xf numFmtId="0" fontId="84" fillId="30" borderId="0" xfId="2404" applyFont="1" applyFill="1"/>
    <xf numFmtId="49" fontId="84" fillId="0" borderId="0" xfId="895" quotePrefix="1" applyNumberFormat="1" applyFont="1" applyAlignment="1">
      <alignment horizontal="center"/>
    </xf>
    <xf numFmtId="49" fontId="84" fillId="0" borderId="0" xfId="895" quotePrefix="1" applyNumberFormat="1" applyFont="1" applyAlignment="1">
      <alignment horizontal="left"/>
    </xf>
    <xf numFmtId="4" fontId="84" fillId="0" borderId="0" xfId="2410" applyNumberFormat="1" applyFont="1" applyFill="1" applyBorder="1" applyAlignment="1">
      <alignment horizontal="right"/>
    </xf>
    <xf numFmtId="0" fontId="83" fillId="0" borderId="0" xfId="2404" applyFont="1" applyAlignment="1">
      <alignment wrapText="1"/>
    </xf>
    <xf numFmtId="49" fontId="108" fillId="0" borderId="0" xfId="1" quotePrefix="1" applyNumberFormat="1" applyFont="1" applyAlignment="1">
      <alignment horizontal="left"/>
    </xf>
    <xf numFmtId="4" fontId="108" fillId="0" borderId="0" xfId="113" applyNumberFormat="1" applyFont="1" applyFill="1" applyBorder="1" applyAlignment="1">
      <alignment horizontal="right"/>
    </xf>
    <xf numFmtId="0" fontId="92" fillId="0" borderId="38" xfId="1" applyFont="1" applyBorder="1" applyAlignment="1">
      <alignment horizontal="center"/>
    </xf>
    <xf numFmtId="4" fontId="84" fillId="0" borderId="38" xfId="2409" applyNumberFormat="1" applyFont="1" applyFill="1" applyBorder="1" applyAlignment="1">
      <alignment horizontal="center"/>
    </xf>
    <xf numFmtId="4" fontId="84" fillId="0" borderId="38" xfId="1" applyNumberFormat="1" applyFont="1" applyBorder="1" applyAlignment="1">
      <alignment wrapText="1"/>
    </xf>
    <xf numFmtId="4" fontId="84" fillId="0" borderId="0" xfId="2409" applyNumberFormat="1" applyFont="1" applyFill="1" applyBorder="1" applyAlignment="1">
      <alignment horizontal="center"/>
    </xf>
    <xf numFmtId="4" fontId="84" fillId="0" borderId="0" xfId="2409" applyNumberFormat="1" applyFont="1" applyFill="1" applyBorder="1" applyAlignment="1">
      <alignment horizontal="right"/>
    </xf>
    <xf numFmtId="49" fontId="84" fillId="0" borderId="38" xfId="1" applyNumberFormat="1" applyFont="1" applyBorder="1" applyAlignment="1">
      <alignment horizontal="left" wrapText="1"/>
    </xf>
    <xf numFmtId="49" fontId="84" fillId="0" borderId="38" xfId="2412" quotePrefix="1" applyNumberFormat="1" applyFont="1" applyBorder="1" applyAlignment="1">
      <alignment horizontal="left"/>
    </xf>
    <xf numFmtId="0" fontId="84" fillId="0" borderId="38" xfId="2412" applyFont="1" applyBorder="1" applyAlignment="1">
      <alignment wrapText="1"/>
    </xf>
    <xf numFmtId="4" fontId="84" fillId="0" borderId="38" xfId="2413" applyNumberFormat="1" applyFont="1" applyFill="1" applyBorder="1" applyAlignment="1">
      <alignment horizontal="center"/>
    </xf>
    <xf numFmtId="4" fontId="84" fillId="0" borderId="38" xfId="2413" applyNumberFormat="1" applyFont="1" applyFill="1" applyBorder="1" applyAlignment="1">
      <alignment horizontal="right"/>
    </xf>
    <xf numFmtId="4" fontId="83" fillId="0" borderId="0" xfId="1" applyNumberFormat="1" applyFont="1" applyAlignment="1">
      <alignment horizontal="right"/>
    </xf>
    <xf numFmtId="4" fontId="84" fillId="0" borderId="38" xfId="113" applyNumberFormat="1" applyFont="1" applyFill="1" applyBorder="1" applyAlignment="1">
      <alignment horizontal="right" wrapText="1"/>
    </xf>
    <xf numFmtId="4" fontId="100" fillId="0" borderId="0" xfId="1" applyNumberFormat="1" applyFont="1" applyAlignment="1">
      <alignment horizontal="right"/>
    </xf>
    <xf numFmtId="0" fontId="86" fillId="0" borderId="0" xfId="1" applyFont="1"/>
    <xf numFmtId="4" fontId="84" fillId="0" borderId="38" xfId="2414" applyNumberFormat="1" applyFont="1" applyFill="1" applyBorder="1" applyAlignment="1">
      <alignment horizontal="center"/>
    </xf>
    <xf numFmtId="4" fontId="84" fillId="0" borderId="38" xfId="2414" applyNumberFormat="1" applyFont="1" applyFill="1" applyBorder="1" applyAlignment="1">
      <alignment horizontal="right"/>
    </xf>
    <xf numFmtId="4" fontId="83" fillId="0" borderId="0" xfId="1" applyNumberFormat="1" applyFont="1"/>
    <xf numFmtId="0" fontId="83" fillId="0" borderId="0" xfId="1" applyFont="1" applyAlignment="1">
      <alignment vertical="top"/>
    </xf>
    <xf numFmtId="3" fontId="83" fillId="0" borderId="0" xfId="1" applyNumberFormat="1" applyFont="1"/>
    <xf numFmtId="0" fontId="101" fillId="0" borderId="0" xfId="2404" applyFont="1"/>
    <xf numFmtId="0" fontId="100" fillId="0" borderId="0" xfId="2404" applyFont="1"/>
    <xf numFmtId="0" fontId="120" fillId="0" borderId="0" xfId="2404" applyFont="1" applyAlignment="1">
      <alignment horizontal="center" wrapText="1"/>
    </xf>
    <xf numFmtId="0" fontId="120" fillId="0" borderId="0" xfId="2404" applyFont="1" applyAlignment="1">
      <alignment wrapText="1"/>
    </xf>
    <xf numFmtId="0" fontId="119" fillId="0" borderId="0" xfId="1" applyFont="1" applyAlignment="1">
      <alignment horizontal="center"/>
    </xf>
    <xf numFmtId="4" fontId="120" fillId="0" borderId="0" xfId="1" applyNumberFormat="1" applyFont="1"/>
    <xf numFmtId="0" fontId="120" fillId="0" borderId="0" xfId="1" applyFont="1" applyAlignment="1">
      <alignment horizontal="center" wrapText="1"/>
    </xf>
    <xf numFmtId="49" fontId="120" fillId="0" borderId="0" xfId="2404" applyNumberFormat="1" applyFont="1" applyAlignment="1">
      <alignment horizontal="center"/>
    </xf>
    <xf numFmtId="169" fontId="120" fillId="0" borderId="0" xfId="1" applyNumberFormat="1" applyFont="1" applyAlignment="1">
      <alignment horizontal="left" wrapText="1"/>
    </xf>
    <xf numFmtId="0" fontId="119" fillId="0" borderId="0" xfId="1" quotePrefix="1" applyFont="1" applyAlignment="1">
      <alignment horizontal="center" wrapText="1"/>
    </xf>
    <xf numFmtId="4" fontId="120" fillId="0" borderId="0" xfId="1" applyNumberFormat="1" applyFont="1" applyAlignment="1">
      <alignment horizontal="right" wrapText="1"/>
    </xf>
    <xf numFmtId="4" fontId="119" fillId="0" borderId="0" xfId="1" applyNumberFormat="1" applyFont="1" applyAlignment="1">
      <alignment horizontal="right" wrapText="1"/>
    </xf>
    <xf numFmtId="4" fontId="120" fillId="0" borderId="0" xfId="1" applyNumberFormat="1" applyFont="1" applyAlignment="1">
      <alignment horizontal="right"/>
    </xf>
    <xf numFmtId="0" fontId="119" fillId="0" borderId="0" xfId="1" applyFont="1" applyAlignment="1">
      <alignment vertical="top" wrapText="1"/>
    </xf>
    <xf numFmtId="4" fontId="84" fillId="0" borderId="38" xfId="2415" applyNumberFormat="1" applyFont="1" applyFill="1" applyBorder="1" applyAlignment="1">
      <alignment horizontal="right"/>
    </xf>
    <xf numFmtId="4" fontId="84" fillId="0" borderId="0" xfId="2415" applyNumberFormat="1" applyFont="1" applyFill="1" applyBorder="1" applyAlignment="1">
      <alignment horizontal="right"/>
    </xf>
    <xf numFmtId="0" fontId="120" fillId="0" borderId="0" xfId="1" applyFont="1" applyAlignment="1">
      <alignment horizontal="center"/>
    </xf>
    <xf numFmtId="49" fontId="93" fillId="0" borderId="0" xfId="2404" applyNumberFormat="1" applyFont="1" applyAlignment="1">
      <alignment horizontal="center"/>
    </xf>
    <xf numFmtId="0" fontId="93" fillId="0" borderId="0" xfId="2404" applyFont="1" applyAlignment="1">
      <alignment wrapText="1"/>
    </xf>
    <xf numFmtId="49" fontId="120" fillId="0" borderId="0" xfId="2404" applyNumberFormat="1" applyFont="1" applyAlignment="1">
      <alignment horizontal="center" wrapText="1"/>
    </xf>
    <xf numFmtId="0" fontId="120" fillId="0" borderId="0" xfId="2404" applyFont="1" applyAlignment="1">
      <alignment horizontal="center"/>
    </xf>
    <xf numFmtId="4" fontId="120" fillId="0" borderId="0" xfId="2415" applyNumberFormat="1" applyFont="1" applyFill="1" applyBorder="1" applyAlignment="1">
      <alignment horizontal="right"/>
    </xf>
    <xf numFmtId="0" fontId="120" fillId="0" borderId="0" xfId="1" applyFont="1"/>
    <xf numFmtId="49" fontId="83" fillId="0" borderId="0" xfId="2404" applyNumberFormat="1" applyFont="1" applyAlignment="1">
      <alignment horizontal="center" wrapText="1"/>
    </xf>
    <xf numFmtId="49" fontId="84" fillId="0" borderId="38" xfId="2404" applyNumberFormat="1" applyFont="1" applyBorder="1" applyAlignment="1">
      <alignment horizontal="left"/>
    </xf>
    <xf numFmtId="0" fontId="92" fillId="0" borderId="0" xfId="1" applyFont="1" applyAlignment="1">
      <alignment horizontal="center" wrapText="1"/>
    </xf>
    <xf numFmtId="49" fontId="92" fillId="0" borderId="0" xfId="1" quotePrefix="1" applyNumberFormat="1" applyFont="1" applyAlignment="1">
      <alignment horizontal="left"/>
    </xf>
    <xf numFmtId="0" fontId="92" fillId="0" borderId="0" xfId="2404" applyFont="1" applyAlignment="1">
      <alignment horizontal="center"/>
    </xf>
    <xf numFmtId="4" fontId="92" fillId="0" borderId="0" xfId="2415" applyNumberFormat="1" applyFont="1" applyFill="1" applyBorder="1" applyAlignment="1">
      <alignment horizontal="right"/>
    </xf>
    <xf numFmtId="4" fontId="92" fillId="0" borderId="0" xfId="1" applyNumberFormat="1" applyFont="1" applyAlignment="1">
      <alignment horizontal="right" wrapText="1"/>
    </xf>
    <xf numFmtId="4" fontId="93" fillId="0" borderId="0" xfId="1" applyNumberFormat="1" applyFont="1" applyAlignment="1">
      <alignment horizontal="right" wrapText="1"/>
    </xf>
    <xf numFmtId="49" fontId="83" fillId="0" borderId="0" xfId="2404" applyNumberFormat="1" applyFont="1" applyAlignment="1">
      <alignment horizontal="center"/>
    </xf>
    <xf numFmtId="49" fontId="92" fillId="0" borderId="0" xfId="1" applyNumberFormat="1" applyFont="1" applyAlignment="1">
      <alignment horizontal="left"/>
    </xf>
    <xf numFmtId="0" fontId="122" fillId="0" borderId="0" xfId="1" applyFont="1" applyAlignment="1">
      <alignment horizontal="center"/>
    </xf>
    <xf numFmtId="3" fontId="98" fillId="0" borderId="0" xfId="1" applyNumberFormat="1" applyFont="1" applyAlignment="1">
      <alignment horizontal="right"/>
    </xf>
    <xf numFmtId="4" fontId="122" fillId="0" borderId="0" xfId="1" applyNumberFormat="1" applyFont="1" applyAlignment="1">
      <alignment horizontal="right"/>
    </xf>
    <xf numFmtId="0" fontId="93" fillId="0" borderId="0" xfId="2404" applyFont="1" applyAlignment="1">
      <alignment horizontal="center" wrapText="1"/>
    </xf>
    <xf numFmtId="49" fontId="84" fillId="0" borderId="45" xfId="2404" applyNumberFormat="1" applyFont="1" applyBorder="1" applyAlignment="1" applyProtection="1">
      <alignment horizontal="left" wrapText="1"/>
      <protection locked="0"/>
    </xf>
    <xf numFmtId="49" fontId="84" fillId="0" borderId="0" xfId="2404" quotePrefix="1" applyNumberFormat="1" applyFont="1" applyAlignment="1">
      <alignment horizontal="left"/>
    </xf>
    <xf numFmtId="4" fontId="92" fillId="0" borderId="0" xfId="1" applyNumberFormat="1" applyFont="1"/>
    <xf numFmtId="49" fontId="81" fillId="0" borderId="47" xfId="2404" applyNumberFormat="1" applyFont="1" applyBorder="1" applyAlignment="1" applyProtection="1">
      <alignment horizontal="left" wrapText="1"/>
      <protection locked="0"/>
    </xf>
    <xf numFmtId="4" fontId="84" fillId="0" borderId="38" xfId="2415" applyNumberFormat="1" applyFont="1" applyFill="1" applyBorder="1" applyAlignment="1">
      <alignment horizontal="center"/>
    </xf>
    <xf numFmtId="49" fontId="84" fillId="0" borderId="46" xfId="1" applyNumberFormat="1" applyFont="1" applyBorder="1" applyAlignment="1">
      <alignment horizontal="center"/>
    </xf>
    <xf numFmtId="0" fontId="87" fillId="0" borderId="46" xfId="1" applyFont="1" applyBorder="1" applyAlignment="1">
      <alignment horizontal="center" wrapText="1"/>
    </xf>
    <xf numFmtId="49" fontId="81" fillId="0" borderId="49" xfId="2404" applyNumberFormat="1" applyFont="1" applyBorder="1" applyAlignment="1" applyProtection="1">
      <alignment horizontal="left" wrapText="1"/>
      <protection locked="0"/>
    </xf>
    <xf numFmtId="4" fontId="84" fillId="0" borderId="46" xfId="2415" applyNumberFormat="1" applyFont="1" applyFill="1" applyBorder="1" applyAlignment="1">
      <alignment horizontal="center"/>
    </xf>
    <xf numFmtId="4" fontId="84" fillId="0" borderId="46" xfId="2415" applyNumberFormat="1" applyFont="1" applyFill="1" applyBorder="1" applyAlignment="1">
      <alignment horizontal="right"/>
    </xf>
    <xf numFmtId="49" fontId="81" fillId="0" borderId="38" xfId="2404" applyNumberFormat="1" applyFont="1" applyBorder="1" applyAlignment="1" applyProtection="1">
      <alignment horizontal="left" wrapText="1"/>
      <protection locked="0"/>
    </xf>
    <xf numFmtId="49" fontId="84" fillId="0" borderId="0" xfId="1" applyNumberFormat="1" applyFont="1" applyAlignment="1">
      <alignment horizontal="center"/>
    </xf>
    <xf numFmtId="49" fontId="84" fillId="0" borderId="0" xfId="1" applyNumberFormat="1" applyFont="1" applyAlignment="1">
      <alignment horizontal="left"/>
    </xf>
    <xf numFmtId="4" fontId="84" fillId="0" borderId="0" xfId="2415" applyNumberFormat="1" applyFont="1" applyFill="1" applyBorder="1" applyAlignment="1">
      <alignment horizontal="center"/>
    </xf>
    <xf numFmtId="49" fontId="84" fillId="0" borderId="47" xfId="2404" applyNumberFormat="1" applyFont="1" applyBorder="1" applyAlignment="1" applyProtection="1">
      <alignment horizontal="left" wrapText="1"/>
      <protection locked="0"/>
    </xf>
    <xf numFmtId="49" fontId="84" fillId="0" borderId="48" xfId="2404" quotePrefix="1" applyNumberFormat="1" applyFont="1" applyBorder="1" applyAlignment="1">
      <alignment horizontal="left"/>
    </xf>
    <xf numFmtId="49" fontId="84" fillId="0" borderId="13" xfId="2404" quotePrefix="1" applyNumberFormat="1" applyFont="1" applyBorder="1" applyAlignment="1">
      <alignment horizontal="left"/>
    </xf>
    <xf numFmtId="49" fontId="84" fillId="0" borderId="48" xfId="1" applyNumberFormat="1" applyFont="1" applyBorder="1" applyAlignment="1">
      <alignment horizontal="left"/>
    </xf>
    <xf numFmtId="49" fontId="108" fillId="0" borderId="0" xfId="2404" applyNumberFormat="1" applyFont="1" applyAlignment="1">
      <alignment horizontal="center"/>
    </xf>
    <xf numFmtId="49" fontId="108" fillId="0" borderId="0" xfId="2404" quotePrefix="1" applyNumberFormat="1" applyFont="1" applyAlignment="1">
      <alignment horizontal="left"/>
    </xf>
    <xf numFmtId="49" fontId="84" fillId="0" borderId="53" xfId="2404" quotePrefix="1" applyNumberFormat="1" applyFont="1" applyBorder="1" applyAlignment="1">
      <alignment horizontal="left"/>
    </xf>
    <xf numFmtId="0" fontId="84" fillId="0" borderId="50" xfId="2404" applyFont="1" applyBorder="1" applyAlignment="1">
      <alignment wrapText="1"/>
    </xf>
    <xf numFmtId="49" fontId="92" fillId="0" borderId="0" xfId="1" quotePrefix="1" applyNumberFormat="1" applyFont="1" applyAlignment="1">
      <alignment horizontal="center"/>
    </xf>
    <xf numFmtId="49" fontId="93" fillId="0" borderId="0" xfId="2404" applyNumberFormat="1" applyFont="1" applyAlignment="1">
      <alignment horizontal="center" wrapText="1"/>
    </xf>
    <xf numFmtId="49" fontId="93" fillId="0" borderId="0" xfId="1" quotePrefix="1" applyNumberFormat="1" applyFont="1" applyAlignment="1">
      <alignment horizontal="left"/>
    </xf>
    <xf numFmtId="4" fontId="92" fillId="0" borderId="0" xfId="2416" applyNumberFormat="1" applyFont="1" applyFill="1" applyBorder="1" applyAlignment="1">
      <alignment horizontal="center"/>
    </xf>
    <xf numFmtId="4" fontId="92" fillId="0" borderId="0" xfId="2416" applyNumberFormat="1" applyFont="1" applyFill="1" applyBorder="1" applyAlignment="1">
      <alignment horizontal="right"/>
    </xf>
    <xf numFmtId="4" fontId="84" fillId="0" borderId="0" xfId="2416" applyNumberFormat="1" applyFont="1" applyFill="1" applyBorder="1" applyAlignment="1">
      <alignment horizontal="center"/>
    </xf>
    <xf numFmtId="4" fontId="84" fillId="0" borderId="0" xfId="2416" applyNumberFormat="1" applyFont="1" applyFill="1" applyBorder="1" applyAlignment="1">
      <alignment horizontal="right"/>
    </xf>
    <xf numFmtId="4" fontId="84" fillId="0" borderId="38" xfId="2416" applyNumberFormat="1" applyFont="1" applyFill="1" applyBorder="1" applyAlignment="1">
      <alignment horizontal="center"/>
    </xf>
    <xf numFmtId="4" fontId="84" fillId="0" borderId="38" xfId="2416" applyNumberFormat="1" applyFont="1" applyFill="1" applyBorder="1" applyAlignment="1">
      <alignment horizontal="right"/>
    </xf>
    <xf numFmtId="0" fontId="114" fillId="0" borderId="0" xfId="2404" applyFont="1" applyAlignment="1">
      <alignment wrapText="1"/>
    </xf>
    <xf numFmtId="49" fontId="92" fillId="0" borderId="0" xfId="1" applyNumberFormat="1" applyFont="1" applyAlignment="1">
      <alignment horizontal="right"/>
    </xf>
    <xf numFmtId="4" fontId="92" fillId="0" borderId="0" xfId="1" applyNumberFormat="1" applyFont="1" applyAlignment="1">
      <alignment horizontal="right"/>
    </xf>
    <xf numFmtId="49" fontId="110" fillId="0" borderId="0" xfId="2404" quotePrefix="1" applyNumberFormat="1" applyFont="1" applyAlignment="1">
      <alignment horizontal="left"/>
    </xf>
    <xf numFmtId="4" fontId="84" fillId="0" borderId="38" xfId="2415" applyNumberFormat="1" applyFont="1" applyFill="1" applyBorder="1" applyAlignment="1">
      <alignment horizontal="center" wrapText="1"/>
    </xf>
    <xf numFmtId="4" fontId="84" fillId="0" borderId="38" xfId="2415" applyNumberFormat="1" applyFont="1" applyFill="1" applyBorder="1" applyAlignment="1">
      <alignment horizontal="right" wrapText="1"/>
    </xf>
    <xf numFmtId="0" fontId="84" fillId="30" borderId="38" xfId="1" applyFont="1" applyFill="1" applyBorder="1" applyAlignment="1">
      <alignment horizontal="center"/>
    </xf>
    <xf numFmtId="4" fontId="84" fillId="30" borderId="38" xfId="2417" applyNumberFormat="1" applyFont="1" applyFill="1" applyBorder="1" applyAlignment="1">
      <alignment horizontal="right"/>
    </xf>
    <xf numFmtId="4" fontId="84" fillId="0" borderId="38" xfId="2417" applyNumberFormat="1" applyFont="1" applyFill="1" applyBorder="1" applyAlignment="1">
      <alignment horizontal="right"/>
    </xf>
    <xf numFmtId="4" fontId="84" fillId="0" borderId="38" xfId="2417" applyNumberFormat="1" applyFont="1" applyFill="1" applyBorder="1" applyAlignment="1">
      <alignment horizontal="center"/>
    </xf>
    <xf numFmtId="4" fontId="84" fillId="0" borderId="0" xfId="2417" applyNumberFormat="1" applyFont="1" applyFill="1" applyBorder="1" applyAlignment="1">
      <alignment horizontal="center"/>
    </xf>
    <xf numFmtId="4" fontId="84" fillId="0" borderId="0" xfId="2417" applyNumberFormat="1" applyFont="1" applyFill="1" applyBorder="1" applyAlignment="1">
      <alignment horizontal="right"/>
    </xf>
    <xf numFmtId="0" fontId="84" fillId="0" borderId="38" xfId="1" applyFont="1" applyBorder="1"/>
    <xf numFmtId="4" fontId="84" fillId="0" borderId="38" xfId="2418" applyNumberFormat="1" applyFont="1" applyFill="1" applyBorder="1" applyAlignment="1">
      <alignment horizontal="right"/>
    </xf>
    <xf numFmtId="49" fontId="84" fillId="30" borderId="38" xfId="1" quotePrefix="1" applyNumberFormat="1" applyFont="1" applyFill="1" applyBorder="1" applyAlignment="1">
      <alignment horizontal="left"/>
    </xf>
    <xf numFmtId="0" fontId="84" fillId="30" borderId="38" xfId="1" applyFont="1" applyFill="1" applyBorder="1"/>
    <xf numFmtId="49" fontId="83" fillId="0" borderId="0" xfId="1" quotePrefix="1" applyNumberFormat="1" applyFont="1" applyAlignment="1">
      <alignment horizontal="left"/>
    </xf>
    <xf numFmtId="0" fontId="123" fillId="0" borderId="0" xfId="1" applyFont="1" applyAlignment="1">
      <alignment horizontal="center"/>
    </xf>
    <xf numFmtId="0" fontId="123" fillId="0" borderId="0" xfId="1" applyFont="1" applyAlignment="1">
      <alignment horizontal="center" wrapText="1"/>
    </xf>
    <xf numFmtId="49" fontId="123" fillId="0" borderId="0" xfId="1" applyNumberFormat="1" applyFont="1" applyAlignment="1">
      <alignment horizontal="left"/>
    </xf>
    <xf numFmtId="0" fontId="123" fillId="0" borderId="0" xfId="1" applyFont="1" applyAlignment="1">
      <alignment wrapText="1"/>
    </xf>
    <xf numFmtId="0" fontId="116" fillId="0" borderId="0" xfId="1" applyFont="1" applyAlignment="1">
      <alignment horizontal="center"/>
    </xf>
    <xf numFmtId="3" fontId="123" fillId="0" borderId="0" xfId="1" applyNumberFormat="1" applyFont="1" applyAlignment="1">
      <alignment horizontal="right"/>
    </xf>
    <xf numFmtId="4" fontId="84" fillId="0" borderId="38" xfId="2419" applyNumberFormat="1" applyFont="1" applyFill="1" applyBorder="1" applyAlignment="1">
      <alignment horizontal="right"/>
    </xf>
    <xf numFmtId="4" fontId="84" fillId="0" borderId="0" xfId="2419" applyNumberFormat="1" applyFont="1" applyFill="1" applyBorder="1" applyAlignment="1">
      <alignment horizontal="center"/>
    </xf>
    <xf numFmtId="4" fontId="84" fillId="0" borderId="0" xfId="2419" applyNumberFormat="1" applyFont="1" applyFill="1" applyBorder="1" applyAlignment="1">
      <alignment horizontal="right"/>
    </xf>
    <xf numFmtId="49" fontId="84" fillId="0" borderId="38" xfId="837" quotePrefix="1" applyNumberFormat="1" applyFont="1" applyBorder="1" applyAlignment="1">
      <alignment horizontal="left"/>
    </xf>
    <xf numFmtId="0" fontId="84" fillId="0" borderId="38" xfId="837" applyFont="1" applyBorder="1" applyAlignment="1">
      <alignment wrapText="1"/>
    </xf>
    <xf numFmtId="4" fontId="116" fillId="0" borderId="0" xfId="1" applyNumberFormat="1" applyFont="1"/>
    <xf numFmtId="0" fontId="90" fillId="0" borderId="0" xfId="2358" applyFont="1"/>
    <xf numFmtId="0" fontId="83" fillId="0" borderId="0" xfId="2358" applyFont="1" applyAlignment="1">
      <alignment horizontal="center"/>
    </xf>
    <xf numFmtId="0" fontId="83" fillId="0" borderId="0" xfId="2358" applyFont="1" applyAlignment="1">
      <alignment horizontal="left"/>
    </xf>
    <xf numFmtId="0" fontId="84" fillId="0" borderId="0" xfId="2358" applyFont="1"/>
    <xf numFmtId="0" fontId="83" fillId="0" borderId="1" xfId="2358" applyFont="1" applyBorder="1" applyAlignment="1">
      <alignment horizontal="left"/>
    </xf>
    <xf numFmtId="0" fontId="84" fillId="0" borderId="0" xfId="2358" applyFont="1" applyAlignment="1">
      <alignment horizontal="center"/>
    </xf>
    <xf numFmtId="0" fontId="83" fillId="0" borderId="0" xfId="2358" applyFont="1"/>
    <xf numFmtId="0" fontId="108" fillId="0" borderId="0" xfId="2358" applyFont="1" applyAlignment="1">
      <alignment horizontal="center" wrapText="1"/>
    </xf>
    <xf numFmtId="0" fontId="108" fillId="0" borderId="0" xfId="1" applyFont="1"/>
    <xf numFmtId="0" fontId="108" fillId="0" borderId="0" xfId="2358" applyFont="1" applyAlignment="1">
      <alignment wrapText="1"/>
    </xf>
    <xf numFmtId="4" fontId="108" fillId="0" borderId="0" xfId="1" applyNumberFormat="1" applyFont="1"/>
    <xf numFmtId="49" fontId="84" fillId="0" borderId="38" xfId="2358" quotePrefix="1" applyNumberFormat="1" applyFont="1" applyBorder="1" applyAlignment="1">
      <alignment horizontal="left"/>
    </xf>
    <xf numFmtId="0" fontId="84" fillId="0" borderId="38" xfId="2358" applyFont="1" applyBorder="1" applyAlignment="1">
      <alignment wrapText="1"/>
    </xf>
    <xf numFmtId="49" fontId="84" fillId="0" borderId="53" xfId="2358" quotePrefix="1" applyNumberFormat="1" applyFont="1" applyBorder="1" applyAlignment="1">
      <alignment horizontal="left"/>
    </xf>
    <xf numFmtId="0" fontId="84" fillId="0" borderId="0" xfId="2358" applyFont="1" applyAlignment="1">
      <alignment wrapText="1"/>
    </xf>
    <xf numFmtId="0" fontId="84" fillId="0" borderId="38" xfId="2358" applyFont="1" applyBorder="1" applyAlignment="1">
      <alignment horizontal="center"/>
    </xf>
    <xf numFmtId="4" fontId="84" fillId="0" borderId="38" xfId="2420" applyNumberFormat="1" applyFont="1" applyFill="1" applyBorder="1" applyAlignment="1">
      <alignment horizontal="right"/>
    </xf>
    <xf numFmtId="0" fontId="83" fillId="0" borderId="0" xfId="2421" applyFont="1" applyAlignment="1">
      <alignment horizontal="center" wrapText="1"/>
    </xf>
    <xf numFmtId="49" fontId="108" fillId="0" borderId="0" xfId="2358" applyNumberFormat="1" applyFont="1" applyAlignment="1">
      <alignment horizontal="center"/>
    </xf>
    <xf numFmtId="49" fontId="108" fillId="0" borderId="0" xfId="2358" quotePrefix="1" applyNumberFormat="1" applyFont="1" applyAlignment="1">
      <alignment horizontal="left"/>
    </xf>
    <xf numFmtId="49" fontId="84" fillId="0" borderId="0" xfId="2358" quotePrefix="1" applyNumberFormat="1" applyFont="1" applyAlignment="1">
      <alignment horizontal="left"/>
    </xf>
    <xf numFmtId="0" fontId="84" fillId="0" borderId="38" xfId="2421" applyFont="1" applyBorder="1" applyAlignment="1">
      <alignment horizontal="center"/>
    </xf>
    <xf numFmtId="0" fontId="106" fillId="0" borderId="0" xfId="2358" applyFont="1" applyAlignment="1">
      <alignment wrapText="1"/>
    </xf>
    <xf numFmtId="0" fontId="115" fillId="0" borderId="0" xfId="2358" applyFont="1" applyAlignment="1">
      <alignment horizontal="center" wrapText="1"/>
    </xf>
    <xf numFmtId="49" fontId="117" fillId="0" borderId="0" xfId="2358" quotePrefix="1" applyNumberFormat="1" applyFont="1" applyAlignment="1">
      <alignment horizontal="left"/>
    </xf>
    <xf numFmtId="0" fontId="115" fillId="0" borderId="0" xfId="2358" applyFont="1" applyAlignment="1">
      <alignment wrapText="1"/>
    </xf>
    <xf numFmtId="4" fontId="115" fillId="0" borderId="0" xfId="1" applyNumberFormat="1" applyFont="1"/>
    <xf numFmtId="4" fontId="84" fillId="0" borderId="38" xfId="2420" applyNumberFormat="1" applyFont="1" applyFill="1" applyBorder="1" applyAlignment="1">
      <alignment horizontal="center"/>
    </xf>
    <xf numFmtId="0" fontId="87" fillId="0" borderId="48" xfId="1" applyFont="1" applyBorder="1" applyAlignment="1">
      <alignment horizontal="center" wrapText="1"/>
    </xf>
    <xf numFmtId="0" fontId="84" fillId="0" borderId="38" xfId="2358" applyFont="1" applyBorder="1" applyAlignment="1">
      <alignment horizontal="left"/>
    </xf>
    <xf numFmtId="0" fontId="84" fillId="0" borderId="53" xfId="2358" applyFont="1" applyBorder="1" applyAlignment="1">
      <alignment horizontal="left"/>
    </xf>
    <xf numFmtId="0" fontId="84" fillId="0" borderId="53" xfId="2358" applyFont="1" applyBorder="1" applyAlignment="1">
      <alignment horizontal="center" wrapText="1"/>
    </xf>
    <xf numFmtId="0" fontId="106" fillId="0" borderId="0" xfId="1" applyFont="1" applyAlignment="1">
      <alignment horizontal="left" wrapText="1"/>
    </xf>
    <xf numFmtId="4" fontId="84" fillId="0" borderId="0" xfId="2420" applyNumberFormat="1" applyFont="1" applyFill="1" applyBorder="1" applyAlignment="1">
      <alignment horizontal="center"/>
    </xf>
    <xf numFmtId="4" fontId="84" fillId="0" borderId="0" xfId="2420" applyNumberFormat="1" applyFont="1" applyFill="1" applyBorder="1" applyAlignment="1">
      <alignment horizontal="right"/>
    </xf>
    <xf numFmtId="49" fontId="115" fillId="0" borderId="0" xfId="2358" applyNumberFormat="1" applyFont="1" applyAlignment="1">
      <alignment horizontal="center" wrapText="1"/>
    </xf>
    <xf numFmtId="49" fontId="117" fillId="0" borderId="0" xfId="1" quotePrefix="1" applyNumberFormat="1" applyFont="1" applyAlignment="1">
      <alignment horizontal="left"/>
    </xf>
    <xf numFmtId="4" fontId="115" fillId="0" borderId="0" xfId="1" applyNumberFormat="1" applyFont="1" applyAlignment="1">
      <alignment horizontal="right" wrapText="1"/>
    </xf>
    <xf numFmtId="4" fontId="84" fillId="0" borderId="38" xfId="2422" applyNumberFormat="1" applyFont="1" applyFill="1" applyBorder="1" applyAlignment="1">
      <alignment horizontal="center"/>
    </xf>
    <xf numFmtId="4" fontId="84" fillId="0" borderId="38" xfId="2422" applyNumberFormat="1" applyFont="1" applyFill="1" applyBorder="1" applyAlignment="1">
      <alignment horizontal="right"/>
    </xf>
    <xf numFmtId="49" fontId="108" fillId="0" borderId="0" xfId="2358" applyNumberFormat="1" applyFont="1" applyAlignment="1">
      <alignment horizontal="center" wrapText="1"/>
    </xf>
    <xf numFmtId="49" fontId="83" fillId="0" borderId="0" xfId="2358" quotePrefix="1" applyNumberFormat="1" applyFont="1" applyAlignment="1">
      <alignment horizontal="left"/>
    </xf>
    <xf numFmtId="49" fontId="83" fillId="0" borderId="0" xfId="2358" applyNumberFormat="1" applyFont="1" applyAlignment="1">
      <alignment horizontal="left"/>
    </xf>
    <xf numFmtId="0" fontId="83" fillId="0" borderId="0" xfId="2358" applyFont="1" applyAlignment="1">
      <alignment horizontal="center" wrapText="1"/>
    </xf>
    <xf numFmtId="0" fontId="83" fillId="0" borderId="0" xfId="2358" applyFont="1" applyAlignment="1">
      <alignment wrapText="1"/>
    </xf>
    <xf numFmtId="4" fontId="84" fillId="0" borderId="0" xfId="2422" applyNumberFormat="1" applyFont="1" applyFill="1" applyBorder="1" applyAlignment="1">
      <alignment horizontal="center"/>
    </xf>
    <xf numFmtId="4" fontId="84" fillId="0" borderId="0" xfId="2422" applyNumberFormat="1" applyFont="1" applyFill="1" applyBorder="1" applyAlignment="1">
      <alignment horizontal="right"/>
    </xf>
    <xf numFmtId="49" fontId="115" fillId="0" borderId="0" xfId="2358" applyNumberFormat="1" applyFont="1" applyAlignment="1">
      <alignment horizontal="center"/>
    </xf>
    <xf numFmtId="0" fontId="93" fillId="0" borderId="0" xfId="1" applyFont="1"/>
    <xf numFmtId="0" fontId="107" fillId="0" borderId="38" xfId="1" applyFont="1" applyBorder="1" applyAlignment="1">
      <alignment horizontal="left"/>
    </xf>
    <xf numFmtId="0" fontId="107" fillId="0" borderId="38" xfId="1" applyFont="1" applyBorder="1" applyAlignment="1">
      <alignment wrapText="1"/>
    </xf>
    <xf numFmtId="4" fontId="84" fillId="0" borderId="38" xfId="2423" applyNumberFormat="1" applyFont="1" applyFill="1" applyBorder="1" applyAlignment="1">
      <alignment horizontal="center"/>
    </xf>
    <xf numFmtId="4" fontId="84" fillId="0" borderId="38" xfId="2423" applyNumberFormat="1" applyFont="1" applyFill="1" applyBorder="1" applyAlignment="1">
      <alignment horizontal="right"/>
    </xf>
    <xf numFmtId="49" fontId="84" fillId="0" borderId="38" xfId="2404" quotePrefix="1" applyNumberFormat="1" applyFont="1" applyBorder="1" applyAlignment="1">
      <alignment horizontal="left" wrapText="1"/>
    </xf>
    <xf numFmtId="49" fontId="84" fillId="0" borderId="0" xfId="2404" quotePrefix="1" applyNumberFormat="1" applyFont="1" applyAlignment="1">
      <alignment horizontal="left" wrapText="1"/>
    </xf>
    <xf numFmtId="2" fontId="84" fillId="0" borderId="0" xfId="1" applyNumberFormat="1" applyFont="1" applyAlignment="1">
      <alignment wrapText="1"/>
    </xf>
    <xf numFmtId="0" fontId="84" fillId="0" borderId="0" xfId="1" applyFont="1" applyAlignment="1">
      <alignment horizontal="right"/>
    </xf>
    <xf numFmtId="2" fontId="84" fillId="0" borderId="0" xfId="1" applyNumberFormat="1" applyFont="1" applyAlignment="1">
      <alignment horizontal="right"/>
    </xf>
    <xf numFmtId="4" fontId="84" fillId="0" borderId="38" xfId="2424" applyNumberFormat="1" applyFont="1" applyFill="1" applyBorder="1" applyAlignment="1">
      <alignment horizontal="right"/>
    </xf>
    <xf numFmtId="0" fontId="124" fillId="0" borderId="0" xfId="1" applyFont="1" applyAlignment="1">
      <alignment horizontal="center"/>
    </xf>
    <xf numFmtId="0" fontId="96" fillId="0" borderId="38" xfId="1" applyFont="1" applyBorder="1" applyAlignment="1">
      <alignment horizontal="center" wrapText="1"/>
    </xf>
    <xf numFmtId="0" fontId="96" fillId="0" borderId="38" xfId="1" applyFont="1" applyBorder="1" applyAlignment="1">
      <alignment horizontal="center"/>
    </xf>
    <xf numFmtId="0" fontId="98" fillId="0" borderId="0" xfId="1" applyFont="1" applyAlignment="1">
      <alignment horizontal="center" wrapText="1"/>
    </xf>
    <xf numFmtId="4" fontId="98" fillId="0" borderId="0" xfId="1" applyNumberFormat="1" applyFont="1" applyAlignment="1">
      <alignment horizontal="right" wrapText="1"/>
    </xf>
    <xf numFmtId="0" fontId="84" fillId="0" borderId="38" xfId="1" applyFont="1" applyBorder="1" applyAlignment="1">
      <alignment horizontal="left"/>
    </xf>
    <xf numFmtId="0" fontId="125" fillId="0" borderId="38" xfId="1" applyFont="1" applyBorder="1" applyAlignment="1">
      <alignment horizontal="center" wrapText="1"/>
    </xf>
    <xf numFmtId="4" fontId="84" fillId="0" borderId="38" xfId="1" applyNumberFormat="1" applyFont="1" applyBorder="1" applyAlignment="1">
      <alignment horizontal="left"/>
    </xf>
    <xf numFmtId="4" fontId="84" fillId="0" borderId="38" xfId="1" applyNumberFormat="1" applyFont="1" applyBorder="1" applyAlignment="1">
      <alignment horizontal="center"/>
    </xf>
    <xf numFmtId="0" fontId="90" fillId="0" borderId="0" xfId="837" applyFont="1"/>
    <xf numFmtId="0" fontId="83" fillId="0" borderId="0" xfId="837" applyFont="1" applyAlignment="1">
      <alignment horizontal="center"/>
    </xf>
    <xf numFmtId="0" fontId="83" fillId="0" borderId="0" xfId="837" applyFont="1" applyAlignment="1">
      <alignment horizontal="left"/>
    </xf>
    <xf numFmtId="0" fontId="83" fillId="0" borderId="1" xfId="837" applyFont="1" applyBorder="1" applyAlignment="1">
      <alignment horizontal="left"/>
    </xf>
    <xf numFmtId="0" fontId="84" fillId="0" borderId="0" xfId="837" applyFont="1" applyAlignment="1">
      <alignment horizontal="center"/>
    </xf>
    <xf numFmtId="0" fontId="83" fillId="0" borderId="0" xfId="837" applyFont="1"/>
    <xf numFmtId="4" fontId="84" fillId="0" borderId="38" xfId="2425" applyNumberFormat="1" applyFont="1" applyFill="1" applyBorder="1" applyAlignment="1">
      <alignment horizontal="center"/>
    </xf>
    <xf numFmtId="4" fontId="84" fillId="0" borderId="38" xfId="2425" applyNumberFormat="1" applyFont="1" applyFill="1" applyBorder="1" applyAlignment="1">
      <alignment horizontal="right"/>
    </xf>
    <xf numFmtId="4" fontId="84" fillId="0" borderId="0" xfId="2425" applyNumberFormat="1" applyFont="1" applyFill="1" applyBorder="1" applyAlignment="1">
      <alignment horizontal="center"/>
    </xf>
    <xf numFmtId="4" fontId="84" fillId="0" borderId="0" xfId="2425" applyNumberFormat="1" applyFont="1" applyFill="1" applyBorder="1" applyAlignment="1">
      <alignment horizontal="right"/>
    </xf>
    <xf numFmtId="0" fontId="84" fillId="0" borderId="38" xfId="1" quotePrefix="1" applyFont="1" applyBorder="1" applyAlignment="1">
      <alignment horizontal="center"/>
    </xf>
    <xf numFmtId="173" fontId="84" fillId="0" borderId="0" xfId="2426" applyNumberFormat="1" applyFont="1" applyAlignment="1">
      <alignment horizontal="left"/>
    </xf>
    <xf numFmtId="0" fontId="84" fillId="0" borderId="0" xfId="2426" applyFont="1" applyAlignment="1">
      <alignment wrapText="1"/>
    </xf>
    <xf numFmtId="0" fontId="106" fillId="0" borderId="0" xfId="837" applyFont="1" applyAlignment="1">
      <alignment horizontal="left" wrapText="1"/>
    </xf>
    <xf numFmtId="0" fontId="106" fillId="0" borderId="0" xfId="837" applyFont="1" applyAlignment="1">
      <alignment horizontal="center" wrapText="1"/>
    </xf>
    <xf numFmtId="0" fontId="106" fillId="0" borderId="0" xfId="837" applyFont="1" applyAlignment="1">
      <alignment horizontal="left" vertical="center" wrapText="1"/>
    </xf>
    <xf numFmtId="4" fontId="98" fillId="0" borderId="0" xfId="1" applyNumberFormat="1" applyFont="1" applyAlignment="1">
      <alignment horizontal="center"/>
    </xf>
    <xf numFmtId="0" fontId="90" fillId="0" borderId="0" xfId="2427" applyFont="1"/>
    <xf numFmtId="0" fontId="83" fillId="0" borderId="0" xfId="2427" applyFont="1" applyAlignment="1">
      <alignment horizontal="center"/>
    </xf>
    <xf numFmtId="0" fontId="83" fillId="0" borderId="0" xfId="2427" applyFont="1" applyAlignment="1">
      <alignment horizontal="left"/>
    </xf>
    <xf numFmtId="0" fontId="91" fillId="0" borderId="0" xfId="2427" applyFont="1" applyAlignment="1">
      <alignment horizontal="left"/>
    </xf>
    <xf numFmtId="0" fontId="9" fillId="0" borderId="0" xfId="2427"/>
    <xf numFmtId="0" fontId="83" fillId="0" borderId="1" xfId="2427" applyFont="1" applyBorder="1" applyAlignment="1">
      <alignment horizontal="left"/>
    </xf>
    <xf numFmtId="0" fontId="84" fillId="0" borderId="0" xfId="2427" applyFont="1" applyAlignment="1">
      <alignment vertical="center"/>
    </xf>
    <xf numFmtId="0" fontId="9" fillId="0" borderId="0" xfId="2427" applyAlignment="1">
      <alignment horizontal="center"/>
    </xf>
    <xf numFmtId="0" fontId="83" fillId="0" borderId="0" xfId="2427" applyFont="1"/>
    <xf numFmtId="0" fontId="84" fillId="0" borderId="1" xfId="1" applyFont="1" applyBorder="1" applyAlignment="1">
      <alignment horizontal="center"/>
    </xf>
    <xf numFmtId="0" fontId="84" fillId="0" borderId="38" xfId="2427" applyFont="1" applyBorder="1" applyAlignment="1">
      <alignment horizontal="center"/>
    </xf>
    <xf numFmtId="0" fontId="84" fillId="0" borderId="38" xfId="2427" applyFont="1" applyBorder="1" applyAlignment="1">
      <alignment horizontal="center" wrapText="1"/>
    </xf>
    <xf numFmtId="49" fontId="84" fillId="0" borderId="38" xfId="2427" quotePrefix="1" applyNumberFormat="1" applyFont="1" applyBorder="1" applyAlignment="1">
      <alignment horizontal="left"/>
    </xf>
    <xf numFmtId="0" fontId="84" fillId="0" borderId="38" xfId="2427" applyFont="1" applyBorder="1" applyAlignment="1">
      <alignment wrapText="1"/>
    </xf>
    <xf numFmtId="4" fontId="84" fillId="0" borderId="38" xfId="2428" applyNumberFormat="1" applyFont="1" applyFill="1" applyBorder="1" applyAlignment="1">
      <alignment horizontal="right"/>
    </xf>
    <xf numFmtId="0" fontId="107" fillId="0" borderId="38" xfId="1" applyFont="1" applyBorder="1" applyAlignment="1">
      <alignment horizontal="center" wrapText="1"/>
    </xf>
    <xf numFmtId="49" fontId="107" fillId="0" borderId="38" xfId="895" quotePrefix="1" applyNumberFormat="1" applyFont="1" applyBorder="1" applyAlignment="1">
      <alignment horizontal="center"/>
    </xf>
    <xf numFmtId="49" fontId="107" fillId="0" borderId="38" xfId="895" quotePrefix="1" applyNumberFormat="1" applyFont="1" applyBorder="1" applyAlignment="1">
      <alignment horizontal="left"/>
    </xf>
    <xf numFmtId="0" fontId="107" fillId="0" borderId="38" xfId="2427" applyFont="1" applyBorder="1" applyAlignment="1">
      <alignment horizontal="center"/>
    </xf>
    <xf numFmtId="4" fontId="107" fillId="0" borderId="38" xfId="2428" applyNumberFormat="1" applyFont="1" applyFill="1" applyBorder="1" applyAlignment="1">
      <alignment horizontal="right"/>
    </xf>
    <xf numFmtId="4" fontId="107" fillId="0" borderId="38" xfId="1" applyNumberFormat="1" applyFont="1" applyBorder="1" applyAlignment="1">
      <alignment horizontal="right" wrapText="1"/>
    </xf>
    <xf numFmtId="0" fontId="84" fillId="0" borderId="38" xfId="2426" applyFont="1" applyBorder="1" applyAlignment="1">
      <alignment wrapText="1"/>
    </xf>
    <xf numFmtId="0" fontId="83" fillId="0" borderId="0" xfId="2404" applyFont="1" applyAlignment="1">
      <alignment horizontal="center" vertical="center"/>
    </xf>
    <xf numFmtId="0" fontId="84" fillId="0" borderId="0" xfId="2404" applyFont="1" applyAlignment="1">
      <alignment horizontal="center" vertical="center"/>
    </xf>
    <xf numFmtId="4" fontId="84" fillId="0" borderId="38" xfId="2420" applyNumberFormat="1" applyFont="1" applyFill="1" applyBorder="1" applyAlignment="1">
      <alignment horizontal="right" vertical="center"/>
    </xf>
    <xf numFmtId="166" fontId="87" fillId="0" borderId="0" xfId="137" applyFont="1"/>
    <xf numFmtId="0" fontId="83" fillId="0" borderId="36" xfId="1" applyFont="1" applyBorder="1" applyAlignment="1">
      <alignment horizontal="left" vertical="center"/>
    </xf>
    <xf numFmtId="4" fontId="89" fillId="34" borderId="38" xfId="2361" applyNumberFormat="1" applyFont="1" applyFill="1" applyBorder="1" applyAlignment="1" applyProtection="1">
      <alignment vertical="center"/>
      <protection locked="0"/>
    </xf>
    <xf numFmtId="4" fontId="89" fillId="34" borderId="38" xfId="790" applyNumberFormat="1" applyFont="1" applyFill="1" applyBorder="1" applyAlignment="1" applyProtection="1">
      <alignment vertical="center"/>
      <protection locked="0"/>
    </xf>
    <xf numFmtId="4" fontId="89" fillId="34" borderId="38" xfId="2404" applyNumberFormat="1" applyFont="1" applyFill="1" applyBorder="1" applyProtection="1">
      <protection locked="0"/>
    </xf>
    <xf numFmtId="0" fontId="84" fillId="0" borderId="0" xfId="2462" applyFont="1"/>
    <xf numFmtId="0" fontId="100" fillId="0" borderId="0" xfId="0" applyFont="1" applyAlignment="1">
      <alignment horizontal="justify" vertical="center"/>
    </xf>
    <xf numFmtId="0" fontId="84" fillId="0" borderId="0" xfId="2462" applyFont="1" applyAlignment="1">
      <alignment horizontal="center"/>
    </xf>
    <xf numFmtId="0" fontId="84" fillId="0" borderId="0" xfId="2462" applyFont="1" applyAlignment="1">
      <alignment horizontal="center" vertical="center"/>
    </xf>
    <xf numFmtId="0" fontId="83" fillId="0" borderId="0" xfId="2462" applyFont="1" applyAlignment="1">
      <alignment vertical="center"/>
    </xf>
    <xf numFmtId="0" fontId="84" fillId="0" borderId="4" xfId="2462" applyFont="1" applyBorder="1" applyAlignment="1">
      <alignment horizontal="center" vertical="center" wrapText="1"/>
    </xf>
    <xf numFmtId="0" fontId="84" fillId="0" borderId="50" xfId="2462" applyFont="1" applyBorder="1" applyAlignment="1">
      <alignment horizontal="center" vertical="center"/>
    </xf>
    <xf numFmtId="49" fontId="84" fillId="0" borderId="50" xfId="2462" applyNumberFormat="1" applyFont="1" applyBorder="1" applyAlignment="1">
      <alignment vertical="center" wrapText="1"/>
    </xf>
    <xf numFmtId="0" fontId="84" fillId="0" borderId="38" xfId="2462" applyFont="1" applyBorder="1" applyAlignment="1">
      <alignment horizontal="center" vertical="center"/>
    </xf>
    <xf numFmtId="49" fontId="84" fillId="0" borderId="48" xfId="2463" applyNumberFormat="1" applyFont="1" applyBorder="1" applyAlignment="1">
      <alignment horizontal="left" vertical="center" wrapText="1"/>
    </xf>
    <xf numFmtId="4" fontId="83" fillId="0" borderId="1" xfId="2462" applyNumberFormat="1" applyFont="1" applyBorder="1" applyAlignment="1">
      <alignment horizontal="center" vertical="center"/>
    </xf>
    <xf numFmtId="0" fontId="83" fillId="0" borderId="0" xfId="2462" applyFont="1" applyAlignment="1">
      <alignment horizontal="center" vertical="center"/>
    </xf>
    <xf numFmtId="0" fontId="87" fillId="0" borderId="0" xfId="2462" applyFont="1" applyAlignment="1">
      <alignment horizontal="center"/>
    </xf>
    <xf numFmtId="0" fontId="87" fillId="0" borderId="0" xfId="2462" applyFont="1"/>
    <xf numFmtId="3" fontId="87" fillId="0" borderId="0" xfId="2462" applyNumberFormat="1" applyFont="1" applyAlignment="1">
      <alignment horizontal="center" vertical="center"/>
    </xf>
    <xf numFmtId="0" fontId="87" fillId="0" borderId="0" xfId="2462" applyFont="1" applyAlignment="1">
      <alignment horizontal="center" vertical="center"/>
    </xf>
    <xf numFmtId="174" fontId="83" fillId="0" borderId="14" xfId="2462" applyNumberFormat="1" applyFont="1" applyBorder="1" applyAlignment="1">
      <alignment horizontal="center" vertical="center"/>
    </xf>
    <xf numFmtId="0" fontId="83" fillId="0" borderId="1" xfId="2462" applyFont="1" applyBorder="1" applyAlignment="1">
      <alignment horizontal="center" vertical="center" wrapText="1"/>
    </xf>
    <xf numFmtId="0" fontId="83" fillId="0" borderId="1" xfId="2462" applyFont="1" applyBorder="1" applyAlignment="1">
      <alignment horizontal="center" vertical="center"/>
    </xf>
    <xf numFmtId="4" fontId="84" fillId="34" borderId="38" xfId="1" applyNumberFormat="1" applyFont="1" applyFill="1" applyBorder="1" applyAlignment="1" applyProtection="1">
      <alignment horizontal="right" vertical="center" wrapText="1"/>
      <protection locked="0"/>
    </xf>
    <xf numFmtId="4" fontId="84" fillId="34" borderId="38" xfId="1" applyNumberFormat="1" applyFont="1" applyFill="1" applyBorder="1" applyAlignment="1" applyProtection="1">
      <alignment horizontal="right" vertical="center"/>
      <protection locked="0"/>
    </xf>
    <xf numFmtId="0" fontId="84" fillId="0" borderId="0" xfId="1" applyFont="1" applyAlignment="1" applyProtection="1">
      <alignment vertical="center"/>
      <protection locked="0"/>
    </xf>
    <xf numFmtId="2" fontId="84" fillId="34" borderId="38" xfId="1" applyNumberFormat="1" applyFont="1" applyFill="1" applyBorder="1" applyAlignment="1" applyProtection="1">
      <alignment horizontal="right" vertical="center" wrapText="1"/>
      <protection locked="0"/>
    </xf>
    <xf numFmtId="2" fontId="84" fillId="34" borderId="38" xfId="1" applyNumberFormat="1" applyFont="1" applyFill="1" applyBorder="1" applyAlignment="1" applyProtection="1">
      <alignment vertical="center" wrapText="1"/>
      <protection locked="0"/>
    </xf>
    <xf numFmtId="2" fontId="84" fillId="34" borderId="50" xfId="1" applyNumberFormat="1" applyFont="1" applyFill="1" applyBorder="1" applyAlignment="1" applyProtection="1">
      <alignment vertical="center" wrapText="1"/>
      <protection locked="0"/>
    </xf>
    <xf numFmtId="2" fontId="84" fillId="34" borderId="38" xfId="1" applyNumberFormat="1" applyFont="1" applyFill="1" applyBorder="1" applyAlignment="1" applyProtection="1">
      <alignment vertical="center"/>
      <protection locked="0"/>
    </xf>
    <xf numFmtId="2" fontId="107" fillId="34" borderId="38" xfId="1" applyNumberFormat="1" applyFont="1" applyFill="1" applyBorder="1" applyAlignment="1" applyProtection="1">
      <alignment horizontal="right" vertical="center" wrapText="1"/>
      <protection locked="0"/>
    </xf>
    <xf numFmtId="4" fontId="107" fillId="34" borderId="38" xfId="1" applyNumberFormat="1" applyFont="1" applyFill="1" applyBorder="1" applyAlignment="1" applyProtection="1">
      <alignment horizontal="right" vertical="center" wrapText="1"/>
      <protection locked="0"/>
    </xf>
    <xf numFmtId="4" fontId="84" fillId="34" borderId="38" xfId="1" applyNumberFormat="1" applyFont="1" applyFill="1" applyBorder="1" applyAlignment="1" applyProtection="1">
      <alignment vertical="center"/>
      <protection locked="0"/>
    </xf>
    <xf numFmtId="4" fontId="84" fillId="34" borderId="38" xfId="1" applyNumberFormat="1" applyFont="1" applyFill="1" applyBorder="1" applyAlignment="1" applyProtection="1">
      <alignment vertical="center" wrapText="1"/>
      <protection locked="0"/>
    </xf>
    <xf numFmtId="4" fontId="10" fillId="34" borderId="38" xfId="919" applyNumberFormat="1" applyFont="1" applyFill="1" applyBorder="1" applyAlignment="1" applyProtection="1">
      <alignment vertical="center"/>
      <protection locked="0"/>
    </xf>
    <xf numFmtId="4" fontId="84" fillId="34" borderId="38" xfId="259" applyNumberFormat="1" applyFont="1" applyFill="1" applyBorder="1" applyAlignment="1" applyProtection="1">
      <alignment horizontal="right" vertical="center" wrapText="1"/>
      <protection locked="0"/>
    </xf>
    <xf numFmtId="4" fontId="84" fillId="34" borderId="38" xfId="259" applyNumberFormat="1" applyFont="1" applyFill="1" applyBorder="1" applyAlignment="1" applyProtection="1">
      <alignment horizontal="right" vertical="center"/>
      <protection locked="0"/>
    </xf>
    <xf numFmtId="172" fontId="10" fillId="34" borderId="38" xfId="919" applyNumberFormat="1" applyFont="1" applyFill="1" applyBorder="1" applyAlignment="1" applyProtection="1">
      <alignment vertical="center"/>
      <protection locked="0"/>
    </xf>
    <xf numFmtId="172" fontId="84" fillId="34" borderId="38" xfId="259" applyNumberFormat="1" applyFont="1" applyFill="1" applyBorder="1" applyAlignment="1" applyProtection="1">
      <alignment horizontal="right" vertical="center"/>
      <protection locked="0"/>
    </xf>
    <xf numFmtId="4" fontId="84" fillId="34" borderId="46" xfId="1" applyNumberFormat="1" applyFont="1" applyFill="1" applyBorder="1" applyAlignment="1" applyProtection="1">
      <alignment horizontal="right" vertical="center" wrapText="1"/>
      <protection locked="0"/>
    </xf>
    <xf numFmtId="4" fontId="84" fillId="34" borderId="38" xfId="0" applyNumberFormat="1" applyFont="1" applyFill="1" applyBorder="1" applyAlignment="1" applyProtection="1">
      <alignment vertical="center"/>
      <protection locked="0"/>
    </xf>
    <xf numFmtId="2" fontId="107" fillId="34" borderId="38" xfId="1" applyNumberFormat="1" applyFont="1" applyFill="1" applyBorder="1" applyAlignment="1" applyProtection="1">
      <alignment vertical="center"/>
      <protection locked="0"/>
    </xf>
    <xf numFmtId="4" fontId="84" fillId="34" borderId="38" xfId="2361" applyNumberFormat="1" applyFont="1" applyFill="1" applyBorder="1" applyAlignment="1" applyProtection="1">
      <alignment horizontal="right" vertical="center"/>
      <protection locked="0"/>
    </xf>
    <xf numFmtId="4" fontId="107" fillId="34" borderId="38" xfId="2361" applyNumberFormat="1" applyFont="1" applyFill="1" applyBorder="1" applyAlignment="1" applyProtection="1">
      <alignment horizontal="right" vertical="center"/>
      <protection locked="0"/>
    </xf>
    <xf numFmtId="4" fontId="84" fillId="34" borderId="38" xfId="2361" applyNumberFormat="1" applyFont="1" applyFill="1" applyBorder="1" applyAlignment="1" applyProtection="1">
      <alignment horizontal="right" vertical="center" wrapText="1"/>
      <protection locked="0"/>
    </xf>
    <xf numFmtId="4" fontId="84" fillId="34" borderId="38" xfId="1" applyNumberFormat="1" applyFont="1" applyFill="1" applyBorder="1" applyAlignment="1" applyProtection="1">
      <alignment horizontal="right" wrapText="1"/>
      <protection locked="0"/>
    </xf>
    <xf numFmtId="4" fontId="84" fillId="34" borderId="38" xfId="2405" applyNumberFormat="1" applyFont="1" applyFill="1" applyBorder="1" applyAlignment="1" applyProtection="1">
      <alignment horizontal="right"/>
      <protection locked="0"/>
    </xf>
    <xf numFmtId="4" fontId="84" fillId="34" borderId="38" xfId="1" applyNumberFormat="1" applyFont="1" applyFill="1" applyBorder="1" applyAlignment="1" applyProtection="1">
      <alignment horizontal="right"/>
      <protection locked="0"/>
    </xf>
    <xf numFmtId="4" fontId="84" fillId="34" borderId="38" xfId="2404" applyNumberFormat="1" applyFont="1" applyFill="1" applyBorder="1" applyProtection="1">
      <protection locked="0"/>
    </xf>
    <xf numFmtId="4" fontId="84" fillId="0" borderId="0" xfId="1" applyNumberFormat="1" applyFont="1" applyAlignment="1" applyProtection="1">
      <alignment wrapText="1"/>
      <protection locked="0"/>
    </xf>
    <xf numFmtId="2" fontId="84" fillId="34" borderId="38" xfId="1" applyNumberFormat="1" applyFont="1" applyFill="1" applyBorder="1" applyAlignment="1" applyProtection="1">
      <alignment horizontal="right" wrapText="1"/>
      <protection locked="0"/>
    </xf>
    <xf numFmtId="2" fontId="84" fillId="34" borderId="38" xfId="1" applyNumberFormat="1" applyFont="1" applyFill="1" applyBorder="1" applyAlignment="1" applyProtection="1">
      <alignment wrapText="1"/>
      <protection locked="0"/>
    </xf>
    <xf numFmtId="2" fontId="84" fillId="34" borderId="38" xfId="1" applyNumberFormat="1" applyFont="1" applyFill="1" applyBorder="1" applyProtection="1">
      <protection locked="0"/>
    </xf>
    <xf numFmtId="4" fontId="84" fillId="34" borderId="38" xfId="1" applyNumberFormat="1" applyFont="1" applyFill="1" applyBorder="1" applyProtection="1">
      <protection locked="0"/>
    </xf>
    <xf numFmtId="4" fontId="84" fillId="34" borderId="38" xfId="1" applyNumberFormat="1" applyFont="1" applyFill="1" applyBorder="1" applyAlignment="1" applyProtection="1">
      <alignment wrapText="1"/>
      <protection locked="0"/>
    </xf>
    <xf numFmtId="4" fontId="84" fillId="34" borderId="46" xfId="1" applyNumberFormat="1" applyFont="1" applyFill="1" applyBorder="1" applyAlignment="1" applyProtection="1">
      <alignment horizontal="right" wrapText="1"/>
      <protection locked="0"/>
    </xf>
    <xf numFmtId="0" fontId="84" fillId="34" borderId="38" xfId="1" applyFont="1" applyFill="1" applyBorder="1" applyProtection="1">
      <protection locked="0"/>
    </xf>
    <xf numFmtId="0" fontId="89" fillId="0" borderId="38" xfId="2404" applyFont="1" applyBorder="1" applyAlignment="1">
      <alignment horizontal="left" wrapText="1"/>
    </xf>
    <xf numFmtId="0" fontId="89" fillId="0" borderId="38" xfId="2404" applyFont="1" applyBorder="1" applyAlignment="1">
      <alignment horizontal="center" wrapText="1"/>
    </xf>
    <xf numFmtId="49" fontId="107" fillId="0" borderId="38" xfId="1" quotePrefix="1" applyNumberFormat="1" applyFont="1" applyBorder="1" applyAlignment="1">
      <alignment horizontal="left"/>
    </xf>
    <xf numFmtId="4" fontId="107" fillId="34" borderId="38" xfId="1" applyNumberFormat="1" applyFont="1" applyFill="1" applyBorder="1" applyAlignment="1" applyProtection="1">
      <alignment horizontal="right" wrapText="1"/>
      <protection locked="0"/>
    </xf>
    <xf numFmtId="4" fontId="84" fillId="0" borderId="0" xfId="1" applyNumberFormat="1" applyFont="1" applyProtection="1">
      <protection locked="0"/>
    </xf>
    <xf numFmtId="4" fontId="84" fillId="34" borderId="38" xfId="2361" applyNumberFormat="1" applyFont="1" applyFill="1" applyBorder="1" applyAlignment="1" applyProtection="1">
      <alignment vertical="center"/>
      <protection locked="0"/>
    </xf>
    <xf numFmtId="0" fontId="83" fillId="0" borderId="0" xfId="270" applyFont="1" applyAlignment="1">
      <alignment horizontal="left" vertical="center"/>
    </xf>
    <xf numFmtId="0" fontId="84" fillId="0" borderId="38" xfId="270" applyFont="1" applyBorder="1" applyAlignment="1">
      <alignment vertical="top" wrapText="1"/>
    </xf>
    <xf numFmtId="0" fontId="84" fillId="0" borderId="38" xfId="270" applyFont="1" applyBorder="1" applyAlignment="1">
      <alignment horizontal="center" vertical="center"/>
    </xf>
    <xf numFmtId="4" fontId="84" fillId="0" borderId="38" xfId="2466" applyNumberFormat="1" applyFont="1" applyFill="1" applyBorder="1" applyAlignment="1">
      <alignment horizontal="right" vertical="center"/>
    </xf>
    <xf numFmtId="169" fontId="84" fillId="0" borderId="38" xfId="270" applyNumberFormat="1" applyFont="1" applyBorder="1" applyAlignment="1">
      <alignment horizontal="left" vertical="top"/>
    </xf>
    <xf numFmtId="0" fontId="83" fillId="0" borderId="0" xfId="270" applyFont="1" applyAlignment="1">
      <alignment vertical="center"/>
    </xf>
    <xf numFmtId="0" fontId="83" fillId="0" borderId="0" xfId="270" applyFont="1" applyAlignment="1">
      <alignment horizontal="left"/>
    </xf>
    <xf numFmtId="0" fontId="91" fillId="0" borderId="0" xfId="270" applyFont="1" applyAlignment="1">
      <alignment horizontal="left"/>
    </xf>
    <xf numFmtId="0" fontId="107" fillId="0" borderId="0" xfId="270" applyFont="1"/>
    <xf numFmtId="0" fontId="83" fillId="0" borderId="1" xfId="270" applyFont="1" applyBorder="1" applyAlignment="1">
      <alignment horizontal="left" vertical="center"/>
    </xf>
    <xf numFmtId="0" fontId="84" fillId="0" borderId="0" xfId="270" applyFont="1"/>
    <xf numFmtId="3" fontId="84" fillId="0" borderId="0" xfId="270" applyNumberFormat="1" applyFont="1"/>
    <xf numFmtId="0" fontId="107" fillId="0" borderId="0" xfId="270" applyFont="1" applyAlignment="1">
      <alignment vertical="center"/>
    </xf>
    <xf numFmtId="0" fontId="94" fillId="0" borderId="0" xfId="1" applyFont="1" applyAlignment="1">
      <alignment horizontal="center" vertical="top"/>
    </xf>
    <xf numFmtId="0" fontId="87" fillId="0" borderId="38" xfId="1" applyFont="1" applyBorder="1" applyAlignment="1">
      <alignment horizontal="left" vertical="center" wrapText="1"/>
    </xf>
    <xf numFmtId="49" fontId="84" fillId="0" borderId="38" xfId="270" quotePrefix="1" applyNumberFormat="1" applyFont="1" applyBorder="1" applyAlignment="1">
      <alignment horizontal="left" vertical="top"/>
    </xf>
    <xf numFmtId="4" fontId="84" fillId="0" borderId="38" xfId="2466" applyNumberFormat="1" applyFont="1" applyFill="1" applyBorder="1" applyAlignment="1" applyProtection="1">
      <alignment horizontal="right" vertical="center"/>
    </xf>
    <xf numFmtId="0" fontId="96" fillId="0" borderId="0" xfId="1" applyFont="1" applyAlignment="1">
      <alignment horizontal="left" wrapText="1"/>
    </xf>
    <xf numFmtId="49" fontId="96" fillId="0" borderId="0" xfId="1" applyNumberFormat="1" applyFont="1" applyAlignment="1">
      <alignment horizontal="left" vertical="top"/>
    </xf>
    <xf numFmtId="0" fontId="97" fillId="0" borderId="0" xfId="1" applyFont="1" applyAlignment="1">
      <alignment vertical="top" wrapText="1"/>
    </xf>
    <xf numFmtId="0" fontId="96" fillId="0" borderId="0" xfId="1" applyFont="1" applyAlignment="1">
      <alignment horizontal="center" vertical="top"/>
    </xf>
    <xf numFmtId="3" fontId="83" fillId="0" borderId="0" xfId="1" applyNumberFormat="1" applyFont="1" applyAlignment="1">
      <alignment horizontal="right" vertical="top"/>
    </xf>
    <xf numFmtId="0" fontId="99" fillId="0" borderId="0" xfId="1" applyFont="1" applyAlignment="1">
      <alignment horizontal="center" vertical="top"/>
    </xf>
    <xf numFmtId="3" fontId="100" fillId="0" borderId="0" xfId="1" applyNumberFormat="1" applyFont="1" applyAlignment="1">
      <alignment horizontal="right" vertical="top"/>
    </xf>
    <xf numFmtId="0" fontId="94" fillId="0" borderId="0" xfId="1" applyFont="1" applyAlignment="1">
      <alignment horizontal="left" wrapText="1"/>
    </xf>
    <xf numFmtId="49" fontId="94" fillId="0" borderId="0" xfId="1" quotePrefix="1" applyNumberFormat="1" applyFont="1" applyAlignment="1">
      <alignment horizontal="left" vertical="top"/>
    </xf>
    <xf numFmtId="0" fontId="94" fillId="0" borderId="0" xfId="1" applyFont="1" applyAlignment="1">
      <alignment vertical="top" wrapText="1"/>
    </xf>
    <xf numFmtId="0" fontId="83" fillId="0" borderId="0" xfId="1" applyFont="1" applyAlignment="1">
      <alignment horizontal="center" vertical="top"/>
    </xf>
    <xf numFmtId="0" fontId="90" fillId="0" borderId="0" xfId="2467" applyFont="1" applyAlignment="1">
      <alignment vertical="center"/>
    </xf>
    <xf numFmtId="0" fontId="83" fillId="0" borderId="0" xfId="2467" applyFont="1" applyAlignment="1">
      <alignment horizontal="center" vertical="center"/>
    </xf>
    <xf numFmtId="0" fontId="83" fillId="0" borderId="0" xfId="2467" applyFont="1" applyAlignment="1">
      <alignment horizontal="left" vertical="center"/>
    </xf>
    <xf numFmtId="0" fontId="91" fillId="0" borderId="0" xfId="2467" applyFont="1" applyAlignment="1">
      <alignment horizontal="left" vertical="center"/>
    </xf>
    <xf numFmtId="0" fontId="84" fillId="0" borderId="0" xfId="2467" applyFont="1" applyAlignment="1">
      <alignment vertical="center"/>
    </xf>
    <xf numFmtId="0" fontId="83" fillId="0" borderId="1" xfId="2467" applyFont="1" applyBorder="1" applyAlignment="1">
      <alignment horizontal="left" vertical="center"/>
    </xf>
    <xf numFmtId="0" fontId="84" fillId="0" borderId="0" xfId="2467" applyFont="1" applyAlignment="1">
      <alignment horizontal="center" vertical="center"/>
    </xf>
    <xf numFmtId="0" fontId="83" fillId="0" borderId="0" xfId="2467" applyFont="1" applyAlignment="1">
      <alignment vertical="center"/>
    </xf>
    <xf numFmtId="0" fontId="84" fillId="0" borderId="38" xfId="2467" applyFont="1" applyBorder="1" applyAlignment="1">
      <alignment horizontal="center" vertical="center"/>
    </xf>
    <xf numFmtId="49" fontId="84" fillId="0" borderId="38" xfId="2467" quotePrefix="1" applyNumberFormat="1" applyFont="1" applyBorder="1" applyAlignment="1">
      <alignment horizontal="left" vertical="center"/>
    </xf>
    <xf numFmtId="0" fontId="84" fillId="0" borderId="38" xfId="2467" applyFont="1" applyBorder="1" applyAlignment="1">
      <alignment vertical="center" wrapText="1"/>
    </xf>
    <xf numFmtId="4" fontId="84" fillId="0" borderId="38" xfId="2468" applyNumberFormat="1" applyFont="1" applyFill="1" applyBorder="1" applyAlignment="1" applyProtection="1">
      <alignment horizontal="right" vertical="center"/>
    </xf>
    <xf numFmtId="169" fontId="84" fillId="0" borderId="38" xfId="2467" applyNumberFormat="1" applyFont="1" applyBorder="1" applyAlignment="1">
      <alignment horizontal="left" vertical="center"/>
    </xf>
    <xf numFmtId="0" fontId="84" fillId="0" borderId="38" xfId="2467" applyFont="1" applyBorder="1" applyAlignment="1">
      <alignment horizontal="center" vertical="center" wrapText="1"/>
    </xf>
    <xf numFmtId="0" fontId="90" fillId="0" borderId="0" xfId="2752" applyFont="1"/>
    <xf numFmtId="0" fontId="83" fillId="0" borderId="0" xfId="2752" applyFont="1" applyAlignment="1">
      <alignment horizontal="center"/>
    </xf>
    <xf numFmtId="0" fontId="83" fillId="0" borderId="0" xfId="2752" applyFont="1" applyAlignment="1">
      <alignment horizontal="left"/>
    </xf>
    <xf numFmtId="0" fontId="91" fillId="0" borderId="0" xfId="2752" applyFont="1" applyAlignment="1">
      <alignment horizontal="left"/>
    </xf>
    <xf numFmtId="0" fontId="84" fillId="0" borderId="0" xfId="2752" applyFont="1"/>
    <xf numFmtId="0" fontId="83" fillId="0" borderId="1" xfId="2752" applyFont="1" applyBorder="1" applyAlignment="1">
      <alignment horizontal="left"/>
    </xf>
    <xf numFmtId="3" fontId="84" fillId="0" borderId="0" xfId="2752" applyNumberFormat="1" applyFont="1" applyAlignment="1">
      <alignment vertical="center"/>
    </xf>
    <xf numFmtId="0" fontId="84" fillId="0" borderId="0" xfId="2752" applyFont="1" applyAlignment="1">
      <alignment vertical="center"/>
    </xf>
    <xf numFmtId="0" fontId="84" fillId="0" borderId="0" xfId="2752" applyFont="1" applyAlignment="1">
      <alignment horizontal="center"/>
    </xf>
    <xf numFmtId="0" fontId="83" fillId="0" borderId="0" xfId="2752" applyFont="1"/>
    <xf numFmtId="49" fontId="84" fillId="0" borderId="38" xfId="2752" quotePrefix="1" applyNumberFormat="1" applyFont="1" applyBorder="1" applyAlignment="1">
      <alignment horizontal="left"/>
    </xf>
    <xf numFmtId="0" fontId="84" fillId="0" borderId="38" xfId="2752" applyFont="1" applyBorder="1" applyAlignment="1">
      <alignment horizontal="center"/>
    </xf>
    <xf numFmtId="0" fontId="84" fillId="0" borderId="38" xfId="2752" applyFont="1" applyBorder="1" applyAlignment="1">
      <alignment wrapText="1"/>
    </xf>
    <xf numFmtId="169" fontId="84" fillId="0" borderId="38" xfId="2752" applyNumberFormat="1" applyFont="1" applyBorder="1" applyAlignment="1">
      <alignment horizontal="left"/>
    </xf>
    <xf numFmtId="0" fontId="84" fillId="0" borderId="38" xfId="2752" applyFont="1" applyBorder="1" applyAlignment="1">
      <alignment horizontal="center" wrapText="1"/>
    </xf>
    <xf numFmtId="0" fontId="84" fillId="0" borderId="0" xfId="270" applyFont="1" applyAlignment="1">
      <alignment horizontal="center" vertical="center"/>
    </xf>
    <xf numFmtId="49" fontId="84" fillId="0" borderId="38" xfId="2752" quotePrefix="1" applyNumberFormat="1" applyFont="1" applyBorder="1" applyAlignment="1">
      <alignment horizontal="left" vertical="center"/>
    </xf>
    <xf numFmtId="0" fontId="84" fillId="0" borderId="38" xfId="2752" applyFont="1" applyBorder="1" applyAlignment="1">
      <alignment vertical="center" wrapText="1"/>
    </xf>
    <xf numFmtId="0" fontId="84" fillId="0" borderId="38" xfId="2752" applyFont="1" applyBorder="1" applyAlignment="1">
      <alignment horizontal="center" vertical="center"/>
    </xf>
    <xf numFmtId="169" fontId="84" fillId="0" borderId="38" xfId="2752" applyNumberFormat="1" applyFont="1" applyBorder="1" applyAlignment="1">
      <alignment horizontal="left" vertical="center"/>
    </xf>
    <xf numFmtId="4" fontId="107" fillId="34" borderId="38" xfId="2753" applyNumberFormat="1" applyFont="1" applyFill="1" applyBorder="1" applyAlignment="1" applyProtection="1">
      <alignment vertical="center"/>
      <protection locked="0"/>
    </xf>
    <xf numFmtId="0" fontId="100" fillId="0" borderId="0" xfId="837" applyFont="1" applyAlignment="1">
      <alignment vertical="center"/>
    </xf>
    <xf numFmtId="0" fontId="93" fillId="0" borderId="0" xfId="837" applyFont="1" applyAlignment="1">
      <alignment horizontal="center" vertical="center" wrapText="1"/>
    </xf>
    <xf numFmtId="0" fontId="93" fillId="0" borderId="0" xfId="837" applyFont="1" applyAlignment="1">
      <alignment vertical="center" wrapText="1"/>
    </xf>
    <xf numFmtId="49" fontId="84" fillId="0" borderId="38" xfId="837" applyNumberFormat="1" applyFont="1" applyBorder="1" applyAlignment="1">
      <alignment horizontal="left" vertical="center"/>
    </xf>
    <xf numFmtId="0" fontId="107" fillId="0" borderId="38" xfId="2753" applyFont="1" applyBorder="1" applyAlignment="1">
      <alignment horizontal="center" vertical="center"/>
    </xf>
    <xf numFmtId="0" fontId="107" fillId="0" borderId="38" xfId="2753" quotePrefix="1" applyFont="1" applyBorder="1" applyAlignment="1">
      <alignment vertical="center"/>
    </xf>
    <xf numFmtId="0" fontId="107" fillId="0" borderId="38" xfId="2753" applyFont="1" applyBorder="1" applyAlignment="1">
      <alignment vertical="center"/>
    </xf>
    <xf numFmtId="4" fontId="107" fillId="0" borderId="38" xfId="2753" applyNumberFormat="1" applyFont="1" applyBorder="1" applyAlignment="1">
      <alignment vertical="center"/>
    </xf>
    <xf numFmtId="0" fontId="120" fillId="0" borderId="0" xfId="837" applyFont="1" applyAlignment="1">
      <alignment vertical="center" wrapText="1"/>
    </xf>
    <xf numFmtId="4" fontId="84" fillId="0" borderId="0" xfId="2754" applyNumberFormat="1" applyFont="1" applyFill="1" applyBorder="1" applyAlignment="1" applyProtection="1">
      <alignment horizontal="center" vertical="center"/>
    </xf>
    <xf numFmtId="4" fontId="84" fillId="0" borderId="0" xfId="2754" applyNumberFormat="1" applyFont="1" applyFill="1" applyBorder="1" applyAlignment="1" applyProtection="1">
      <alignment horizontal="right" vertical="center"/>
    </xf>
    <xf numFmtId="0" fontId="84" fillId="0" borderId="38" xfId="837" applyFont="1" applyBorder="1" applyAlignment="1">
      <alignment horizontal="center" vertical="center"/>
    </xf>
    <xf numFmtId="4" fontId="84" fillId="0" borderId="38" xfId="2754" applyNumberFormat="1" applyFont="1" applyFill="1" applyBorder="1" applyAlignment="1" applyProtection="1">
      <alignment horizontal="right" vertical="center"/>
    </xf>
    <xf numFmtId="0" fontId="83" fillId="0" borderId="3" xfId="2404" applyFont="1" applyBorder="1" applyAlignment="1">
      <alignment horizontal="center" vertical="center"/>
    </xf>
    <xf numFmtId="0" fontId="83" fillId="0" borderId="53" xfId="2404" applyFont="1" applyBorder="1" applyAlignment="1">
      <alignment horizontal="center" vertical="center" wrapText="1"/>
    </xf>
    <xf numFmtId="0" fontId="83" fillId="0" borderId="69" xfId="2404" applyFont="1" applyBorder="1" applyAlignment="1">
      <alignment horizontal="center" vertical="center" wrapText="1"/>
    </xf>
    <xf numFmtId="0" fontId="83" fillId="0" borderId="61" xfId="2404" applyFont="1" applyBorder="1" applyAlignment="1">
      <alignment horizontal="center" vertical="center" wrapText="1"/>
    </xf>
    <xf numFmtId="0" fontId="84" fillId="0" borderId="70" xfId="2404" applyFont="1" applyBorder="1" applyAlignment="1">
      <alignment horizontal="center" vertical="top" wrapText="1"/>
    </xf>
    <xf numFmtId="0" fontId="84" fillId="0" borderId="70" xfId="2404" applyFont="1" applyBorder="1" applyAlignment="1">
      <alignment horizontal="center" vertical="center" wrapText="1"/>
    </xf>
    <xf numFmtId="0" fontId="84" fillId="0" borderId="64" xfId="2404" applyFont="1" applyBorder="1" applyAlignment="1">
      <alignment horizontal="center" vertical="center" wrapText="1"/>
    </xf>
    <xf numFmtId="0" fontId="84" fillId="0" borderId="5" xfId="2404" applyFont="1" applyBorder="1" applyAlignment="1">
      <alignment horizontal="center" vertical="center" wrapText="1"/>
    </xf>
    <xf numFmtId="0" fontId="84" fillId="0" borderId="72" xfId="2404" applyFont="1" applyBorder="1" applyAlignment="1">
      <alignment horizontal="center" vertical="center"/>
    </xf>
    <xf numFmtId="49" fontId="84" fillId="0" borderId="50" xfId="2404" applyNumberFormat="1" applyFont="1" applyBorder="1" applyAlignment="1">
      <alignment vertical="center" wrapText="1"/>
    </xf>
    <xf numFmtId="4" fontId="84" fillId="0" borderId="50" xfId="2404" applyNumberFormat="1" applyFont="1" applyBorder="1" applyAlignment="1">
      <alignment horizontal="center" vertical="center"/>
    </xf>
    <xf numFmtId="4" fontId="84" fillId="0" borderId="73" xfId="2404" applyNumberFormat="1" applyFont="1" applyBorder="1" applyAlignment="1">
      <alignment horizontal="center" vertical="center"/>
    </xf>
    <xf numFmtId="4" fontId="83" fillId="0" borderId="71" xfId="2404" applyNumberFormat="1" applyFont="1" applyBorder="1" applyAlignment="1">
      <alignment horizontal="center" vertical="center"/>
    </xf>
    <xf numFmtId="0" fontId="87" fillId="0" borderId="0" xfId="2404" applyFont="1" applyAlignment="1">
      <alignment horizontal="center"/>
    </xf>
    <xf numFmtId="3" fontId="87" fillId="0" borderId="0" xfId="2404" applyNumberFormat="1" applyFont="1" applyAlignment="1">
      <alignment horizontal="center" vertical="center"/>
    </xf>
    <xf numFmtId="0" fontId="87" fillId="0" borderId="0" xfId="2404" applyFont="1" applyAlignment="1">
      <alignment horizontal="center" vertical="center"/>
    </xf>
    <xf numFmtId="166" fontId="87" fillId="0" borderId="0" xfId="137" applyFont="1" applyProtection="1"/>
    <xf numFmtId="0" fontId="35" fillId="0" borderId="38" xfId="1" applyBorder="1" applyAlignment="1">
      <alignment horizontal="center" vertical="center" wrapText="1"/>
    </xf>
    <xf numFmtId="0" fontId="133" fillId="0" borderId="38" xfId="1" applyFont="1" applyBorder="1" applyAlignment="1">
      <alignment horizontal="left" vertical="center" wrapText="1"/>
    </xf>
    <xf numFmtId="4" fontId="35" fillId="0" borderId="38" xfId="798" applyNumberFormat="1" applyFont="1" applyFill="1" applyBorder="1" applyAlignment="1">
      <alignment horizontal="right" vertical="center"/>
    </xf>
    <xf numFmtId="4" fontId="35" fillId="0" borderId="38" xfId="1" applyNumberFormat="1" applyBorder="1" applyAlignment="1">
      <alignment horizontal="right" vertical="center" wrapText="1"/>
    </xf>
    <xf numFmtId="0" fontId="35" fillId="0" borderId="0" xfId="1"/>
    <xf numFmtId="0" fontId="35" fillId="0" borderId="0" xfId="1" applyAlignment="1">
      <alignment horizontal="center" vertical="center" wrapText="1"/>
    </xf>
    <xf numFmtId="169" fontId="135" fillId="0" borderId="0" xfId="1" applyNumberFormat="1" applyFont="1" applyAlignment="1">
      <alignment horizontal="left" vertical="center" wrapText="1"/>
    </xf>
    <xf numFmtId="0" fontId="134" fillId="0" borderId="0" xfId="0" applyFont="1" applyAlignment="1">
      <alignment horizontal="center" vertical="top"/>
    </xf>
    <xf numFmtId="4" fontId="35" fillId="0" borderId="0" xfId="798" applyNumberFormat="1" applyFont="1" applyFill="1" applyBorder="1" applyAlignment="1">
      <alignment horizontal="right" vertical="center"/>
    </xf>
    <xf numFmtId="4" fontId="35" fillId="0" borderId="0" xfId="1" applyNumberFormat="1" applyAlignment="1">
      <alignment horizontal="right" vertical="center" wrapText="1"/>
    </xf>
    <xf numFmtId="4" fontId="135" fillId="0" borderId="0" xfId="1" applyNumberFormat="1" applyFont="1" applyAlignment="1">
      <alignment horizontal="right" vertical="center"/>
    </xf>
    <xf numFmtId="49" fontId="84" fillId="0" borderId="0" xfId="268" quotePrefix="1" applyNumberFormat="1" applyFont="1" applyAlignment="1">
      <alignment horizontal="left"/>
    </xf>
    <xf numFmtId="0" fontId="84" fillId="0" borderId="0" xfId="268" applyFont="1" applyAlignment="1">
      <alignment wrapText="1"/>
    </xf>
    <xf numFmtId="0" fontId="133" fillId="0" borderId="0" xfId="1" applyFont="1" applyAlignment="1">
      <alignment horizontal="left" vertical="center" wrapText="1"/>
    </xf>
    <xf numFmtId="49" fontId="134" fillId="0" borderId="0" xfId="0" quotePrefix="1" applyNumberFormat="1" applyFont="1" applyAlignment="1">
      <alignment horizontal="left" vertical="top"/>
    </xf>
    <xf numFmtId="0" fontId="134" fillId="0" borderId="0" xfId="0" applyFont="1" applyAlignment="1">
      <alignment vertical="top" wrapText="1"/>
    </xf>
    <xf numFmtId="4" fontId="84" fillId="0" borderId="0" xfId="113" applyNumberFormat="1" applyFont="1" applyFill="1" applyBorder="1" applyAlignment="1">
      <alignment horizontal="right" wrapText="1"/>
    </xf>
    <xf numFmtId="4" fontId="84" fillId="0" borderId="0" xfId="916" applyNumberFormat="1" applyFont="1" applyFill="1" applyBorder="1" applyAlignment="1">
      <alignment horizontal="right" vertical="center" wrapText="1"/>
    </xf>
    <xf numFmtId="0" fontId="87" fillId="0" borderId="0" xfId="1" applyFont="1" applyAlignment="1">
      <alignment horizontal="left" vertical="center" wrapText="1"/>
    </xf>
    <xf numFmtId="169" fontId="84" fillId="0" borderId="0" xfId="270" applyNumberFormat="1" applyFont="1" applyAlignment="1">
      <alignment horizontal="left" vertical="top"/>
    </xf>
    <xf numFmtId="0" fontId="84" fillId="0" borderId="0" xfId="270" applyFont="1" applyAlignment="1">
      <alignment vertical="top" wrapText="1"/>
    </xf>
    <xf numFmtId="4" fontId="84" fillId="0" borderId="0" xfId="2466" applyNumberFormat="1" applyFont="1" applyFill="1" applyBorder="1" applyAlignment="1" applyProtection="1">
      <alignment horizontal="right" vertical="center"/>
    </xf>
    <xf numFmtId="169" fontId="84" fillId="0" borderId="38" xfId="0" applyNumberFormat="1" applyFont="1" applyBorder="1" applyAlignment="1">
      <alignment horizontal="left" vertical="center"/>
    </xf>
    <xf numFmtId="0" fontId="84" fillId="0" borderId="38" xfId="0" applyFont="1" applyBorder="1" applyAlignment="1">
      <alignment horizontal="center" vertical="center" wrapText="1"/>
    </xf>
    <xf numFmtId="4" fontId="84" fillId="0" borderId="38" xfId="3196" applyNumberFormat="1" applyFont="1" applyFill="1" applyBorder="1" applyAlignment="1" applyProtection="1">
      <alignment horizontal="right" vertical="center"/>
    </xf>
    <xf numFmtId="0" fontId="84" fillId="0" borderId="38" xfId="0" applyFont="1" applyBorder="1" applyAlignment="1">
      <alignment vertical="center" wrapText="1"/>
    </xf>
    <xf numFmtId="4" fontId="84" fillId="0" borderId="38" xfId="2860" applyNumberFormat="1" applyFont="1" applyFill="1" applyBorder="1" applyAlignment="1" applyProtection="1">
      <alignment horizontal="right" vertical="center"/>
    </xf>
    <xf numFmtId="4" fontId="84" fillId="0" borderId="38" xfId="2755" applyNumberFormat="1" applyFont="1" applyFill="1" applyBorder="1" applyAlignment="1">
      <alignment horizontal="right" vertical="center"/>
    </xf>
    <xf numFmtId="4" fontId="84" fillId="0" borderId="38" xfId="2756" applyNumberFormat="1" applyFont="1" applyFill="1" applyBorder="1" applyAlignment="1">
      <alignment horizontal="right" vertical="center"/>
    </xf>
    <xf numFmtId="0" fontId="84" fillId="0" borderId="38" xfId="3219" applyFont="1" applyBorder="1" applyAlignment="1">
      <alignment horizontal="center" vertical="center" wrapText="1"/>
    </xf>
    <xf numFmtId="0" fontId="84" fillId="0" borderId="38" xfId="3219" applyFont="1" applyBorder="1" applyAlignment="1">
      <alignment vertical="center" wrapText="1"/>
    </xf>
    <xf numFmtId="4" fontId="84" fillId="0" borderId="38" xfId="3192" applyNumberFormat="1" applyFont="1" applyFill="1" applyBorder="1" applyAlignment="1">
      <alignment horizontal="right" vertical="center"/>
    </xf>
    <xf numFmtId="49" fontId="83" fillId="0" borderId="0" xfId="3219" applyNumberFormat="1" applyFont="1" applyAlignment="1">
      <alignment horizontal="center" vertical="center" wrapText="1"/>
    </xf>
    <xf numFmtId="0" fontId="83" fillId="0" borderId="0" xfId="3219" applyFont="1" applyAlignment="1">
      <alignment horizontal="left" vertical="center" wrapText="1"/>
    </xf>
    <xf numFmtId="0" fontId="83" fillId="0" borderId="0" xfId="3219" applyFont="1" applyAlignment="1">
      <alignment vertical="center" wrapText="1"/>
    </xf>
    <xf numFmtId="49" fontId="84" fillId="0" borderId="38" xfId="3219" applyNumberFormat="1" applyFont="1" applyBorder="1" applyAlignment="1">
      <alignment horizontal="left" vertical="center"/>
    </xf>
    <xf numFmtId="4" fontId="84" fillId="0" borderId="38" xfId="2831" applyNumberFormat="1" applyFont="1" applyFill="1" applyBorder="1" applyAlignment="1">
      <alignment horizontal="right" vertical="center"/>
    </xf>
    <xf numFmtId="4" fontId="84" fillId="30" borderId="38" xfId="2407" applyNumberFormat="1" applyFont="1" applyFill="1" applyBorder="1" applyAlignment="1">
      <alignment horizontal="right"/>
    </xf>
    <xf numFmtId="2" fontId="84" fillId="0" borderId="38" xfId="2420" applyNumberFormat="1" applyFont="1" applyFill="1" applyBorder="1" applyAlignment="1">
      <alignment horizontal="right" vertical="center"/>
    </xf>
    <xf numFmtId="0" fontId="84" fillId="0" borderId="38" xfId="2467" applyFont="1" applyBorder="1" applyAlignment="1">
      <alignment horizontal="left" vertical="center" wrapText="1"/>
    </xf>
    <xf numFmtId="0" fontId="84" fillId="0" borderId="38" xfId="2467" applyFont="1" applyBorder="1" applyAlignment="1">
      <alignment horizontal="left" vertical="center"/>
    </xf>
    <xf numFmtId="170" fontId="84" fillId="0" borderId="38" xfId="2467" applyNumberFormat="1" applyFont="1" applyBorder="1" applyAlignment="1">
      <alignment horizontal="right" vertical="center"/>
    </xf>
    <xf numFmtId="49" fontId="84" fillId="0" borderId="0" xfId="0" quotePrefix="1" applyNumberFormat="1" applyFont="1" applyAlignment="1">
      <alignment horizontal="left" vertical="center"/>
    </xf>
    <xf numFmtId="0" fontId="84" fillId="0" borderId="0" xfId="0" applyFont="1" applyAlignment="1">
      <alignment vertical="center" wrapText="1"/>
    </xf>
    <xf numFmtId="170" fontId="89" fillId="0" borderId="0" xfId="0" applyNumberFormat="1" applyFont="1" applyAlignment="1" applyProtection="1">
      <alignment vertical="center"/>
      <protection locked="0"/>
    </xf>
    <xf numFmtId="2" fontId="84" fillId="0" borderId="38" xfId="2831" applyNumberFormat="1" applyFont="1" applyFill="1" applyBorder="1" applyAlignment="1">
      <alignment horizontal="right" vertical="center"/>
    </xf>
    <xf numFmtId="169" fontId="84" fillId="0" borderId="0" xfId="2752" applyNumberFormat="1" applyFont="1" applyAlignment="1">
      <alignment horizontal="left" vertical="center"/>
    </xf>
    <xf numFmtId="0" fontId="84" fillId="0" borderId="0" xfId="2752" applyFont="1" applyAlignment="1">
      <alignment vertical="center" wrapText="1"/>
    </xf>
    <xf numFmtId="0" fontId="84" fillId="0" borderId="0" xfId="2752" applyFont="1" applyAlignment="1">
      <alignment horizontal="center" vertical="center"/>
    </xf>
    <xf numFmtId="2" fontId="84" fillId="0" borderId="0" xfId="2831" applyNumberFormat="1" applyFont="1" applyFill="1" applyBorder="1" applyAlignment="1">
      <alignment horizontal="right" vertical="center"/>
    </xf>
    <xf numFmtId="4" fontId="84" fillId="0" borderId="38" xfId="2362" applyNumberFormat="1" applyFont="1" applyFill="1" applyBorder="1" applyAlignment="1" applyProtection="1">
      <alignment horizontal="right" vertical="center"/>
      <protection locked="0"/>
    </xf>
    <xf numFmtId="4" fontId="84" fillId="0" borderId="38" xfId="6507" applyNumberFormat="1" applyFont="1" applyFill="1" applyBorder="1" applyAlignment="1">
      <alignment horizontal="center" vertical="center"/>
    </xf>
    <xf numFmtId="4" fontId="84" fillId="0" borderId="38" xfId="6507" applyNumberFormat="1" applyFont="1" applyFill="1" applyBorder="1" applyAlignment="1">
      <alignment horizontal="right" vertical="center"/>
    </xf>
    <xf numFmtId="4" fontId="92" fillId="0" borderId="0" xfId="6507" applyNumberFormat="1" applyFont="1" applyFill="1" applyBorder="1" applyAlignment="1">
      <alignment horizontal="center" vertical="center"/>
    </xf>
    <xf numFmtId="4" fontId="92" fillId="0" borderId="0" xfId="6507" applyNumberFormat="1" applyFont="1" applyFill="1" applyBorder="1" applyAlignment="1">
      <alignment horizontal="right" vertical="center"/>
    </xf>
    <xf numFmtId="4" fontId="84" fillId="0" borderId="0" xfId="6507" applyNumberFormat="1" applyFont="1" applyFill="1" applyBorder="1" applyAlignment="1">
      <alignment horizontal="center" vertical="center"/>
    </xf>
    <xf numFmtId="4" fontId="84" fillId="0" borderId="0" xfId="6507" applyNumberFormat="1" applyFont="1" applyFill="1" applyBorder="1" applyAlignment="1">
      <alignment horizontal="right" vertical="center"/>
    </xf>
    <xf numFmtId="0" fontId="84" fillId="0" borderId="0" xfId="2430" applyFont="1" applyAlignment="1">
      <alignment horizontal="center" vertical="center"/>
    </xf>
    <xf numFmtId="49" fontId="108" fillId="0" borderId="38" xfId="2430" applyNumberFormat="1" applyFont="1" applyBorder="1" applyAlignment="1">
      <alignment horizontal="center" vertical="center" wrapText="1"/>
    </xf>
    <xf numFmtId="0" fontId="84" fillId="0" borderId="0" xfId="2430" applyFont="1" applyAlignment="1">
      <alignment vertical="center" wrapText="1"/>
    </xf>
    <xf numFmtId="49" fontId="84" fillId="0" borderId="38" xfId="2430" quotePrefix="1" applyNumberFormat="1" applyFont="1" applyBorder="1" applyAlignment="1">
      <alignment horizontal="left" vertical="center"/>
    </xf>
    <xf numFmtId="49" fontId="84" fillId="0" borderId="45" xfId="2430" applyNumberFormat="1" applyFont="1" applyBorder="1" applyAlignment="1" applyProtection="1">
      <alignment horizontal="left" vertical="center" wrapText="1"/>
      <protection locked="0"/>
    </xf>
    <xf numFmtId="4" fontId="84" fillId="0" borderId="0" xfId="916" applyNumberFormat="1" applyFont="1" applyFill="1" applyBorder="1" applyAlignment="1">
      <alignment horizontal="right" vertical="center"/>
    </xf>
    <xf numFmtId="49" fontId="84" fillId="0" borderId="0" xfId="2430" applyNumberFormat="1" applyFont="1" applyAlignment="1" applyProtection="1">
      <alignment horizontal="left" vertical="center" wrapText="1"/>
      <protection locked="0"/>
    </xf>
    <xf numFmtId="49" fontId="84" fillId="0" borderId="47" xfId="2430" applyNumberFormat="1" applyFont="1" applyBorder="1" applyAlignment="1" applyProtection="1">
      <alignment horizontal="left" vertical="center" wrapText="1"/>
      <protection locked="0"/>
    </xf>
    <xf numFmtId="0" fontId="84" fillId="0" borderId="38" xfId="2430" applyFont="1" applyBorder="1" applyAlignment="1">
      <alignment horizontal="center" vertical="center"/>
    </xf>
    <xf numFmtId="0" fontId="84" fillId="0" borderId="38" xfId="2430" applyFont="1" applyBorder="1" applyAlignment="1">
      <alignment vertical="center" wrapText="1"/>
    </xf>
    <xf numFmtId="0" fontId="93" fillId="0" borderId="0" xfId="2430" applyFont="1" applyAlignment="1">
      <alignment vertical="center" wrapText="1"/>
    </xf>
    <xf numFmtId="0" fontId="93" fillId="0" borderId="0" xfId="2430" applyFont="1" applyAlignment="1">
      <alignment horizontal="center" vertical="center" wrapText="1"/>
    </xf>
    <xf numFmtId="0" fontId="84" fillId="0" borderId="38" xfId="6523" applyFont="1" applyBorder="1" applyAlignment="1">
      <alignment vertical="center" wrapText="1"/>
    </xf>
    <xf numFmtId="4" fontId="84" fillId="0" borderId="38" xfId="6498" applyNumberFormat="1" applyFont="1" applyFill="1" applyBorder="1" applyAlignment="1">
      <alignment horizontal="right" vertical="center"/>
    </xf>
    <xf numFmtId="49" fontId="84" fillId="0" borderId="38" xfId="6523" quotePrefix="1" applyNumberFormat="1" applyFont="1" applyBorder="1" applyAlignment="1">
      <alignment horizontal="left" vertical="center"/>
    </xf>
    <xf numFmtId="4" fontId="84" fillId="0" borderId="38" xfId="6498" applyNumberFormat="1" applyFont="1" applyFill="1" applyBorder="1" applyAlignment="1">
      <alignment horizontal="center" vertical="center"/>
    </xf>
    <xf numFmtId="4" fontId="84" fillId="0" borderId="38" xfId="2362" applyNumberFormat="1" applyFont="1" applyFill="1" applyBorder="1" applyAlignment="1" applyProtection="1">
      <alignment horizontal="right" vertical="center"/>
    </xf>
    <xf numFmtId="4" fontId="84" fillId="0" borderId="0" xfId="2362" applyNumberFormat="1" applyFont="1" applyFill="1" applyBorder="1" applyAlignment="1" applyProtection="1">
      <alignment horizontal="right" vertical="center"/>
    </xf>
    <xf numFmtId="0" fontId="84" fillId="0" borderId="54" xfId="1" applyFont="1" applyBorder="1" applyAlignment="1">
      <alignment horizontal="center" vertical="center"/>
    </xf>
    <xf numFmtId="170" fontId="84" fillId="0" borderId="38" xfId="2361" applyNumberFormat="1" applyFont="1" applyBorder="1" applyAlignment="1">
      <alignment vertical="center"/>
    </xf>
    <xf numFmtId="0" fontId="87" fillId="0" borderId="54" xfId="1" applyFont="1" applyBorder="1" applyAlignment="1">
      <alignment horizontal="center" vertical="center" wrapText="1"/>
    </xf>
    <xf numFmtId="4" fontId="84" fillId="0" borderId="38" xfId="2348" applyNumberFormat="1" applyFont="1" applyFill="1" applyBorder="1" applyAlignment="1" applyProtection="1">
      <alignment horizontal="right" vertical="center"/>
    </xf>
    <xf numFmtId="170" fontId="89" fillId="0" borderId="38" xfId="0" applyNumberFormat="1" applyFont="1" applyBorder="1" applyAlignment="1">
      <alignment vertical="center"/>
    </xf>
    <xf numFmtId="170" fontId="89" fillId="0" borderId="0" xfId="0" applyNumberFormat="1" applyFont="1" applyAlignment="1">
      <alignment vertical="center"/>
    </xf>
    <xf numFmtId="4" fontId="84" fillId="0" borderId="0" xfId="798" applyNumberFormat="1" applyFont="1" applyFill="1" applyBorder="1" applyAlignment="1" applyProtection="1">
      <alignment horizontal="center" vertical="center"/>
    </xf>
    <xf numFmtId="4" fontId="84" fillId="0" borderId="0" xfId="798" applyNumberFormat="1" applyFont="1" applyFill="1" applyBorder="1" applyAlignment="1" applyProtection="1">
      <alignment horizontal="right" vertical="center"/>
    </xf>
    <xf numFmtId="4" fontId="84" fillId="0" borderId="38" xfId="798" applyNumberFormat="1" applyFont="1" applyFill="1" applyBorder="1" applyAlignment="1" applyProtection="1">
      <alignment horizontal="right" vertical="center"/>
    </xf>
    <xf numFmtId="4" fontId="84" fillId="0" borderId="38" xfId="3784" applyNumberFormat="1" applyFont="1" applyFill="1" applyBorder="1" applyAlignment="1" applyProtection="1">
      <alignment horizontal="right" vertical="center"/>
    </xf>
    <xf numFmtId="4" fontId="84" fillId="0" borderId="38" xfId="2361" applyNumberFormat="1" applyFont="1" applyBorder="1" applyAlignment="1">
      <alignment vertical="center"/>
    </xf>
    <xf numFmtId="0" fontId="83" fillId="0" borderId="54" xfId="2361" applyFont="1" applyBorder="1" applyAlignment="1">
      <alignment horizontal="center" vertical="center" wrapText="1"/>
    </xf>
    <xf numFmtId="0" fontId="93" fillId="0" borderId="0" xfId="913" applyFont="1" applyAlignment="1">
      <alignment horizontal="center" vertical="center" wrapText="1"/>
    </xf>
    <xf numFmtId="49" fontId="84" fillId="0" borderId="38" xfId="913" quotePrefix="1" applyNumberFormat="1" applyFont="1" applyBorder="1" applyAlignment="1">
      <alignment vertical="center"/>
    </xf>
    <xf numFmtId="49" fontId="84" fillId="0" borderId="38" xfId="913" applyNumberFormat="1" applyFont="1" applyBorder="1" applyAlignment="1">
      <alignment vertical="center"/>
    </xf>
    <xf numFmtId="4" fontId="84" fillId="0" borderId="38" xfId="914" applyNumberFormat="1" applyFont="1" applyFill="1" applyBorder="1" applyAlignment="1" applyProtection="1">
      <alignment horizontal="center" vertical="center"/>
    </xf>
    <xf numFmtId="4" fontId="84" fillId="0" borderId="38" xfId="914" applyNumberFormat="1" applyFont="1" applyFill="1" applyBorder="1" applyAlignment="1" applyProtection="1">
      <alignment horizontal="right" vertical="center"/>
    </xf>
    <xf numFmtId="49" fontId="84" fillId="0" borderId="46" xfId="1" applyNumberFormat="1" applyFont="1" applyBorder="1" applyAlignment="1">
      <alignment horizontal="center" vertical="center"/>
    </xf>
    <xf numFmtId="0" fontId="87" fillId="0" borderId="46" xfId="1" applyFont="1" applyBorder="1" applyAlignment="1">
      <alignment horizontal="center" vertical="center" wrapText="1"/>
    </xf>
    <xf numFmtId="4" fontId="84" fillId="0" borderId="46" xfId="914" applyNumberFormat="1" applyFont="1" applyFill="1" applyBorder="1" applyAlignment="1" applyProtection="1">
      <alignment horizontal="center" vertical="center"/>
    </xf>
    <xf numFmtId="4" fontId="84" fillId="0" borderId="46" xfId="914" applyNumberFormat="1" applyFont="1" applyFill="1" applyBorder="1" applyAlignment="1" applyProtection="1">
      <alignment horizontal="right" vertical="center"/>
    </xf>
    <xf numFmtId="4" fontId="84" fillId="0" borderId="0" xfId="914" applyNumberFormat="1" applyFont="1" applyFill="1" applyBorder="1" applyAlignment="1" applyProtection="1">
      <alignment horizontal="center" vertical="center"/>
    </xf>
    <xf numFmtId="4" fontId="84" fillId="0" borderId="0" xfId="914" applyNumberFormat="1" applyFont="1" applyFill="1" applyBorder="1" applyAlignment="1" applyProtection="1">
      <alignment horizontal="right" vertical="center"/>
    </xf>
    <xf numFmtId="0" fontId="120" fillId="0" borderId="0" xfId="913" applyFont="1" applyAlignment="1">
      <alignment vertical="center" wrapText="1"/>
    </xf>
    <xf numFmtId="49" fontId="84" fillId="0" borderId="38" xfId="1" applyNumberFormat="1" applyFont="1" applyBorder="1" applyAlignment="1">
      <alignment vertical="center"/>
    </xf>
    <xf numFmtId="4" fontId="84" fillId="0" borderId="38" xfId="914" applyNumberFormat="1" applyFont="1" applyFill="1" applyBorder="1" applyAlignment="1" applyProtection="1">
      <alignment vertical="center"/>
    </xf>
    <xf numFmtId="49" fontId="84" fillId="0" borderId="48" xfId="913" quotePrefix="1" applyNumberFormat="1" applyFont="1" applyBorder="1" applyAlignment="1">
      <alignment vertical="center"/>
    </xf>
    <xf numFmtId="49" fontId="84" fillId="0" borderId="13" xfId="913" quotePrefix="1" applyNumberFormat="1" applyFont="1" applyBorder="1" applyAlignment="1">
      <alignment vertical="center"/>
    </xf>
    <xf numFmtId="49" fontId="84" fillId="0" borderId="48" xfId="1" applyNumberFormat="1" applyFont="1" applyBorder="1" applyAlignment="1">
      <alignment vertical="center"/>
    </xf>
    <xf numFmtId="0" fontId="94" fillId="0" borderId="0" xfId="1" applyFont="1" applyAlignment="1">
      <alignment horizontal="left" vertical="center"/>
    </xf>
    <xf numFmtId="0" fontId="93" fillId="0" borderId="0" xfId="913" applyFont="1" applyAlignment="1">
      <alignment horizontal="left" vertical="center" wrapText="1"/>
    </xf>
    <xf numFmtId="0" fontId="84" fillId="0" borderId="0" xfId="1" applyFont="1" applyAlignment="1">
      <alignment horizontal="left" vertical="center"/>
    </xf>
    <xf numFmtId="0" fontId="84" fillId="0" borderId="0" xfId="1" applyFont="1" applyAlignment="1">
      <alignment horizontal="left"/>
    </xf>
    <xf numFmtId="49" fontId="92" fillId="0" borderId="0" xfId="913" quotePrefix="1" applyNumberFormat="1" applyFont="1" applyAlignment="1">
      <alignment horizontal="left" vertical="center"/>
    </xf>
    <xf numFmtId="0" fontId="92" fillId="0" borderId="0" xfId="913" applyFont="1" applyAlignment="1">
      <alignment horizontal="center" vertical="center"/>
    </xf>
    <xf numFmtId="4" fontId="92" fillId="0" borderId="0" xfId="914" applyNumberFormat="1" applyFont="1" applyFill="1" applyBorder="1" applyAlignment="1" applyProtection="1">
      <alignment horizontal="right" vertical="center"/>
    </xf>
    <xf numFmtId="49" fontId="84" fillId="0" borderId="45" xfId="913" applyNumberFormat="1" applyFont="1" applyBorder="1" applyAlignment="1">
      <alignment vertical="center" wrapText="1"/>
    </xf>
    <xf numFmtId="49" fontId="84" fillId="0" borderId="38" xfId="913" applyNumberFormat="1" applyFont="1" applyBorder="1" applyAlignment="1">
      <alignment horizontal="left" vertical="center" wrapText="1"/>
    </xf>
    <xf numFmtId="49" fontId="81" fillId="0" borderId="0" xfId="913" applyNumberFormat="1" applyFont="1" applyAlignment="1">
      <alignment horizontal="left" vertical="center" wrapText="1"/>
    </xf>
    <xf numFmtId="49" fontId="84" fillId="0" borderId="47" xfId="913" applyNumberFormat="1" applyFont="1" applyBorder="1" applyAlignment="1">
      <alignment vertical="center" wrapText="1"/>
    </xf>
    <xf numFmtId="49" fontId="84" fillId="0" borderId="47" xfId="913" applyNumberFormat="1" applyFont="1" applyBorder="1" applyAlignment="1">
      <alignment horizontal="left" vertical="center" wrapText="1"/>
    </xf>
    <xf numFmtId="0" fontId="89" fillId="0" borderId="38" xfId="790" applyFont="1" applyBorder="1" applyAlignment="1">
      <alignment horizontal="left" vertical="center" wrapText="1"/>
    </xf>
    <xf numFmtId="0" fontId="89" fillId="0" borderId="38" xfId="790" applyFont="1" applyBorder="1" applyAlignment="1">
      <alignment horizontal="center" vertical="center" wrapText="1"/>
    </xf>
    <xf numFmtId="170" fontId="89" fillId="0" borderId="38" xfId="790" applyNumberFormat="1" applyFont="1" applyBorder="1" applyAlignment="1">
      <alignment vertical="center"/>
    </xf>
    <xf numFmtId="49" fontId="107" fillId="0" borderId="38" xfId="1" quotePrefix="1" applyNumberFormat="1" applyFont="1" applyBorder="1" applyAlignment="1">
      <alignment horizontal="left" vertical="center"/>
    </xf>
    <xf numFmtId="0" fontId="89" fillId="0" borderId="0" xfId="790" applyFont="1" applyAlignment="1">
      <alignment horizontal="left" vertical="center" wrapText="1"/>
    </xf>
    <xf numFmtId="0" fontId="89" fillId="0" borderId="0" xfId="790" applyFont="1" applyAlignment="1">
      <alignment horizontal="center" vertical="center" wrapText="1"/>
    </xf>
    <xf numFmtId="170" fontId="89" fillId="0" borderId="0" xfId="790" applyNumberFormat="1" applyFont="1" applyAlignment="1">
      <alignment vertical="center"/>
    </xf>
    <xf numFmtId="4" fontId="89" fillId="0" borderId="0" xfId="790" applyNumberFormat="1" applyFont="1" applyAlignment="1">
      <alignment vertical="center"/>
    </xf>
    <xf numFmtId="49" fontId="84" fillId="0" borderId="38" xfId="2358" quotePrefix="1" applyNumberFormat="1" applyFont="1" applyBorder="1" applyAlignment="1">
      <alignment vertical="center"/>
    </xf>
    <xf numFmtId="170" fontId="84" fillId="0" borderId="38" xfId="2467" applyNumberFormat="1" applyFont="1" applyBorder="1" applyAlignment="1">
      <alignment vertical="center"/>
    </xf>
    <xf numFmtId="4" fontId="84" fillId="0" borderId="38" xfId="2408" applyNumberFormat="1" applyFont="1" applyFill="1" applyBorder="1" applyAlignment="1"/>
    <xf numFmtId="4" fontId="84" fillId="0" borderId="0" xfId="2408" applyNumberFormat="1" applyFont="1" applyFill="1" applyBorder="1" applyAlignment="1"/>
    <xf numFmtId="170" fontId="84" fillId="0" borderId="38" xfId="2404" applyNumberFormat="1" applyFont="1" applyBorder="1"/>
    <xf numFmtId="0" fontId="90" fillId="0" borderId="0" xfId="2404" applyFont="1" applyAlignment="1">
      <alignment vertical="center"/>
    </xf>
    <xf numFmtId="0" fontId="83" fillId="0" borderId="0" xfId="2404" applyFont="1" applyAlignment="1">
      <alignment horizontal="left" vertical="center"/>
    </xf>
    <xf numFmtId="0" fontId="83" fillId="0" borderId="0" xfId="2404" applyFont="1" applyAlignment="1">
      <alignment horizontal="left" vertical="top" wrapText="1"/>
    </xf>
    <xf numFmtId="4" fontId="84" fillId="34" borderId="50" xfId="2462" applyNumberFormat="1" applyFont="1" applyFill="1" applyBorder="1" applyAlignment="1" applyProtection="1">
      <alignment horizontal="center" vertical="center"/>
      <protection locked="0"/>
    </xf>
    <xf numFmtId="4" fontId="84" fillId="34" borderId="38" xfId="2462" applyNumberFormat="1" applyFont="1" applyFill="1" applyBorder="1" applyAlignment="1" applyProtection="1">
      <alignment horizontal="center" vertical="center"/>
      <protection locked="0"/>
    </xf>
    <xf numFmtId="4" fontId="84" fillId="34" borderId="38" xfId="2467" applyNumberFormat="1" applyFont="1" applyFill="1" applyBorder="1" applyAlignment="1" applyProtection="1">
      <alignment vertical="center"/>
      <protection locked="0"/>
    </xf>
    <xf numFmtId="49" fontId="84" fillId="35" borderId="38" xfId="1" applyNumberFormat="1" applyFont="1" applyFill="1" applyBorder="1" applyAlignment="1">
      <alignment horizontal="center" vertical="center"/>
    </xf>
    <xf numFmtId="0" fontId="87" fillId="35" borderId="38" xfId="1" applyFont="1" applyFill="1" applyBorder="1" applyAlignment="1">
      <alignment horizontal="center" vertical="center" wrapText="1"/>
    </xf>
    <xf numFmtId="49" fontId="84" fillId="35" borderId="47" xfId="913" applyNumberFormat="1" applyFont="1" applyFill="1" applyBorder="1" applyAlignment="1" applyProtection="1">
      <alignment horizontal="left" vertical="center" wrapText="1"/>
      <protection locked="0"/>
    </xf>
    <xf numFmtId="0" fontId="84" fillId="35" borderId="38" xfId="913" applyFont="1" applyFill="1" applyBorder="1" applyAlignment="1">
      <alignment vertical="center" wrapText="1"/>
    </xf>
    <xf numFmtId="4" fontId="84" fillId="35" borderId="38" xfId="917" applyNumberFormat="1" applyFont="1" applyFill="1" applyBorder="1" applyAlignment="1">
      <alignment horizontal="center" vertical="center"/>
    </xf>
    <xf numFmtId="4" fontId="84" fillId="35" borderId="38" xfId="917" applyNumberFormat="1" applyFont="1" applyFill="1" applyBorder="1" applyAlignment="1">
      <alignment horizontal="right" vertical="center"/>
    </xf>
    <xf numFmtId="4" fontId="84" fillId="35" borderId="38" xfId="1" applyNumberFormat="1" applyFont="1" applyFill="1" applyBorder="1" applyAlignment="1" applyProtection="1">
      <alignment horizontal="right" vertical="center" wrapText="1"/>
      <protection locked="0"/>
    </xf>
    <xf numFmtId="4" fontId="84" fillId="35" borderId="38" xfId="1" applyNumberFormat="1" applyFont="1" applyFill="1" applyBorder="1" applyAlignment="1">
      <alignment horizontal="right" vertical="center" wrapText="1"/>
    </xf>
    <xf numFmtId="0" fontId="84" fillId="35" borderId="38" xfId="913" applyFont="1" applyFill="1" applyBorder="1" applyAlignment="1">
      <alignment horizontal="center" vertical="center"/>
    </xf>
    <xf numFmtId="4" fontId="84" fillId="35" borderId="38" xfId="916" applyNumberFormat="1" applyFont="1" applyFill="1" applyBorder="1" applyAlignment="1">
      <alignment horizontal="right" vertical="center"/>
    </xf>
    <xf numFmtId="49" fontId="84" fillId="35" borderId="38" xfId="1" applyNumberFormat="1" applyFont="1" applyFill="1" applyBorder="1" applyAlignment="1">
      <alignment horizontal="center"/>
    </xf>
    <xf numFmtId="0" fontId="87" fillId="35" borderId="38" xfId="1" applyFont="1" applyFill="1" applyBorder="1" applyAlignment="1">
      <alignment horizontal="center" wrapText="1"/>
    </xf>
    <xf numFmtId="49" fontId="84" fillId="35" borderId="47" xfId="1" applyNumberFormat="1" applyFont="1" applyFill="1" applyBorder="1" applyAlignment="1" applyProtection="1">
      <alignment horizontal="left" wrapText="1"/>
      <protection locked="0"/>
    </xf>
    <xf numFmtId="0" fontId="84" fillId="35" borderId="38" xfId="1" applyFont="1" applyFill="1" applyBorder="1" applyAlignment="1">
      <alignment wrapText="1"/>
    </xf>
    <xf numFmtId="4" fontId="84" fillId="35" borderId="38" xfId="2408" applyNumberFormat="1" applyFont="1" applyFill="1" applyBorder="1" applyAlignment="1">
      <alignment horizontal="center"/>
    </xf>
    <xf numFmtId="4" fontId="84" fillId="35" borderId="38" xfId="2408" applyNumberFormat="1" applyFont="1" applyFill="1" applyBorder="1" applyAlignment="1"/>
    <xf numFmtId="4" fontId="84" fillId="35" borderId="38" xfId="1" applyNumberFormat="1" applyFont="1" applyFill="1" applyBorder="1" applyAlignment="1" applyProtection="1">
      <alignment horizontal="right" wrapText="1"/>
      <protection locked="0"/>
    </xf>
    <xf numFmtId="4" fontId="84" fillId="35" borderId="38" xfId="1" applyNumberFormat="1" applyFont="1" applyFill="1" applyBorder="1" applyAlignment="1">
      <alignment horizontal="right" wrapText="1"/>
    </xf>
    <xf numFmtId="49" fontId="108" fillId="35" borderId="38" xfId="1" applyNumberFormat="1" applyFont="1" applyFill="1" applyBorder="1" applyAlignment="1">
      <alignment horizontal="center" wrapText="1"/>
    </xf>
    <xf numFmtId="49" fontId="84" fillId="35" borderId="38" xfId="1" quotePrefix="1" applyNumberFormat="1" applyFont="1" applyFill="1" applyBorder="1" applyAlignment="1">
      <alignment horizontal="left"/>
    </xf>
    <xf numFmtId="49" fontId="84" fillId="35" borderId="38" xfId="1" applyNumberFormat="1" applyFont="1" applyFill="1" applyBorder="1" applyAlignment="1">
      <alignment vertical="center"/>
    </xf>
    <xf numFmtId="49" fontId="84" fillId="35" borderId="38" xfId="913" applyNumberFormat="1" applyFont="1" applyFill="1" applyBorder="1" applyAlignment="1">
      <alignment vertical="center"/>
    </xf>
    <xf numFmtId="4" fontId="84" fillId="35" borderId="38" xfId="914" applyNumberFormat="1" applyFont="1" applyFill="1" applyBorder="1" applyAlignment="1" applyProtection="1">
      <alignment vertical="center"/>
    </xf>
    <xf numFmtId="4" fontId="84" fillId="35" borderId="38" xfId="1" applyNumberFormat="1" applyFont="1" applyFill="1" applyBorder="1" applyAlignment="1" applyProtection="1">
      <alignment vertical="center" wrapText="1"/>
      <protection locked="0"/>
    </xf>
    <xf numFmtId="4" fontId="84" fillId="35" borderId="38" xfId="1" applyNumberFormat="1" applyFont="1" applyFill="1" applyBorder="1" applyAlignment="1">
      <alignment vertical="center"/>
    </xf>
    <xf numFmtId="49" fontId="84" fillId="35" borderId="38" xfId="2397" quotePrefix="1" applyNumberFormat="1" applyFont="1" applyFill="1" applyBorder="1" applyAlignment="1">
      <alignment horizontal="left" vertical="center"/>
    </xf>
    <xf numFmtId="0" fontId="84" fillId="35" borderId="38" xfId="2397" applyFont="1" applyFill="1" applyBorder="1" applyAlignment="1">
      <alignment vertical="center" wrapText="1"/>
    </xf>
    <xf numFmtId="4" fontId="84" fillId="35" borderId="38" xfId="2398" applyNumberFormat="1" applyFont="1" applyFill="1" applyBorder="1" applyAlignment="1">
      <alignment horizontal="center" vertical="center"/>
    </xf>
    <xf numFmtId="4" fontId="84" fillId="35" borderId="38" xfId="2398" applyNumberFormat="1" applyFont="1" applyFill="1" applyBorder="1" applyAlignment="1">
      <alignment horizontal="right" vertical="center"/>
    </xf>
    <xf numFmtId="49" fontId="84" fillId="35" borderId="38" xfId="2404" quotePrefix="1" applyNumberFormat="1" applyFont="1" applyFill="1" applyBorder="1" applyAlignment="1">
      <alignment horizontal="left"/>
    </xf>
    <xf numFmtId="0" fontId="84" fillId="35" borderId="38" xfId="2404" applyFont="1" applyFill="1" applyBorder="1" applyAlignment="1">
      <alignment wrapText="1"/>
    </xf>
    <xf numFmtId="4" fontId="84" fillId="35" borderId="38" xfId="2416" applyNumberFormat="1" applyFont="1" applyFill="1" applyBorder="1" applyAlignment="1">
      <alignment horizontal="center"/>
    </xf>
    <xf numFmtId="4" fontId="84" fillId="35" borderId="38" xfId="2416" applyNumberFormat="1" applyFont="1" applyFill="1" applyBorder="1" applyAlignment="1">
      <alignment horizontal="right"/>
    </xf>
    <xf numFmtId="49" fontId="84" fillId="36" borderId="38" xfId="1" quotePrefix="1" applyNumberFormat="1" applyFont="1" applyFill="1" applyBorder="1" applyAlignment="1">
      <alignment horizontal="center" vertical="center"/>
    </xf>
    <xf numFmtId="0" fontId="87" fillId="36" borderId="38" xfId="1" applyFont="1" applyFill="1" applyBorder="1" applyAlignment="1">
      <alignment horizontal="center" vertical="center" wrapText="1"/>
    </xf>
    <xf numFmtId="49" fontId="84" fillId="36" borderId="38" xfId="1" quotePrefix="1" applyNumberFormat="1" applyFont="1" applyFill="1" applyBorder="1" applyAlignment="1">
      <alignment horizontal="left" vertical="center"/>
    </xf>
    <xf numFmtId="0" fontId="89" fillId="36" borderId="38" xfId="790" applyFont="1" applyFill="1" applyBorder="1" applyAlignment="1">
      <alignment horizontal="left" vertical="center" wrapText="1"/>
    </xf>
    <xf numFmtId="0" fontId="89" fillId="36" borderId="38" xfId="790" applyFont="1" applyFill="1" applyBorder="1" applyAlignment="1">
      <alignment horizontal="center" vertical="center" wrapText="1"/>
    </xf>
    <xf numFmtId="170" fontId="89" fillId="36" borderId="38" xfId="790" applyNumberFormat="1" applyFont="1" applyFill="1" applyBorder="1" applyAlignment="1">
      <alignment vertical="center"/>
    </xf>
    <xf numFmtId="4" fontId="89" fillId="36" borderId="38" xfId="790" applyNumberFormat="1" applyFont="1" applyFill="1" applyBorder="1" applyAlignment="1" applyProtection="1">
      <alignment vertical="center"/>
      <protection locked="0"/>
    </xf>
    <xf numFmtId="4" fontId="84" fillId="36" borderId="38" xfId="1" applyNumberFormat="1" applyFont="1" applyFill="1" applyBorder="1" applyAlignment="1">
      <alignment horizontal="right" vertical="center" wrapText="1"/>
    </xf>
    <xf numFmtId="49" fontId="84" fillId="36" borderId="38" xfId="1" quotePrefix="1" applyNumberFormat="1" applyFont="1" applyFill="1" applyBorder="1" applyAlignment="1">
      <alignment horizontal="center"/>
    </xf>
    <xf numFmtId="0" fontId="87" fillId="36" borderId="38" xfId="1" applyFont="1" applyFill="1" applyBorder="1" applyAlignment="1">
      <alignment horizontal="center" wrapText="1"/>
    </xf>
    <xf numFmtId="49" fontId="84" fillId="36" borderId="38" xfId="1" quotePrefix="1" applyNumberFormat="1" applyFont="1" applyFill="1" applyBorder="1" applyAlignment="1">
      <alignment horizontal="left"/>
    </xf>
    <xf numFmtId="0" fontId="89" fillId="36" borderId="38" xfId="2404" applyFont="1" applyFill="1" applyBorder="1" applyAlignment="1">
      <alignment horizontal="left" wrapText="1"/>
    </xf>
    <xf numFmtId="0" fontId="89" fillId="36" borderId="38" xfId="2404" applyFont="1" applyFill="1" applyBorder="1" applyAlignment="1">
      <alignment horizontal="center" wrapText="1"/>
    </xf>
    <xf numFmtId="170" fontId="84" fillId="36" borderId="38" xfId="2404" applyNumberFormat="1" applyFont="1" applyFill="1" applyBorder="1"/>
    <xf numFmtId="4" fontId="89" fillId="36" borderId="38" xfId="2404" applyNumberFormat="1" applyFont="1" applyFill="1" applyBorder="1" applyProtection="1">
      <protection locked="0"/>
    </xf>
    <xf numFmtId="4" fontId="84" fillId="36" borderId="38" xfId="1" applyNumberFormat="1" applyFont="1" applyFill="1" applyBorder="1" applyAlignment="1">
      <alignment horizontal="right" wrapText="1"/>
    </xf>
    <xf numFmtId="0" fontId="84" fillId="35" borderId="38" xfId="1" applyFont="1" applyFill="1" applyBorder="1" applyAlignment="1">
      <alignment horizontal="center" vertical="center"/>
    </xf>
    <xf numFmtId="0" fontId="84" fillId="35" borderId="38" xfId="2361" applyFont="1" applyFill="1" applyBorder="1" applyAlignment="1">
      <alignment horizontal="left" vertical="center"/>
    </xf>
    <xf numFmtId="0" fontId="84" fillId="35" borderId="38" xfId="2361" applyFont="1" applyFill="1" applyBorder="1" applyAlignment="1">
      <alignment horizontal="left" vertical="center" wrapText="1"/>
    </xf>
    <xf numFmtId="0" fontId="84" fillId="35" borderId="38" xfId="2361" applyFont="1" applyFill="1" applyBorder="1" applyAlignment="1">
      <alignment horizontal="center" vertical="center"/>
    </xf>
    <xf numFmtId="170" fontId="84" fillId="35" borderId="38" xfId="2361" applyNumberFormat="1" applyFont="1" applyFill="1" applyBorder="1" applyAlignment="1">
      <alignment horizontal="right" vertical="center"/>
    </xf>
    <xf numFmtId="4" fontId="84" fillId="35" borderId="38" xfId="2361" applyNumberFormat="1" applyFont="1" applyFill="1" applyBorder="1" applyAlignment="1" applyProtection="1">
      <alignment horizontal="right" vertical="center"/>
      <protection locked="0"/>
    </xf>
    <xf numFmtId="4" fontId="84" fillId="35" borderId="38" xfId="2361" applyNumberFormat="1" applyFont="1" applyFill="1" applyBorder="1" applyAlignment="1">
      <alignment horizontal="right" vertical="center"/>
    </xf>
    <xf numFmtId="49" fontId="81" fillId="35" borderId="47" xfId="2404" applyNumberFormat="1" applyFont="1" applyFill="1" applyBorder="1" applyAlignment="1" applyProtection="1">
      <alignment horizontal="left" wrapText="1"/>
      <protection locked="0"/>
    </xf>
    <xf numFmtId="4" fontId="84" fillId="35" borderId="38" xfId="2415" applyNumberFormat="1" applyFont="1" applyFill="1" applyBorder="1" applyAlignment="1">
      <alignment horizontal="center"/>
    </xf>
    <xf numFmtId="4" fontId="84" fillId="35" borderId="38" xfId="2415" applyNumberFormat="1" applyFont="1" applyFill="1" applyBorder="1" applyAlignment="1">
      <alignment horizontal="right"/>
    </xf>
    <xf numFmtId="0" fontId="84" fillId="36" borderId="38" xfId="1" applyFont="1" applyFill="1" applyBorder="1" applyAlignment="1">
      <alignment horizontal="center" vertical="center"/>
    </xf>
    <xf numFmtId="0" fontId="93" fillId="36" borderId="38" xfId="1" applyFont="1" applyFill="1" applyBorder="1" applyAlignment="1">
      <alignment horizontal="center" vertical="center" wrapText="1"/>
    </xf>
    <xf numFmtId="49" fontId="84" fillId="36" borderId="38" xfId="2397" quotePrefix="1" applyNumberFormat="1" applyFont="1" applyFill="1" applyBorder="1" applyAlignment="1">
      <alignment horizontal="left" vertical="center"/>
    </xf>
    <xf numFmtId="0" fontId="84" fillId="36" borderId="38" xfId="2397" applyFont="1" applyFill="1" applyBorder="1" applyAlignment="1">
      <alignment vertical="center" wrapText="1"/>
    </xf>
    <xf numFmtId="4" fontId="84" fillId="36" borderId="38" xfId="1" applyNumberFormat="1" applyFont="1" applyFill="1" applyBorder="1" applyAlignment="1">
      <alignment vertical="center"/>
    </xf>
    <xf numFmtId="4" fontId="84" fillId="36" borderId="38" xfId="1" applyNumberFormat="1" applyFont="1" applyFill="1" applyBorder="1" applyAlignment="1" applyProtection="1">
      <alignment vertical="center"/>
      <protection locked="0"/>
    </xf>
    <xf numFmtId="4" fontId="84" fillId="36" borderId="38" xfId="916" applyNumberFormat="1" applyFont="1" applyFill="1" applyBorder="1" applyAlignment="1">
      <alignment horizontal="right" vertical="center"/>
    </xf>
    <xf numFmtId="0" fontId="10" fillId="35" borderId="38" xfId="919" quotePrefix="1" applyFont="1" applyFill="1" applyBorder="1" applyAlignment="1">
      <alignment vertical="center"/>
    </xf>
    <xf numFmtId="0" fontId="96" fillId="35" borderId="38" xfId="259" applyFont="1" applyFill="1" applyBorder="1" applyAlignment="1">
      <alignment horizontal="center" vertical="center" wrapText="1"/>
    </xf>
    <xf numFmtId="0" fontId="10" fillId="35" borderId="38" xfId="919" quotePrefix="1" applyFont="1" applyFill="1" applyBorder="1" applyAlignment="1">
      <alignment horizontal="left" vertical="center"/>
    </xf>
    <xf numFmtId="0" fontId="10" fillId="35" borderId="38" xfId="919" applyFont="1" applyFill="1" applyBorder="1" applyAlignment="1">
      <alignment vertical="center" wrapText="1"/>
    </xf>
    <xf numFmtId="0" fontId="10" fillId="35" borderId="38" xfId="919" applyFont="1" applyFill="1" applyBorder="1" applyAlignment="1">
      <alignment horizontal="center" vertical="center"/>
    </xf>
    <xf numFmtId="4" fontId="10" fillId="35" borderId="38" xfId="919" applyNumberFormat="1" applyFont="1" applyFill="1" applyBorder="1" applyAlignment="1">
      <alignment vertical="center"/>
    </xf>
    <xf numFmtId="4" fontId="84" fillId="35" borderId="38" xfId="259" applyNumberFormat="1" applyFont="1" applyFill="1" applyBorder="1" applyAlignment="1" applyProtection="1">
      <alignment horizontal="right" vertical="center"/>
      <protection locked="0"/>
    </xf>
    <xf numFmtId="49" fontId="84" fillId="35" borderId="47" xfId="2397" applyNumberFormat="1" applyFont="1" applyFill="1" applyBorder="1" applyAlignment="1" applyProtection="1">
      <alignment horizontal="left" vertical="center" wrapText="1"/>
      <protection locked="0"/>
    </xf>
    <xf numFmtId="4" fontId="84" fillId="35" borderId="38" xfId="2399" applyNumberFormat="1" applyFont="1" applyFill="1" applyBorder="1" applyAlignment="1">
      <alignment horizontal="center" vertical="center"/>
    </xf>
    <xf numFmtId="171" fontId="84" fillId="35" borderId="38" xfId="916" applyNumberFormat="1" applyFont="1" applyFill="1" applyBorder="1" applyAlignment="1">
      <alignment horizontal="right" vertical="center"/>
    </xf>
    <xf numFmtId="2" fontId="84" fillId="35" borderId="38" xfId="1" applyNumberFormat="1" applyFont="1" applyFill="1" applyBorder="1" applyAlignment="1" applyProtection="1">
      <alignment horizontal="right" vertical="center" wrapText="1"/>
      <protection locked="0"/>
    </xf>
    <xf numFmtId="4" fontId="84" fillId="35" borderId="38" xfId="2399" applyNumberFormat="1" applyFont="1" applyFill="1" applyBorder="1" applyAlignment="1">
      <alignment horizontal="right" vertical="center"/>
    </xf>
    <xf numFmtId="49" fontId="108" fillId="35" borderId="38" xfId="2397" applyNumberFormat="1" applyFont="1" applyFill="1" applyBorder="1" applyAlignment="1">
      <alignment horizontal="center" vertical="center" wrapText="1"/>
    </xf>
    <xf numFmtId="49" fontId="84" fillId="35" borderId="58" xfId="2397" applyNumberFormat="1" applyFont="1" applyFill="1" applyBorder="1" applyAlignment="1" applyProtection="1">
      <alignment horizontal="left" vertical="center" wrapText="1"/>
      <protection locked="0"/>
    </xf>
    <xf numFmtId="0" fontId="84" fillId="35" borderId="38" xfId="1" applyFont="1" applyFill="1" applyBorder="1" applyAlignment="1">
      <alignment horizontal="left" wrapText="1"/>
    </xf>
    <xf numFmtId="4" fontId="84" fillId="35" borderId="38" xfId="2409" applyNumberFormat="1" applyFont="1" applyFill="1" applyBorder="1" applyAlignment="1">
      <alignment horizontal="center"/>
    </xf>
    <xf numFmtId="4" fontId="84" fillId="35" borderId="38" xfId="2409" applyNumberFormat="1" applyFont="1" applyFill="1" applyBorder="1" applyAlignment="1">
      <alignment horizontal="right"/>
    </xf>
    <xf numFmtId="49" fontId="84" fillId="35" borderId="38" xfId="1" quotePrefix="1" applyNumberFormat="1" applyFont="1" applyFill="1" applyBorder="1" applyAlignment="1">
      <alignment horizontal="left" vertical="center"/>
    </xf>
    <xf numFmtId="0" fontId="84" fillId="35" borderId="38" xfId="1" applyFont="1" applyFill="1" applyBorder="1" applyAlignment="1">
      <alignment horizontal="left" vertical="center" wrapText="1"/>
    </xf>
    <xf numFmtId="4" fontId="84" fillId="35" borderId="38" xfId="918" applyNumberFormat="1" applyFont="1" applyFill="1" applyBorder="1" applyAlignment="1">
      <alignment horizontal="center" vertical="center"/>
    </xf>
    <xf numFmtId="4" fontId="84" fillId="35" borderId="38" xfId="918" applyNumberFormat="1" applyFont="1" applyFill="1" applyBorder="1" applyAlignment="1">
      <alignment horizontal="right" vertical="center"/>
    </xf>
    <xf numFmtId="4" fontId="84" fillId="35" borderId="38" xfId="916" applyNumberFormat="1" applyFont="1" applyFill="1" applyBorder="1" applyAlignment="1">
      <alignment horizontal="right" vertical="center" wrapText="1"/>
    </xf>
    <xf numFmtId="0" fontId="10" fillId="35" borderId="38" xfId="919" applyFont="1" applyFill="1" applyBorder="1" applyAlignment="1">
      <alignment vertical="center"/>
    </xf>
    <xf numFmtId="0" fontId="1" fillId="35" borderId="38" xfId="919" applyFont="1" applyFill="1" applyBorder="1" applyAlignment="1">
      <alignment horizontal="center" vertical="center"/>
    </xf>
    <xf numFmtId="4" fontId="10" fillId="35" borderId="38" xfId="919" applyNumberFormat="1" applyFont="1" applyFill="1" applyBorder="1" applyAlignment="1" applyProtection="1">
      <alignment vertical="center"/>
      <protection locked="0"/>
    </xf>
    <xf numFmtId="172" fontId="10" fillId="35" borderId="38" xfId="919" applyNumberFormat="1" applyFont="1" applyFill="1" applyBorder="1" applyAlignment="1">
      <alignment vertical="center"/>
    </xf>
    <xf numFmtId="172" fontId="10" fillId="35" borderId="38" xfId="919" applyNumberFormat="1" applyFont="1" applyFill="1" applyBorder="1" applyAlignment="1" applyProtection="1">
      <alignment vertical="center"/>
      <protection locked="0"/>
    </xf>
    <xf numFmtId="0" fontId="10" fillId="36" borderId="38" xfId="919" quotePrefix="1" applyFont="1" applyFill="1" applyBorder="1" applyAlignment="1">
      <alignment vertical="center"/>
    </xf>
    <xf numFmtId="0" fontId="10" fillId="36" borderId="38" xfId="919" applyFont="1" applyFill="1" applyBorder="1" applyAlignment="1">
      <alignment horizontal="center" vertical="center"/>
    </xf>
    <xf numFmtId="0" fontId="10" fillId="36" borderId="38" xfId="919" applyFont="1" applyFill="1" applyBorder="1" applyAlignment="1">
      <alignment vertical="center"/>
    </xf>
    <xf numFmtId="4" fontId="10" fillId="36" borderId="38" xfId="919" applyNumberFormat="1" applyFont="1" applyFill="1" applyBorder="1" applyAlignment="1">
      <alignment vertical="center"/>
    </xf>
    <xf numFmtId="4" fontId="10" fillId="36" borderId="38" xfId="919" applyNumberFormat="1" applyFont="1" applyFill="1" applyBorder="1" applyAlignment="1" applyProtection="1">
      <alignment vertical="center"/>
      <protection locked="0"/>
    </xf>
    <xf numFmtId="0" fontId="92" fillId="36" borderId="38" xfId="1" applyFont="1" applyFill="1" applyBorder="1" applyAlignment="1">
      <alignment horizontal="center" vertical="center"/>
    </xf>
    <xf numFmtId="49" fontId="84" fillId="36" borderId="53" xfId="837" quotePrefix="1" applyNumberFormat="1" applyFont="1" applyFill="1" applyBorder="1" applyAlignment="1">
      <alignment horizontal="left" vertical="center"/>
    </xf>
    <xf numFmtId="0" fontId="84" fillId="36" borderId="38" xfId="837" applyFont="1" applyFill="1" applyBorder="1" applyAlignment="1">
      <alignment vertical="center" wrapText="1"/>
    </xf>
    <xf numFmtId="2" fontId="84" fillId="36" borderId="38" xfId="1" applyNumberFormat="1" applyFont="1" applyFill="1" applyBorder="1" applyAlignment="1">
      <alignment vertical="center"/>
    </xf>
    <xf numFmtId="2" fontId="84" fillId="36" borderId="38" xfId="1" applyNumberFormat="1" applyFont="1" applyFill="1" applyBorder="1" applyAlignment="1" applyProtection="1">
      <alignment vertical="center"/>
      <protection locked="0"/>
    </xf>
    <xf numFmtId="2" fontId="84" fillId="35" borderId="38" xfId="1" applyNumberFormat="1" applyFont="1" applyFill="1" applyBorder="1" applyAlignment="1" applyProtection="1">
      <alignment horizontal="right" wrapText="1"/>
      <protection locked="0"/>
    </xf>
    <xf numFmtId="4" fontId="84" fillId="35" borderId="38" xfId="113" applyNumberFormat="1" applyFont="1" applyFill="1" applyBorder="1" applyAlignment="1">
      <alignment horizontal="right" wrapText="1"/>
    </xf>
    <xf numFmtId="49" fontId="84" fillId="35" borderId="38" xfId="1" quotePrefix="1" applyNumberFormat="1" applyFont="1" applyFill="1" applyBorder="1" applyAlignment="1">
      <alignment horizontal="center" vertical="center"/>
    </xf>
    <xf numFmtId="49" fontId="84" fillId="35" borderId="38" xfId="2347" quotePrefix="1" applyNumberFormat="1" applyFont="1" applyFill="1" applyBorder="1" applyAlignment="1">
      <alignment horizontal="left" vertical="center"/>
    </xf>
    <xf numFmtId="0" fontId="84" fillId="35" borderId="38" xfId="2347" applyFont="1" applyFill="1" applyBorder="1" applyAlignment="1">
      <alignment vertical="center" wrapText="1"/>
    </xf>
    <xf numFmtId="4" fontId="84" fillId="35" borderId="38" xfId="2348" applyNumberFormat="1" applyFont="1" applyFill="1" applyBorder="1" applyAlignment="1">
      <alignment horizontal="center" vertical="center"/>
    </xf>
    <xf numFmtId="4" fontId="84" fillId="35" borderId="38" xfId="2348" applyNumberFormat="1" applyFont="1" applyFill="1" applyBorder="1" applyAlignment="1">
      <alignment horizontal="right" vertical="center"/>
    </xf>
    <xf numFmtId="0" fontId="84" fillId="35" borderId="0" xfId="1" applyFont="1" applyFill="1"/>
    <xf numFmtId="0" fontId="84" fillId="37" borderId="38" xfId="1" applyFont="1" applyFill="1" applyBorder="1" applyAlignment="1">
      <alignment horizontal="center" vertical="center"/>
    </xf>
    <xf numFmtId="0" fontId="84" fillId="37" borderId="38" xfId="2361" applyFont="1" applyFill="1" applyBorder="1" applyAlignment="1">
      <alignment horizontal="left" vertical="center"/>
    </xf>
    <xf numFmtId="0" fontId="84" fillId="37" borderId="38" xfId="2361" applyFont="1" applyFill="1" applyBorder="1" applyAlignment="1">
      <alignment horizontal="left" vertical="center" wrapText="1"/>
    </xf>
    <xf numFmtId="0" fontId="84" fillId="37" borderId="38" xfId="2361" applyFont="1" applyFill="1" applyBorder="1" applyAlignment="1">
      <alignment horizontal="center" vertical="center"/>
    </xf>
    <xf numFmtId="170" fontId="84" fillId="37" borderId="38" xfId="2361" applyNumberFormat="1" applyFont="1" applyFill="1" applyBorder="1" applyAlignment="1">
      <alignment horizontal="right" vertical="center"/>
    </xf>
    <xf numFmtId="4" fontId="84" fillId="37" borderId="38" xfId="2361" applyNumberFormat="1" applyFont="1" applyFill="1" applyBorder="1" applyAlignment="1" applyProtection="1">
      <alignment horizontal="right" vertical="center"/>
      <protection locked="0"/>
    </xf>
    <xf numFmtId="4" fontId="84" fillId="37" borderId="38" xfId="2361" applyNumberFormat="1" applyFont="1" applyFill="1" applyBorder="1" applyAlignment="1">
      <alignment horizontal="right" vertical="center"/>
    </xf>
    <xf numFmtId="3" fontId="84" fillId="37" borderId="0" xfId="1" applyNumberFormat="1" applyFont="1" applyFill="1"/>
    <xf numFmtId="0" fontId="84" fillId="37" borderId="0" xfId="1" applyFont="1" applyFill="1"/>
    <xf numFmtId="0" fontId="96" fillId="37" borderId="38" xfId="1" applyFont="1" applyFill="1" applyBorder="1" applyAlignment="1">
      <alignment horizontal="center" vertical="center" wrapText="1"/>
    </xf>
    <xf numFmtId="4" fontId="83" fillId="0" borderId="65" xfId="2404" applyNumberFormat="1" applyFont="1" applyBorder="1" applyAlignment="1">
      <alignment horizontal="center" vertical="center"/>
    </xf>
    <xf numFmtId="4" fontId="83" fillId="0" borderId="70" xfId="2404" applyNumberFormat="1" applyFont="1" applyBorder="1" applyAlignment="1">
      <alignment horizontal="center" vertical="center"/>
    </xf>
    <xf numFmtId="4" fontId="83" fillId="0" borderId="60" xfId="2404" applyNumberFormat="1" applyFont="1" applyBorder="1" applyAlignment="1">
      <alignment horizontal="center" vertical="center"/>
    </xf>
    <xf numFmtId="4" fontId="83" fillId="0" borderId="62" xfId="2404" applyNumberFormat="1" applyFont="1" applyBorder="1" applyAlignment="1">
      <alignment horizontal="center" vertical="center"/>
    </xf>
    <xf numFmtId="4" fontId="83" fillId="0" borderId="64" xfId="2404" applyNumberFormat="1" applyFont="1" applyBorder="1" applyAlignment="1">
      <alignment horizontal="center" vertical="center"/>
    </xf>
    <xf numFmtId="4" fontId="83" fillId="0" borderId="36" xfId="2404" applyNumberFormat="1" applyFont="1" applyBorder="1" applyAlignment="1">
      <alignment horizontal="center" vertical="center"/>
    </xf>
    <xf numFmtId="4" fontId="83" fillId="0" borderId="77" xfId="2404" applyNumberFormat="1" applyFont="1" applyBorder="1" applyAlignment="1">
      <alignment horizontal="center" vertical="center"/>
    </xf>
    <xf numFmtId="0" fontId="83" fillId="0" borderId="0" xfId="2404" applyFont="1" applyAlignment="1">
      <alignment horizontal="center" wrapText="1"/>
    </xf>
    <xf numFmtId="0" fontId="82" fillId="0" borderId="0" xfId="2404" applyFont="1" applyAlignment="1">
      <alignment horizontal="center" wrapText="1"/>
    </xf>
    <xf numFmtId="0" fontId="83" fillId="0" borderId="59" xfId="2404" applyFont="1" applyBorder="1" applyAlignment="1">
      <alignment horizontal="center" vertical="center" wrapText="1"/>
    </xf>
    <xf numFmtId="0" fontId="83" fillId="0" borderId="12" xfId="2404" applyFont="1" applyBorder="1" applyAlignment="1">
      <alignment horizontal="center" vertical="center" wrapText="1"/>
    </xf>
    <xf numFmtId="0" fontId="83" fillId="0" borderId="65" xfId="2404" applyFont="1" applyBorder="1" applyAlignment="1">
      <alignment horizontal="center" vertical="center" wrapText="1"/>
    </xf>
    <xf numFmtId="0" fontId="83" fillId="0" borderId="53" xfId="2404" applyFont="1" applyBorder="1" applyAlignment="1">
      <alignment horizontal="center" vertical="center" wrapText="1"/>
    </xf>
    <xf numFmtId="174" fontId="83" fillId="0" borderId="66" xfId="2404" applyNumberFormat="1" applyFont="1" applyBorder="1" applyAlignment="1">
      <alignment horizontal="center" vertical="center"/>
    </xf>
    <xf numFmtId="174" fontId="83" fillId="0" borderId="67" xfId="2404" applyNumberFormat="1" applyFont="1" applyBorder="1" applyAlignment="1">
      <alignment horizontal="center" vertical="center"/>
    </xf>
    <xf numFmtId="174" fontId="83" fillId="0" borderId="68" xfId="2404" applyNumberFormat="1" applyFont="1" applyBorder="1" applyAlignment="1">
      <alignment horizontal="center" vertical="center"/>
    </xf>
    <xf numFmtId="0" fontId="83" fillId="0" borderId="65" xfId="2462" applyFont="1" applyBorder="1" applyAlignment="1">
      <alignment horizontal="center" vertical="center" wrapText="1"/>
    </xf>
    <xf numFmtId="0" fontId="83" fillId="0" borderId="53" xfId="2462" applyFont="1" applyBorder="1" applyAlignment="1">
      <alignment horizontal="center" vertical="center" wrapText="1"/>
    </xf>
    <xf numFmtId="0" fontId="85" fillId="0" borderId="74" xfId="2404" applyFont="1" applyBorder="1" applyAlignment="1">
      <alignment horizontal="left" vertical="center"/>
    </xf>
    <xf numFmtId="0" fontId="85" fillId="0" borderId="75" xfId="2404" applyFont="1" applyBorder="1" applyAlignment="1">
      <alignment horizontal="left" vertical="center"/>
    </xf>
    <xf numFmtId="0" fontId="85" fillId="0" borderId="76" xfId="2404" applyFont="1" applyBorder="1" applyAlignment="1">
      <alignment horizontal="left" vertical="center"/>
    </xf>
    <xf numFmtId="0" fontId="85" fillId="0" borderId="77" xfId="2404" applyFont="1" applyBorder="1" applyAlignment="1">
      <alignment horizontal="left" vertical="center"/>
    </xf>
    <xf numFmtId="0" fontId="83" fillId="0" borderId="0" xfId="0" applyFont="1" applyAlignment="1">
      <alignment horizontal="left" vertical="center" wrapText="1"/>
    </xf>
    <xf numFmtId="0" fontId="83" fillId="0" borderId="19" xfId="2462" applyFont="1" applyBorder="1" applyAlignment="1">
      <alignment horizontal="left" vertical="center"/>
    </xf>
    <xf numFmtId="0" fontId="83" fillId="0" borderId="21" xfId="2462" applyFont="1" applyBorder="1" applyAlignment="1">
      <alignment horizontal="left" vertical="center"/>
    </xf>
    <xf numFmtId="0" fontId="83" fillId="0" borderId="2" xfId="2462" applyFont="1" applyBorder="1" applyAlignment="1">
      <alignment horizontal="center" vertical="center" wrapText="1"/>
    </xf>
    <xf numFmtId="0" fontId="83" fillId="0" borderId="14" xfId="2462" applyFont="1" applyBorder="1" applyAlignment="1">
      <alignment horizontal="center" vertical="center" wrapText="1"/>
    </xf>
    <xf numFmtId="0" fontId="83" fillId="0" borderId="4" xfId="2462" applyFont="1" applyBorder="1" applyAlignment="1">
      <alignment horizontal="center" vertical="center" wrapText="1"/>
    </xf>
    <xf numFmtId="0" fontId="83" fillId="31" borderId="19" xfId="0" applyFont="1" applyFill="1" applyBorder="1" applyAlignment="1">
      <alignment horizontal="center"/>
    </xf>
    <xf numFmtId="0" fontId="83" fillId="31" borderId="21" xfId="0" applyFont="1" applyFill="1" applyBorder="1" applyAlignment="1">
      <alignment horizontal="center"/>
    </xf>
    <xf numFmtId="0" fontId="83" fillId="32" borderId="19" xfId="0" applyFont="1" applyFill="1" applyBorder="1" applyAlignment="1">
      <alignment horizontal="center"/>
    </xf>
    <xf numFmtId="0" fontId="83" fillId="32" borderId="21" xfId="0" applyFont="1" applyFill="1" applyBorder="1" applyAlignment="1">
      <alignment horizontal="center"/>
    </xf>
    <xf numFmtId="3" fontId="83" fillId="0" borderId="19" xfId="0" applyNumberFormat="1" applyFont="1" applyBorder="1" applyAlignment="1">
      <alignment horizontal="center" vertical="center"/>
    </xf>
    <xf numFmtId="3" fontId="83" fillId="0" borderId="20" xfId="0" applyNumberFormat="1" applyFont="1" applyBorder="1" applyAlignment="1">
      <alignment horizontal="center" vertical="center"/>
    </xf>
    <xf numFmtId="0" fontId="83" fillId="33" borderId="19" xfId="0" applyFont="1" applyFill="1" applyBorder="1" applyAlignment="1">
      <alignment horizontal="center"/>
    </xf>
    <xf numFmtId="0" fontId="83" fillId="33" borderId="21" xfId="0" applyFont="1" applyFill="1" applyBorder="1" applyAlignment="1">
      <alignment horizontal="center"/>
    </xf>
    <xf numFmtId="0" fontId="83" fillId="0" borderId="0" xfId="2404" applyFont="1" applyAlignment="1">
      <alignment horizontal="left" vertical="center" wrapText="1"/>
    </xf>
    <xf numFmtId="3" fontId="83" fillId="0" borderId="19" xfId="282" applyNumberFormat="1" applyFont="1" applyBorder="1" applyAlignment="1">
      <alignment horizontal="center" vertical="center"/>
    </xf>
    <xf numFmtId="3" fontId="83" fillId="0" borderId="20" xfId="282" applyNumberFormat="1" applyFont="1" applyBorder="1" applyAlignment="1">
      <alignment horizontal="center" vertical="center"/>
    </xf>
    <xf numFmtId="0" fontId="83" fillId="33" borderId="19" xfId="2404" applyFont="1" applyFill="1" applyBorder="1" applyAlignment="1">
      <alignment horizontal="center"/>
    </xf>
    <xf numFmtId="0" fontId="83" fillId="33" borderId="21" xfId="2404" applyFont="1" applyFill="1" applyBorder="1" applyAlignment="1">
      <alignment horizontal="center"/>
    </xf>
    <xf numFmtId="0" fontId="83" fillId="31" borderId="19" xfId="2404" applyFont="1" applyFill="1" applyBorder="1" applyAlignment="1">
      <alignment horizontal="center"/>
    </xf>
    <xf numFmtId="0" fontId="83" fillId="31" borderId="21" xfId="2404" applyFont="1" applyFill="1" applyBorder="1" applyAlignment="1">
      <alignment horizontal="center"/>
    </xf>
    <xf numFmtId="0" fontId="83" fillId="32" borderId="19" xfId="2404" applyFont="1" applyFill="1" applyBorder="1" applyAlignment="1">
      <alignment horizontal="center"/>
    </xf>
    <xf numFmtId="0" fontId="83" fillId="32" borderId="21" xfId="2404" applyFont="1" applyFill="1" applyBorder="1" applyAlignment="1">
      <alignment horizontal="center"/>
    </xf>
    <xf numFmtId="0" fontId="84" fillId="29" borderId="35" xfId="1" applyFont="1" applyFill="1" applyBorder="1" applyAlignment="1">
      <alignment horizontal="center" vertical="center" wrapText="1"/>
    </xf>
    <xf numFmtId="0" fontId="84" fillId="29" borderId="37" xfId="1" applyFont="1" applyFill="1" applyBorder="1" applyAlignment="1">
      <alignment horizontal="center" vertical="center" wrapText="1"/>
    </xf>
    <xf numFmtId="0" fontId="83" fillId="0" borderId="0" xfId="268" applyFont="1" applyAlignment="1">
      <alignment horizontal="left" vertical="center"/>
    </xf>
    <xf numFmtId="0" fontId="83" fillId="0" borderId="0" xfId="1" applyFont="1" applyAlignment="1">
      <alignment horizontal="left" vertical="center"/>
    </xf>
    <xf numFmtId="0" fontId="84" fillId="29" borderId="31" xfId="1" applyFont="1" applyFill="1" applyBorder="1" applyAlignment="1">
      <alignment horizontal="center" vertical="center"/>
    </xf>
    <xf numFmtId="0" fontId="84" fillId="29" borderId="32" xfId="1" applyFont="1" applyFill="1" applyBorder="1" applyAlignment="1">
      <alignment horizontal="center" vertical="center"/>
    </xf>
    <xf numFmtId="0" fontId="84" fillId="29" borderId="33" xfId="1" applyFont="1" applyFill="1" applyBorder="1" applyAlignment="1">
      <alignment horizontal="center" vertical="center"/>
    </xf>
    <xf numFmtId="0" fontId="84" fillId="29" borderId="34" xfId="1" applyFont="1" applyFill="1" applyBorder="1" applyAlignment="1">
      <alignment horizontal="center" vertical="center" wrapText="1"/>
    </xf>
    <xf numFmtId="0" fontId="84" fillId="29" borderId="36" xfId="1" applyFont="1" applyFill="1" applyBorder="1" applyAlignment="1">
      <alignment horizontal="center" vertical="center" wrapText="1"/>
    </xf>
    <xf numFmtId="0" fontId="84" fillId="29" borderId="35" xfId="1" quotePrefix="1" applyFont="1" applyFill="1" applyBorder="1" applyAlignment="1">
      <alignment horizontal="center" vertical="center"/>
    </xf>
    <xf numFmtId="0" fontId="84" fillId="29" borderId="37" xfId="1" quotePrefix="1" applyFont="1" applyFill="1" applyBorder="1" applyAlignment="1">
      <alignment horizontal="center" vertical="center"/>
    </xf>
    <xf numFmtId="3" fontId="84" fillId="29" borderId="35" xfId="1" applyNumberFormat="1" applyFont="1" applyFill="1" applyBorder="1" applyAlignment="1">
      <alignment horizontal="center" vertical="center"/>
    </xf>
    <xf numFmtId="3" fontId="84" fillId="29" borderId="37" xfId="1" applyNumberFormat="1" applyFont="1" applyFill="1" applyBorder="1" applyAlignment="1">
      <alignment horizontal="center" vertical="center"/>
    </xf>
    <xf numFmtId="0" fontId="83" fillId="0" borderId="0" xfId="1" applyFont="1" applyAlignment="1">
      <alignment horizontal="left" vertical="top"/>
    </xf>
    <xf numFmtId="0" fontId="84" fillId="29" borderId="3" xfId="1" applyFont="1" applyFill="1" applyBorder="1" applyAlignment="1">
      <alignment horizontal="center" vertical="center" wrapText="1"/>
    </xf>
    <xf numFmtId="0" fontId="84" fillId="29" borderId="5" xfId="1" applyFont="1" applyFill="1" applyBorder="1" applyAlignment="1">
      <alignment horizontal="center" vertical="center" wrapText="1"/>
    </xf>
    <xf numFmtId="0" fontId="84" fillId="29" borderId="35" xfId="259" applyFont="1" applyFill="1" applyBorder="1" applyAlignment="1">
      <alignment horizontal="center" vertical="center" wrapText="1"/>
    </xf>
    <xf numFmtId="0" fontId="84" fillId="29" borderId="37" xfId="259" applyFont="1" applyFill="1" applyBorder="1" applyAlignment="1">
      <alignment horizontal="center" vertical="center" wrapText="1"/>
    </xf>
    <xf numFmtId="0" fontId="83" fillId="0" borderId="0" xfId="259" applyFont="1" applyAlignment="1">
      <alignment horizontal="left" vertical="center"/>
    </xf>
    <xf numFmtId="0" fontId="84" fillId="29" borderId="31" xfId="259" applyFont="1" applyFill="1" applyBorder="1" applyAlignment="1">
      <alignment horizontal="center" vertical="center"/>
    </xf>
    <xf numFmtId="0" fontId="84" fillId="29" borderId="32" xfId="259" applyFont="1" applyFill="1" applyBorder="1" applyAlignment="1">
      <alignment horizontal="center" vertical="center"/>
    </xf>
    <xf numFmtId="0" fontId="84" fillId="29" borderId="33" xfId="259" applyFont="1" applyFill="1" applyBorder="1" applyAlignment="1">
      <alignment horizontal="center" vertical="center"/>
    </xf>
    <xf numFmtId="0" fontId="84" fillId="29" borderId="34" xfId="259" applyFont="1" applyFill="1" applyBorder="1" applyAlignment="1">
      <alignment horizontal="center" vertical="center" wrapText="1"/>
    </xf>
    <xf numFmtId="0" fontId="84" fillId="29" borderId="36" xfId="259" applyFont="1" applyFill="1" applyBorder="1" applyAlignment="1">
      <alignment horizontal="center" vertical="center" wrapText="1"/>
    </xf>
    <xf numFmtId="0" fontId="84" fillId="29" borderId="35" xfId="259" quotePrefix="1" applyFont="1" applyFill="1" applyBorder="1" applyAlignment="1">
      <alignment horizontal="center" vertical="center"/>
    </xf>
    <xf numFmtId="0" fontId="84" fillId="29" borderId="37" xfId="259" quotePrefix="1" applyFont="1" applyFill="1" applyBorder="1" applyAlignment="1">
      <alignment horizontal="center" vertical="center"/>
    </xf>
    <xf numFmtId="3" fontId="84" fillId="29" borderId="35" xfId="259" applyNumberFormat="1" applyFont="1" applyFill="1" applyBorder="1" applyAlignment="1">
      <alignment horizontal="center" vertical="center"/>
    </xf>
    <xf numFmtId="3" fontId="84" fillId="29" borderId="37" xfId="259" applyNumberFormat="1" applyFont="1" applyFill="1" applyBorder="1" applyAlignment="1">
      <alignment horizontal="center" vertical="center"/>
    </xf>
    <xf numFmtId="0" fontId="83" fillId="0" borderId="36" xfId="1" applyFont="1" applyBorder="1" applyAlignment="1">
      <alignment horizontal="left" vertical="center"/>
    </xf>
    <xf numFmtId="0" fontId="83" fillId="0" borderId="0" xfId="1" applyFont="1" applyAlignment="1">
      <alignment horizontal="left" vertical="center" wrapText="1"/>
    </xf>
    <xf numFmtId="0" fontId="83" fillId="0" borderId="0" xfId="0" applyFont="1" applyAlignment="1">
      <alignment horizontal="left" vertical="center"/>
    </xf>
    <xf numFmtId="0" fontId="83" fillId="0" borderId="0" xfId="790" applyFont="1" applyAlignment="1">
      <alignment horizontal="left" vertical="center" wrapText="1"/>
    </xf>
    <xf numFmtId="0" fontId="84" fillId="29" borderId="35" xfId="1" applyFont="1" applyFill="1" applyBorder="1" applyAlignment="1">
      <alignment horizontal="center" wrapText="1"/>
    </xf>
    <xf numFmtId="0" fontId="84" fillId="29" borderId="37" xfId="1" applyFont="1" applyFill="1" applyBorder="1" applyAlignment="1">
      <alignment horizontal="center" wrapText="1"/>
    </xf>
    <xf numFmtId="0" fontId="83" fillId="0" borderId="0" xfId="268" applyFont="1" applyAlignment="1">
      <alignment horizontal="left"/>
    </xf>
    <xf numFmtId="0" fontId="83" fillId="0" borderId="0" xfId="1" applyFont="1" applyAlignment="1">
      <alignment horizontal="left"/>
    </xf>
    <xf numFmtId="0" fontId="84" fillId="29" borderId="31" xfId="1" applyFont="1" applyFill="1" applyBorder="1" applyAlignment="1">
      <alignment horizontal="center"/>
    </xf>
    <xf numFmtId="0" fontId="84" fillId="29" borderId="32" xfId="1" applyFont="1" applyFill="1" applyBorder="1" applyAlignment="1">
      <alignment horizontal="center"/>
    </xf>
    <xf numFmtId="0" fontId="84" fillId="29" borderId="33" xfId="1" applyFont="1" applyFill="1" applyBorder="1" applyAlignment="1">
      <alignment horizontal="center"/>
    </xf>
    <xf numFmtId="0" fontId="84" fillId="29" borderId="34" xfId="1" applyFont="1" applyFill="1" applyBorder="1" applyAlignment="1">
      <alignment horizontal="center" wrapText="1"/>
    </xf>
    <xf numFmtId="0" fontId="84" fillId="29" borderId="36" xfId="1" applyFont="1" applyFill="1" applyBorder="1" applyAlignment="1">
      <alignment horizontal="center" wrapText="1"/>
    </xf>
    <xf numFmtId="0" fontId="84" fillId="29" borderId="35" xfId="1" quotePrefix="1" applyFont="1" applyFill="1" applyBorder="1" applyAlignment="1">
      <alignment horizontal="center"/>
    </xf>
    <xf numFmtId="0" fontId="84" fillId="29" borderId="37" xfId="1" quotePrefix="1" applyFont="1" applyFill="1" applyBorder="1" applyAlignment="1">
      <alignment horizontal="center"/>
    </xf>
    <xf numFmtId="3" fontId="84" fillId="29" borderId="35" xfId="1" applyNumberFormat="1" applyFont="1" applyFill="1" applyBorder="1" applyAlignment="1">
      <alignment horizontal="center"/>
    </xf>
    <xf numFmtId="3" fontId="84" fillId="29" borderId="37" xfId="1" applyNumberFormat="1" applyFont="1" applyFill="1" applyBorder="1" applyAlignment="1">
      <alignment horizontal="center"/>
    </xf>
    <xf numFmtId="0" fontId="84" fillId="29" borderId="3" xfId="1" applyFont="1" applyFill="1" applyBorder="1" applyAlignment="1">
      <alignment horizontal="center" wrapText="1"/>
    </xf>
    <xf numFmtId="0" fontId="84" fillId="29" borderId="5" xfId="1" applyFont="1" applyFill="1" applyBorder="1" applyAlignment="1">
      <alignment horizontal="center" wrapText="1"/>
    </xf>
    <xf numFmtId="0" fontId="84" fillId="0" borderId="35" xfId="1" applyFont="1" applyBorder="1" applyAlignment="1">
      <alignment horizontal="center" wrapText="1"/>
    </xf>
    <xf numFmtId="0" fontId="84" fillId="0" borderId="37" xfId="1" applyFont="1" applyBorder="1" applyAlignment="1">
      <alignment horizontal="center" wrapText="1"/>
    </xf>
    <xf numFmtId="0" fontId="84" fillId="0" borderId="31" xfId="1" applyFont="1" applyBorder="1" applyAlignment="1">
      <alignment horizontal="center"/>
    </xf>
    <xf numFmtId="0" fontId="84" fillId="0" borderId="32" xfId="1" applyFont="1" applyBorder="1" applyAlignment="1">
      <alignment horizontal="center"/>
    </xf>
    <xf numFmtId="0" fontId="84" fillId="0" borderId="33" xfId="1" applyFont="1" applyBorder="1" applyAlignment="1">
      <alignment horizontal="center"/>
    </xf>
    <xf numFmtId="0" fontId="84" fillId="0" borderId="3" xfId="1" applyFont="1" applyBorder="1" applyAlignment="1">
      <alignment horizontal="center" wrapText="1"/>
    </xf>
    <xf numFmtId="0" fontId="84" fillId="0" borderId="5" xfId="1" applyFont="1" applyBorder="1" applyAlignment="1">
      <alignment horizontal="center" wrapText="1"/>
    </xf>
    <xf numFmtId="0" fontId="84" fillId="0" borderId="35" xfId="1" quotePrefix="1" applyFont="1" applyBorder="1" applyAlignment="1">
      <alignment horizontal="center"/>
    </xf>
    <xf numFmtId="0" fontId="84" fillId="0" borderId="37" xfId="1" quotePrefix="1" applyFont="1" applyBorder="1" applyAlignment="1">
      <alignment horizontal="center"/>
    </xf>
    <xf numFmtId="3" fontId="84" fillId="0" borderId="35" xfId="1" applyNumberFormat="1" applyFont="1" applyBorder="1" applyAlignment="1">
      <alignment horizontal="center"/>
    </xf>
    <xf numFmtId="3" fontId="84" fillId="0" borderId="37" xfId="1" applyNumberFormat="1" applyFont="1" applyBorder="1" applyAlignment="1">
      <alignment horizontal="center"/>
    </xf>
  </cellXfs>
  <cellStyles count="9008">
    <cellStyle name="20 % – Zvýraznění1" xfId="2"/>
    <cellStyle name="20 % – Zvýraznění1 2" xfId="3"/>
    <cellStyle name="20 % – Zvýraznění1 3" xfId="799"/>
    <cellStyle name="20 % – Zvýraznění2" xfId="4"/>
    <cellStyle name="20 % – Zvýraznění2 2" xfId="5"/>
    <cellStyle name="20 % – Zvýraznění2 3" xfId="800"/>
    <cellStyle name="20 % – Zvýraznění3" xfId="6"/>
    <cellStyle name="20 % – Zvýraznění3 2" xfId="7"/>
    <cellStyle name="20 % – Zvýraznění3 3" xfId="801"/>
    <cellStyle name="20 % – Zvýraznění4" xfId="8"/>
    <cellStyle name="20 % – Zvýraznění4 2" xfId="9"/>
    <cellStyle name="20 % – Zvýraznění4 3" xfId="802"/>
    <cellStyle name="20 % – Zvýraznění5" xfId="10"/>
    <cellStyle name="20 % – Zvýraznění5 2" xfId="11"/>
    <cellStyle name="20 % – Zvýraznění5 3" xfId="803"/>
    <cellStyle name="20 % – Zvýraznění6" xfId="12"/>
    <cellStyle name="20 % – Zvýraznění6 2" xfId="13"/>
    <cellStyle name="20 % – Zvýraznění6 3" xfId="804"/>
    <cellStyle name="20 % - zvýraznenie1 2" xfId="14"/>
    <cellStyle name="20 % - zvýraznenie1 3" xfId="15"/>
    <cellStyle name="20 % - zvýraznenie1 4" xfId="16"/>
    <cellStyle name="20 % - zvýraznenie2 2" xfId="17"/>
    <cellStyle name="20 % - zvýraznenie2 3" xfId="18"/>
    <cellStyle name="20 % - zvýraznenie2 4" xfId="19"/>
    <cellStyle name="20 % - zvýraznenie3 2" xfId="20"/>
    <cellStyle name="20 % - zvýraznenie3 3" xfId="21"/>
    <cellStyle name="20 % - zvýraznenie3 4" xfId="22"/>
    <cellStyle name="20 % - zvýraznenie4 2" xfId="23"/>
    <cellStyle name="20 % - zvýraznenie4 3" xfId="24"/>
    <cellStyle name="20 % - zvýraznenie4 4" xfId="25"/>
    <cellStyle name="20 % - zvýraznenie5 2" xfId="26"/>
    <cellStyle name="20 % - zvýraznenie5 3" xfId="27"/>
    <cellStyle name="20 % - zvýraznenie5 4" xfId="28"/>
    <cellStyle name="20 % - zvýraznenie6 2" xfId="29"/>
    <cellStyle name="20 % - zvýraznenie6 3" xfId="30"/>
    <cellStyle name="20 % - zvýraznenie6 4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40 % – Zvýraznění1" xfId="38"/>
    <cellStyle name="40 % – Zvýraznění1 2" xfId="39"/>
    <cellStyle name="40 % – Zvýraznění1 3" xfId="805"/>
    <cellStyle name="40 % – Zvýraznění2" xfId="40"/>
    <cellStyle name="40 % – Zvýraznění2 2" xfId="41"/>
    <cellStyle name="40 % – Zvýraznění2 3" xfId="806"/>
    <cellStyle name="40 % – Zvýraznění3" xfId="42"/>
    <cellStyle name="40 % – Zvýraznění3 2" xfId="43"/>
    <cellStyle name="40 % – Zvýraznění3 3" xfId="807"/>
    <cellStyle name="40 % – Zvýraznění4" xfId="44"/>
    <cellStyle name="40 % – Zvýraznění4 2" xfId="45"/>
    <cellStyle name="40 % – Zvýraznění4 3" xfId="808"/>
    <cellStyle name="40 % – Zvýraznění5" xfId="46"/>
    <cellStyle name="40 % – Zvýraznění5 2" xfId="47"/>
    <cellStyle name="40 % – Zvýraznění5 3" xfId="809"/>
    <cellStyle name="40 % – Zvýraznění6" xfId="48"/>
    <cellStyle name="40 % – Zvýraznění6 2" xfId="49"/>
    <cellStyle name="40 % – Zvýraznění6 3" xfId="810"/>
    <cellStyle name="40 % - zvýraznenie1 2" xfId="50"/>
    <cellStyle name="40 % - zvýraznenie1 3" xfId="51"/>
    <cellStyle name="40 % - zvýraznenie1 4" xfId="52"/>
    <cellStyle name="40 % - zvýraznenie2 2" xfId="53"/>
    <cellStyle name="40 % - zvýraznenie2 3" xfId="54"/>
    <cellStyle name="40 % - zvýraznenie2 4" xfId="55"/>
    <cellStyle name="40 % - zvýraznenie3 2" xfId="56"/>
    <cellStyle name="40 % - zvýraznenie3 3" xfId="57"/>
    <cellStyle name="40 % - zvýraznenie3 4" xfId="58"/>
    <cellStyle name="40 % - zvýraznenie4 2" xfId="59"/>
    <cellStyle name="40 % - zvýraznenie4 3" xfId="60"/>
    <cellStyle name="40 % - zvýraznenie4 4" xfId="61"/>
    <cellStyle name="40 % - zvýraznenie5 2" xfId="62"/>
    <cellStyle name="40 % - zvýraznenie5 3" xfId="63"/>
    <cellStyle name="40 % - zvýraznenie5 4" xfId="64"/>
    <cellStyle name="40 % - zvýraznenie6 2" xfId="65"/>
    <cellStyle name="40 % - zvýraznenie6 3" xfId="66"/>
    <cellStyle name="40 % - zvýraznenie6 4" xfId="67"/>
    <cellStyle name="40% - Accent1" xfId="68"/>
    <cellStyle name="40% - Accent2" xfId="69"/>
    <cellStyle name="40% - Accent3" xfId="70"/>
    <cellStyle name="40% - Accent4" xfId="71"/>
    <cellStyle name="40% - Accent5" xfId="72"/>
    <cellStyle name="40% - Accent6" xfId="73"/>
    <cellStyle name="60 % – Zvýraznění1" xfId="74"/>
    <cellStyle name="60 % – Zvýraznění2" xfId="75"/>
    <cellStyle name="60 % – Zvýraznění3" xfId="76"/>
    <cellStyle name="60 % – Zvýraznění4" xfId="77"/>
    <cellStyle name="60 % – Zvýraznění5" xfId="78"/>
    <cellStyle name="60 % – Zvýraznění6" xfId="79"/>
    <cellStyle name="60 % - zvýraznenie1 2" xfId="80"/>
    <cellStyle name="60 % - zvýraznenie1 3" xfId="81"/>
    <cellStyle name="60 % - zvýraznenie1 4" xfId="82"/>
    <cellStyle name="60 % - zvýraznenie2 2" xfId="83"/>
    <cellStyle name="60 % - zvýraznenie2 3" xfId="84"/>
    <cellStyle name="60 % - zvýraznenie2 4" xfId="85"/>
    <cellStyle name="60 % - zvýraznenie3 2" xfId="86"/>
    <cellStyle name="60 % - zvýraznenie3 3" xfId="87"/>
    <cellStyle name="60 % - zvýraznenie3 4" xfId="88"/>
    <cellStyle name="60 % - zvýraznenie4 2" xfId="89"/>
    <cellStyle name="60 % - zvýraznenie4 3" xfId="90"/>
    <cellStyle name="60 % - zvýraznenie4 4" xfId="91"/>
    <cellStyle name="60 % - zvýraznenie5 2" xfId="92"/>
    <cellStyle name="60 % - zvýraznenie5 3" xfId="93"/>
    <cellStyle name="60 % - zvýraznenie5 4" xfId="94"/>
    <cellStyle name="60 % - zvýraznenie6 2" xfId="95"/>
    <cellStyle name="60 % - zvýraznenie6 3" xfId="96"/>
    <cellStyle name="60 % - zvýraznenie6 4" xfId="97"/>
    <cellStyle name="60% - Accent1" xfId="98"/>
    <cellStyle name="60% - Accent2" xfId="99"/>
    <cellStyle name="60% - Accent3" xfId="100"/>
    <cellStyle name="60% - Accent4" xfId="101"/>
    <cellStyle name="60% - Accent5" xfId="102"/>
    <cellStyle name="60% - Accent6" xfId="103"/>
    <cellStyle name="Accent1" xfId="104"/>
    <cellStyle name="Accent2" xfId="105"/>
    <cellStyle name="Accent3" xfId="106"/>
    <cellStyle name="Accent4" xfId="107"/>
    <cellStyle name="Accent5" xfId="108"/>
    <cellStyle name="Accent6" xfId="109"/>
    <cellStyle name="Bad" xfId="110"/>
    <cellStyle name="Calculation" xfId="111"/>
    <cellStyle name="Celkem" xfId="112"/>
    <cellStyle name="čárky 2" xfId="916"/>
    <cellStyle name="Čiarka 10" xfId="2465"/>
    <cellStyle name="Čiarka 2" xfId="113"/>
    <cellStyle name="Čiarka 2 2" xfId="114"/>
    <cellStyle name="Čiarka 2 2 2" xfId="115"/>
    <cellStyle name="Čiarka 2 2 2 2" xfId="116"/>
    <cellStyle name="Čiarka 2 2 2 3" xfId="117"/>
    <cellStyle name="Čiarka 2 2 2 4" xfId="118"/>
    <cellStyle name="Čiarka 2 2 3" xfId="119"/>
    <cellStyle name="Čiarka 2 2 4" xfId="120"/>
    <cellStyle name="Čiarka 2 2 5" xfId="811"/>
    <cellStyle name="Čiarka 2 2 5 10" xfId="3904"/>
    <cellStyle name="Čiarka 2 2 5 11" xfId="5610"/>
    <cellStyle name="Čiarka 2 2 5 12" xfId="7314"/>
    <cellStyle name="Čiarka 2 2 5 2" xfId="839"/>
    <cellStyle name="Čiarka 2 2 5 2 2" xfId="2469"/>
    <cellStyle name="Čiarka 2 2 5 2 2 2" xfId="3220"/>
    <cellStyle name="Čiarka 2 2 5 2 2 2 2" xfId="3785"/>
    <cellStyle name="Čiarka 2 2 5 2 2 2 2 2" xfId="4923"/>
    <cellStyle name="Čiarka 2 2 5 2 2 2 2 3" xfId="6629"/>
    <cellStyle name="Čiarka 2 2 5 2 2 2 2 4" xfId="8333"/>
    <cellStyle name="Čiarka 2 2 5 2 2 2 3" xfId="5491"/>
    <cellStyle name="Čiarka 2 2 5 2 2 2 3 2" xfId="7196"/>
    <cellStyle name="Čiarka 2 2 5 2 2 2 3 3" xfId="8900"/>
    <cellStyle name="Čiarka 2 2 5 2 2 2 4" xfId="4353"/>
    <cellStyle name="Čiarka 2 2 5 2 2 2 5" xfId="6061"/>
    <cellStyle name="Čiarka 2 2 5 2 2 2 6" xfId="7765"/>
    <cellStyle name="Čiarka 2 2 5 2 2 3" xfId="2759"/>
    <cellStyle name="Čiarka 2 2 5 2 2 3 2" xfId="4818"/>
    <cellStyle name="Čiarka 2 2 5 2 2 3 3" xfId="6524"/>
    <cellStyle name="Čiarka 2 2 5 2 2 3 4" xfId="8228"/>
    <cellStyle name="Čiarka 2 2 5 2 2 4" xfId="3680"/>
    <cellStyle name="Čiarka 2 2 5 2 2 4 2" xfId="5386"/>
    <cellStyle name="Čiarka 2 2 5 2 2 4 3" xfId="7091"/>
    <cellStyle name="Čiarka 2 2 5 2 2 4 4" xfId="8795"/>
    <cellStyle name="Čiarka 2 2 5 2 2 5" xfId="4248"/>
    <cellStyle name="Čiarka 2 2 5 2 2 6" xfId="5956"/>
    <cellStyle name="Čiarka 2 2 5 2 2 7" xfId="7660"/>
    <cellStyle name="Čiarka 2 2 5 2 3" xfId="2470"/>
    <cellStyle name="Čiarka 2 2 5 2 3 2" xfId="2760"/>
    <cellStyle name="Čiarka 2 2 5 2 3 2 2" xfId="4641"/>
    <cellStyle name="Čiarka 2 2 5 2 3 2 3" xfId="6347"/>
    <cellStyle name="Čiarka 2 2 5 2 3 2 4" xfId="8051"/>
    <cellStyle name="Čiarka 2 2 5 2 3 3" xfId="3503"/>
    <cellStyle name="Čiarka 2 2 5 2 3 3 2" xfId="5209"/>
    <cellStyle name="Čiarka 2 2 5 2 3 3 3" xfId="6914"/>
    <cellStyle name="Čiarka 2 2 5 2 3 3 4" xfId="8618"/>
    <cellStyle name="Čiarka 2 2 5 2 3 4" xfId="4071"/>
    <cellStyle name="Čiarka 2 2 5 2 3 5" xfId="5779"/>
    <cellStyle name="Čiarka 2 2 5 2 3 6" xfId="7483"/>
    <cellStyle name="Čiarka 2 2 5 2 4" xfId="2758"/>
    <cellStyle name="Čiarka 2 2 5 2 4 2" xfId="4480"/>
    <cellStyle name="Čiarka 2 2 5 2 4 3" xfId="6188"/>
    <cellStyle name="Čiarka 2 2 5 2 4 4" xfId="7892"/>
    <cellStyle name="Čiarka 2 2 5 2 5" xfId="3343"/>
    <cellStyle name="Čiarka 2 2 5 2 5 2" xfId="5051"/>
    <cellStyle name="Čiarka 2 2 5 2 5 3" xfId="6756"/>
    <cellStyle name="Čiarka 2 2 5 2 5 4" xfId="8460"/>
    <cellStyle name="Čiarka 2 2 5 2 6" xfId="3913"/>
    <cellStyle name="Čiarka 2 2 5 2 7" xfId="5619"/>
    <cellStyle name="Čiarka 2 2 5 2 8" xfId="7323"/>
    <cellStyle name="Čiarka 2 2 5 3" xfId="840"/>
    <cellStyle name="Čiarka 2 2 5 3 2" xfId="2471"/>
    <cellStyle name="Čiarka 2 2 5 3 2 2" xfId="3221"/>
    <cellStyle name="Čiarka 2 2 5 3 2 2 2" xfId="3786"/>
    <cellStyle name="Čiarka 2 2 5 3 2 2 2 2" xfId="4924"/>
    <cellStyle name="Čiarka 2 2 5 3 2 2 2 3" xfId="6630"/>
    <cellStyle name="Čiarka 2 2 5 3 2 2 2 4" xfId="8334"/>
    <cellStyle name="Čiarka 2 2 5 3 2 2 3" xfId="5492"/>
    <cellStyle name="Čiarka 2 2 5 3 2 2 3 2" xfId="7197"/>
    <cellStyle name="Čiarka 2 2 5 3 2 2 3 3" xfId="8901"/>
    <cellStyle name="Čiarka 2 2 5 3 2 2 4" xfId="4354"/>
    <cellStyle name="Čiarka 2 2 5 3 2 2 5" xfId="6062"/>
    <cellStyle name="Čiarka 2 2 5 3 2 2 6" xfId="7766"/>
    <cellStyle name="Čiarka 2 2 5 3 2 3" xfId="2762"/>
    <cellStyle name="Čiarka 2 2 5 3 2 3 2" xfId="4819"/>
    <cellStyle name="Čiarka 2 2 5 3 2 3 3" xfId="6525"/>
    <cellStyle name="Čiarka 2 2 5 3 2 3 4" xfId="8229"/>
    <cellStyle name="Čiarka 2 2 5 3 2 4" xfId="3681"/>
    <cellStyle name="Čiarka 2 2 5 3 2 4 2" xfId="5387"/>
    <cellStyle name="Čiarka 2 2 5 3 2 4 3" xfId="7092"/>
    <cellStyle name="Čiarka 2 2 5 3 2 4 4" xfId="8796"/>
    <cellStyle name="Čiarka 2 2 5 3 2 5" xfId="4249"/>
    <cellStyle name="Čiarka 2 2 5 3 2 6" xfId="5957"/>
    <cellStyle name="Čiarka 2 2 5 3 2 7" xfId="7661"/>
    <cellStyle name="Čiarka 2 2 5 3 3" xfId="2472"/>
    <cellStyle name="Čiarka 2 2 5 3 3 2" xfId="2763"/>
    <cellStyle name="Čiarka 2 2 5 3 3 2 2" xfId="4642"/>
    <cellStyle name="Čiarka 2 2 5 3 3 2 3" xfId="6348"/>
    <cellStyle name="Čiarka 2 2 5 3 3 2 4" xfId="8052"/>
    <cellStyle name="Čiarka 2 2 5 3 3 3" xfId="3504"/>
    <cellStyle name="Čiarka 2 2 5 3 3 3 2" xfId="5210"/>
    <cellStyle name="Čiarka 2 2 5 3 3 3 3" xfId="6915"/>
    <cellStyle name="Čiarka 2 2 5 3 3 3 4" xfId="8619"/>
    <cellStyle name="Čiarka 2 2 5 3 3 4" xfId="4072"/>
    <cellStyle name="Čiarka 2 2 5 3 3 5" xfId="5780"/>
    <cellStyle name="Čiarka 2 2 5 3 3 6" xfId="7484"/>
    <cellStyle name="Čiarka 2 2 5 3 4" xfId="2761"/>
    <cellStyle name="Čiarka 2 2 5 3 4 2" xfId="4481"/>
    <cellStyle name="Čiarka 2 2 5 3 4 3" xfId="6189"/>
    <cellStyle name="Čiarka 2 2 5 3 4 4" xfId="7893"/>
    <cellStyle name="Čiarka 2 2 5 3 5" xfId="3344"/>
    <cellStyle name="Čiarka 2 2 5 3 5 2" xfId="5052"/>
    <cellStyle name="Čiarka 2 2 5 3 5 3" xfId="6757"/>
    <cellStyle name="Čiarka 2 2 5 3 5 4" xfId="8461"/>
    <cellStyle name="Čiarka 2 2 5 3 6" xfId="3914"/>
    <cellStyle name="Čiarka 2 2 5 3 7" xfId="5620"/>
    <cellStyle name="Čiarka 2 2 5 3 8" xfId="7324"/>
    <cellStyle name="Čiarka 2 2 5 4" xfId="841"/>
    <cellStyle name="Čiarka 2 2 5 4 2" xfId="2473"/>
    <cellStyle name="Čiarka 2 2 5 4 2 2" xfId="3222"/>
    <cellStyle name="Čiarka 2 2 5 4 2 2 2" xfId="3787"/>
    <cellStyle name="Čiarka 2 2 5 4 2 2 2 2" xfId="4925"/>
    <cellStyle name="Čiarka 2 2 5 4 2 2 2 3" xfId="6631"/>
    <cellStyle name="Čiarka 2 2 5 4 2 2 2 4" xfId="8335"/>
    <cellStyle name="Čiarka 2 2 5 4 2 2 3" xfId="5493"/>
    <cellStyle name="Čiarka 2 2 5 4 2 2 3 2" xfId="7198"/>
    <cellStyle name="Čiarka 2 2 5 4 2 2 3 3" xfId="8902"/>
    <cellStyle name="Čiarka 2 2 5 4 2 2 4" xfId="4355"/>
    <cellStyle name="Čiarka 2 2 5 4 2 2 5" xfId="6063"/>
    <cellStyle name="Čiarka 2 2 5 4 2 2 6" xfId="7767"/>
    <cellStyle name="Čiarka 2 2 5 4 2 3" xfId="2765"/>
    <cellStyle name="Čiarka 2 2 5 4 2 3 2" xfId="4820"/>
    <cellStyle name="Čiarka 2 2 5 4 2 3 3" xfId="6526"/>
    <cellStyle name="Čiarka 2 2 5 4 2 3 4" xfId="8230"/>
    <cellStyle name="Čiarka 2 2 5 4 2 4" xfId="3682"/>
    <cellStyle name="Čiarka 2 2 5 4 2 4 2" xfId="5388"/>
    <cellStyle name="Čiarka 2 2 5 4 2 4 3" xfId="7093"/>
    <cellStyle name="Čiarka 2 2 5 4 2 4 4" xfId="8797"/>
    <cellStyle name="Čiarka 2 2 5 4 2 5" xfId="4250"/>
    <cellStyle name="Čiarka 2 2 5 4 2 6" xfId="5958"/>
    <cellStyle name="Čiarka 2 2 5 4 2 7" xfId="7662"/>
    <cellStyle name="Čiarka 2 2 5 4 3" xfId="2474"/>
    <cellStyle name="Čiarka 2 2 5 4 3 2" xfId="2766"/>
    <cellStyle name="Čiarka 2 2 5 4 3 2 2" xfId="4643"/>
    <cellStyle name="Čiarka 2 2 5 4 3 2 3" xfId="6349"/>
    <cellStyle name="Čiarka 2 2 5 4 3 2 4" xfId="8053"/>
    <cellStyle name="Čiarka 2 2 5 4 3 3" xfId="3505"/>
    <cellStyle name="Čiarka 2 2 5 4 3 3 2" xfId="5211"/>
    <cellStyle name="Čiarka 2 2 5 4 3 3 3" xfId="6916"/>
    <cellStyle name="Čiarka 2 2 5 4 3 3 4" xfId="8620"/>
    <cellStyle name="Čiarka 2 2 5 4 3 4" xfId="4073"/>
    <cellStyle name="Čiarka 2 2 5 4 3 5" xfId="5781"/>
    <cellStyle name="Čiarka 2 2 5 4 3 6" xfId="7485"/>
    <cellStyle name="Čiarka 2 2 5 4 4" xfId="2764"/>
    <cellStyle name="Čiarka 2 2 5 4 4 2" xfId="4482"/>
    <cellStyle name="Čiarka 2 2 5 4 4 3" xfId="6190"/>
    <cellStyle name="Čiarka 2 2 5 4 4 4" xfId="7894"/>
    <cellStyle name="Čiarka 2 2 5 4 5" xfId="3345"/>
    <cellStyle name="Čiarka 2 2 5 4 5 2" xfId="5053"/>
    <cellStyle name="Čiarka 2 2 5 4 5 3" xfId="6758"/>
    <cellStyle name="Čiarka 2 2 5 4 5 4" xfId="8462"/>
    <cellStyle name="Čiarka 2 2 5 4 6" xfId="3915"/>
    <cellStyle name="Čiarka 2 2 5 4 7" xfId="5621"/>
    <cellStyle name="Čiarka 2 2 5 4 8" xfId="7325"/>
    <cellStyle name="Čiarka 2 2 5 5" xfId="2432"/>
    <cellStyle name="Čiarka 2 2 5 5 2" xfId="2475"/>
    <cellStyle name="Čiarka 2 2 5 5 2 2" xfId="3223"/>
    <cellStyle name="Čiarka 2 2 5 5 2 2 2" xfId="3788"/>
    <cellStyle name="Čiarka 2 2 5 5 2 2 2 2" xfId="4926"/>
    <cellStyle name="Čiarka 2 2 5 5 2 2 2 3" xfId="6632"/>
    <cellStyle name="Čiarka 2 2 5 5 2 2 2 4" xfId="8336"/>
    <cellStyle name="Čiarka 2 2 5 5 2 2 3" xfId="5494"/>
    <cellStyle name="Čiarka 2 2 5 5 2 2 3 2" xfId="7199"/>
    <cellStyle name="Čiarka 2 2 5 5 2 2 3 3" xfId="8903"/>
    <cellStyle name="Čiarka 2 2 5 5 2 2 4" xfId="4356"/>
    <cellStyle name="Čiarka 2 2 5 5 2 2 5" xfId="6064"/>
    <cellStyle name="Čiarka 2 2 5 5 2 2 6" xfId="7768"/>
    <cellStyle name="Čiarka 2 2 5 5 2 3" xfId="2768"/>
    <cellStyle name="Čiarka 2 2 5 5 2 3 2" xfId="4821"/>
    <cellStyle name="Čiarka 2 2 5 5 2 3 3" xfId="6527"/>
    <cellStyle name="Čiarka 2 2 5 5 2 3 4" xfId="8231"/>
    <cellStyle name="Čiarka 2 2 5 5 2 4" xfId="3683"/>
    <cellStyle name="Čiarka 2 2 5 5 2 4 2" xfId="5389"/>
    <cellStyle name="Čiarka 2 2 5 5 2 4 3" xfId="7094"/>
    <cellStyle name="Čiarka 2 2 5 5 2 4 4" xfId="8798"/>
    <cellStyle name="Čiarka 2 2 5 5 2 5" xfId="4251"/>
    <cellStyle name="Čiarka 2 2 5 5 2 6" xfId="5959"/>
    <cellStyle name="Čiarka 2 2 5 5 2 7" xfId="7663"/>
    <cellStyle name="Čiarka 2 2 5 5 3" xfId="2476"/>
    <cellStyle name="Čiarka 2 2 5 5 3 2" xfId="2769"/>
    <cellStyle name="Čiarka 2 2 5 5 3 2 2" xfId="4644"/>
    <cellStyle name="Čiarka 2 2 5 5 3 2 3" xfId="6350"/>
    <cellStyle name="Čiarka 2 2 5 5 3 2 4" xfId="8054"/>
    <cellStyle name="Čiarka 2 2 5 5 3 3" xfId="3506"/>
    <cellStyle name="Čiarka 2 2 5 5 3 3 2" xfId="5212"/>
    <cellStyle name="Čiarka 2 2 5 5 3 3 3" xfId="6917"/>
    <cellStyle name="Čiarka 2 2 5 5 3 3 4" xfId="8621"/>
    <cellStyle name="Čiarka 2 2 5 5 3 4" xfId="4074"/>
    <cellStyle name="Čiarka 2 2 5 5 3 5" xfId="5782"/>
    <cellStyle name="Čiarka 2 2 5 5 3 6" xfId="7486"/>
    <cellStyle name="Čiarka 2 2 5 5 4" xfId="2767"/>
    <cellStyle name="Čiarka 2 2 5 5 4 2" xfId="4615"/>
    <cellStyle name="Čiarka 2 2 5 5 4 3" xfId="6321"/>
    <cellStyle name="Čiarka 2 2 5 5 4 4" xfId="8025"/>
    <cellStyle name="Čiarka 2 2 5 5 5" xfId="3477"/>
    <cellStyle name="Čiarka 2 2 5 5 5 2" xfId="5183"/>
    <cellStyle name="Čiarka 2 2 5 5 5 3" xfId="6888"/>
    <cellStyle name="Čiarka 2 2 5 5 5 4" xfId="8592"/>
    <cellStyle name="Čiarka 2 2 5 5 6" xfId="4045"/>
    <cellStyle name="Čiarka 2 2 5 5 7" xfId="5753"/>
    <cellStyle name="Čiarka 2 2 5 5 8" xfId="7456"/>
    <cellStyle name="Čiarka 2 2 5 6" xfId="2477"/>
    <cellStyle name="Čiarka 2 2 5 6 2" xfId="3224"/>
    <cellStyle name="Čiarka 2 2 5 6 2 2" xfId="3789"/>
    <cellStyle name="Čiarka 2 2 5 6 2 2 2" xfId="4927"/>
    <cellStyle name="Čiarka 2 2 5 6 2 2 3" xfId="6633"/>
    <cellStyle name="Čiarka 2 2 5 6 2 2 4" xfId="8337"/>
    <cellStyle name="Čiarka 2 2 5 6 2 3" xfId="5495"/>
    <cellStyle name="Čiarka 2 2 5 6 2 3 2" xfId="7200"/>
    <cellStyle name="Čiarka 2 2 5 6 2 3 3" xfId="8904"/>
    <cellStyle name="Čiarka 2 2 5 6 2 4" xfId="4357"/>
    <cellStyle name="Čiarka 2 2 5 6 2 5" xfId="6065"/>
    <cellStyle name="Čiarka 2 2 5 6 2 6" xfId="7769"/>
    <cellStyle name="Čiarka 2 2 5 6 3" xfId="2770"/>
    <cellStyle name="Čiarka 2 2 5 6 3 2" xfId="4822"/>
    <cellStyle name="Čiarka 2 2 5 6 3 3" xfId="6528"/>
    <cellStyle name="Čiarka 2 2 5 6 3 4" xfId="8232"/>
    <cellStyle name="Čiarka 2 2 5 6 4" xfId="3684"/>
    <cellStyle name="Čiarka 2 2 5 6 4 2" xfId="5390"/>
    <cellStyle name="Čiarka 2 2 5 6 4 3" xfId="7095"/>
    <cellStyle name="Čiarka 2 2 5 6 4 4" xfId="8799"/>
    <cellStyle name="Čiarka 2 2 5 6 5" xfId="4252"/>
    <cellStyle name="Čiarka 2 2 5 6 6" xfId="5960"/>
    <cellStyle name="Čiarka 2 2 5 6 7" xfId="7664"/>
    <cellStyle name="Čiarka 2 2 5 7" xfId="2478"/>
    <cellStyle name="Čiarka 2 2 5 7 2" xfId="2771"/>
    <cellStyle name="Čiarka 2 2 5 7 2 2" xfId="4640"/>
    <cellStyle name="Čiarka 2 2 5 7 2 3" xfId="6346"/>
    <cellStyle name="Čiarka 2 2 5 7 2 4" xfId="8050"/>
    <cellStyle name="Čiarka 2 2 5 7 3" xfId="3502"/>
    <cellStyle name="Čiarka 2 2 5 7 3 2" xfId="5208"/>
    <cellStyle name="Čiarka 2 2 5 7 3 3" xfId="6913"/>
    <cellStyle name="Čiarka 2 2 5 7 3 4" xfId="8617"/>
    <cellStyle name="Čiarka 2 2 5 7 4" xfId="4070"/>
    <cellStyle name="Čiarka 2 2 5 7 5" xfId="5778"/>
    <cellStyle name="Čiarka 2 2 5 7 6" xfId="7482"/>
    <cellStyle name="Čiarka 2 2 5 8" xfId="2757"/>
    <cellStyle name="Čiarka 2 2 5 8 2" xfId="4471"/>
    <cellStyle name="Čiarka 2 2 5 8 3" xfId="6179"/>
    <cellStyle name="Čiarka 2 2 5 8 4" xfId="7883"/>
    <cellStyle name="Čiarka 2 2 5 9" xfId="3334"/>
    <cellStyle name="Čiarka 2 2 5 9 2" xfId="5042"/>
    <cellStyle name="Čiarka 2 2 5 9 3" xfId="6747"/>
    <cellStyle name="Čiarka 2 2 5 9 4" xfId="8451"/>
    <cellStyle name="Čiarka 2 2 6" xfId="2363"/>
    <cellStyle name="Čiarka 2 2 6 2" xfId="2479"/>
    <cellStyle name="Čiarka 2 2 6 2 2" xfId="3225"/>
    <cellStyle name="Čiarka 2 2 6 2 2 2" xfId="3790"/>
    <cellStyle name="Čiarka 2 2 6 2 2 2 2" xfId="4928"/>
    <cellStyle name="Čiarka 2 2 6 2 2 2 3" xfId="6634"/>
    <cellStyle name="Čiarka 2 2 6 2 2 2 4" xfId="8338"/>
    <cellStyle name="Čiarka 2 2 6 2 2 3" xfId="5496"/>
    <cellStyle name="Čiarka 2 2 6 2 2 3 2" xfId="7201"/>
    <cellStyle name="Čiarka 2 2 6 2 2 3 3" xfId="8905"/>
    <cellStyle name="Čiarka 2 2 6 2 2 4" xfId="4358"/>
    <cellStyle name="Čiarka 2 2 6 2 2 5" xfId="6066"/>
    <cellStyle name="Čiarka 2 2 6 2 2 6" xfId="7770"/>
    <cellStyle name="Čiarka 2 2 6 2 3" xfId="2773"/>
    <cellStyle name="Čiarka 2 2 6 2 3 2" xfId="4823"/>
    <cellStyle name="Čiarka 2 2 6 2 3 3" xfId="6529"/>
    <cellStyle name="Čiarka 2 2 6 2 3 4" xfId="8233"/>
    <cellStyle name="Čiarka 2 2 6 2 4" xfId="3685"/>
    <cellStyle name="Čiarka 2 2 6 2 4 2" xfId="5391"/>
    <cellStyle name="Čiarka 2 2 6 2 4 3" xfId="7096"/>
    <cellStyle name="Čiarka 2 2 6 2 4 4" xfId="8800"/>
    <cellStyle name="Čiarka 2 2 6 2 5" xfId="4253"/>
    <cellStyle name="Čiarka 2 2 6 2 6" xfId="5961"/>
    <cellStyle name="Čiarka 2 2 6 2 7" xfId="7665"/>
    <cellStyle name="Čiarka 2 2 6 3" xfId="2480"/>
    <cellStyle name="Čiarka 2 2 6 3 2" xfId="2774"/>
    <cellStyle name="Čiarka 2 2 6 3 2 2" xfId="4645"/>
    <cellStyle name="Čiarka 2 2 6 3 2 3" xfId="6351"/>
    <cellStyle name="Čiarka 2 2 6 3 2 4" xfId="8055"/>
    <cellStyle name="Čiarka 2 2 6 3 3" xfId="3507"/>
    <cellStyle name="Čiarka 2 2 6 3 3 2" xfId="5213"/>
    <cellStyle name="Čiarka 2 2 6 3 3 3" xfId="6918"/>
    <cellStyle name="Čiarka 2 2 6 3 3 4" xfId="8622"/>
    <cellStyle name="Čiarka 2 2 6 3 4" xfId="4075"/>
    <cellStyle name="Čiarka 2 2 6 3 5" xfId="5783"/>
    <cellStyle name="Čiarka 2 2 6 3 6" xfId="7487"/>
    <cellStyle name="Čiarka 2 2 6 4" xfId="2772"/>
    <cellStyle name="Čiarka 2 2 6 4 2" xfId="4556"/>
    <cellStyle name="Čiarka 2 2 6 4 3" xfId="6262"/>
    <cellStyle name="Čiarka 2 2 6 4 4" xfId="7966"/>
    <cellStyle name="Čiarka 2 2 6 5" xfId="3417"/>
    <cellStyle name="Čiarka 2 2 6 5 2" xfId="5124"/>
    <cellStyle name="Čiarka 2 2 6 5 3" xfId="6829"/>
    <cellStyle name="Čiarka 2 2 6 5 4" xfId="8533"/>
    <cellStyle name="Čiarka 2 2 6 6" xfId="3986"/>
    <cellStyle name="Čiarka 2 2 6 7" xfId="5694"/>
    <cellStyle name="Čiarka 2 2 6 8" xfId="7397"/>
    <cellStyle name="Čiarka 2 2 7" xfId="2373"/>
    <cellStyle name="Čiarka 2 2 7 2" xfId="2481"/>
    <cellStyle name="Čiarka 2 2 7 2 2" xfId="2776"/>
    <cellStyle name="Čiarka 2 2 7 2 2 2" xfId="4646"/>
    <cellStyle name="Čiarka 2 2 7 2 2 3" xfId="6352"/>
    <cellStyle name="Čiarka 2 2 7 2 2 4" xfId="8056"/>
    <cellStyle name="Čiarka 2 2 7 2 3" xfId="3508"/>
    <cellStyle name="Čiarka 2 2 7 2 3 2" xfId="5214"/>
    <cellStyle name="Čiarka 2 2 7 2 3 3" xfId="6919"/>
    <cellStyle name="Čiarka 2 2 7 2 3 4" xfId="8623"/>
    <cellStyle name="Čiarka 2 2 7 2 4" xfId="4076"/>
    <cellStyle name="Čiarka 2 2 7 2 5" xfId="5784"/>
    <cellStyle name="Čiarka 2 2 7 2 6" xfId="7488"/>
    <cellStyle name="Čiarka 2 2 7 3" xfId="2775"/>
    <cellStyle name="Čiarka 2 2 7 3 2" xfId="4565"/>
    <cellStyle name="Čiarka 2 2 7 3 3" xfId="6271"/>
    <cellStyle name="Čiarka 2 2 7 3 4" xfId="7975"/>
    <cellStyle name="Čiarka 2 2 7 4" xfId="3426"/>
    <cellStyle name="Čiarka 2 2 7 4 2" xfId="5133"/>
    <cellStyle name="Čiarka 2 2 7 4 3" xfId="6838"/>
    <cellStyle name="Čiarka 2 2 7 4 4" xfId="8542"/>
    <cellStyle name="Čiarka 2 2 7 5" xfId="3995"/>
    <cellStyle name="Čiarka 2 2 7 6" xfId="5703"/>
    <cellStyle name="Čiarka 2 2 7 7" xfId="7406"/>
    <cellStyle name="Čiarka 2 3" xfId="121"/>
    <cellStyle name="Čiarka 2 3 2" xfId="122"/>
    <cellStyle name="Čiarka 2 3 2 2" xfId="123"/>
    <cellStyle name="Čiarka 2 3 3" xfId="124"/>
    <cellStyle name="Čiarka 2 3 3 2" xfId="125"/>
    <cellStyle name="Čiarka 2 3 4" xfId="126"/>
    <cellStyle name="Čiarka 2 3 5" xfId="127"/>
    <cellStyle name="Čiarka 2 4" xfId="128"/>
    <cellStyle name="Čiarka 2 4 2" xfId="129"/>
    <cellStyle name="Čiarka 2 4 3" xfId="130"/>
    <cellStyle name="Čiarka 2 5" xfId="131"/>
    <cellStyle name="Čiarka 2 5 2" xfId="132"/>
    <cellStyle name="Čiarka 2 5 3" xfId="133"/>
    <cellStyle name="Čiarka 2 6" xfId="134"/>
    <cellStyle name="Čiarka 2 7" xfId="135"/>
    <cellStyle name="Čiarka 3" xfId="136"/>
    <cellStyle name="Čiarka 3 2" xfId="137"/>
    <cellStyle name="Čiarka 3 3" xfId="138"/>
    <cellStyle name="Čiarka 3 4" xfId="139"/>
    <cellStyle name="Čiarka 3 5" xfId="140"/>
    <cellStyle name="Čiarka 4" xfId="141"/>
    <cellStyle name="Čiarka 4 2" xfId="142"/>
    <cellStyle name="Čiarka 4 3" xfId="143"/>
    <cellStyle name="Čiarka 4 3 2" xfId="842"/>
    <cellStyle name="Čiarka 4 3 3" xfId="2433"/>
    <cellStyle name="Čiarka 4 3 3 2" xfId="2482"/>
    <cellStyle name="Čiarka 4 3 3 2 2" xfId="2779"/>
    <cellStyle name="Čiarka 4 3 3 2 2 2" xfId="4648"/>
    <cellStyle name="Čiarka 4 3 3 2 2 3" xfId="6354"/>
    <cellStyle name="Čiarka 4 3 3 2 2 4" xfId="8058"/>
    <cellStyle name="Čiarka 4 3 3 2 3" xfId="3510"/>
    <cellStyle name="Čiarka 4 3 3 2 3 2" xfId="5216"/>
    <cellStyle name="Čiarka 4 3 3 2 3 3" xfId="6921"/>
    <cellStyle name="Čiarka 4 3 3 2 3 4" xfId="8625"/>
    <cellStyle name="Čiarka 4 3 3 2 4" xfId="4078"/>
    <cellStyle name="Čiarka 4 3 3 2 5" xfId="5786"/>
    <cellStyle name="Čiarka 4 3 3 2 6" xfId="7490"/>
    <cellStyle name="Čiarka 4 3 3 3" xfId="2778"/>
    <cellStyle name="Čiarka 4 3 3 3 2" xfId="4616"/>
    <cellStyle name="Čiarka 4 3 3 3 3" xfId="6322"/>
    <cellStyle name="Čiarka 4 3 3 3 4" xfId="8026"/>
    <cellStyle name="Čiarka 4 3 3 4" xfId="3478"/>
    <cellStyle name="Čiarka 4 3 3 4 2" xfId="5184"/>
    <cellStyle name="Čiarka 4 3 3 4 3" xfId="6889"/>
    <cellStyle name="Čiarka 4 3 3 4 4" xfId="8593"/>
    <cellStyle name="Čiarka 4 3 3 5" xfId="4046"/>
    <cellStyle name="Čiarka 4 3 3 6" xfId="5754"/>
    <cellStyle name="Čiarka 4 3 3 7" xfId="7457"/>
    <cellStyle name="Čiarka 4 3 4" xfId="2483"/>
    <cellStyle name="Čiarka 4 3 4 2" xfId="2780"/>
    <cellStyle name="Čiarka 4 3 4 2 2" xfId="4647"/>
    <cellStyle name="Čiarka 4 3 4 2 3" xfId="6353"/>
    <cellStyle name="Čiarka 4 3 4 2 4" xfId="8057"/>
    <cellStyle name="Čiarka 4 3 4 3" xfId="3509"/>
    <cellStyle name="Čiarka 4 3 4 3 2" xfId="5215"/>
    <cellStyle name="Čiarka 4 3 4 3 3" xfId="6920"/>
    <cellStyle name="Čiarka 4 3 4 3 4" xfId="8624"/>
    <cellStyle name="Čiarka 4 3 4 4" xfId="4077"/>
    <cellStyle name="Čiarka 4 3 4 5" xfId="5785"/>
    <cellStyle name="Čiarka 4 3 4 6" xfId="7489"/>
    <cellStyle name="Čiarka 4 3 5" xfId="2777"/>
    <cellStyle name="Čiarka 4 3 5 2" xfId="4457"/>
    <cellStyle name="Čiarka 4 3 5 3" xfId="6165"/>
    <cellStyle name="Čiarka 4 3 5 4" xfId="7869"/>
    <cellStyle name="Čiarka 4 3 6" xfId="3320"/>
    <cellStyle name="Čiarka 4 3 6 2" xfId="5028"/>
    <cellStyle name="Čiarka 4 3 6 3" xfId="6733"/>
    <cellStyle name="Čiarka 4 3 6 4" xfId="8437"/>
    <cellStyle name="Čiarka 4 3 7" xfId="3890"/>
    <cellStyle name="Čiarka 4 3 8" xfId="5595"/>
    <cellStyle name="Čiarka 4 3 9" xfId="7300"/>
    <cellStyle name="Čiarka 4 4" xfId="144"/>
    <cellStyle name="Čiarka 4 4 2" xfId="2434"/>
    <cellStyle name="Čiarka 4 5" xfId="843"/>
    <cellStyle name="Čiarka 4 5 2" xfId="2484"/>
    <cellStyle name="Čiarka 4 5 2 2" xfId="3226"/>
    <cellStyle name="Čiarka 4 5 2 2 2" xfId="3791"/>
    <cellStyle name="Čiarka 4 5 2 2 2 2" xfId="4929"/>
    <cellStyle name="Čiarka 4 5 2 2 2 3" xfId="6635"/>
    <cellStyle name="Čiarka 4 5 2 2 2 4" xfId="8339"/>
    <cellStyle name="Čiarka 4 5 2 2 3" xfId="5497"/>
    <cellStyle name="Čiarka 4 5 2 2 3 2" xfId="7202"/>
    <cellStyle name="Čiarka 4 5 2 2 3 3" xfId="8906"/>
    <cellStyle name="Čiarka 4 5 2 2 4" xfId="4359"/>
    <cellStyle name="Čiarka 4 5 2 2 5" xfId="6067"/>
    <cellStyle name="Čiarka 4 5 2 2 6" xfId="7771"/>
    <cellStyle name="Čiarka 4 5 2 3" xfId="2782"/>
    <cellStyle name="Čiarka 4 5 2 3 2" xfId="4824"/>
    <cellStyle name="Čiarka 4 5 2 3 3" xfId="6530"/>
    <cellStyle name="Čiarka 4 5 2 3 4" xfId="8234"/>
    <cellStyle name="Čiarka 4 5 2 4" xfId="3686"/>
    <cellStyle name="Čiarka 4 5 2 4 2" xfId="5392"/>
    <cellStyle name="Čiarka 4 5 2 4 3" xfId="7097"/>
    <cellStyle name="Čiarka 4 5 2 4 4" xfId="8801"/>
    <cellStyle name="Čiarka 4 5 2 5" xfId="4254"/>
    <cellStyle name="Čiarka 4 5 2 6" xfId="5962"/>
    <cellStyle name="Čiarka 4 5 2 7" xfId="7666"/>
    <cellStyle name="Čiarka 4 5 3" xfId="2485"/>
    <cellStyle name="Čiarka 4 5 3 2" xfId="2783"/>
    <cellStyle name="Čiarka 4 5 3 2 2" xfId="4649"/>
    <cellStyle name="Čiarka 4 5 3 2 3" xfId="6355"/>
    <cellStyle name="Čiarka 4 5 3 2 4" xfId="8059"/>
    <cellStyle name="Čiarka 4 5 3 3" xfId="3511"/>
    <cellStyle name="Čiarka 4 5 3 3 2" xfId="5217"/>
    <cellStyle name="Čiarka 4 5 3 3 3" xfId="6922"/>
    <cellStyle name="Čiarka 4 5 3 3 4" xfId="8626"/>
    <cellStyle name="Čiarka 4 5 3 4" xfId="4079"/>
    <cellStyle name="Čiarka 4 5 3 5" xfId="5787"/>
    <cellStyle name="Čiarka 4 5 3 6" xfId="7491"/>
    <cellStyle name="Čiarka 4 5 4" xfId="2781"/>
    <cellStyle name="Čiarka 4 5 4 2" xfId="4483"/>
    <cellStyle name="Čiarka 4 5 4 3" xfId="6191"/>
    <cellStyle name="Čiarka 4 5 4 4" xfId="7895"/>
    <cellStyle name="Čiarka 4 5 5" xfId="3346"/>
    <cellStyle name="Čiarka 4 5 5 2" xfId="5054"/>
    <cellStyle name="Čiarka 4 5 5 3" xfId="6759"/>
    <cellStyle name="Čiarka 4 5 5 4" xfId="8463"/>
    <cellStyle name="Čiarka 4 5 6" xfId="3916"/>
    <cellStyle name="Čiarka 4 5 7" xfId="5622"/>
    <cellStyle name="Čiarka 4 5 8" xfId="7326"/>
    <cellStyle name="Čiarka 4 6" xfId="844"/>
    <cellStyle name="Čiarka 4 6 2" xfId="2486"/>
    <cellStyle name="Čiarka 4 6 2 2" xfId="3227"/>
    <cellStyle name="Čiarka 4 6 2 2 2" xfId="3792"/>
    <cellStyle name="Čiarka 4 6 2 2 2 2" xfId="4930"/>
    <cellStyle name="Čiarka 4 6 2 2 2 3" xfId="6636"/>
    <cellStyle name="Čiarka 4 6 2 2 2 4" xfId="8340"/>
    <cellStyle name="Čiarka 4 6 2 2 3" xfId="5498"/>
    <cellStyle name="Čiarka 4 6 2 2 3 2" xfId="7203"/>
    <cellStyle name="Čiarka 4 6 2 2 3 3" xfId="8907"/>
    <cellStyle name="Čiarka 4 6 2 2 4" xfId="4360"/>
    <cellStyle name="Čiarka 4 6 2 2 5" xfId="6068"/>
    <cellStyle name="Čiarka 4 6 2 2 6" xfId="7772"/>
    <cellStyle name="Čiarka 4 6 2 3" xfId="2785"/>
    <cellStyle name="Čiarka 4 6 2 3 2" xfId="4825"/>
    <cellStyle name="Čiarka 4 6 2 3 3" xfId="6531"/>
    <cellStyle name="Čiarka 4 6 2 3 4" xfId="8235"/>
    <cellStyle name="Čiarka 4 6 2 4" xfId="3687"/>
    <cellStyle name="Čiarka 4 6 2 4 2" xfId="5393"/>
    <cellStyle name="Čiarka 4 6 2 4 3" xfId="7098"/>
    <cellStyle name="Čiarka 4 6 2 4 4" xfId="8802"/>
    <cellStyle name="Čiarka 4 6 2 5" xfId="4255"/>
    <cellStyle name="Čiarka 4 6 2 6" xfId="5963"/>
    <cellStyle name="Čiarka 4 6 2 7" xfId="7667"/>
    <cellStyle name="Čiarka 4 6 3" xfId="2487"/>
    <cellStyle name="Čiarka 4 6 3 2" xfId="2786"/>
    <cellStyle name="Čiarka 4 6 3 2 2" xfId="4650"/>
    <cellStyle name="Čiarka 4 6 3 2 3" xfId="6356"/>
    <cellStyle name="Čiarka 4 6 3 2 4" xfId="8060"/>
    <cellStyle name="Čiarka 4 6 3 3" xfId="3512"/>
    <cellStyle name="Čiarka 4 6 3 3 2" xfId="5218"/>
    <cellStyle name="Čiarka 4 6 3 3 3" xfId="6923"/>
    <cellStyle name="Čiarka 4 6 3 3 4" xfId="8627"/>
    <cellStyle name="Čiarka 4 6 3 4" xfId="4080"/>
    <cellStyle name="Čiarka 4 6 3 5" xfId="5788"/>
    <cellStyle name="Čiarka 4 6 3 6" xfId="7492"/>
    <cellStyle name="Čiarka 4 6 4" xfId="2784"/>
    <cellStyle name="Čiarka 4 6 4 2" xfId="4484"/>
    <cellStyle name="Čiarka 4 6 4 3" xfId="6192"/>
    <cellStyle name="Čiarka 4 6 4 4" xfId="7896"/>
    <cellStyle name="Čiarka 4 6 5" xfId="3347"/>
    <cellStyle name="Čiarka 4 6 5 2" xfId="5055"/>
    <cellStyle name="Čiarka 4 6 5 3" xfId="6760"/>
    <cellStyle name="Čiarka 4 6 5 4" xfId="8464"/>
    <cellStyle name="Čiarka 4 6 6" xfId="3917"/>
    <cellStyle name="Čiarka 4 6 7" xfId="5623"/>
    <cellStyle name="Čiarka 4 6 8" xfId="7327"/>
    <cellStyle name="Čiarka 4 7" xfId="2435"/>
    <cellStyle name="Čiarka 4 7 2" xfId="2488"/>
    <cellStyle name="Čiarka 4 7 2 2" xfId="3228"/>
    <cellStyle name="Čiarka 4 7 2 2 2" xfId="3793"/>
    <cellStyle name="Čiarka 4 7 2 2 2 2" xfId="4931"/>
    <cellStyle name="Čiarka 4 7 2 2 2 3" xfId="6637"/>
    <cellStyle name="Čiarka 4 7 2 2 2 4" xfId="8341"/>
    <cellStyle name="Čiarka 4 7 2 2 3" xfId="5499"/>
    <cellStyle name="Čiarka 4 7 2 2 3 2" xfId="7204"/>
    <cellStyle name="Čiarka 4 7 2 2 3 3" xfId="8908"/>
    <cellStyle name="Čiarka 4 7 2 2 4" xfId="4361"/>
    <cellStyle name="Čiarka 4 7 2 2 5" xfId="6069"/>
    <cellStyle name="Čiarka 4 7 2 2 6" xfId="7773"/>
    <cellStyle name="Čiarka 4 7 2 3" xfId="2788"/>
    <cellStyle name="Čiarka 4 7 2 3 2" xfId="4826"/>
    <cellStyle name="Čiarka 4 7 2 3 3" xfId="6532"/>
    <cellStyle name="Čiarka 4 7 2 3 4" xfId="8236"/>
    <cellStyle name="Čiarka 4 7 2 4" xfId="3688"/>
    <cellStyle name="Čiarka 4 7 2 4 2" xfId="5394"/>
    <cellStyle name="Čiarka 4 7 2 4 3" xfId="7099"/>
    <cellStyle name="Čiarka 4 7 2 4 4" xfId="8803"/>
    <cellStyle name="Čiarka 4 7 2 5" xfId="4256"/>
    <cellStyle name="Čiarka 4 7 2 6" xfId="5964"/>
    <cellStyle name="Čiarka 4 7 2 7" xfId="7668"/>
    <cellStyle name="Čiarka 4 7 3" xfId="2489"/>
    <cellStyle name="Čiarka 4 7 3 2" xfId="2789"/>
    <cellStyle name="Čiarka 4 7 3 2 2" xfId="4651"/>
    <cellStyle name="Čiarka 4 7 3 2 3" xfId="6357"/>
    <cellStyle name="Čiarka 4 7 3 2 4" xfId="8061"/>
    <cellStyle name="Čiarka 4 7 3 3" xfId="3513"/>
    <cellStyle name="Čiarka 4 7 3 3 2" xfId="5219"/>
    <cellStyle name="Čiarka 4 7 3 3 3" xfId="6924"/>
    <cellStyle name="Čiarka 4 7 3 3 4" xfId="8628"/>
    <cellStyle name="Čiarka 4 7 3 4" xfId="4081"/>
    <cellStyle name="Čiarka 4 7 3 5" xfId="5789"/>
    <cellStyle name="Čiarka 4 7 3 6" xfId="7493"/>
    <cellStyle name="Čiarka 4 7 4" xfId="2787"/>
    <cellStyle name="Čiarka 4 7 4 2" xfId="4617"/>
    <cellStyle name="Čiarka 4 7 4 3" xfId="6323"/>
    <cellStyle name="Čiarka 4 7 4 4" xfId="8027"/>
    <cellStyle name="Čiarka 4 7 5" xfId="3479"/>
    <cellStyle name="Čiarka 4 7 5 2" xfId="5185"/>
    <cellStyle name="Čiarka 4 7 5 3" xfId="6890"/>
    <cellStyle name="Čiarka 4 7 5 4" xfId="8594"/>
    <cellStyle name="Čiarka 4 7 6" xfId="4047"/>
    <cellStyle name="Čiarka 4 7 7" xfId="5755"/>
    <cellStyle name="Čiarka 4 7 8" xfId="7459"/>
    <cellStyle name="Čiarka 4 8" xfId="2436"/>
    <cellStyle name="Čiarka 5" xfId="145"/>
    <cellStyle name="Čiarka 6" xfId="798"/>
    <cellStyle name="Čiarka 6 10" xfId="920"/>
    <cellStyle name="Čiarka 6 10 2" xfId="2406"/>
    <cellStyle name="Čiarka 6 10 2 2" xfId="2490"/>
    <cellStyle name="Čiarka 6 10 2 2 2" xfId="3184"/>
    <cellStyle name="Čiarka 6 10 2 2 2 2" xfId="4789"/>
    <cellStyle name="Čiarka 6 10 2 2 2 3" xfId="6495"/>
    <cellStyle name="Čiarka 6 10 2 2 2 4" xfId="8199"/>
    <cellStyle name="Čiarka 6 10 2 2 3" xfId="3651"/>
    <cellStyle name="Čiarka 6 10 2 2 3 2" xfId="5357"/>
    <cellStyle name="Čiarka 6 10 2 2 3 3" xfId="7062"/>
    <cellStyle name="Čiarka 6 10 2 2 3 4" xfId="8766"/>
    <cellStyle name="Čiarka 6 10 2 2 4" xfId="4219"/>
    <cellStyle name="Čiarka 6 10 2 2 5" xfId="5927"/>
    <cellStyle name="Čiarka 6 10 2 2 6" xfId="7631"/>
    <cellStyle name="Čiarka 6 10 2 3" xfId="3185"/>
    <cellStyle name="Čiarka 6 10 2 3 2" xfId="3779"/>
    <cellStyle name="Čiarka 6 10 2 3 2 2" xfId="4917"/>
    <cellStyle name="Čiarka 6 10 2 3 2 3" xfId="6623"/>
    <cellStyle name="Čiarka 6 10 2 3 2 4" xfId="8327"/>
    <cellStyle name="Čiarka 6 10 2 3 3" xfId="5485"/>
    <cellStyle name="Čiarka 6 10 2 3 3 2" xfId="7190"/>
    <cellStyle name="Čiarka 6 10 2 3 3 3" xfId="8894"/>
    <cellStyle name="Čiarka 6 10 2 3 4" xfId="4347"/>
    <cellStyle name="Čiarka 6 10 2 3 5" xfId="6055"/>
    <cellStyle name="Čiarka 6 10 2 3 6" xfId="7759"/>
    <cellStyle name="Čiarka 6 10 2 4" xfId="2792"/>
    <cellStyle name="Čiarka 6 10 2 4 2" xfId="4590"/>
    <cellStyle name="Čiarka 6 10 2 4 3" xfId="6296"/>
    <cellStyle name="Čiarka 6 10 2 4 4" xfId="8000"/>
    <cellStyle name="Čiarka 6 10 2 5" xfId="3452"/>
    <cellStyle name="Čiarka 6 10 2 5 2" xfId="5158"/>
    <cellStyle name="Čiarka 6 10 2 5 3" xfId="6863"/>
    <cellStyle name="Čiarka 6 10 2 5 4" xfId="8567"/>
    <cellStyle name="Čiarka 6 10 2 6" xfId="4020"/>
    <cellStyle name="Čiarka 6 10 2 7" xfId="5728"/>
    <cellStyle name="Čiarka 6 10 2 8" xfId="7431"/>
    <cellStyle name="Čiarka 6 10 3" xfId="2491"/>
    <cellStyle name="Čiarka 6 10 3 2" xfId="2793"/>
    <cellStyle name="Čiarka 6 10 3 2 2" xfId="4653"/>
    <cellStyle name="Čiarka 6 10 3 2 3" xfId="6359"/>
    <cellStyle name="Čiarka 6 10 3 2 4" xfId="8063"/>
    <cellStyle name="Čiarka 6 10 3 3" xfId="3515"/>
    <cellStyle name="Čiarka 6 10 3 3 2" xfId="5221"/>
    <cellStyle name="Čiarka 6 10 3 3 3" xfId="6926"/>
    <cellStyle name="Čiarka 6 10 3 3 4" xfId="8630"/>
    <cellStyle name="Čiarka 6 10 3 4" xfId="4083"/>
    <cellStyle name="Čiarka 6 10 3 5" xfId="5791"/>
    <cellStyle name="Čiarka 6 10 3 6" xfId="7495"/>
    <cellStyle name="Čiarka 6 10 4" xfId="2791"/>
    <cellStyle name="Čiarka 6 10 4 2" xfId="4538"/>
    <cellStyle name="Čiarka 6 10 4 3" xfId="6246"/>
    <cellStyle name="Čiarka 6 10 4 4" xfId="7950"/>
    <cellStyle name="Čiarka 6 10 5" xfId="3401"/>
    <cellStyle name="Čiarka 6 10 5 2" xfId="5109"/>
    <cellStyle name="Čiarka 6 10 5 3" xfId="6814"/>
    <cellStyle name="Čiarka 6 10 5 4" xfId="8518"/>
    <cellStyle name="Čiarka 6 10 6" xfId="3971"/>
    <cellStyle name="Čiarka 6 10 7" xfId="5677"/>
    <cellStyle name="Čiarka 6 10 8" xfId="7381"/>
    <cellStyle name="Čiarka 6 11" xfId="921"/>
    <cellStyle name="Čiarka 6 11 2" xfId="2424"/>
    <cellStyle name="Čiarka 6 11 2 2" xfId="2492"/>
    <cellStyle name="Čiarka 6 11 2 2 2" xfId="3186"/>
    <cellStyle name="Čiarka 6 11 2 2 2 2" xfId="4790"/>
    <cellStyle name="Čiarka 6 11 2 2 2 3" xfId="6496"/>
    <cellStyle name="Čiarka 6 11 2 2 2 4" xfId="8200"/>
    <cellStyle name="Čiarka 6 11 2 2 3" xfId="3652"/>
    <cellStyle name="Čiarka 6 11 2 2 3 2" xfId="5358"/>
    <cellStyle name="Čiarka 6 11 2 2 3 3" xfId="7063"/>
    <cellStyle name="Čiarka 6 11 2 2 3 4" xfId="8767"/>
    <cellStyle name="Čiarka 6 11 2 2 4" xfId="4220"/>
    <cellStyle name="Čiarka 6 11 2 2 5" xfId="5928"/>
    <cellStyle name="Čiarka 6 11 2 2 6" xfId="7632"/>
    <cellStyle name="Čiarka 6 11 2 3" xfId="2795"/>
    <cellStyle name="Čiarka 6 11 2 3 2" xfId="4608"/>
    <cellStyle name="Čiarka 6 11 2 3 3" xfId="6314"/>
    <cellStyle name="Čiarka 6 11 2 3 4" xfId="8018"/>
    <cellStyle name="Čiarka 6 11 2 4" xfId="3470"/>
    <cellStyle name="Čiarka 6 11 2 4 2" xfId="5176"/>
    <cellStyle name="Čiarka 6 11 2 4 3" xfId="6881"/>
    <cellStyle name="Čiarka 6 11 2 4 4" xfId="8585"/>
    <cellStyle name="Čiarka 6 11 2 5" xfId="4038"/>
    <cellStyle name="Čiarka 6 11 2 6" xfId="5746"/>
    <cellStyle name="Čiarka 6 11 2 7" xfId="7449"/>
    <cellStyle name="Čiarka 6 11 3" xfId="2493"/>
    <cellStyle name="Čiarka 6 11 3 2" xfId="2796"/>
    <cellStyle name="Čiarka 6 11 3 2 2" xfId="4654"/>
    <cellStyle name="Čiarka 6 11 3 2 3" xfId="6360"/>
    <cellStyle name="Čiarka 6 11 3 2 4" xfId="8064"/>
    <cellStyle name="Čiarka 6 11 3 3" xfId="3516"/>
    <cellStyle name="Čiarka 6 11 3 3 2" xfId="5222"/>
    <cellStyle name="Čiarka 6 11 3 3 3" xfId="6927"/>
    <cellStyle name="Čiarka 6 11 3 3 4" xfId="8631"/>
    <cellStyle name="Čiarka 6 11 3 4" xfId="4084"/>
    <cellStyle name="Čiarka 6 11 3 5" xfId="5792"/>
    <cellStyle name="Čiarka 6 11 3 6" xfId="7496"/>
    <cellStyle name="Čiarka 6 11 4" xfId="2794"/>
    <cellStyle name="Čiarka 6 11 4 2" xfId="4539"/>
    <cellStyle name="Čiarka 6 11 4 3" xfId="6247"/>
    <cellStyle name="Čiarka 6 11 4 4" xfId="7951"/>
    <cellStyle name="Čiarka 6 11 5" xfId="3402"/>
    <cellStyle name="Čiarka 6 11 5 2" xfId="5110"/>
    <cellStyle name="Čiarka 6 11 5 3" xfId="6815"/>
    <cellStyle name="Čiarka 6 11 5 4" xfId="8519"/>
    <cellStyle name="Čiarka 6 11 6" xfId="3972"/>
    <cellStyle name="Čiarka 6 11 7" xfId="5678"/>
    <cellStyle name="Čiarka 6 11 8" xfId="7382"/>
    <cellStyle name="Čiarka 6 12" xfId="2352"/>
    <cellStyle name="Čiarka 6 12 2" xfId="2410"/>
    <cellStyle name="Čiarka 6 12 2 2" xfId="2494"/>
    <cellStyle name="Čiarka 6 12 2 2 2" xfId="3187"/>
    <cellStyle name="Čiarka 6 12 2 2 2 2" xfId="4791"/>
    <cellStyle name="Čiarka 6 12 2 2 2 3" xfId="6497"/>
    <cellStyle name="Čiarka 6 12 2 2 2 4" xfId="8201"/>
    <cellStyle name="Čiarka 6 12 2 2 3" xfId="3653"/>
    <cellStyle name="Čiarka 6 12 2 2 3 2" xfId="5359"/>
    <cellStyle name="Čiarka 6 12 2 2 3 3" xfId="7064"/>
    <cellStyle name="Čiarka 6 12 2 2 3 4" xfId="8768"/>
    <cellStyle name="Čiarka 6 12 2 2 4" xfId="4221"/>
    <cellStyle name="Čiarka 6 12 2 2 5" xfId="5929"/>
    <cellStyle name="Čiarka 6 12 2 2 6" xfId="7633"/>
    <cellStyle name="Čiarka 6 12 2 3" xfId="2798"/>
    <cellStyle name="Čiarka 6 12 2 3 2" xfId="4594"/>
    <cellStyle name="Čiarka 6 12 2 3 3" xfId="6300"/>
    <cellStyle name="Čiarka 6 12 2 3 4" xfId="8004"/>
    <cellStyle name="Čiarka 6 12 2 4" xfId="3456"/>
    <cellStyle name="Čiarka 6 12 2 4 2" xfId="5162"/>
    <cellStyle name="Čiarka 6 12 2 4 3" xfId="6867"/>
    <cellStyle name="Čiarka 6 12 2 4 4" xfId="8571"/>
    <cellStyle name="Čiarka 6 12 2 5" xfId="4024"/>
    <cellStyle name="Čiarka 6 12 2 6" xfId="5732"/>
    <cellStyle name="Čiarka 6 12 2 7" xfId="7435"/>
    <cellStyle name="Čiarka 6 12 3" xfId="2495"/>
    <cellStyle name="Čiarka 6 12 3 2" xfId="2799"/>
    <cellStyle name="Čiarka 6 12 3 2 2" xfId="4655"/>
    <cellStyle name="Čiarka 6 12 3 2 3" xfId="6361"/>
    <cellStyle name="Čiarka 6 12 3 2 4" xfId="8065"/>
    <cellStyle name="Čiarka 6 12 3 3" xfId="3517"/>
    <cellStyle name="Čiarka 6 12 3 3 2" xfId="5223"/>
    <cellStyle name="Čiarka 6 12 3 3 3" xfId="6928"/>
    <cellStyle name="Čiarka 6 12 3 3 4" xfId="8632"/>
    <cellStyle name="Čiarka 6 12 3 4" xfId="4085"/>
    <cellStyle name="Čiarka 6 12 3 5" xfId="5793"/>
    <cellStyle name="Čiarka 6 12 3 6" xfId="7497"/>
    <cellStyle name="Čiarka 6 12 4" xfId="2797"/>
    <cellStyle name="Čiarka 6 12 4 2" xfId="4546"/>
    <cellStyle name="Čiarka 6 12 4 3" xfId="6254"/>
    <cellStyle name="Čiarka 6 12 4 4" xfId="7958"/>
    <cellStyle name="Čiarka 6 12 5" xfId="3408"/>
    <cellStyle name="Čiarka 6 12 5 2" xfId="5116"/>
    <cellStyle name="Čiarka 6 12 5 3" xfId="6821"/>
    <cellStyle name="Čiarka 6 12 5 4" xfId="8525"/>
    <cellStyle name="Čiarka 6 12 6" xfId="3978"/>
    <cellStyle name="Čiarka 6 12 7" xfId="5686"/>
    <cellStyle name="Čiarka 6 12 8" xfId="7389"/>
    <cellStyle name="Čiarka 6 13" xfId="2354"/>
    <cellStyle name="Čiarka 6 13 2" xfId="2496"/>
    <cellStyle name="Čiarka 6 13 2 2" xfId="2801"/>
    <cellStyle name="Čiarka 6 13 2 2 2" xfId="4656"/>
    <cellStyle name="Čiarka 6 13 2 2 3" xfId="6362"/>
    <cellStyle name="Čiarka 6 13 2 2 4" xfId="8066"/>
    <cellStyle name="Čiarka 6 13 2 3" xfId="3518"/>
    <cellStyle name="Čiarka 6 13 2 3 2" xfId="5224"/>
    <cellStyle name="Čiarka 6 13 2 3 3" xfId="6929"/>
    <cellStyle name="Čiarka 6 13 2 3 4" xfId="8633"/>
    <cellStyle name="Čiarka 6 13 2 4" xfId="4086"/>
    <cellStyle name="Čiarka 6 13 2 5" xfId="5794"/>
    <cellStyle name="Čiarka 6 13 2 6" xfId="7498"/>
    <cellStyle name="Čiarka 6 13 3" xfId="2800"/>
    <cellStyle name="Čiarka 6 13 3 2" xfId="4548"/>
    <cellStyle name="Čiarka 6 13 3 3" xfId="6255"/>
    <cellStyle name="Čiarka 6 13 3 4" xfId="7959"/>
    <cellStyle name="Čiarka 6 13 4" xfId="3410"/>
    <cellStyle name="Čiarka 6 13 4 2" xfId="5117"/>
    <cellStyle name="Čiarka 6 13 4 3" xfId="6822"/>
    <cellStyle name="Čiarka 6 13 4 4" xfId="8526"/>
    <cellStyle name="Čiarka 6 13 5" xfId="3979"/>
    <cellStyle name="Čiarka 6 13 6" xfId="5687"/>
    <cellStyle name="Čiarka 6 13 7" xfId="7390"/>
    <cellStyle name="Čiarka 6 14" xfId="2360"/>
    <cellStyle name="Čiarka 6 14 2" xfId="2413"/>
    <cellStyle name="Čiarka 6 14 2 2" xfId="2497"/>
    <cellStyle name="Čiarka 6 14 2 2 2" xfId="3188"/>
    <cellStyle name="Čiarka 6 14 2 2 2 2" xfId="4792"/>
    <cellStyle name="Čiarka 6 14 2 2 2 3" xfId="6498"/>
    <cellStyle name="Čiarka 6 14 2 2 2 4" xfId="8202"/>
    <cellStyle name="Čiarka 6 14 2 2 3" xfId="3654"/>
    <cellStyle name="Čiarka 6 14 2 2 3 2" xfId="5360"/>
    <cellStyle name="Čiarka 6 14 2 2 3 3" xfId="7065"/>
    <cellStyle name="Čiarka 6 14 2 2 3 4" xfId="8769"/>
    <cellStyle name="Čiarka 6 14 2 2 4" xfId="4222"/>
    <cellStyle name="Čiarka 6 14 2 2 5" xfId="5930"/>
    <cellStyle name="Čiarka 6 14 2 2 6" xfId="7634"/>
    <cellStyle name="Čiarka 6 14 2 3" xfId="2803"/>
    <cellStyle name="Čiarka 6 14 2 3 2" xfId="4597"/>
    <cellStyle name="Čiarka 6 14 2 3 3" xfId="6303"/>
    <cellStyle name="Čiarka 6 14 2 3 4" xfId="8007"/>
    <cellStyle name="Čiarka 6 14 2 4" xfId="3459"/>
    <cellStyle name="Čiarka 6 14 2 4 2" xfId="5165"/>
    <cellStyle name="Čiarka 6 14 2 4 3" xfId="6870"/>
    <cellStyle name="Čiarka 6 14 2 4 4" xfId="8574"/>
    <cellStyle name="Čiarka 6 14 2 5" xfId="4027"/>
    <cellStyle name="Čiarka 6 14 2 6" xfId="5735"/>
    <cellStyle name="Čiarka 6 14 2 7" xfId="7438"/>
    <cellStyle name="Čiarka 6 14 3" xfId="2498"/>
    <cellStyle name="Čiarka 6 14 3 2" xfId="2804"/>
    <cellStyle name="Čiarka 6 14 3 2 2" xfId="4657"/>
    <cellStyle name="Čiarka 6 14 3 2 3" xfId="6363"/>
    <cellStyle name="Čiarka 6 14 3 2 4" xfId="8067"/>
    <cellStyle name="Čiarka 6 14 3 3" xfId="3519"/>
    <cellStyle name="Čiarka 6 14 3 3 2" xfId="5225"/>
    <cellStyle name="Čiarka 6 14 3 3 3" xfId="6930"/>
    <cellStyle name="Čiarka 6 14 3 3 4" xfId="8634"/>
    <cellStyle name="Čiarka 6 14 3 4" xfId="4087"/>
    <cellStyle name="Čiarka 6 14 3 5" xfId="5795"/>
    <cellStyle name="Čiarka 6 14 3 6" xfId="7499"/>
    <cellStyle name="Čiarka 6 14 4" xfId="2802"/>
    <cellStyle name="Čiarka 6 14 4 2" xfId="4553"/>
    <cellStyle name="Čiarka 6 14 4 3" xfId="6260"/>
    <cellStyle name="Čiarka 6 14 4 4" xfId="7964"/>
    <cellStyle name="Čiarka 6 14 5" xfId="3415"/>
    <cellStyle name="Čiarka 6 14 5 2" xfId="5122"/>
    <cellStyle name="Čiarka 6 14 5 3" xfId="6827"/>
    <cellStyle name="Čiarka 6 14 5 4" xfId="8531"/>
    <cellStyle name="Čiarka 6 14 6" xfId="3984"/>
    <cellStyle name="Čiarka 6 14 7" xfId="5692"/>
    <cellStyle name="Čiarka 6 14 8" xfId="7395"/>
    <cellStyle name="Čiarka 6 15" xfId="2392"/>
    <cellStyle name="Čiarka 6 15 2" xfId="2499"/>
    <cellStyle name="Čiarka 6 15 2 2" xfId="2806"/>
    <cellStyle name="Čiarka 6 15 2 2 2" xfId="4658"/>
    <cellStyle name="Čiarka 6 15 2 2 3" xfId="6364"/>
    <cellStyle name="Čiarka 6 15 2 2 4" xfId="8068"/>
    <cellStyle name="Čiarka 6 15 2 3" xfId="3520"/>
    <cellStyle name="Čiarka 6 15 2 3 2" xfId="5226"/>
    <cellStyle name="Čiarka 6 15 2 3 3" xfId="6931"/>
    <cellStyle name="Čiarka 6 15 2 3 4" xfId="8635"/>
    <cellStyle name="Čiarka 6 15 2 4" xfId="4088"/>
    <cellStyle name="Čiarka 6 15 2 5" xfId="5796"/>
    <cellStyle name="Čiarka 6 15 2 6" xfId="7500"/>
    <cellStyle name="Čiarka 6 15 3" xfId="2805"/>
    <cellStyle name="Čiarka 6 15 3 2" xfId="4579"/>
    <cellStyle name="Čiarka 6 15 3 3" xfId="6285"/>
    <cellStyle name="Čiarka 6 15 3 4" xfId="7989"/>
    <cellStyle name="Čiarka 6 15 4" xfId="3440"/>
    <cellStyle name="Čiarka 6 15 4 2" xfId="5147"/>
    <cellStyle name="Čiarka 6 15 4 3" xfId="6852"/>
    <cellStyle name="Čiarka 6 15 4 4" xfId="8556"/>
    <cellStyle name="Čiarka 6 15 5" xfId="4009"/>
    <cellStyle name="Čiarka 6 15 6" xfId="5717"/>
    <cellStyle name="Čiarka 6 15 7" xfId="7420"/>
    <cellStyle name="Čiarka 6 16" xfId="2500"/>
    <cellStyle name="Čiarka 6 16 2" xfId="2754"/>
    <cellStyle name="Čiarka 6 16 2 2" xfId="4638"/>
    <cellStyle name="Čiarka 6 16 2 3" xfId="6344"/>
    <cellStyle name="Čiarka 6 16 2 4" xfId="8048"/>
    <cellStyle name="Čiarka 6 16 3" xfId="2807"/>
    <cellStyle name="Čiarka 6 16 3 2" xfId="5206"/>
    <cellStyle name="Čiarka 6 16 3 3" xfId="6911"/>
    <cellStyle name="Čiarka 6 16 3 4" xfId="8615"/>
    <cellStyle name="Čiarka 6 16 4" xfId="3500"/>
    <cellStyle name="Čiarka 6 16 5" xfId="4068"/>
    <cellStyle name="Čiarka 6 16 6" xfId="5776"/>
    <cellStyle name="Čiarka 6 16 7" xfId="7480"/>
    <cellStyle name="Čiarka 6 17" xfId="2501"/>
    <cellStyle name="Čiarka 6 17 2" xfId="3189"/>
    <cellStyle name="Čiarka 6 17 2 2" xfId="4652"/>
    <cellStyle name="Čiarka 6 17 2 3" xfId="6358"/>
    <cellStyle name="Čiarka 6 17 2 4" xfId="8062"/>
    <cellStyle name="Čiarka 6 17 3" xfId="3514"/>
    <cellStyle name="Čiarka 6 17 3 2" xfId="5220"/>
    <cellStyle name="Čiarka 6 17 3 3" xfId="6925"/>
    <cellStyle name="Čiarka 6 17 3 4" xfId="8629"/>
    <cellStyle name="Čiarka 6 17 4" xfId="4082"/>
    <cellStyle name="Čiarka 6 17 5" xfId="5790"/>
    <cellStyle name="Čiarka 6 17 6" xfId="7494"/>
    <cellStyle name="Čiarka 6 18" xfId="2790"/>
    <cellStyle name="Čiarka 6 18 2" xfId="4470"/>
    <cellStyle name="Čiarka 6 18 3" xfId="6178"/>
    <cellStyle name="Čiarka 6 18 4" xfId="7882"/>
    <cellStyle name="Čiarka 6 19" xfId="3333"/>
    <cellStyle name="Čiarka 6 19 2" xfId="5041"/>
    <cellStyle name="Čiarka 6 19 3" xfId="6746"/>
    <cellStyle name="Čiarka 6 19 4" xfId="8450"/>
    <cellStyle name="Čiarka 6 2" xfId="791"/>
    <cellStyle name="Čiarka 6 2 10" xfId="5603"/>
    <cellStyle name="Čiarka 6 2 11" xfId="7307"/>
    <cellStyle name="Čiarka 6 2 2" xfId="845"/>
    <cellStyle name="Čiarka 6 2 2 2" xfId="2349"/>
    <cellStyle name="Čiarka 6 2 2 2 2" xfId="2502"/>
    <cellStyle name="Čiarka 6 2 2 2 2 2" xfId="2811"/>
    <cellStyle name="Čiarka 6 2 2 2 2 2 2" xfId="4661"/>
    <cellStyle name="Čiarka 6 2 2 2 2 2 3" xfId="6367"/>
    <cellStyle name="Čiarka 6 2 2 2 2 2 4" xfId="8071"/>
    <cellStyle name="Čiarka 6 2 2 2 2 3" xfId="3523"/>
    <cellStyle name="Čiarka 6 2 2 2 2 3 2" xfId="5229"/>
    <cellStyle name="Čiarka 6 2 2 2 2 3 3" xfId="6934"/>
    <cellStyle name="Čiarka 6 2 2 2 2 3 4" xfId="8638"/>
    <cellStyle name="Čiarka 6 2 2 2 2 4" xfId="4091"/>
    <cellStyle name="Čiarka 6 2 2 2 2 5" xfId="5799"/>
    <cellStyle name="Čiarka 6 2 2 2 2 6" xfId="7503"/>
    <cellStyle name="Čiarka 6 2 2 2 3" xfId="2810"/>
    <cellStyle name="Čiarka 6 2 2 2 3 2" xfId="4543"/>
    <cellStyle name="Čiarka 6 2 2 2 3 3" xfId="6251"/>
    <cellStyle name="Čiarka 6 2 2 2 3 4" xfId="7955"/>
    <cellStyle name="Čiarka 6 2 2 2 4" xfId="3405"/>
    <cellStyle name="Čiarka 6 2 2 2 4 2" xfId="5113"/>
    <cellStyle name="Čiarka 6 2 2 2 4 3" xfId="6818"/>
    <cellStyle name="Čiarka 6 2 2 2 4 4" xfId="8522"/>
    <cellStyle name="Čiarka 6 2 2 2 5" xfId="3975"/>
    <cellStyle name="Čiarka 6 2 2 2 6" xfId="5683"/>
    <cellStyle name="Čiarka 6 2 2 2 7" xfId="7386"/>
    <cellStyle name="Čiarka 6 2 2 3" xfId="2359"/>
    <cellStyle name="Čiarka 6 2 2 3 2" xfId="2503"/>
    <cellStyle name="Čiarka 6 2 2 3 2 2" xfId="2813"/>
    <cellStyle name="Čiarka 6 2 2 3 2 2 2" xfId="4662"/>
    <cellStyle name="Čiarka 6 2 2 3 2 2 3" xfId="6368"/>
    <cellStyle name="Čiarka 6 2 2 3 2 2 4" xfId="8072"/>
    <cellStyle name="Čiarka 6 2 2 3 2 3" xfId="3524"/>
    <cellStyle name="Čiarka 6 2 2 3 2 3 2" xfId="5230"/>
    <cellStyle name="Čiarka 6 2 2 3 2 3 3" xfId="6935"/>
    <cellStyle name="Čiarka 6 2 2 3 2 3 4" xfId="8639"/>
    <cellStyle name="Čiarka 6 2 2 3 2 4" xfId="4092"/>
    <cellStyle name="Čiarka 6 2 2 3 2 5" xfId="5800"/>
    <cellStyle name="Čiarka 6 2 2 3 2 6" xfId="7504"/>
    <cellStyle name="Čiarka 6 2 2 3 3" xfId="2812"/>
    <cellStyle name="Čiarka 6 2 2 3 3 2" xfId="4552"/>
    <cellStyle name="Čiarka 6 2 2 3 3 3" xfId="6259"/>
    <cellStyle name="Čiarka 6 2 2 3 3 4" xfId="7963"/>
    <cellStyle name="Čiarka 6 2 2 3 4" xfId="3414"/>
    <cellStyle name="Čiarka 6 2 2 3 4 2" xfId="5121"/>
    <cellStyle name="Čiarka 6 2 2 3 4 3" xfId="6826"/>
    <cellStyle name="Čiarka 6 2 2 3 4 4" xfId="8530"/>
    <cellStyle name="Čiarka 6 2 2 3 5" xfId="3983"/>
    <cellStyle name="Čiarka 6 2 2 3 6" xfId="5691"/>
    <cellStyle name="Čiarka 6 2 2 3 7" xfId="7394"/>
    <cellStyle name="Čiarka 6 2 2 4" xfId="2504"/>
    <cellStyle name="Čiarka 6 2 2 4 2" xfId="2814"/>
    <cellStyle name="Čiarka 6 2 2 4 2 2" xfId="4660"/>
    <cellStyle name="Čiarka 6 2 2 4 2 3" xfId="6366"/>
    <cellStyle name="Čiarka 6 2 2 4 2 4" xfId="8070"/>
    <cellStyle name="Čiarka 6 2 2 4 3" xfId="3522"/>
    <cellStyle name="Čiarka 6 2 2 4 3 2" xfId="5228"/>
    <cellStyle name="Čiarka 6 2 2 4 3 3" xfId="6933"/>
    <cellStyle name="Čiarka 6 2 2 4 3 4" xfId="8637"/>
    <cellStyle name="Čiarka 6 2 2 4 4" xfId="4090"/>
    <cellStyle name="Čiarka 6 2 2 4 5" xfId="5798"/>
    <cellStyle name="Čiarka 6 2 2 4 6" xfId="7502"/>
    <cellStyle name="Čiarka 6 2 2 5" xfId="2809"/>
    <cellStyle name="Čiarka 6 2 2 5 2" xfId="4485"/>
    <cellStyle name="Čiarka 6 2 2 5 3" xfId="6193"/>
    <cellStyle name="Čiarka 6 2 2 5 4" xfId="7897"/>
    <cellStyle name="Čiarka 6 2 2 6" xfId="3348"/>
    <cellStyle name="Čiarka 6 2 2 6 2" xfId="5056"/>
    <cellStyle name="Čiarka 6 2 2 6 3" xfId="6761"/>
    <cellStyle name="Čiarka 6 2 2 6 4" xfId="8465"/>
    <cellStyle name="Čiarka 6 2 2 7" xfId="3918"/>
    <cellStyle name="Čiarka 6 2 2 8" xfId="5624"/>
    <cellStyle name="Čiarka 6 2 2 9" xfId="7328"/>
    <cellStyle name="Čiarka 6 2 3" xfId="846"/>
    <cellStyle name="Čiarka 6 2 3 2" xfId="2505"/>
    <cellStyle name="Čiarka 6 2 3 2 2" xfId="3229"/>
    <cellStyle name="Čiarka 6 2 3 2 2 2" xfId="3794"/>
    <cellStyle name="Čiarka 6 2 3 2 2 2 2" xfId="4932"/>
    <cellStyle name="Čiarka 6 2 3 2 2 2 3" xfId="6638"/>
    <cellStyle name="Čiarka 6 2 3 2 2 2 4" xfId="8342"/>
    <cellStyle name="Čiarka 6 2 3 2 2 3" xfId="5500"/>
    <cellStyle name="Čiarka 6 2 3 2 2 3 2" xfId="7205"/>
    <cellStyle name="Čiarka 6 2 3 2 2 3 3" xfId="8909"/>
    <cellStyle name="Čiarka 6 2 3 2 2 4" xfId="4362"/>
    <cellStyle name="Čiarka 6 2 3 2 2 5" xfId="6070"/>
    <cellStyle name="Čiarka 6 2 3 2 2 6" xfId="7774"/>
    <cellStyle name="Čiarka 6 2 3 2 3" xfId="2816"/>
    <cellStyle name="Čiarka 6 2 3 2 3 2" xfId="4827"/>
    <cellStyle name="Čiarka 6 2 3 2 3 3" xfId="6533"/>
    <cellStyle name="Čiarka 6 2 3 2 3 4" xfId="8237"/>
    <cellStyle name="Čiarka 6 2 3 2 4" xfId="3689"/>
    <cellStyle name="Čiarka 6 2 3 2 4 2" xfId="5395"/>
    <cellStyle name="Čiarka 6 2 3 2 4 3" xfId="7100"/>
    <cellStyle name="Čiarka 6 2 3 2 4 4" xfId="8804"/>
    <cellStyle name="Čiarka 6 2 3 2 5" xfId="4257"/>
    <cellStyle name="Čiarka 6 2 3 2 6" xfId="5965"/>
    <cellStyle name="Čiarka 6 2 3 2 7" xfId="7669"/>
    <cellStyle name="Čiarka 6 2 3 3" xfId="2506"/>
    <cellStyle name="Čiarka 6 2 3 3 2" xfId="2817"/>
    <cellStyle name="Čiarka 6 2 3 3 2 2" xfId="4663"/>
    <cellStyle name="Čiarka 6 2 3 3 2 3" xfId="6369"/>
    <cellStyle name="Čiarka 6 2 3 3 2 4" xfId="8073"/>
    <cellStyle name="Čiarka 6 2 3 3 3" xfId="3525"/>
    <cellStyle name="Čiarka 6 2 3 3 3 2" xfId="5231"/>
    <cellStyle name="Čiarka 6 2 3 3 3 3" xfId="6936"/>
    <cellStyle name="Čiarka 6 2 3 3 3 4" xfId="8640"/>
    <cellStyle name="Čiarka 6 2 3 3 4" xfId="4093"/>
    <cellStyle name="Čiarka 6 2 3 3 5" xfId="5801"/>
    <cellStyle name="Čiarka 6 2 3 3 6" xfId="7505"/>
    <cellStyle name="Čiarka 6 2 3 4" xfId="2815"/>
    <cellStyle name="Čiarka 6 2 3 4 2" xfId="4486"/>
    <cellStyle name="Čiarka 6 2 3 4 3" xfId="6194"/>
    <cellStyle name="Čiarka 6 2 3 4 4" xfId="7898"/>
    <cellStyle name="Čiarka 6 2 3 5" xfId="3349"/>
    <cellStyle name="Čiarka 6 2 3 5 2" xfId="5057"/>
    <cellStyle name="Čiarka 6 2 3 5 3" xfId="6762"/>
    <cellStyle name="Čiarka 6 2 3 5 4" xfId="8466"/>
    <cellStyle name="Čiarka 6 2 3 6" xfId="3919"/>
    <cellStyle name="Čiarka 6 2 3 7" xfId="5625"/>
    <cellStyle name="Čiarka 6 2 3 8" xfId="7329"/>
    <cellStyle name="Čiarka 6 2 4" xfId="2414"/>
    <cellStyle name="Čiarka 6 2 4 2" xfId="2507"/>
    <cellStyle name="Čiarka 6 2 4 2 2" xfId="3230"/>
    <cellStyle name="Čiarka 6 2 4 2 2 2" xfId="3795"/>
    <cellStyle name="Čiarka 6 2 4 2 2 2 2" xfId="4933"/>
    <cellStyle name="Čiarka 6 2 4 2 2 2 3" xfId="6639"/>
    <cellStyle name="Čiarka 6 2 4 2 2 2 4" xfId="8343"/>
    <cellStyle name="Čiarka 6 2 4 2 2 3" xfId="5501"/>
    <cellStyle name="Čiarka 6 2 4 2 2 3 2" xfId="7206"/>
    <cellStyle name="Čiarka 6 2 4 2 2 3 3" xfId="8910"/>
    <cellStyle name="Čiarka 6 2 4 2 2 4" xfId="4363"/>
    <cellStyle name="Čiarka 6 2 4 2 2 5" xfId="6071"/>
    <cellStyle name="Čiarka 6 2 4 2 2 6" xfId="7775"/>
    <cellStyle name="Čiarka 6 2 4 2 3" xfId="2819"/>
    <cellStyle name="Čiarka 6 2 4 2 3 2" xfId="4828"/>
    <cellStyle name="Čiarka 6 2 4 2 3 3" xfId="6534"/>
    <cellStyle name="Čiarka 6 2 4 2 3 4" xfId="8238"/>
    <cellStyle name="Čiarka 6 2 4 2 4" xfId="3690"/>
    <cellStyle name="Čiarka 6 2 4 2 4 2" xfId="5396"/>
    <cellStyle name="Čiarka 6 2 4 2 4 3" xfId="7101"/>
    <cellStyle name="Čiarka 6 2 4 2 4 4" xfId="8805"/>
    <cellStyle name="Čiarka 6 2 4 2 5" xfId="4258"/>
    <cellStyle name="Čiarka 6 2 4 2 6" xfId="5966"/>
    <cellStyle name="Čiarka 6 2 4 2 7" xfId="7670"/>
    <cellStyle name="Čiarka 6 2 4 3" xfId="2508"/>
    <cellStyle name="Čiarka 6 2 4 3 2" xfId="2820"/>
    <cellStyle name="Čiarka 6 2 4 3 2 2" xfId="4664"/>
    <cellStyle name="Čiarka 6 2 4 3 2 3" xfId="6370"/>
    <cellStyle name="Čiarka 6 2 4 3 2 4" xfId="8074"/>
    <cellStyle name="Čiarka 6 2 4 3 3" xfId="3526"/>
    <cellStyle name="Čiarka 6 2 4 3 3 2" xfId="5232"/>
    <cellStyle name="Čiarka 6 2 4 3 3 3" xfId="6937"/>
    <cellStyle name="Čiarka 6 2 4 3 3 4" xfId="8641"/>
    <cellStyle name="Čiarka 6 2 4 3 4" xfId="4094"/>
    <cellStyle name="Čiarka 6 2 4 3 5" xfId="5802"/>
    <cellStyle name="Čiarka 6 2 4 3 6" xfId="7506"/>
    <cellStyle name="Čiarka 6 2 4 4" xfId="2818"/>
    <cellStyle name="Čiarka 6 2 4 4 2" xfId="4598"/>
    <cellStyle name="Čiarka 6 2 4 4 3" xfId="6304"/>
    <cellStyle name="Čiarka 6 2 4 4 4" xfId="8008"/>
    <cellStyle name="Čiarka 6 2 4 5" xfId="3460"/>
    <cellStyle name="Čiarka 6 2 4 5 2" xfId="5166"/>
    <cellStyle name="Čiarka 6 2 4 5 3" xfId="6871"/>
    <cellStyle name="Čiarka 6 2 4 5 4" xfId="8575"/>
    <cellStyle name="Čiarka 6 2 4 6" xfId="4028"/>
    <cellStyle name="Čiarka 6 2 4 7" xfId="5736"/>
    <cellStyle name="Čiarka 6 2 4 8" xfId="7439"/>
    <cellStyle name="Čiarka 6 2 5" xfId="2509"/>
    <cellStyle name="Čiarka 6 2 5 2" xfId="3231"/>
    <cellStyle name="Čiarka 6 2 5 2 2" xfId="3796"/>
    <cellStyle name="Čiarka 6 2 5 2 2 2" xfId="4934"/>
    <cellStyle name="Čiarka 6 2 5 2 2 3" xfId="6640"/>
    <cellStyle name="Čiarka 6 2 5 2 2 4" xfId="8344"/>
    <cellStyle name="Čiarka 6 2 5 2 3" xfId="5502"/>
    <cellStyle name="Čiarka 6 2 5 2 3 2" xfId="7207"/>
    <cellStyle name="Čiarka 6 2 5 2 3 3" xfId="8911"/>
    <cellStyle name="Čiarka 6 2 5 2 4" xfId="4364"/>
    <cellStyle name="Čiarka 6 2 5 2 5" xfId="6072"/>
    <cellStyle name="Čiarka 6 2 5 2 6" xfId="7776"/>
    <cellStyle name="Čiarka 6 2 5 3" xfId="2821"/>
    <cellStyle name="Čiarka 6 2 5 3 2" xfId="4829"/>
    <cellStyle name="Čiarka 6 2 5 3 3" xfId="6535"/>
    <cellStyle name="Čiarka 6 2 5 3 4" xfId="8239"/>
    <cellStyle name="Čiarka 6 2 5 4" xfId="3691"/>
    <cellStyle name="Čiarka 6 2 5 4 2" xfId="5397"/>
    <cellStyle name="Čiarka 6 2 5 4 3" xfId="7102"/>
    <cellStyle name="Čiarka 6 2 5 4 4" xfId="8806"/>
    <cellStyle name="Čiarka 6 2 5 5" xfId="4259"/>
    <cellStyle name="Čiarka 6 2 5 6" xfId="5967"/>
    <cellStyle name="Čiarka 6 2 5 7" xfId="7671"/>
    <cellStyle name="Čiarka 6 2 6" xfId="2510"/>
    <cellStyle name="Čiarka 6 2 6 2" xfId="2822"/>
    <cellStyle name="Čiarka 6 2 6 2 2" xfId="4659"/>
    <cellStyle name="Čiarka 6 2 6 2 3" xfId="6365"/>
    <cellStyle name="Čiarka 6 2 6 2 4" xfId="8069"/>
    <cellStyle name="Čiarka 6 2 6 3" xfId="3521"/>
    <cellStyle name="Čiarka 6 2 6 3 2" xfId="5227"/>
    <cellStyle name="Čiarka 6 2 6 3 3" xfId="6932"/>
    <cellStyle name="Čiarka 6 2 6 3 4" xfId="8636"/>
    <cellStyle name="Čiarka 6 2 6 4" xfId="4089"/>
    <cellStyle name="Čiarka 6 2 6 5" xfId="5797"/>
    <cellStyle name="Čiarka 6 2 6 6" xfId="7501"/>
    <cellStyle name="Čiarka 6 2 7" xfId="2808"/>
    <cellStyle name="Čiarka 6 2 7 2" xfId="4464"/>
    <cellStyle name="Čiarka 6 2 7 3" xfId="6172"/>
    <cellStyle name="Čiarka 6 2 7 4" xfId="7876"/>
    <cellStyle name="Čiarka 6 2 8" xfId="3327"/>
    <cellStyle name="Čiarka 6 2 8 2" xfId="5035"/>
    <cellStyle name="Čiarka 6 2 8 3" xfId="6740"/>
    <cellStyle name="Čiarka 6 2 8 4" xfId="8444"/>
    <cellStyle name="Čiarka 6 2 9" xfId="3897"/>
    <cellStyle name="Čiarka 6 20" xfId="3903"/>
    <cellStyle name="Čiarka 6 21" xfId="5609"/>
    <cellStyle name="Čiarka 6 22" xfId="7313"/>
    <cellStyle name="Čiarka 6 3" xfId="847"/>
    <cellStyle name="Čiarka 6 3 10" xfId="3190"/>
    <cellStyle name="Čiarka 6 3 10 2" xfId="3781"/>
    <cellStyle name="Čiarka 6 3 10 2 2" xfId="4919"/>
    <cellStyle name="Čiarka 6 3 10 2 3" xfId="6625"/>
    <cellStyle name="Čiarka 6 3 10 2 4" xfId="8329"/>
    <cellStyle name="Čiarka 6 3 10 3" xfId="5487"/>
    <cellStyle name="Čiarka 6 3 10 3 2" xfId="7192"/>
    <cellStyle name="Čiarka 6 3 10 3 3" xfId="8896"/>
    <cellStyle name="Čiarka 6 3 10 4" xfId="4349"/>
    <cellStyle name="Čiarka 6 3 10 5" xfId="6057"/>
    <cellStyle name="Čiarka 6 3 10 6" xfId="7761"/>
    <cellStyle name="Čiarka 6 3 11" xfId="3232"/>
    <cellStyle name="Čiarka 6 3 11 2" xfId="3797"/>
    <cellStyle name="Čiarka 6 3 11 2 2" xfId="4935"/>
    <cellStyle name="Čiarka 6 3 11 2 3" xfId="6641"/>
    <cellStyle name="Čiarka 6 3 11 2 4" xfId="8345"/>
    <cellStyle name="Čiarka 6 3 11 3" xfId="5503"/>
    <cellStyle name="Čiarka 6 3 11 3 2" xfId="7208"/>
    <cellStyle name="Čiarka 6 3 11 3 3" xfId="8912"/>
    <cellStyle name="Čiarka 6 3 11 4" xfId="4365"/>
    <cellStyle name="Čiarka 6 3 11 5" xfId="6073"/>
    <cellStyle name="Čiarka 6 3 11 6" xfId="7777"/>
    <cellStyle name="Čiarka 6 3 12" xfId="2823"/>
    <cellStyle name="Čiarka 6 3 12 2" xfId="4487"/>
    <cellStyle name="Čiarka 6 3 12 3" xfId="6195"/>
    <cellStyle name="Čiarka 6 3 12 4" xfId="7899"/>
    <cellStyle name="Čiarka 6 3 13" xfId="3350"/>
    <cellStyle name="Čiarka 6 3 13 2" xfId="5058"/>
    <cellStyle name="Čiarka 6 3 13 3" xfId="6763"/>
    <cellStyle name="Čiarka 6 3 13 4" xfId="8467"/>
    <cellStyle name="Čiarka 6 3 14" xfId="3920"/>
    <cellStyle name="Čiarka 6 3 15" xfId="5626"/>
    <cellStyle name="Čiarka 6 3 16" xfId="7330"/>
    <cellStyle name="Čiarka 6 3 2" xfId="793"/>
    <cellStyle name="Čiarka 6 3 2 10" xfId="5605"/>
    <cellStyle name="Čiarka 6 3 2 11" xfId="7309"/>
    <cellStyle name="Čiarka 6 3 2 2" xfId="848"/>
    <cellStyle name="Čiarka 6 3 2 2 2" xfId="2350"/>
    <cellStyle name="Čiarka 6 3 2 2 2 2" xfId="2511"/>
    <cellStyle name="Čiarka 6 3 2 2 2 2 2" xfId="2827"/>
    <cellStyle name="Čiarka 6 3 2 2 2 2 2 2" xfId="4668"/>
    <cellStyle name="Čiarka 6 3 2 2 2 2 2 3" xfId="6374"/>
    <cellStyle name="Čiarka 6 3 2 2 2 2 2 4" xfId="8078"/>
    <cellStyle name="Čiarka 6 3 2 2 2 2 3" xfId="3530"/>
    <cellStyle name="Čiarka 6 3 2 2 2 2 3 2" xfId="5236"/>
    <cellStyle name="Čiarka 6 3 2 2 2 2 3 3" xfId="6941"/>
    <cellStyle name="Čiarka 6 3 2 2 2 2 3 4" xfId="8645"/>
    <cellStyle name="Čiarka 6 3 2 2 2 2 4" xfId="4098"/>
    <cellStyle name="Čiarka 6 3 2 2 2 2 5" xfId="5806"/>
    <cellStyle name="Čiarka 6 3 2 2 2 2 6" xfId="7510"/>
    <cellStyle name="Čiarka 6 3 2 2 2 3" xfId="2826"/>
    <cellStyle name="Čiarka 6 3 2 2 2 3 2" xfId="4544"/>
    <cellStyle name="Čiarka 6 3 2 2 2 3 3" xfId="6252"/>
    <cellStyle name="Čiarka 6 3 2 2 2 3 4" xfId="7956"/>
    <cellStyle name="Čiarka 6 3 2 2 2 4" xfId="3406"/>
    <cellStyle name="Čiarka 6 3 2 2 2 4 2" xfId="5114"/>
    <cellStyle name="Čiarka 6 3 2 2 2 4 3" xfId="6819"/>
    <cellStyle name="Čiarka 6 3 2 2 2 4 4" xfId="8523"/>
    <cellStyle name="Čiarka 6 3 2 2 2 5" xfId="3976"/>
    <cellStyle name="Čiarka 6 3 2 2 2 6" xfId="5684"/>
    <cellStyle name="Čiarka 6 3 2 2 2 7" xfId="7387"/>
    <cellStyle name="Čiarka 6 3 2 2 3" xfId="2512"/>
    <cellStyle name="Čiarka 6 3 2 2 3 2" xfId="3233"/>
    <cellStyle name="Čiarka 6 3 2 2 3 2 2" xfId="3798"/>
    <cellStyle name="Čiarka 6 3 2 2 3 2 2 2" xfId="4936"/>
    <cellStyle name="Čiarka 6 3 2 2 3 2 2 3" xfId="6642"/>
    <cellStyle name="Čiarka 6 3 2 2 3 2 2 4" xfId="8346"/>
    <cellStyle name="Čiarka 6 3 2 2 3 2 3" xfId="5504"/>
    <cellStyle name="Čiarka 6 3 2 2 3 2 3 2" xfId="7209"/>
    <cellStyle name="Čiarka 6 3 2 2 3 2 3 3" xfId="8913"/>
    <cellStyle name="Čiarka 6 3 2 2 3 2 4" xfId="4366"/>
    <cellStyle name="Čiarka 6 3 2 2 3 2 5" xfId="6074"/>
    <cellStyle name="Čiarka 6 3 2 2 3 2 6" xfId="7778"/>
    <cellStyle name="Čiarka 6 3 2 2 3 3" xfId="2828"/>
    <cellStyle name="Čiarka 6 3 2 2 3 3 2" xfId="4830"/>
    <cellStyle name="Čiarka 6 3 2 2 3 3 3" xfId="6536"/>
    <cellStyle name="Čiarka 6 3 2 2 3 3 4" xfId="8240"/>
    <cellStyle name="Čiarka 6 3 2 2 3 4" xfId="3692"/>
    <cellStyle name="Čiarka 6 3 2 2 3 4 2" xfId="5398"/>
    <cellStyle name="Čiarka 6 3 2 2 3 4 3" xfId="7103"/>
    <cellStyle name="Čiarka 6 3 2 2 3 4 4" xfId="8807"/>
    <cellStyle name="Čiarka 6 3 2 2 3 5" xfId="4260"/>
    <cellStyle name="Čiarka 6 3 2 2 3 6" xfId="5968"/>
    <cellStyle name="Čiarka 6 3 2 2 3 7" xfId="7672"/>
    <cellStyle name="Čiarka 6 3 2 2 4" xfId="2513"/>
    <cellStyle name="Čiarka 6 3 2 2 4 2" xfId="2829"/>
    <cellStyle name="Čiarka 6 3 2 2 4 2 2" xfId="4667"/>
    <cellStyle name="Čiarka 6 3 2 2 4 2 3" xfId="6373"/>
    <cellStyle name="Čiarka 6 3 2 2 4 2 4" xfId="8077"/>
    <cellStyle name="Čiarka 6 3 2 2 4 3" xfId="3529"/>
    <cellStyle name="Čiarka 6 3 2 2 4 3 2" xfId="5235"/>
    <cellStyle name="Čiarka 6 3 2 2 4 3 3" xfId="6940"/>
    <cellStyle name="Čiarka 6 3 2 2 4 3 4" xfId="8644"/>
    <cellStyle name="Čiarka 6 3 2 2 4 4" xfId="4097"/>
    <cellStyle name="Čiarka 6 3 2 2 4 5" xfId="5805"/>
    <cellStyle name="Čiarka 6 3 2 2 4 6" xfId="7509"/>
    <cellStyle name="Čiarka 6 3 2 2 5" xfId="2825"/>
    <cellStyle name="Čiarka 6 3 2 2 5 2" xfId="4488"/>
    <cellStyle name="Čiarka 6 3 2 2 5 3" xfId="6196"/>
    <cellStyle name="Čiarka 6 3 2 2 5 4" xfId="7900"/>
    <cellStyle name="Čiarka 6 3 2 2 6" xfId="3351"/>
    <cellStyle name="Čiarka 6 3 2 2 6 2" xfId="5059"/>
    <cellStyle name="Čiarka 6 3 2 2 6 3" xfId="6764"/>
    <cellStyle name="Čiarka 6 3 2 2 6 4" xfId="8468"/>
    <cellStyle name="Čiarka 6 3 2 2 7" xfId="3921"/>
    <cellStyle name="Čiarka 6 3 2 2 8" xfId="5627"/>
    <cellStyle name="Čiarka 6 3 2 2 9" xfId="7331"/>
    <cellStyle name="Čiarka 6 3 2 3" xfId="2374"/>
    <cellStyle name="Čiarka 6 3 2 3 2" xfId="2420"/>
    <cellStyle name="Čiarka 6 3 2 3 2 2" xfId="2514"/>
    <cellStyle name="Čiarka 6 3 2 3 2 2 2" xfId="3191"/>
    <cellStyle name="Čiarka 6 3 2 3 2 2 2 2" xfId="4793"/>
    <cellStyle name="Čiarka 6 3 2 3 2 2 2 3" xfId="6499"/>
    <cellStyle name="Čiarka 6 3 2 3 2 2 2 4" xfId="8203"/>
    <cellStyle name="Čiarka 6 3 2 3 2 2 3" xfId="3655"/>
    <cellStyle name="Čiarka 6 3 2 3 2 2 3 2" xfId="5361"/>
    <cellStyle name="Čiarka 6 3 2 3 2 2 3 3" xfId="7066"/>
    <cellStyle name="Čiarka 6 3 2 3 2 2 3 4" xfId="8770"/>
    <cellStyle name="Čiarka 6 3 2 3 2 2 4" xfId="4223"/>
    <cellStyle name="Čiarka 6 3 2 3 2 2 5" xfId="5931"/>
    <cellStyle name="Čiarka 6 3 2 3 2 2 6" xfId="7635"/>
    <cellStyle name="Čiarka 6 3 2 3 2 3" xfId="3192"/>
    <cellStyle name="Čiarka 6 3 2 3 2 3 2" xfId="3784"/>
    <cellStyle name="Čiarka 6 3 2 3 2 3 2 2" xfId="4922"/>
    <cellStyle name="Čiarka 6 3 2 3 2 3 2 2 2" xfId="6628"/>
    <cellStyle name="Čiarka 6 3 2 3 2 3 2 2 3" xfId="8332"/>
    <cellStyle name="Čiarka 6 3 2 3 2 3 2 3" xfId="5490"/>
    <cellStyle name="Čiarka 6 3 2 3 2 3 2 3 2" xfId="7195"/>
    <cellStyle name="Čiarka 6 3 2 3 2 3 2 3 3" xfId="8899"/>
    <cellStyle name="Čiarka 6 3 2 3 2 3 2 4" xfId="4352"/>
    <cellStyle name="Čiarka 6 3 2 3 2 3 2 5" xfId="6060"/>
    <cellStyle name="Čiarka 6 3 2 3 2 3 2 6" xfId="7764"/>
    <cellStyle name="Čiarka 6 3 2 3 2 3 3" xfId="3887"/>
    <cellStyle name="Čiarka 6 3 2 3 2 3 3 2" xfId="5025"/>
    <cellStyle name="Čiarka 6 3 2 3 2 3 3 2 2" xfId="6731"/>
    <cellStyle name="Čiarka 6 3 2 3 2 3 3 2 3" xfId="8435"/>
    <cellStyle name="Čiarka 6 3 2 3 2 3 3 3" xfId="5593"/>
    <cellStyle name="Čiarka 6 3 2 3 2 3 3 3 2" xfId="7298"/>
    <cellStyle name="Čiarka 6 3 2 3 2 3 3 3 3" xfId="9002"/>
    <cellStyle name="Čiarka 6 3 2 3 2 3 3 4" xfId="4455"/>
    <cellStyle name="Čiarka 6 3 2 3 2 3 3 5" xfId="6163"/>
    <cellStyle name="Čiarka 6 3 2 3 2 3 3 6" xfId="7867"/>
    <cellStyle name="Čiarka 6 3 2 3 2 3 4" xfId="3778"/>
    <cellStyle name="Čiarka 6 3 2 3 2 3 4 2" xfId="4916"/>
    <cellStyle name="Čiarka 6 3 2 3 2 3 4 3" xfId="6622"/>
    <cellStyle name="Čiarka 6 3 2 3 2 3 4 4" xfId="8326"/>
    <cellStyle name="Čiarka 6 3 2 3 2 3 5" xfId="5484"/>
    <cellStyle name="Čiarka 6 3 2 3 2 3 5 2" xfId="7189"/>
    <cellStyle name="Čiarka 6 3 2 3 2 3 5 3" xfId="8893"/>
    <cellStyle name="Čiarka 6 3 2 3 2 3 6" xfId="4346"/>
    <cellStyle name="Čiarka 6 3 2 3 2 3 7" xfId="6054"/>
    <cellStyle name="Čiarka 6 3 2 3 2 3 8" xfId="7758"/>
    <cellStyle name="Čiarka 6 3 2 3 2 4" xfId="2831"/>
    <cellStyle name="Čiarka 6 3 2 3 2 4 2" xfId="3885"/>
    <cellStyle name="Čiarka 6 3 2 3 2 4 2 2" xfId="5023"/>
    <cellStyle name="Čiarka 6 3 2 3 2 4 2 3" xfId="6729"/>
    <cellStyle name="Čiarka 6 3 2 3 2 4 2 4" xfId="8433"/>
    <cellStyle name="Čiarka 6 3 2 3 2 4 3" xfId="5591"/>
    <cellStyle name="Čiarka 6 3 2 3 2 4 3 2" xfId="7296"/>
    <cellStyle name="Čiarka 6 3 2 3 2 4 3 3" xfId="9000"/>
    <cellStyle name="Čiarka 6 3 2 3 2 4 4" xfId="4453"/>
    <cellStyle name="Čiarka 6 3 2 3 2 4 5" xfId="6161"/>
    <cellStyle name="Čiarka 6 3 2 3 2 4 6" xfId="7865"/>
    <cellStyle name="Čiarka 6 3 2 3 2 5" xfId="3466"/>
    <cellStyle name="Čiarka 6 3 2 3 2 5 2" xfId="4604"/>
    <cellStyle name="Čiarka 6 3 2 3 2 5 3" xfId="6310"/>
    <cellStyle name="Čiarka 6 3 2 3 2 5 4" xfId="8014"/>
    <cellStyle name="Čiarka 6 3 2 3 2 6" xfId="5172"/>
    <cellStyle name="Čiarka 6 3 2 3 2 6 2" xfId="6877"/>
    <cellStyle name="Čiarka 6 3 2 3 2 6 3" xfId="8581"/>
    <cellStyle name="Čiarka 6 3 2 3 2 7" xfId="4034"/>
    <cellStyle name="Čiarka 6 3 2 3 2 8" xfId="5742"/>
    <cellStyle name="Čiarka 6 3 2 3 2 9" xfId="7445"/>
    <cellStyle name="Čiarka 6 3 2 3 3" xfId="2515"/>
    <cellStyle name="Čiarka 6 3 2 3 3 2" xfId="2832"/>
    <cellStyle name="Čiarka 6 3 2 3 3 2 2" xfId="4669"/>
    <cellStyle name="Čiarka 6 3 2 3 3 2 3" xfId="6375"/>
    <cellStyle name="Čiarka 6 3 2 3 3 2 4" xfId="8079"/>
    <cellStyle name="Čiarka 6 3 2 3 3 3" xfId="3531"/>
    <cellStyle name="Čiarka 6 3 2 3 3 3 2" xfId="5237"/>
    <cellStyle name="Čiarka 6 3 2 3 3 3 3" xfId="6942"/>
    <cellStyle name="Čiarka 6 3 2 3 3 3 4" xfId="8646"/>
    <cellStyle name="Čiarka 6 3 2 3 3 4" xfId="4099"/>
    <cellStyle name="Čiarka 6 3 2 3 3 5" xfId="5807"/>
    <cellStyle name="Čiarka 6 3 2 3 3 6" xfId="7511"/>
    <cellStyle name="Čiarka 6 3 2 3 4" xfId="2830"/>
    <cellStyle name="Čiarka 6 3 2 3 4 2" xfId="4566"/>
    <cellStyle name="Čiarka 6 3 2 3 4 3" xfId="6272"/>
    <cellStyle name="Čiarka 6 3 2 3 4 4" xfId="7976"/>
    <cellStyle name="Čiarka 6 3 2 3 5" xfId="3427"/>
    <cellStyle name="Čiarka 6 3 2 3 5 2" xfId="5134"/>
    <cellStyle name="Čiarka 6 3 2 3 5 3" xfId="6839"/>
    <cellStyle name="Čiarka 6 3 2 3 5 4" xfId="8543"/>
    <cellStyle name="Čiarka 6 3 2 3 6" xfId="3996"/>
    <cellStyle name="Čiarka 6 3 2 3 7" xfId="5704"/>
    <cellStyle name="Čiarka 6 3 2 3 8" xfId="7407"/>
    <cellStyle name="Čiarka 6 3 2 4" xfId="2398"/>
    <cellStyle name="Čiarka 6 3 2 4 2" xfId="2416"/>
    <cellStyle name="Čiarka 6 3 2 4 2 2" xfId="2516"/>
    <cellStyle name="Čiarka 6 3 2 4 2 2 2" xfId="3193"/>
    <cellStyle name="Čiarka 6 3 2 4 2 2 2 2" xfId="4794"/>
    <cellStyle name="Čiarka 6 3 2 4 2 2 2 3" xfId="6500"/>
    <cellStyle name="Čiarka 6 3 2 4 2 2 2 4" xfId="8204"/>
    <cellStyle name="Čiarka 6 3 2 4 2 2 3" xfId="3656"/>
    <cellStyle name="Čiarka 6 3 2 4 2 2 3 2" xfId="5362"/>
    <cellStyle name="Čiarka 6 3 2 4 2 2 3 3" xfId="7067"/>
    <cellStyle name="Čiarka 6 3 2 4 2 2 3 4" xfId="8771"/>
    <cellStyle name="Čiarka 6 3 2 4 2 2 4" xfId="4224"/>
    <cellStyle name="Čiarka 6 3 2 4 2 2 5" xfId="5932"/>
    <cellStyle name="Čiarka 6 3 2 4 2 2 6" xfId="7636"/>
    <cellStyle name="Čiarka 6 3 2 4 2 3" xfId="2834"/>
    <cellStyle name="Čiarka 6 3 2 4 2 3 2" xfId="4600"/>
    <cellStyle name="Čiarka 6 3 2 4 2 3 3" xfId="6306"/>
    <cellStyle name="Čiarka 6 3 2 4 2 3 4" xfId="8010"/>
    <cellStyle name="Čiarka 6 3 2 4 2 4" xfId="3462"/>
    <cellStyle name="Čiarka 6 3 2 4 2 4 2" xfId="5168"/>
    <cellStyle name="Čiarka 6 3 2 4 2 4 3" xfId="6873"/>
    <cellStyle name="Čiarka 6 3 2 4 2 4 4" xfId="8577"/>
    <cellStyle name="Čiarka 6 3 2 4 2 5" xfId="4030"/>
    <cellStyle name="Čiarka 6 3 2 4 2 6" xfId="5738"/>
    <cellStyle name="Čiarka 6 3 2 4 2 7" xfId="7441"/>
    <cellStyle name="Čiarka 6 3 2 4 3" xfId="2517"/>
    <cellStyle name="Čiarka 6 3 2 4 3 2" xfId="2835"/>
    <cellStyle name="Čiarka 6 3 2 4 3 2 2" xfId="4670"/>
    <cellStyle name="Čiarka 6 3 2 4 3 2 3" xfId="6376"/>
    <cellStyle name="Čiarka 6 3 2 4 3 2 4" xfId="8080"/>
    <cellStyle name="Čiarka 6 3 2 4 3 3" xfId="3532"/>
    <cellStyle name="Čiarka 6 3 2 4 3 3 2" xfId="5238"/>
    <cellStyle name="Čiarka 6 3 2 4 3 3 3" xfId="6943"/>
    <cellStyle name="Čiarka 6 3 2 4 3 3 4" xfId="8647"/>
    <cellStyle name="Čiarka 6 3 2 4 3 4" xfId="4100"/>
    <cellStyle name="Čiarka 6 3 2 4 3 5" xfId="5808"/>
    <cellStyle name="Čiarka 6 3 2 4 3 6" xfId="7512"/>
    <cellStyle name="Čiarka 6 3 2 4 4" xfId="2833"/>
    <cellStyle name="Čiarka 6 3 2 4 4 2" xfId="4584"/>
    <cellStyle name="Čiarka 6 3 2 4 4 3" xfId="6290"/>
    <cellStyle name="Čiarka 6 3 2 4 4 4" xfId="7994"/>
    <cellStyle name="Čiarka 6 3 2 4 5" xfId="3445"/>
    <cellStyle name="Čiarka 6 3 2 4 5 2" xfId="5152"/>
    <cellStyle name="Čiarka 6 3 2 4 5 3" xfId="6857"/>
    <cellStyle name="Čiarka 6 3 2 4 5 4" xfId="8561"/>
    <cellStyle name="Čiarka 6 3 2 4 6" xfId="4014"/>
    <cellStyle name="Čiarka 6 3 2 4 7" xfId="5722"/>
    <cellStyle name="Čiarka 6 3 2 4 8" xfId="7425"/>
    <cellStyle name="Čiarka 6 3 2 5" xfId="2437"/>
    <cellStyle name="Čiarka 6 3 2 5 2" xfId="2518"/>
    <cellStyle name="Čiarka 6 3 2 5 2 2" xfId="2837"/>
    <cellStyle name="Čiarka 6 3 2 5 2 2 2" xfId="4671"/>
    <cellStyle name="Čiarka 6 3 2 5 2 2 3" xfId="6377"/>
    <cellStyle name="Čiarka 6 3 2 5 2 2 4" xfId="8081"/>
    <cellStyle name="Čiarka 6 3 2 5 2 3" xfId="3533"/>
    <cellStyle name="Čiarka 6 3 2 5 2 3 2" xfId="5239"/>
    <cellStyle name="Čiarka 6 3 2 5 2 3 3" xfId="6944"/>
    <cellStyle name="Čiarka 6 3 2 5 2 3 4" xfId="8648"/>
    <cellStyle name="Čiarka 6 3 2 5 2 4" xfId="4101"/>
    <cellStyle name="Čiarka 6 3 2 5 2 5" xfId="5809"/>
    <cellStyle name="Čiarka 6 3 2 5 2 6" xfId="7513"/>
    <cellStyle name="Čiarka 6 3 2 5 3" xfId="2836"/>
    <cellStyle name="Čiarka 6 3 2 5 3 2" xfId="4618"/>
    <cellStyle name="Čiarka 6 3 2 5 3 3" xfId="6324"/>
    <cellStyle name="Čiarka 6 3 2 5 3 4" xfId="8028"/>
    <cellStyle name="Čiarka 6 3 2 5 4" xfId="3480"/>
    <cellStyle name="Čiarka 6 3 2 5 4 2" xfId="5186"/>
    <cellStyle name="Čiarka 6 3 2 5 4 3" xfId="6891"/>
    <cellStyle name="Čiarka 6 3 2 5 4 4" xfId="8595"/>
    <cellStyle name="Čiarka 6 3 2 5 5" xfId="4048"/>
    <cellStyle name="Čiarka 6 3 2 5 6" xfId="5756"/>
    <cellStyle name="Čiarka 6 3 2 5 7" xfId="7460"/>
    <cellStyle name="Čiarka 6 3 2 6" xfId="2519"/>
    <cellStyle name="Čiarka 6 3 2 6 2" xfId="2838"/>
    <cellStyle name="Čiarka 6 3 2 6 2 2" xfId="4666"/>
    <cellStyle name="Čiarka 6 3 2 6 2 3" xfId="6372"/>
    <cellStyle name="Čiarka 6 3 2 6 2 4" xfId="8076"/>
    <cellStyle name="Čiarka 6 3 2 6 3" xfId="3528"/>
    <cellStyle name="Čiarka 6 3 2 6 3 2" xfId="5234"/>
    <cellStyle name="Čiarka 6 3 2 6 3 3" xfId="6939"/>
    <cellStyle name="Čiarka 6 3 2 6 3 4" xfId="8643"/>
    <cellStyle name="Čiarka 6 3 2 6 4" xfId="4096"/>
    <cellStyle name="Čiarka 6 3 2 6 5" xfId="5804"/>
    <cellStyle name="Čiarka 6 3 2 6 6" xfId="7508"/>
    <cellStyle name="Čiarka 6 3 2 7" xfId="2824"/>
    <cellStyle name="Čiarka 6 3 2 7 2" xfId="4466"/>
    <cellStyle name="Čiarka 6 3 2 7 3" xfId="6174"/>
    <cellStyle name="Čiarka 6 3 2 7 4" xfId="7878"/>
    <cellStyle name="Čiarka 6 3 2 8" xfId="3329"/>
    <cellStyle name="Čiarka 6 3 2 8 2" xfId="5037"/>
    <cellStyle name="Čiarka 6 3 2 8 3" xfId="6742"/>
    <cellStyle name="Čiarka 6 3 2 8 4" xfId="8446"/>
    <cellStyle name="Čiarka 6 3 2 9" xfId="3899"/>
    <cellStyle name="Čiarka 6 3 3" xfId="849"/>
    <cellStyle name="Čiarka 6 3 3 2" xfId="2356"/>
    <cellStyle name="Čiarka 6 3 3 2 2" xfId="2368"/>
    <cellStyle name="Čiarka 6 3 3 2 2 2" xfId="2417"/>
    <cellStyle name="Čiarka 6 3 3 2 2 2 2" xfId="2520"/>
    <cellStyle name="Čiarka 6 3 3 2 2 2 2 2" xfId="3194"/>
    <cellStyle name="Čiarka 6 3 3 2 2 2 2 2 2" xfId="4795"/>
    <cellStyle name="Čiarka 6 3 3 2 2 2 2 2 3" xfId="6501"/>
    <cellStyle name="Čiarka 6 3 3 2 2 2 2 2 4" xfId="8205"/>
    <cellStyle name="Čiarka 6 3 3 2 2 2 2 3" xfId="3657"/>
    <cellStyle name="Čiarka 6 3 3 2 2 2 2 3 2" xfId="5363"/>
    <cellStyle name="Čiarka 6 3 3 2 2 2 2 3 3" xfId="7068"/>
    <cellStyle name="Čiarka 6 3 3 2 2 2 2 3 4" xfId="8772"/>
    <cellStyle name="Čiarka 6 3 3 2 2 2 2 4" xfId="4225"/>
    <cellStyle name="Čiarka 6 3 3 2 2 2 2 5" xfId="5933"/>
    <cellStyle name="Čiarka 6 3 3 2 2 2 2 6" xfId="7637"/>
    <cellStyle name="Čiarka 6 3 3 2 2 2 3" xfId="2842"/>
    <cellStyle name="Čiarka 6 3 3 2 2 2 3 2" xfId="4601"/>
    <cellStyle name="Čiarka 6 3 3 2 2 2 3 3" xfId="6307"/>
    <cellStyle name="Čiarka 6 3 3 2 2 2 3 4" xfId="8011"/>
    <cellStyle name="Čiarka 6 3 3 2 2 2 4" xfId="3463"/>
    <cellStyle name="Čiarka 6 3 3 2 2 2 4 2" xfId="5169"/>
    <cellStyle name="Čiarka 6 3 3 2 2 2 4 3" xfId="6874"/>
    <cellStyle name="Čiarka 6 3 3 2 2 2 4 4" xfId="8578"/>
    <cellStyle name="Čiarka 6 3 3 2 2 2 5" xfId="4031"/>
    <cellStyle name="Čiarka 6 3 3 2 2 2 6" xfId="5739"/>
    <cellStyle name="Čiarka 6 3 3 2 2 2 7" xfId="7442"/>
    <cellStyle name="Čiarka 6 3 3 2 2 3" xfId="2521"/>
    <cellStyle name="Čiarka 6 3 3 2 2 3 2" xfId="2843"/>
    <cellStyle name="Čiarka 6 3 3 2 2 3 2 2" xfId="4674"/>
    <cellStyle name="Čiarka 6 3 3 2 2 3 2 3" xfId="6380"/>
    <cellStyle name="Čiarka 6 3 3 2 2 3 2 4" xfId="8084"/>
    <cellStyle name="Čiarka 6 3 3 2 2 3 3" xfId="3536"/>
    <cellStyle name="Čiarka 6 3 3 2 2 3 3 2" xfId="5242"/>
    <cellStyle name="Čiarka 6 3 3 2 2 3 3 3" xfId="6947"/>
    <cellStyle name="Čiarka 6 3 3 2 2 3 3 4" xfId="8651"/>
    <cellStyle name="Čiarka 6 3 3 2 2 3 4" xfId="4104"/>
    <cellStyle name="Čiarka 6 3 3 2 2 3 5" xfId="5812"/>
    <cellStyle name="Čiarka 6 3 3 2 2 3 6" xfId="7516"/>
    <cellStyle name="Čiarka 6 3 3 2 2 4" xfId="2841"/>
    <cellStyle name="Čiarka 6 3 3 2 2 4 2" xfId="4560"/>
    <cellStyle name="Čiarka 6 3 3 2 2 4 3" xfId="6266"/>
    <cellStyle name="Čiarka 6 3 3 2 2 4 4" xfId="7970"/>
    <cellStyle name="Čiarka 6 3 3 2 2 5" xfId="3421"/>
    <cellStyle name="Čiarka 6 3 3 2 2 5 2" xfId="5128"/>
    <cellStyle name="Čiarka 6 3 3 2 2 5 3" xfId="6833"/>
    <cellStyle name="Čiarka 6 3 3 2 2 5 4" xfId="8537"/>
    <cellStyle name="Čiarka 6 3 3 2 2 6" xfId="3990"/>
    <cellStyle name="Čiarka 6 3 3 2 2 7" xfId="5698"/>
    <cellStyle name="Čiarka 6 3 3 2 2 8" xfId="7401"/>
    <cellStyle name="Čiarka 6 3 3 2 3" xfId="2394"/>
    <cellStyle name="Čiarka 6 3 3 2 3 2" xfId="2522"/>
    <cellStyle name="Čiarka 6 3 3 2 3 2 2" xfId="3195"/>
    <cellStyle name="Čiarka 6 3 3 2 3 2 2 2" xfId="4796"/>
    <cellStyle name="Čiarka 6 3 3 2 3 2 2 3" xfId="6502"/>
    <cellStyle name="Čiarka 6 3 3 2 3 2 2 4" xfId="8206"/>
    <cellStyle name="Čiarka 6 3 3 2 3 2 3" xfId="3658"/>
    <cellStyle name="Čiarka 6 3 3 2 3 2 3 2" xfId="5364"/>
    <cellStyle name="Čiarka 6 3 3 2 3 2 3 3" xfId="7069"/>
    <cellStyle name="Čiarka 6 3 3 2 3 2 3 4" xfId="8773"/>
    <cellStyle name="Čiarka 6 3 3 2 3 2 4" xfId="4226"/>
    <cellStyle name="Čiarka 6 3 3 2 3 2 5" xfId="5934"/>
    <cellStyle name="Čiarka 6 3 3 2 3 2 6" xfId="7638"/>
    <cellStyle name="Čiarka 6 3 3 2 3 3" xfId="2844"/>
    <cellStyle name="Čiarka 6 3 3 2 3 3 2" xfId="4581"/>
    <cellStyle name="Čiarka 6 3 3 2 3 3 3" xfId="6287"/>
    <cellStyle name="Čiarka 6 3 3 2 3 3 4" xfId="7991"/>
    <cellStyle name="Čiarka 6 3 3 2 3 4" xfId="3442"/>
    <cellStyle name="Čiarka 6 3 3 2 3 4 2" xfId="5149"/>
    <cellStyle name="Čiarka 6 3 3 2 3 4 3" xfId="6854"/>
    <cellStyle name="Čiarka 6 3 3 2 3 4 4" xfId="8558"/>
    <cellStyle name="Čiarka 6 3 3 2 3 5" xfId="4011"/>
    <cellStyle name="Čiarka 6 3 3 2 3 6" xfId="5719"/>
    <cellStyle name="Čiarka 6 3 3 2 3 7" xfId="7422"/>
    <cellStyle name="Čiarka 6 3 3 2 4" xfId="2523"/>
    <cellStyle name="Čiarka 6 3 3 2 4 2" xfId="2845"/>
    <cellStyle name="Čiarka 6 3 3 2 4 2 2" xfId="4673"/>
    <cellStyle name="Čiarka 6 3 3 2 4 2 3" xfId="6379"/>
    <cellStyle name="Čiarka 6 3 3 2 4 2 4" xfId="8083"/>
    <cellStyle name="Čiarka 6 3 3 2 4 3" xfId="3535"/>
    <cellStyle name="Čiarka 6 3 3 2 4 3 2" xfId="5241"/>
    <cellStyle name="Čiarka 6 3 3 2 4 3 3" xfId="6946"/>
    <cellStyle name="Čiarka 6 3 3 2 4 3 4" xfId="8650"/>
    <cellStyle name="Čiarka 6 3 3 2 4 4" xfId="4103"/>
    <cellStyle name="Čiarka 6 3 3 2 4 5" xfId="5811"/>
    <cellStyle name="Čiarka 6 3 3 2 4 6" xfId="7515"/>
    <cellStyle name="Čiarka 6 3 3 2 5" xfId="2840"/>
    <cellStyle name="Čiarka 6 3 3 2 5 2" xfId="4550"/>
    <cellStyle name="Čiarka 6 3 3 2 5 3" xfId="6257"/>
    <cellStyle name="Čiarka 6 3 3 2 5 4" xfId="7961"/>
    <cellStyle name="Čiarka 6 3 3 2 6" xfId="3412"/>
    <cellStyle name="Čiarka 6 3 3 2 6 2" xfId="5119"/>
    <cellStyle name="Čiarka 6 3 3 2 6 3" xfId="6824"/>
    <cellStyle name="Čiarka 6 3 3 2 6 4" xfId="8528"/>
    <cellStyle name="Čiarka 6 3 3 2 7" xfId="3981"/>
    <cellStyle name="Čiarka 6 3 3 2 8" xfId="5689"/>
    <cellStyle name="Čiarka 6 3 3 2 9" xfId="7392"/>
    <cellStyle name="Čiarka 6 3 3 3" xfId="2357"/>
    <cellStyle name="Čiarka 6 3 3 3 2" xfId="2524"/>
    <cellStyle name="Čiarka 6 3 3 3 2 2" xfId="2847"/>
    <cellStyle name="Čiarka 6 3 3 3 2 2 2" xfId="4675"/>
    <cellStyle name="Čiarka 6 3 3 3 2 2 3" xfId="6381"/>
    <cellStyle name="Čiarka 6 3 3 3 2 2 4" xfId="8085"/>
    <cellStyle name="Čiarka 6 3 3 3 2 3" xfId="3537"/>
    <cellStyle name="Čiarka 6 3 3 3 2 3 2" xfId="5243"/>
    <cellStyle name="Čiarka 6 3 3 3 2 3 3" xfId="6948"/>
    <cellStyle name="Čiarka 6 3 3 3 2 3 4" xfId="8652"/>
    <cellStyle name="Čiarka 6 3 3 3 2 4" xfId="4105"/>
    <cellStyle name="Čiarka 6 3 3 3 2 5" xfId="5813"/>
    <cellStyle name="Čiarka 6 3 3 3 2 6" xfId="7517"/>
    <cellStyle name="Čiarka 6 3 3 3 3" xfId="2846"/>
    <cellStyle name="Čiarka 6 3 3 3 3 2" xfId="4551"/>
    <cellStyle name="Čiarka 6 3 3 3 3 3" xfId="6258"/>
    <cellStyle name="Čiarka 6 3 3 3 3 4" xfId="7962"/>
    <cellStyle name="Čiarka 6 3 3 3 4" xfId="3413"/>
    <cellStyle name="Čiarka 6 3 3 3 4 2" xfId="5120"/>
    <cellStyle name="Čiarka 6 3 3 3 4 3" xfId="6825"/>
    <cellStyle name="Čiarka 6 3 3 3 4 4" xfId="8529"/>
    <cellStyle name="Čiarka 6 3 3 3 5" xfId="3982"/>
    <cellStyle name="Čiarka 6 3 3 3 6" xfId="5690"/>
    <cellStyle name="Čiarka 6 3 3 3 7" xfId="7393"/>
    <cellStyle name="Čiarka 6 3 3 4" xfId="2525"/>
    <cellStyle name="Čiarka 6 3 3 4 2" xfId="2848"/>
    <cellStyle name="Čiarka 6 3 3 4 2 2" xfId="4672"/>
    <cellStyle name="Čiarka 6 3 3 4 2 3" xfId="6378"/>
    <cellStyle name="Čiarka 6 3 3 4 2 4" xfId="8082"/>
    <cellStyle name="Čiarka 6 3 3 4 3" xfId="3534"/>
    <cellStyle name="Čiarka 6 3 3 4 3 2" xfId="5240"/>
    <cellStyle name="Čiarka 6 3 3 4 3 3" xfId="6945"/>
    <cellStyle name="Čiarka 6 3 3 4 3 4" xfId="8649"/>
    <cellStyle name="Čiarka 6 3 3 4 4" xfId="4102"/>
    <cellStyle name="Čiarka 6 3 3 4 5" xfId="5810"/>
    <cellStyle name="Čiarka 6 3 3 4 6" xfId="7514"/>
    <cellStyle name="Čiarka 6 3 3 5" xfId="2839"/>
    <cellStyle name="Čiarka 6 3 3 5 2" xfId="4489"/>
    <cellStyle name="Čiarka 6 3 3 5 3" xfId="6197"/>
    <cellStyle name="Čiarka 6 3 3 5 4" xfId="7901"/>
    <cellStyle name="Čiarka 6 3 3 6" xfId="3352"/>
    <cellStyle name="Čiarka 6 3 3 6 2" xfId="5060"/>
    <cellStyle name="Čiarka 6 3 3 6 3" xfId="6765"/>
    <cellStyle name="Čiarka 6 3 3 6 4" xfId="8469"/>
    <cellStyle name="Čiarka 6 3 3 7" xfId="3922"/>
    <cellStyle name="Čiarka 6 3 3 8" xfId="5628"/>
    <cellStyle name="Čiarka 6 3 3 9" xfId="7332"/>
    <cellStyle name="Čiarka 6 3 4" xfId="850"/>
    <cellStyle name="Čiarka 6 3 4 2" xfId="2526"/>
    <cellStyle name="Čiarka 6 3 4 2 2" xfId="3234"/>
    <cellStyle name="Čiarka 6 3 4 2 2 2" xfId="3799"/>
    <cellStyle name="Čiarka 6 3 4 2 2 2 2" xfId="4937"/>
    <cellStyle name="Čiarka 6 3 4 2 2 2 3" xfId="6643"/>
    <cellStyle name="Čiarka 6 3 4 2 2 2 4" xfId="8347"/>
    <cellStyle name="Čiarka 6 3 4 2 2 3" xfId="5505"/>
    <cellStyle name="Čiarka 6 3 4 2 2 3 2" xfId="7210"/>
    <cellStyle name="Čiarka 6 3 4 2 2 3 3" xfId="8914"/>
    <cellStyle name="Čiarka 6 3 4 2 2 4" xfId="4367"/>
    <cellStyle name="Čiarka 6 3 4 2 2 5" xfId="6075"/>
    <cellStyle name="Čiarka 6 3 4 2 2 6" xfId="7779"/>
    <cellStyle name="Čiarka 6 3 4 2 3" xfId="2850"/>
    <cellStyle name="Čiarka 6 3 4 2 3 2" xfId="4831"/>
    <cellStyle name="Čiarka 6 3 4 2 3 3" xfId="6537"/>
    <cellStyle name="Čiarka 6 3 4 2 3 4" xfId="8241"/>
    <cellStyle name="Čiarka 6 3 4 2 4" xfId="3693"/>
    <cellStyle name="Čiarka 6 3 4 2 4 2" xfId="5399"/>
    <cellStyle name="Čiarka 6 3 4 2 4 3" xfId="7104"/>
    <cellStyle name="Čiarka 6 3 4 2 4 4" xfId="8808"/>
    <cellStyle name="Čiarka 6 3 4 2 5" xfId="4261"/>
    <cellStyle name="Čiarka 6 3 4 2 6" xfId="5969"/>
    <cellStyle name="Čiarka 6 3 4 2 7" xfId="7673"/>
    <cellStyle name="Čiarka 6 3 4 3" xfId="2527"/>
    <cellStyle name="Čiarka 6 3 4 3 2" xfId="3235"/>
    <cellStyle name="Čiarka 6 3 4 3 2 2" xfId="3800"/>
    <cellStyle name="Čiarka 6 3 4 3 2 2 2" xfId="4938"/>
    <cellStyle name="Čiarka 6 3 4 3 2 2 3" xfId="6644"/>
    <cellStyle name="Čiarka 6 3 4 3 2 2 4" xfId="8348"/>
    <cellStyle name="Čiarka 6 3 4 3 2 3" xfId="5506"/>
    <cellStyle name="Čiarka 6 3 4 3 2 3 2" xfId="7211"/>
    <cellStyle name="Čiarka 6 3 4 3 2 3 3" xfId="8915"/>
    <cellStyle name="Čiarka 6 3 4 3 2 4" xfId="4368"/>
    <cellStyle name="Čiarka 6 3 4 3 2 5" xfId="6076"/>
    <cellStyle name="Čiarka 6 3 4 3 2 6" xfId="7780"/>
    <cellStyle name="Čiarka 6 3 4 3 3" xfId="2851"/>
    <cellStyle name="Čiarka 6 3 4 3 3 2" xfId="4832"/>
    <cellStyle name="Čiarka 6 3 4 3 3 3" xfId="6538"/>
    <cellStyle name="Čiarka 6 3 4 3 3 4" xfId="8242"/>
    <cellStyle name="Čiarka 6 3 4 3 4" xfId="3694"/>
    <cellStyle name="Čiarka 6 3 4 3 4 2" xfId="5400"/>
    <cellStyle name="Čiarka 6 3 4 3 4 3" xfId="7105"/>
    <cellStyle name="Čiarka 6 3 4 3 4 4" xfId="8809"/>
    <cellStyle name="Čiarka 6 3 4 3 5" xfId="4262"/>
    <cellStyle name="Čiarka 6 3 4 3 6" xfId="5970"/>
    <cellStyle name="Čiarka 6 3 4 3 7" xfId="7674"/>
    <cellStyle name="Čiarka 6 3 4 4" xfId="2528"/>
    <cellStyle name="Čiarka 6 3 4 4 2" xfId="2852"/>
    <cellStyle name="Čiarka 6 3 4 4 2 2" xfId="4676"/>
    <cellStyle name="Čiarka 6 3 4 4 2 3" xfId="6382"/>
    <cellStyle name="Čiarka 6 3 4 4 2 4" xfId="8086"/>
    <cellStyle name="Čiarka 6 3 4 4 3" xfId="3538"/>
    <cellStyle name="Čiarka 6 3 4 4 3 2" xfId="5244"/>
    <cellStyle name="Čiarka 6 3 4 4 3 3" xfId="6949"/>
    <cellStyle name="Čiarka 6 3 4 4 3 4" xfId="8653"/>
    <cellStyle name="Čiarka 6 3 4 4 4" xfId="4106"/>
    <cellStyle name="Čiarka 6 3 4 4 5" xfId="5814"/>
    <cellStyle name="Čiarka 6 3 4 4 6" xfId="7518"/>
    <cellStyle name="Čiarka 6 3 4 5" xfId="2849"/>
    <cellStyle name="Čiarka 6 3 4 5 2" xfId="4490"/>
    <cellStyle name="Čiarka 6 3 4 5 3" xfId="6198"/>
    <cellStyle name="Čiarka 6 3 4 5 4" xfId="7902"/>
    <cellStyle name="Čiarka 6 3 4 6" xfId="3353"/>
    <cellStyle name="Čiarka 6 3 4 6 2" xfId="5061"/>
    <cellStyle name="Čiarka 6 3 4 6 3" xfId="6766"/>
    <cellStyle name="Čiarka 6 3 4 6 4" xfId="8470"/>
    <cellStyle name="Čiarka 6 3 4 7" xfId="3923"/>
    <cellStyle name="Čiarka 6 3 4 8" xfId="5629"/>
    <cellStyle name="Čiarka 6 3 4 9" xfId="7333"/>
    <cellStyle name="Čiarka 6 3 5" xfId="2348"/>
    <cellStyle name="Čiarka 6 3 5 2" xfId="2407"/>
    <cellStyle name="Čiarka 6 3 5 2 2" xfId="2529"/>
    <cellStyle name="Čiarka 6 3 5 2 2 2" xfId="3196"/>
    <cellStyle name="Čiarka 6 3 5 2 2 2 2" xfId="4797"/>
    <cellStyle name="Čiarka 6 3 5 2 2 2 3" xfId="6503"/>
    <cellStyle name="Čiarka 6 3 5 2 2 2 4" xfId="8207"/>
    <cellStyle name="Čiarka 6 3 5 2 2 3" xfId="3659"/>
    <cellStyle name="Čiarka 6 3 5 2 2 3 2" xfId="5365"/>
    <cellStyle name="Čiarka 6 3 5 2 2 3 3" xfId="7070"/>
    <cellStyle name="Čiarka 6 3 5 2 2 3 4" xfId="8774"/>
    <cellStyle name="Čiarka 6 3 5 2 2 4" xfId="4227"/>
    <cellStyle name="Čiarka 6 3 5 2 2 5" xfId="5935"/>
    <cellStyle name="Čiarka 6 3 5 2 2 6" xfId="7639"/>
    <cellStyle name="Čiarka 6 3 5 2 3" xfId="2853"/>
    <cellStyle name="Čiarka 6 3 5 2 3 2" xfId="3886"/>
    <cellStyle name="Čiarka 6 3 5 2 3 2 2" xfId="5024"/>
    <cellStyle name="Čiarka 6 3 5 2 3 2 3" xfId="6730"/>
    <cellStyle name="Čiarka 6 3 5 2 3 2 4" xfId="8434"/>
    <cellStyle name="Čiarka 6 3 5 2 3 3" xfId="5592"/>
    <cellStyle name="Čiarka 6 3 5 2 3 3 2" xfId="7297"/>
    <cellStyle name="Čiarka 6 3 5 2 3 3 3" xfId="9001"/>
    <cellStyle name="Čiarka 6 3 5 2 3 4" xfId="4454"/>
    <cellStyle name="Čiarka 6 3 5 2 3 5" xfId="6162"/>
    <cellStyle name="Čiarka 6 3 5 2 3 6" xfId="7866"/>
    <cellStyle name="Čiarka 6 3 5 2 4" xfId="3453"/>
    <cellStyle name="Čiarka 6 3 5 2 4 2" xfId="4591"/>
    <cellStyle name="Čiarka 6 3 5 2 4 3" xfId="6297"/>
    <cellStyle name="Čiarka 6 3 5 2 4 4" xfId="8001"/>
    <cellStyle name="Čiarka 6 3 5 2 5" xfId="5159"/>
    <cellStyle name="Čiarka 6 3 5 2 5 2" xfId="6864"/>
    <cellStyle name="Čiarka 6 3 5 2 5 3" xfId="8568"/>
    <cellStyle name="Čiarka 6 3 5 2 6" xfId="4021"/>
    <cellStyle name="Čiarka 6 3 5 2 7" xfId="5729"/>
    <cellStyle name="Čiarka 6 3 5 2 8" xfId="7432"/>
    <cellStyle name="Čiarka 6 3 5 3" xfId="2530"/>
    <cellStyle name="Čiarka 6 3 5 3 2" xfId="2854"/>
    <cellStyle name="Čiarka 6 3 5 3 2 2" xfId="4677"/>
    <cellStyle name="Čiarka 6 3 5 3 2 3" xfId="6383"/>
    <cellStyle name="Čiarka 6 3 5 3 2 4" xfId="8087"/>
    <cellStyle name="Čiarka 6 3 5 3 3" xfId="3539"/>
    <cellStyle name="Čiarka 6 3 5 3 3 2" xfId="5245"/>
    <cellStyle name="Čiarka 6 3 5 3 3 3" xfId="6950"/>
    <cellStyle name="Čiarka 6 3 5 3 3 4" xfId="8654"/>
    <cellStyle name="Čiarka 6 3 5 3 4" xfId="4107"/>
    <cellStyle name="Čiarka 6 3 5 3 5" xfId="5815"/>
    <cellStyle name="Čiarka 6 3 5 3 6" xfId="7519"/>
    <cellStyle name="Čiarka 6 3 5 4" xfId="2755"/>
    <cellStyle name="Čiarka 6 3 5 4 2" xfId="3783"/>
    <cellStyle name="Čiarka 6 3 5 4 2 2" xfId="4921"/>
    <cellStyle name="Čiarka 6 3 5 4 2 3" xfId="6627"/>
    <cellStyle name="Čiarka 6 3 5 4 2 4" xfId="8331"/>
    <cellStyle name="Čiarka 6 3 5 4 3" xfId="5489"/>
    <cellStyle name="Čiarka 6 3 5 4 3 2" xfId="7194"/>
    <cellStyle name="Čiarka 6 3 5 4 3 3" xfId="8898"/>
    <cellStyle name="Čiarka 6 3 5 4 4" xfId="4351"/>
    <cellStyle name="Čiarka 6 3 5 4 5" xfId="6059"/>
    <cellStyle name="Čiarka 6 3 5 4 6" xfId="7763"/>
    <cellStyle name="Čiarka 6 3 5 5" xfId="3404"/>
    <cellStyle name="Čiarka 6 3 5 5 2" xfId="4542"/>
    <cellStyle name="Čiarka 6 3 5 5 3" xfId="6250"/>
    <cellStyle name="Čiarka 6 3 5 5 4" xfId="7954"/>
    <cellStyle name="Čiarka 6 3 5 6" xfId="5112"/>
    <cellStyle name="Čiarka 6 3 5 6 2" xfId="6817"/>
    <cellStyle name="Čiarka 6 3 5 6 3" xfId="8521"/>
    <cellStyle name="Čiarka 6 3 5 7" xfId="3974"/>
    <cellStyle name="Čiarka 6 3 5 8" xfId="5682"/>
    <cellStyle name="Čiarka 6 3 5 9" xfId="7385"/>
    <cellStyle name="Čiarka 6 3 6" xfId="2362"/>
    <cellStyle name="Čiarka 6 3 6 2" xfId="2428"/>
    <cellStyle name="Čiarka 6 3 6 2 2" xfId="2531"/>
    <cellStyle name="Čiarka 6 3 6 2 2 2" xfId="3197"/>
    <cellStyle name="Čiarka 6 3 6 2 2 2 2" xfId="4798"/>
    <cellStyle name="Čiarka 6 3 6 2 2 2 3" xfId="6504"/>
    <cellStyle name="Čiarka 6 3 6 2 2 2 4" xfId="8208"/>
    <cellStyle name="Čiarka 6 3 6 2 2 3" xfId="3660"/>
    <cellStyle name="Čiarka 6 3 6 2 2 3 2" xfId="5366"/>
    <cellStyle name="Čiarka 6 3 6 2 2 3 3" xfId="7071"/>
    <cellStyle name="Čiarka 6 3 6 2 2 3 4" xfId="8775"/>
    <cellStyle name="Čiarka 6 3 6 2 2 4" xfId="4228"/>
    <cellStyle name="Čiarka 6 3 6 2 2 5" xfId="5936"/>
    <cellStyle name="Čiarka 6 3 6 2 2 6" xfId="7640"/>
    <cellStyle name="Čiarka 6 3 6 2 3" xfId="2856"/>
    <cellStyle name="Čiarka 6 3 6 2 3 2" xfId="4612"/>
    <cellStyle name="Čiarka 6 3 6 2 3 3" xfId="6318"/>
    <cellStyle name="Čiarka 6 3 6 2 3 4" xfId="8022"/>
    <cellStyle name="Čiarka 6 3 6 2 4" xfId="3474"/>
    <cellStyle name="Čiarka 6 3 6 2 4 2" xfId="5180"/>
    <cellStyle name="Čiarka 6 3 6 2 4 3" xfId="6885"/>
    <cellStyle name="Čiarka 6 3 6 2 4 4" xfId="8589"/>
    <cellStyle name="Čiarka 6 3 6 2 5" xfId="4042"/>
    <cellStyle name="Čiarka 6 3 6 2 6" xfId="5750"/>
    <cellStyle name="Čiarka 6 3 6 2 7" xfId="7453"/>
    <cellStyle name="Čiarka 6 3 6 3" xfId="2468"/>
    <cellStyle name="Čiarka 6 3 6 3 2" xfId="2857"/>
    <cellStyle name="Čiarka 6 3 6 3 2 2" xfId="4678"/>
    <cellStyle name="Čiarka 6 3 6 3 2 3" xfId="6384"/>
    <cellStyle name="Čiarka 6 3 6 3 2 4" xfId="8088"/>
    <cellStyle name="Čiarka 6 3 6 3 3" xfId="3540"/>
    <cellStyle name="Čiarka 6 3 6 3 3 2" xfId="5246"/>
    <cellStyle name="Čiarka 6 3 6 3 3 3" xfId="6951"/>
    <cellStyle name="Čiarka 6 3 6 3 3 4" xfId="8655"/>
    <cellStyle name="Čiarka 6 3 6 3 4" xfId="4108"/>
    <cellStyle name="Čiarka 6 3 6 3 5" xfId="5816"/>
    <cellStyle name="Čiarka 6 3 6 3 6" xfId="7520"/>
    <cellStyle name="Čiarka 6 3 6 4" xfId="2855"/>
    <cellStyle name="Čiarka 6 3 6 4 2" xfId="4555"/>
    <cellStyle name="Čiarka 6 3 6 4 3" xfId="6261"/>
    <cellStyle name="Čiarka 6 3 6 4 4" xfId="7965"/>
    <cellStyle name="Čiarka 6 3 6 5" xfId="3416"/>
    <cellStyle name="Čiarka 6 3 6 5 2" xfId="5123"/>
    <cellStyle name="Čiarka 6 3 6 5 3" xfId="6828"/>
    <cellStyle name="Čiarka 6 3 6 5 4" xfId="8532"/>
    <cellStyle name="Čiarka 6 3 6 6" xfId="3985"/>
    <cellStyle name="Čiarka 6 3 6 7" xfId="5693"/>
    <cellStyle name="Čiarka 6 3 6 8" xfId="7396"/>
    <cellStyle name="Čiarka 6 3 7" xfId="2401"/>
    <cellStyle name="Čiarka 6 3 7 2" xfId="2532"/>
    <cellStyle name="Čiarka 6 3 7 2 2" xfId="2859"/>
    <cellStyle name="Čiarka 6 3 7 2 2 2" xfId="4679"/>
    <cellStyle name="Čiarka 6 3 7 2 2 3" xfId="6385"/>
    <cellStyle name="Čiarka 6 3 7 2 2 4" xfId="8089"/>
    <cellStyle name="Čiarka 6 3 7 2 3" xfId="3541"/>
    <cellStyle name="Čiarka 6 3 7 2 3 2" xfId="5247"/>
    <cellStyle name="Čiarka 6 3 7 2 3 3" xfId="6952"/>
    <cellStyle name="Čiarka 6 3 7 2 3 4" xfId="8656"/>
    <cellStyle name="Čiarka 6 3 7 2 4" xfId="4109"/>
    <cellStyle name="Čiarka 6 3 7 2 5" xfId="5817"/>
    <cellStyle name="Čiarka 6 3 7 2 6" xfId="7521"/>
    <cellStyle name="Čiarka 6 3 7 3" xfId="2858"/>
    <cellStyle name="Čiarka 6 3 7 3 2" xfId="4587"/>
    <cellStyle name="Čiarka 6 3 7 3 3" xfId="6293"/>
    <cellStyle name="Čiarka 6 3 7 3 4" xfId="7997"/>
    <cellStyle name="Čiarka 6 3 7 4" xfId="3448"/>
    <cellStyle name="Čiarka 6 3 7 4 2" xfId="5155"/>
    <cellStyle name="Čiarka 6 3 7 4 3" xfId="6860"/>
    <cellStyle name="Čiarka 6 3 7 4 4" xfId="8564"/>
    <cellStyle name="Čiarka 6 3 7 5" xfId="4017"/>
    <cellStyle name="Čiarka 6 3 7 6" xfId="5725"/>
    <cellStyle name="Čiarka 6 3 7 7" xfId="7428"/>
    <cellStyle name="Čiarka 6 3 8" xfId="2466"/>
    <cellStyle name="Čiarka 6 3 8 10" xfId="7478"/>
    <cellStyle name="Čiarka 6 3 8 2" xfId="2533"/>
    <cellStyle name="Čiarka 6 3 8 2 2" xfId="2860"/>
    <cellStyle name="Čiarka 6 3 8 2 2 2" xfId="4833"/>
    <cellStyle name="Čiarka 6 3 8 2 2 3" xfId="6539"/>
    <cellStyle name="Čiarka 6 3 8 2 2 4" xfId="8243"/>
    <cellStyle name="Čiarka 6 3 8 2 3" xfId="3695"/>
    <cellStyle name="Čiarka 6 3 8 2 3 2" xfId="5401"/>
    <cellStyle name="Čiarka 6 3 8 2 3 3" xfId="7106"/>
    <cellStyle name="Čiarka 6 3 8 2 3 4" xfId="8810"/>
    <cellStyle name="Čiarka 6 3 8 2 4" xfId="4263"/>
    <cellStyle name="Čiarka 6 3 8 2 5" xfId="5971"/>
    <cellStyle name="Čiarka 6 3 8 2 6" xfId="7675"/>
    <cellStyle name="Čiarka 6 3 8 3" xfId="3198"/>
    <cellStyle name="Čiarka 6 3 8 3 2" xfId="3780"/>
    <cellStyle name="Čiarka 6 3 8 3 2 2" xfId="4918"/>
    <cellStyle name="Čiarka 6 3 8 3 2 3" xfId="6624"/>
    <cellStyle name="Čiarka 6 3 8 3 2 4" xfId="8328"/>
    <cellStyle name="Čiarka 6 3 8 3 3" xfId="5486"/>
    <cellStyle name="Čiarka 6 3 8 3 3 2" xfId="7191"/>
    <cellStyle name="Čiarka 6 3 8 3 3 3" xfId="8895"/>
    <cellStyle name="Čiarka 6 3 8 3 4" xfId="4348"/>
    <cellStyle name="Čiarka 6 3 8 3 5" xfId="6056"/>
    <cellStyle name="Čiarka 6 3 8 3 6" xfId="7760"/>
    <cellStyle name="Čiarka 6 3 8 4" xfId="2756"/>
    <cellStyle name="Čiarka 6 3 8 4 2" xfId="3782"/>
    <cellStyle name="Čiarka 6 3 8 4 2 2" xfId="4920"/>
    <cellStyle name="Čiarka 6 3 8 4 2 3" xfId="6626"/>
    <cellStyle name="Čiarka 6 3 8 4 2 4" xfId="8330"/>
    <cellStyle name="Čiarka 6 3 8 4 3" xfId="5488"/>
    <cellStyle name="Čiarka 6 3 8 4 3 2" xfId="7193"/>
    <cellStyle name="Čiarka 6 3 8 4 3 3" xfId="8897"/>
    <cellStyle name="Čiarka 6 3 8 4 4" xfId="4350"/>
    <cellStyle name="Čiarka 6 3 8 4 5" xfId="6058"/>
    <cellStyle name="Čiarka 6 3 8 4 6" xfId="7762"/>
    <cellStyle name="Čiarka 6 3 8 5" xfId="3888"/>
    <cellStyle name="Čiarka 6 3 8 5 2" xfId="5026"/>
    <cellStyle name="Čiarka 6 3 8 5 2 2" xfId="6732"/>
    <cellStyle name="Čiarka 6 3 8 5 2 3" xfId="8436"/>
    <cellStyle name="Čiarka 6 3 8 5 3" xfId="5594"/>
    <cellStyle name="Čiarka 6 3 8 5 3 2" xfId="7299"/>
    <cellStyle name="Čiarka 6 3 8 5 3 3" xfId="9003"/>
    <cellStyle name="Čiarka 6 3 8 5 4" xfId="4456"/>
    <cellStyle name="Čiarka 6 3 8 5 5" xfId="6164"/>
    <cellStyle name="Čiarka 6 3 8 5 6" xfId="7868"/>
    <cellStyle name="Čiarka 6 3 8 6" xfId="3498"/>
    <cellStyle name="Čiarka 6 3 8 6 2" xfId="4636"/>
    <cellStyle name="Čiarka 6 3 8 6 3" xfId="6342"/>
    <cellStyle name="Čiarka 6 3 8 6 4" xfId="8046"/>
    <cellStyle name="Čiarka 6 3 8 7" xfId="5204"/>
    <cellStyle name="Čiarka 6 3 8 7 2" xfId="6909"/>
    <cellStyle name="Čiarka 6 3 8 7 3" xfId="8613"/>
    <cellStyle name="Čiarka 6 3 8 8" xfId="4066"/>
    <cellStyle name="Čiarka 6 3 8 9" xfId="5774"/>
    <cellStyle name="Čiarka 6 3 9" xfId="2534"/>
    <cellStyle name="Čiarka 6 3 9 2" xfId="2861"/>
    <cellStyle name="Čiarka 6 3 9 2 2" xfId="4665"/>
    <cellStyle name="Čiarka 6 3 9 2 3" xfId="6371"/>
    <cellStyle name="Čiarka 6 3 9 2 4" xfId="8075"/>
    <cellStyle name="Čiarka 6 3 9 3" xfId="3527"/>
    <cellStyle name="Čiarka 6 3 9 3 2" xfId="5233"/>
    <cellStyle name="Čiarka 6 3 9 3 3" xfId="6938"/>
    <cellStyle name="Čiarka 6 3 9 3 4" xfId="8642"/>
    <cellStyle name="Čiarka 6 3 9 4" xfId="4095"/>
    <cellStyle name="Čiarka 6 3 9 5" xfId="5803"/>
    <cellStyle name="Čiarka 6 3 9 6" xfId="7507"/>
    <cellStyle name="Čiarka 6 4" xfId="851"/>
    <cellStyle name="Čiarka 6 4 10" xfId="3924"/>
    <cellStyle name="Čiarka 6 4 11" xfId="5630"/>
    <cellStyle name="Čiarka 6 4 12" xfId="7334"/>
    <cellStyle name="Čiarka 6 4 2" xfId="792"/>
    <cellStyle name="Čiarka 6 4 2 2" xfId="918"/>
    <cellStyle name="Čiarka 6 4 2 2 2" xfId="2535"/>
    <cellStyle name="Čiarka 6 4 2 2 2 2" xfId="3236"/>
    <cellStyle name="Čiarka 6 4 2 2 2 2 2" xfId="3801"/>
    <cellStyle name="Čiarka 6 4 2 2 2 2 2 2" xfId="4939"/>
    <cellStyle name="Čiarka 6 4 2 2 2 2 2 3" xfId="6645"/>
    <cellStyle name="Čiarka 6 4 2 2 2 2 2 4" xfId="8349"/>
    <cellStyle name="Čiarka 6 4 2 2 2 2 3" xfId="5507"/>
    <cellStyle name="Čiarka 6 4 2 2 2 2 3 2" xfId="7212"/>
    <cellStyle name="Čiarka 6 4 2 2 2 2 3 3" xfId="8916"/>
    <cellStyle name="Čiarka 6 4 2 2 2 2 4" xfId="4369"/>
    <cellStyle name="Čiarka 6 4 2 2 2 2 5" xfId="6077"/>
    <cellStyle name="Čiarka 6 4 2 2 2 2 6" xfId="7781"/>
    <cellStyle name="Čiarka 6 4 2 2 2 3" xfId="2865"/>
    <cellStyle name="Čiarka 6 4 2 2 2 3 2" xfId="4834"/>
    <cellStyle name="Čiarka 6 4 2 2 2 3 3" xfId="6540"/>
    <cellStyle name="Čiarka 6 4 2 2 2 3 4" xfId="8244"/>
    <cellStyle name="Čiarka 6 4 2 2 2 4" xfId="3696"/>
    <cellStyle name="Čiarka 6 4 2 2 2 4 2" xfId="5402"/>
    <cellStyle name="Čiarka 6 4 2 2 2 4 3" xfId="7107"/>
    <cellStyle name="Čiarka 6 4 2 2 2 4 4" xfId="8811"/>
    <cellStyle name="Čiarka 6 4 2 2 2 5" xfId="4264"/>
    <cellStyle name="Čiarka 6 4 2 2 2 6" xfId="5972"/>
    <cellStyle name="Čiarka 6 4 2 2 2 7" xfId="7676"/>
    <cellStyle name="Čiarka 6 4 2 2 3" xfId="2536"/>
    <cellStyle name="Čiarka 6 4 2 2 3 2" xfId="2866"/>
    <cellStyle name="Čiarka 6 4 2 2 3 2 2" xfId="4682"/>
    <cellStyle name="Čiarka 6 4 2 2 3 2 3" xfId="6388"/>
    <cellStyle name="Čiarka 6 4 2 2 3 2 4" xfId="8092"/>
    <cellStyle name="Čiarka 6 4 2 2 3 3" xfId="3544"/>
    <cellStyle name="Čiarka 6 4 2 2 3 3 2" xfId="5250"/>
    <cellStyle name="Čiarka 6 4 2 2 3 3 3" xfId="6955"/>
    <cellStyle name="Čiarka 6 4 2 2 3 3 4" xfId="8659"/>
    <cellStyle name="Čiarka 6 4 2 2 3 4" xfId="4112"/>
    <cellStyle name="Čiarka 6 4 2 2 3 5" xfId="5820"/>
    <cellStyle name="Čiarka 6 4 2 2 3 6" xfId="7524"/>
    <cellStyle name="Čiarka 6 4 2 2 4" xfId="2864"/>
    <cellStyle name="Čiarka 6 4 2 2 4 2" xfId="4536"/>
    <cellStyle name="Čiarka 6 4 2 2 4 3" xfId="6244"/>
    <cellStyle name="Čiarka 6 4 2 2 4 4" xfId="7948"/>
    <cellStyle name="Čiarka 6 4 2 2 5" xfId="3399"/>
    <cellStyle name="Čiarka 6 4 2 2 5 2" xfId="5107"/>
    <cellStyle name="Čiarka 6 4 2 2 5 3" xfId="6812"/>
    <cellStyle name="Čiarka 6 4 2 2 5 4" xfId="8516"/>
    <cellStyle name="Čiarka 6 4 2 2 6" xfId="3969"/>
    <cellStyle name="Čiarka 6 4 2 2 7" xfId="5675"/>
    <cellStyle name="Čiarka 6 4 2 2 8" xfId="7379"/>
    <cellStyle name="Čiarka 6 4 2 3" xfId="2537"/>
    <cellStyle name="Čiarka 6 4 2 3 2" xfId="3237"/>
    <cellStyle name="Čiarka 6 4 2 3 2 2" xfId="3802"/>
    <cellStyle name="Čiarka 6 4 2 3 2 2 2" xfId="4940"/>
    <cellStyle name="Čiarka 6 4 2 3 2 2 3" xfId="6646"/>
    <cellStyle name="Čiarka 6 4 2 3 2 2 4" xfId="8350"/>
    <cellStyle name="Čiarka 6 4 2 3 2 3" xfId="5508"/>
    <cellStyle name="Čiarka 6 4 2 3 2 3 2" xfId="7213"/>
    <cellStyle name="Čiarka 6 4 2 3 2 3 3" xfId="8917"/>
    <cellStyle name="Čiarka 6 4 2 3 2 4" xfId="4370"/>
    <cellStyle name="Čiarka 6 4 2 3 2 5" xfId="6078"/>
    <cellStyle name="Čiarka 6 4 2 3 2 6" xfId="7782"/>
    <cellStyle name="Čiarka 6 4 2 3 3" xfId="2867"/>
    <cellStyle name="Čiarka 6 4 2 3 3 2" xfId="4835"/>
    <cellStyle name="Čiarka 6 4 2 3 3 3" xfId="6541"/>
    <cellStyle name="Čiarka 6 4 2 3 3 4" xfId="8245"/>
    <cellStyle name="Čiarka 6 4 2 3 4" xfId="3697"/>
    <cellStyle name="Čiarka 6 4 2 3 4 2" xfId="5403"/>
    <cellStyle name="Čiarka 6 4 2 3 4 3" xfId="7108"/>
    <cellStyle name="Čiarka 6 4 2 3 4 4" xfId="8812"/>
    <cellStyle name="Čiarka 6 4 2 3 5" xfId="4265"/>
    <cellStyle name="Čiarka 6 4 2 3 6" xfId="5973"/>
    <cellStyle name="Čiarka 6 4 2 3 7" xfId="7677"/>
    <cellStyle name="Čiarka 6 4 2 4" xfId="2538"/>
    <cellStyle name="Čiarka 6 4 2 4 2" xfId="2868"/>
    <cellStyle name="Čiarka 6 4 2 4 2 2" xfId="4681"/>
    <cellStyle name="Čiarka 6 4 2 4 2 3" xfId="6387"/>
    <cellStyle name="Čiarka 6 4 2 4 2 4" xfId="8091"/>
    <cellStyle name="Čiarka 6 4 2 4 3" xfId="3543"/>
    <cellStyle name="Čiarka 6 4 2 4 3 2" xfId="5249"/>
    <cellStyle name="Čiarka 6 4 2 4 3 3" xfId="6954"/>
    <cellStyle name="Čiarka 6 4 2 4 3 4" xfId="8658"/>
    <cellStyle name="Čiarka 6 4 2 4 4" xfId="4111"/>
    <cellStyle name="Čiarka 6 4 2 4 5" xfId="5819"/>
    <cellStyle name="Čiarka 6 4 2 4 6" xfId="7523"/>
    <cellStyle name="Čiarka 6 4 2 5" xfId="2863"/>
    <cellStyle name="Čiarka 6 4 2 5 2" xfId="4465"/>
    <cellStyle name="Čiarka 6 4 2 5 3" xfId="6173"/>
    <cellStyle name="Čiarka 6 4 2 5 4" xfId="7877"/>
    <cellStyle name="Čiarka 6 4 2 6" xfId="3328"/>
    <cellStyle name="Čiarka 6 4 2 6 2" xfId="5036"/>
    <cellStyle name="Čiarka 6 4 2 6 3" xfId="6741"/>
    <cellStyle name="Čiarka 6 4 2 6 4" xfId="8445"/>
    <cellStyle name="Čiarka 6 4 2 7" xfId="3898"/>
    <cellStyle name="Čiarka 6 4 2 8" xfId="5604"/>
    <cellStyle name="Čiarka 6 4 2 9" xfId="7308"/>
    <cellStyle name="Čiarka 6 4 3" xfId="852"/>
    <cellStyle name="Čiarka 6 4 3 2" xfId="2539"/>
    <cellStyle name="Čiarka 6 4 3 2 2" xfId="3238"/>
    <cellStyle name="Čiarka 6 4 3 2 2 2" xfId="3803"/>
    <cellStyle name="Čiarka 6 4 3 2 2 2 2" xfId="4941"/>
    <cellStyle name="Čiarka 6 4 3 2 2 2 3" xfId="6647"/>
    <cellStyle name="Čiarka 6 4 3 2 2 2 4" xfId="8351"/>
    <cellStyle name="Čiarka 6 4 3 2 2 3" xfId="5509"/>
    <cellStyle name="Čiarka 6 4 3 2 2 3 2" xfId="7214"/>
    <cellStyle name="Čiarka 6 4 3 2 2 3 3" xfId="8918"/>
    <cellStyle name="Čiarka 6 4 3 2 2 4" xfId="4371"/>
    <cellStyle name="Čiarka 6 4 3 2 2 5" xfId="6079"/>
    <cellStyle name="Čiarka 6 4 3 2 2 6" xfId="7783"/>
    <cellStyle name="Čiarka 6 4 3 2 3" xfId="2870"/>
    <cellStyle name="Čiarka 6 4 3 2 3 2" xfId="4836"/>
    <cellStyle name="Čiarka 6 4 3 2 3 3" xfId="6542"/>
    <cellStyle name="Čiarka 6 4 3 2 3 4" xfId="8246"/>
    <cellStyle name="Čiarka 6 4 3 2 4" xfId="3698"/>
    <cellStyle name="Čiarka 6 4 3 2 4 2" xfId="5404"/>
    <cellStyle name="Čiarka 6 4 3 2 4 3" xfId="7109"/>
    <cellStyle name="Čiarka 6 4 3 2 4 4" xfId="8813"/>
    <cellStyle name="Čiarka 6 4 3 2 5" xfId="4266"/>
    <cellStyle name="Čiarka 6 4 3 2 6" xfId="5974"/>
    <cellStyle name="Čiarka 6 4 3 2 7" xfId="7678"/>
    <cellStyle name="Čiarka 6 4 3 3" xfId="2540"/>
    <cellStyle name="Čiarka 6 4 3 3 2" xfId="3239"/>
    <cellStyle name="Čiarka 6 4 3 3 2 2" xfId="3804"/>
    <cellStyle name="Čiarka 6 4 3 3 2 2 2" xfId="4942"/>
    <cellStyle name="Čiarka 6 4 3 3 2 2 3" xfId="6648"/>
    <cellStyle name="Čiarka 6 4 3 3 2 2 4" xfId="8352"/>
    <cellStyle name="Čiarka 6 4 3 3 2 3" xfId="5510"/>
    <cellStyle name="Čiarka 6 4 3 3 2 3 2" xfId="7215"/>
    <cellStyle name="Čiarka 6 4 3 3 2 3 3" xfId="8919"/>
    <cellStyle name="Čiarka 6 4 3 3 2 4" xfId="4372"/>
    <cellStyle name="Čiarka 6 4 3 3 2 5" xfId="6080"/>
    <cellStyle name="Čiarka 6 4 3 3 2 6" xfId="7784"/>
    <cellStyle name="Čiarka 6 4 3 3 3" xfId="2871"/>
    <cellStyle name="Čiarka 6 4 3 3 3 2" xfId="4837"/>
    <cellStyle name="Čiarka 6 4 3 3 3 3" xfId="6543"/>
    <cellStyle name="Čiarka 6 4 3 3 3 4" xfId="8247"/>
    <cellStyle name="Čiarka 6 4 3 3 4" xfId="3699"/>
    <cellStyle name="Čiarka 6 4 3 3 4 2" xfId="5405"/>
    <cellStyle name="Čiarka 6 4 3 3 4 3" xfId="7110"/>
    <cellStyle name="Čiarka 6 4 3 3 4 4" xfId="8814"/>
    <cellStyle name="Čiarka 6 4 3 3 5" xfId="4267"/>
    <cellStyle name="Čiarka 6 4 3 3 6" xfId="5975"/>
    <cellStyle name="Čiarka 6 4 3 3 7" xfId="7679"/>
    <cellStyle name="Čiarka 6 4 3 4" xfId="2541"/>
    <cellStyle name="Čiarka 6 4 3 4 2" xfId="2872"/>
    <cellStyle name="Čiarka 6 4 3 4 2 2" xfId="4683"/>
    <cellStyle name="Čiarka 6 4 3 4 2 3" xfId="6389"/>
    <cellStyle name="Čiarka 6 4 3 4 2 4" xfId="8093"/>
    <cellStyle name="Čiarka 6 4 3 4 3" xfId="3545"/>
    <cellStyle name="Čiarka 6 4 3 4 3 2" xfId="5251"/>
    <cellStyle name="Čiarka 6 4 3 4 3 3" xfId="6956"/>
    <cellStyle name="Čiarka 6 4 3 4 3 4" xfId="8660"/>
    <cellStyle name="Čiarka 6 4 3 4 4" xfId="4113"/>
    <cellStyle name="Čiarka 6 4 3 4 5" xfId="5821"/>
    <cellStyle name="Čiarka 6 4 3 4 6" xfId="7525"/>
    <cellStyle name="Čiarka 6 4 3 5" xfId="2869"/>
    <cellStyle name="Čiarka 6 4 3 5 2" xfId="4492"/>
    <cellStyle name="Čiarka 6 4 3 5 3" xfId="6200"/>
    <cellStyle name="Čiarka 6 4 3 5 4" xfId="7904"/>
    <cellStyle name="Čiarka 6 4 3 6" xfId="3355"/>
    <cellStyle name="Čiarka 6 4 3 6 2" xfId="5063"/>
    <cellStyle name="Čiarka 6 4 3 6 3" xfId="6768"/>
    <cellStyle name="Čiarka 6 4 3 6 4" xfId="8472"/>
    <cellStyle name="Čiarka 6 4 3 7" xfId="3925"/>
    <cellStyle name="Čiarka 6 4 3 8" xfId="5631"/>
    <cellStyle name="Čiarka 6 4 3 9" xfId="7335"/>
    <cellStyle name="Čiarka 6 4 4" xfId="2375"/>
    <cellStyle name="Čiarka 6 4 4 2" xfId="2376"/>
    <cellStyle name="Čiarka 6 4 4 2 2" xfId="2422"/>
    <cellStyle name="Čiarka 6 4 4 2 2 2" xfId="2542"/>
    <cellStyle name="Čiarka 6 4 4 2 2 2 2" xfId="3199"/>
    <cellStyle name="Čiarka 6 4 4 2 2 2 2 2" xfId="4799"/>
    <cellStyle name="Čiarka 6 4 4 2 2 2 2 3" xfId="6505"/>
    <cellStyle name="Čiarka 6 4 4 2 2 2 2 4" xfId="8209"/>
    <cellStyle name="Čiarka 6 4 4 2 2 2 3" xfId="3661"/>
    <cellStyle name="Čiarka 6 4 4 2 2 2 3 2" xfId="5367"/>
    <cellStyle name="Čiarka 6 4 4 2 2 2 3 3" xfId="7072"/>
    <cellStyle name="Čiarka 6 4 4 2 2 2 3 4" xfId="8776"/>
    <cellStyle name="Čiarka 6 4 4 2 2 2 4" xfId="4229"/>
    <cellStyle name="Čiarka 6 4 4 2 2 2 5" xfId="5937"/>
    <cellStyle name="Čiarka 6 4 4 2 2 2 6" xfId="7641"/>
    <cellStyle name="Čiarka 6 4 4 2 2 3" xfId="2875"/>
    <cellStyle name="Čiarka 6 4 4 2 2 3 2" xfId="4606"/>
    <cellStyle name="Čiarka 6 4 4 2 2 3 3" xfId="6312"/>
    <cellStyle name="Čiarka 6 4 4 2 2 3 4" xfId="8016"/>
    <cellStyle name="Čiarka 6 4 4 2 2 4" xfId="3468"/>
    <cellStyle name="Čiarka 6 4 4 2 2 4 2" xfId="5174"/>
    <cellStyle name="Čiarka 6 4 4 2 2 4 3" xfId="6879"/>
    <cellStyle name="Čiarka 6 4 4 2 2 4 4" xfId="8583"/>
    <cellStyle name="Čiarka 6 4 4 2 2 5" xfId="4036"/>
    <cellStyle name="Čiarka 6 4 4 2 2 6" xfId="5744"/>
    <cellStyle name="Čiarka 6 4 4 2 2 7" xfId="7447"/>
    <cellStyle name="Čiarka 6 4 4 2 3" xfId="2543"/>
    <cellStyle name="Čiarka 6 4 4 2 3 2" xfId="2876"/>
    <cellStyle name="Čiarka 6 4 4 2 3 2 2" xfId="4685"/>
    <cellStyle name="Čiarka 6 4 4 2 3 2 3" xfId="6391"/>
    <cellStyle name="Čiarka 6 4 4 2 3 2 4" xfId="8095"/>
    <cellStyle name="Čiarka 6 4 4 2 3 3" xfId="3547"/>
    <cellStyle name="Čiarka 6 4 4 2 3 3 2" xfId="5253"/>
    <cellStyle name="Čiarka 6 4 4 2 3 3 3" xfId="6958"/>
    <cellStyle name="Čiarka 6 4 4 2 3 3 4" xfId="8662"/>
    <cellStyle name="Čiarka 6 4 4 2 3 4" xfId="4115"/>
    <cellStyle name="Čiarka 6 4 4 2 3 5" xfId="5823"/>
    <cellStyle name="Čiarka 6 4 4 2 3 6" xfId="7527"/>
    <cellStyle name="Čiarka 6 4 4 2 4" xfId="2874"/>
    <cellStyle name="Čiarka 6 4 4 2 4 2" xfId="4568"/>
    <cellStyle name="Čiarka 6 4 4 2 4 3" xfId="6274"/>
    <cellStyle name="Čiarka 6 4 4 2 4 4" xfId="7978"/>
    <cellStyle name="Čiarka 6 4 4 2 5" xfId="3429"/>
    <cellStyle name="Čiarka 6 4 4 2 5 2" xfId="5136"/>
    <cellStyle name="Čiarka 6 4 4 2 5 3" xfId="6841"/>
    <cellStyle name="Čiarka 6 4 4 2 5 4" xfId="8545"/>
    <cellStyle name="Čiarka 6 4 4 2 6" xfId="3998"/>
    <cellStyle name="Čiarka 6 4 4 2 7" xfId="5706"/>
    <cellStyle name="Čiarka 6 4 4 2 8" xfId="7409"/>
    <cellStyle name="Čiarka 6 4 4 3" xfId="2409"/>
    <cellStyle name="Čiarka 6 4 4 3 2" xfId="2544"/>
    <cellStyle name="Čiarka 6 4 4 3 2 2" xfId="3200"/>
    <cellStyle name="Čiarka 6 4 4 3 2 2 2" xfId="4800"/>
    <cellStyle name="Čiarka 6 4 4 3 2 2 3" xfId="6506"/>
    <cellStyle name="Čiarka 6 4 4 3 2 2 4" xfId="8210"/>
    <cellStyle name="Čiarka 6 4 4 3 2 3" xfId="3662"/>
    <cellStyle name="Čiarka 6 4 4 3 2 3 2" xfId="5368"/>
    <cellStyle name="Čiarka 6 4 4 3 2 3 3" xfId="7073"/>
    <cellStyle name="Čiarka 6 4 4 3 2 3 4" xfId="8777"/>
    <cellStyle name="Čiarka 6 4 4 3 2 4" xfId="4230"/>
    <cellStyle name="Čiarka 6 4 4 3 2 5" xfId="5938"/>
    <cellStyle name="Čiarka 6 4 4 3 2 6" xfId="7642"/>
    <cellStyle name="Čiarka 6 4 4 3 3" xfId="2877"/>
    <cellStyle name="Čiarka 6 4 4 3 3 2" xfId="4593"/>
    <cellStyle name="Čiarka 6 4 4 3 3 3" xfId="6299"/>
    <cellStyle name="Čiarka 6 4 4 3 3 4" xfId="8003"/>
    <cellStyle name="Čiarka 6 4 4 3 4" xfId="3455"/>
    <cellStyle name="Čiarka 6 4 4 3 4 2" xfId="5161"/>
    <cellStyle name="Čiarka 6 4 4 3 4 3" xfId="6866"/>
    <cellStyle name="Čiarka 6 4 4 3 4 4" xfId="8570"/>
    <cellStyle name="Čiarka 6 4 4 3 5" xfId="4023"/>
    <cellStyle name="Čiarka 6 4 4 3 6" xfId="5731"/>
    <cellStyle name="Čiarka 6 4 4 3 7" xfId="7434"/>
    <cellStyle name="Čiarka 6 4 4 4" xfId="2545"/>
    <cellStyle name="Čiarka 6 4 4 4 2" xfId="2878"/>
    <cellStyle name="Čiarka 6 4 4 4 2 2" xfId="4684"/>
    <cellStyle name="Čiarka 6 4 4 4 2 3" xfId="6390"/>
    <cellStyle name="Čiarka 6 4 4 4 2 4" xfId="8094"/>
    <cellStyle name="Čiarka 6 4 4 4 3" xfId="3546"/>
    <cellStyle name="Čiarka 6 4 4 4 3 2" xfId="5252"/>
    <cellStyle name="Čiarka 6 4 4 4 3 3" xfId="6957"/>
    <cellStyle name="Čiarka 6 4 4 4 3 4" xfId="8661"/>
    <cellStyle name="Čiarka 6 4 4 4 4" xfId="4114"/>
    <cellStyle name="Čiarka 6 4 4 4 5" xfId="5822"/>
    <cellStyle name="Čiarka 6 4 4 4 6" xfId="7526"/>
    <cellStyle name="Čiarka 6 4 4 5" xfId="2873"/>
    <cellStyle name="Čiarka 6 4 4 5 2" xfId="4567"/>
    <cellStyle name="Čiarka 6 4 4 5 3" xfId="6273"/>
    <cellStyle name="Čiarka 6 4 4 5 4" xfId="7977"/>
    <cellStyle name="Čiarka 6 4 4 6" xfId="3428"/>
    <cellStyle name="Čiarka 6 4 4 6 2" xfId="5135"/>
    <cellStyle name="Čiarka 6 4 4 6 3" xfId="6840"/>
    <cellStyle name="Čiarka 6 4 4 6 4" xfId="8544"/>
    <cellStyle name="Čiarka 6 4 4 7" xfId="3997"/>
    <cellStyle name="Čiarka 6 4 4 8" xfId="5705"/>
    <cellStyle name="Čiarka 6 4 4 9" xfId="7408"/>
    <cellStyle name="Čiarka 6 4 5" xfId="2438"/>
    <cellStyle name="Čiarka 6 4 5 2" xfId="2546"/>
    <cellStyle name="Čiarka 6 4 5 2 2" xfId="3240"/>
    <cellStyle name="Čiarka 6 4 5 2 2 2" xfId="3805"/>
    <cellStyle name="Čiarka 6 4 5 2 2 2 2" xfId="4943"/>
    <cellStyle name="Čiarka 6 4 5 2 2 2 3" xfId="6649"/>
    <cellStyle name="Čiarka 6 4 5 2 2 2 4" xfId="8353"/>
    <cellStyle name="Čiarka 6 4 5 2 2 3" xfId="5511"/>
    <cellStyle name="Čiarka 6 4 5 2 2 3 2" xfId="7216"/>
    <cellStyle name="Čiarka 6 4 5 2 2 3 3" xfId="8920"/>
    <cellStyle name="Čiarka 6 4 5 2 2 4" xfId="4373"/>
    <cellStyle name="Čiarka 6 4 5 2 2 5" xfId="6081"/>
    <cellStyle name="Čiarka 6 4 5 2 2 6" xfId="7785"/>
    <cellStyle name="Čiarka 6 4 5 2 3" xfId="2880"/>
    <cellStyle name="Čiarka 6 4 5 2 3 2" xfId="4838"/>
    <cellStyle name="Čiarka 6 4 5 2 3 3" xfId="6544"/>
    <cellStyle name="Čiarka 6 4 5 2 3 4" xfId="8248"/>
    <cellStyle name="Čiarka 6 4 5 2 4" xfId="3700"/>
    <cellStyle name="Čiarka 6 4 5 2 4 2" xfId="5406"/>
    <cellStyle name="Čiarka 6 4 5 2 4 3" xfId="7111"/>
    <cellStyle name="Čiarka 6 4 5 2 4 4" xfId="8815"/>
    <cellStyle name="Čiarka 6 4 5 2 5" xfId="4268"/>
    <cellStyle name="Čiarka 6 4 5 2 6" xfId="5976"/>
    <cellStyle name="Čiarka 6 4 5 2 7" xfId="7680"/>
    <cellStyle name="Čiarka 6 4 5 3" xfId="2547"/>
    <cellStyle name="Čiarka 6 4 5 3 2" xfId="2881"/>
    <cellStyle name="Čiarka 6 4 5 3 2 2" xfId="4686"/>
    <cellStyle name="Čiarka 6 4 5 3 2 3" xfId="6392"/>
    <cellStyle name="Čiarka 6 4 5 3 2 4" xfId="8096"/>
    <cellStyle name="Čiarka 6 4 5 3 3" xfId="3548"/>
    <cellStyle name="Čiarka 6 4 5 3 3 2" xfId="5254"/>
    <cellStyle name="Čiarka 6 4 5 3 3 3" xfId="6959"/>
    <cellStyle name="Čiarka 6 4 5 3 3 4" xfId="8663"/>
    <cellStyle name="Čiarka 6 4 5 3 4" xfId="4116"/>
    <cellStyle name="Čiarka 6 4 5 3 5" xfId="5824"/>
    <cellStyle name="Čiarka 6 4 5 3 6" xfId="7528"/>
    <cellStyle name="Čiarka 6 4 5 4" xfId="2879"/>
    <cellStyle name="Čiarka 6 4 5 4 2" xfId="4619"/>
    <cellStyle name="Čiarka 6 4 5 4 3" xfId="6325"/>
    <cellStyle name="Čiarka 6 4 5 4 4" xfId="8029"/>
    <cellStyle name="Čiarka 6 4 5 5" xfId="3481"/>
    <cellStyle name="Čiarka 6 4 5 5 2" xfId="5187"/>
    <cellStyle name="Čiarka 6 4 5 5 3" xfId="6892"/>
    <cellStyle name="Čiarka 6 4 5 5 4" xfId="8596"/>
    <cellStyle name="Čiarka 6 4 5 6" xfId="4049"/>
    <cellStyle name="Čiarka 6 4 5 7" xfId="5757"/>
    <cellStyle name="Čiarka 6 4 5 8" xfId="7461"/>
    <cellStyle name="Čiarka 6 4 6" xfId="2439"/>
    <cellStyle name="Čiarka 6 4 6 2" xfId="2548"/>
    <cellStyle name="Čiarka 6 4 6 2 2" xfId="2883"/>
    <cellStyle name="Čiarka 6 4 6 2 2 2" xfId="4687"/>
    <cellStyle name="Čiarka 6 4 6 2 2 3" xfId="6393"/>
    <cellStyle name="Čiarka 6 4 6 2 2 4" xfId="8097"/>
    <cellStyle name="Čiarka 6 4 6 2 3" xfId="3549"/>
    <cellStyle name="Čiarka 6 4 6 2 3 2" xfId="5255"/>
    <cellStyle name="Čiarka 6 4 6 2 3 3" xfId="6960"/>
    <cellStyle name="Čiarka 6 4 6 2 3 4" xfId="8664"/>
    <cellStyle name="Čiarka 6 4 6 2 4" xfId="4117"/>
    <cellStyle name="Čiarka 6 4 6 2 5" xfId="5825"/>
    <cellStyle name="Čiarka 6 4 6 2 6" xfId="7529"/>
    <cellStyle name="Čiarka 6 4 6 3" xfId="2882"/>
    <cellStyle name="Čiarka 6 4 6 3 2" xfId="4620"/>
    <cellStyle name="Čiarka 6 4 6 3 3" xfId="6326"/>
    <cellStyle name="Čiarka 6 4 6 3 4" xfId="8030"/>
    <cellStyle name="Čiarka 6 4 6 4" xfId="3482"/>
    <cellStyle name="Čiarka 6 4 6 4 2" xfId="5188"/>
    <cellStyle name="Čiarka 6 4 6 4 3" xfId="6893"/>
    <cellStyle name="Čiarka 6 4 6 4 4" xfId="8597"/>
    <cellStyle name="Čiarka 6 4 6 5" xfId="4050"/>
    <cellStyle name="Čiarka 6 4 6 6" xfId="5758"/>
    <cellStyle name="Čiarka 6 4 6 7" xfId="7462"/>
    <cellStyle name="Čiarka 6 4 7" xfId="2549"/>
    <cellStyle name="Čiarka 6 4 7 2" xfId="2884"/>
    <cellStyle name="Čiarka 6 4 7 2 2" xfId="4680"/>
    <cellStyle name="Čiarka 6 4 7 2 3" xfId="6386"/>
    <cellStyle name="Čiarka 6 4 7 2 4" xfId="8090"/>
    <cellStyle name="Čiarka 6 4 7 3" xfId="3542"/>
    <cellStyle name="Čiarka 6 4 7 3 2" xfId="5248"/>
    <cellStyle name="Čiarka 6 4 7 3 3" xfId="6953"/>
    <cellStyle name="Čiarka 6 4 7 3 4" xfId="8657"/>
    <cellStyle name="Čiarka 6 4 7 4" xfId="4110"/>
    <cellStyle name="Čiarka 6 4 7 5" xfId="5818"/>
    <cellStyle name="Čiarka 6 4 7 6" xfId="7522"/>
    <cellStyle name="Čiarka 6 4 8" xfId="2862"/>
    <cellStyle name="Čiarka 6 4 8 2" xfId="4491"/>
    <cellStyle name="Čiarka 6 4 8 3" xfId="6199"/>
    <cellStyle name="Čiarka 6 4 8 4" xfId="7903"/>
    <cellStyle name="Čiarka 6 4 9" xfId="3354"/>
    <cellStyle name="Čiarka 6 4 9 2" xfId="5062"/>
    <cellStyle name="Čiarka 6 4 9 3" xfId="6767"/>
    <cellStyle name="Čiarka 6 4 9 4" xfId="8471"/>
    <cellStyle name="Čiarka 6 5" xfId="795"/>
    <cellStyle name="Čiarka 6 5 10" xfId="5607"/>
    <cellStyle name="Čiarka 6 5 11" xfId="7311"/>
    <cellStyle name="Čiarka 6 5 2" xfId="853"/>
    <cellStyle name="Čiarka 6 5 2 2" xfId="2550"/>
    <cellStyle name="Čiarka 6 5 2 2 2" xfId="3241"/>
    <cellStyle name="Čiarka 6 5 2 2 2 2" xfId="3806"/>
    <cellStyle name="Čiarka 6 5 2 2 2 2 2" xfId="4944"/>
    <cellStyle name="Čiarka 6 5 2 2 2 2 3" xfId="6650"/>
    <cellStyle name="Čiarka 6 5 2 2 2 2 4" xfId="8354"/>
    <cellStyle name="Čiarka 6 5 2 2 2 3" xfId="5512"/>
    <cellStyle name="Čiarka 6 5 2 2 2 3 2" xfId="7217"/>
    <cellStyle name="Čiarka 6 5 2 2 2 3 3" xfId="8921"/>
    <cellStyle name="Čiarka 6 5 2 2 2 4" xfId="4374"/>
    <cellStyle name="Čiarka 6 5 2 2 2 5" xfId="6082"/>
    <cellStyle name="Čiarka 6 5 2 2 2 6" xfId="7786"/>
    <cellStyle name="Čiarka 6 5 2 2 3" xfId="2887"/>
    <cellStyle name="Čiarka 6 5 2 2 3 2" xfId="4839"/>
    <cellStyle name="Čiarka 6 5 2 2 3 3" xfId="6545"/>
    <cellStyle name="Čiarka 6 5 2 2 3 4" xfId="8249"/>
    <cellStyle name="Čiarka 6 5 2 2 4" xfId="3701"/>
    <cellStyle name="Čiarka 6 5 2 2 4 2" xfId="5407"/>
    <cellStyle name="Čiarka 6 5 2 2 4 3" xfId="7112"/>
    <cellStyle name="Čiarka 6 5 2 2 4 4" xfId="8816"/>
    <cellStyle name="Čiarka 6 5 2 2 5" xfId="4269"/>
    <cellStyle name="Čiarka 6 5 2 2 6" xfId="5977"/>
    <cellStyle name="Čiarka 6 5 2 2 7" xfId="7681"/>
    <cellStyle name="Čiarka 6 5 2 3" xfId="2551"/>
    <cellStyle name="Čiarka 6 5 2 3 2" xfId="3242"/>
    <cellStyle name="Čiarka 6 5 2 3 2 2" xfId="3807"/>
    <cellStyle name="Čiarka 6 5 2 3 2 2 2" xfId="4945"/>
    <cellStyle name="Čiarka 6 5 2 3 2 2 3" xfId="6651"/>
    <cellStyle name="Čiarka 6 5 2 3 2 2 4" xfId="8355"/>
    <cellStyle name="Čiarka 6 5 2 3 2 3" xfId="5513"/>
    <cellStyle name="Čiarka 6 5 2 3 2 3 2" xfId="7218"/>
    <cellStyle name="Čiarka 6 5 2 3 2 3 3" xfId="8922"/>
    <cellStyle name="Čiarka 6 5 2 3 2 4" xfId="4375"/>
    <cellStyle name="Čiarka 6 5 2 3 2 5" xfId="6083"/>
    <cellStyle name="Čiarka 6 5 2 3 2 6" xfId="7787"/>
    <cellStyle name="Čiarka 6 5 2 3 3" xfId="2888"/>
    <cellStyle name="Čiarka 6 5 2 3 3 2" xfId="4840"/>
    <cellStyle name="Čiarka 6 5 2 3 3 3" xfId="6546"/>
    <cellStyle name="Čiarka 6 5 2 3 3 4" xfId="8250"/>
    <cellStyle name="Čiarka 6 5 2 3 4" xfId="3702"/>
    <cellStyle name="Čiarka 6 5 2 3 4 2" xfId="5408"/>
    <cellStyle name="Čiarka 6 5 2 3 4 3" xfId="7113"/>
    <cellStyle name="Čiarka 6 5 2 3 4 4" xfId="8817"/>
    <cellStyle name="Čiarka 6 5 2 3 5" xfId="4270"/>
    <cellStyle name="Čiarka 6 5 2 3 6" xfId="5978"/>
    <cellStyle name="Čiarka 6 5 2 3 7" xfId="7682"/>
    <cellStyle name="Čiarka 6 5 2 4" xfId="2552"/>
    <cellStyle name="Čiarka 6 5 2 4 2" xfId="2889"/>
    <cellStyle name="Čiarka 6 5 2 4 2 2" xfId="4689"/>
    <cellStyle name="Čiarka 6 5 2 4 2 3" xfId="6395"/>
    <cellStyle name="Čiarka 6 5 2 4 2 4" xfId="8099"/>
    <cellStyle name="Čiarka 6 5 2 4 3" xfId="3551"/>
    <cellStyle name="Čiarka 6 5 2 4 3 2" xfId="5257"/>
    <cellStyle name="Čiarka 6 5 2 4 3 3" xfId="6962"/>
    <cellStyle name="Čiarka 6 5 2 4 3 4" xfId="8666"/>
    <cellStyle name="Čiarka 6 5 2 4 4" xfId="4119"/>
    <cellStyle name="Čiarka 6 5 2 4 5" xfId="5827"/>
    <cellStyle name="Čiarka 6 5 2 4 6" xfId="7531"/>
    <cellStyle name="Čiarka 6 5 2 5" xfId="2886"/>
    <cellStyle name="Čiarka 6 5 2 5 2" xfId="4493"/>
    <cellStyle name="Čiarka 6 5 2 5 3" xfId="6201"/>
    <cellStyle name="Čiarka 6 5 2 5 4" xfId="7905"/>
    <cellStyle name="Čiarka 6 5 2 6" xfId="3356"/>
    <cellStyle name="Čiarka 6 5 2 6 2" xfId="5064"/>
    <cellStyle name="Čiarka 6 5 2 6 3" xfId="6769"/>
    <cellStyle name="Čiarka 6 5 2 6 4" xfId="8473"/>
    <cellStyle name="Čiarka 6 5 2 7" xfId="3926"/>
    <cellStyle name="Čiarka 6 5 2 8" xfId="5632"/>
    <cellStyle name="Čiarka 6 5 2 9" xfId="7336"/>
    <cellStyle name="Čiarka 6 5 3" xfId="917"/>
    <cellStyle name="Čiarka 6 5 3 2" xfId="2553"/>
    <cellStyle name="Čiarka 6 5 3 2 2" xfId="3243"/>
    <cellStyle name="Čiarka 6 5 3 2 2 2" xfId="3808"/>
    <cellStyle name="Čiarka 6 5 3 2 2 2 2" xfId="4946"/>
    <cellStyle name="Čiarka 6 5 3 2 2 2 3" xfId="6652"/>
    <cellStyle name="Čiarka 6 5 3 2 2 2 4" xfId="8356"/>
    <cellStyle name="Čiarka 6 5 3 2 2 3" xfId="5514"/>
    <cellStyle name="Čiarka 6 5 3 2 2 3 2" xfId="7219"/>
    <cellStyle name="Čiarka 6 5 3 2 2 3 3" xfId="8923"/>
    <cellStyle name="Čiarka 6 5 3 2 2 4" xfId="4376"/>
    <cellStyle name="Čiarka 6 5 3 2 2 5" xfId="6084"/>
    <cellStyle name="Čiarka 6 5 3 2 2 6" xfId="7788"/>
    <cellStyle name="Čiarka 6 5 3 2 3" xfId="2891"/>
    <cellStyle name="Čiarka 6 5 3 2 3 2" xfId="4841"/>
    <cellStyle name="Čiarka 6 5 3 2 3 3" xfId="6547"/>
    <cellStyle name="Čiarka 6 5 3 2 3 4" xfId="8251"/>
    <cellStyle name="Čiarka 6 5 3 2 4" xfId="3703"/>
    <cellStyle name="Čiarka 6 5 3 2 4 2" xfId="5409"/>
    <cellStyle name="Čiarka 6 5 3 2 4 3" xfId="7114"/>
    <cellStyle name="Čiarka 6 5 3 2 4 4" xfId="8818"/>
    <cellStyle name="Čiarka 6 5 3 2 5" xfId="4271"/>
    <cellStyle name="Čiarka 6 5 3 2 6" xfId="5979"/>
    <cellStyle name="Čiarka 6 5 3 2 7" xfId="7683"/>
    <cellStyle name="Čiarka 6 5 3 3" xfId="2554"/>
    <cellStyle name="Čiarka 6 5 3 3 2" xfId="2892"/>
    <cellStyle name="Čiarka 6 5 3 3 2 2" xfId="4690"/>
    <cellStyle name="Čiarka 6 5 3 3 2 3" xfId="6396"/>
    <cellStyle name="Čiarka 6 5 3 3 2 4" xfId="8100"/>
    <cellStyle name="Čiarka 6 5 3 3 3" xfId="3552"/>
    <cellStyle name="Čiarka 6 5 3 3 3 2" xfId="5258"/>
    <cellStyle name="Čiarka 6 5 3 3 3 3" xfId="6963"/>
    <cellStyle name="Čiarka 6 5 3 3 3 4" xfId="8667"/>
    <cellStyle name="Čiarka 6 5 3 3 4" xfId="4120"/>
    <cellStyle name="Čiarka 6 5 3 3 5" xfId="5828"/>
    <cellStyle name="Čiarka 6 5 3 3 6" xfId="7532"/>
    <cellStyle name="Čiarka 6 5 3 4" xfId="2890"/>
    <cellStyle name="Čiarka 6 5 3 4 2" xfId="4535"/>
    <cellStyle name="Čiarka 6 5 3 4 3" xfId="6243"/>
    <cellStyle name="Čiarka 6 5 3 4 4" xfId="7947"/>
    <cellStyle name="Čiarka 6 5 3 5" xfId="3398"/>
    <cellStyle name="Čiarka 6 5 3 5 2" xfId="5106"/>
    <cellStyle name="Čiarka 6 5 3 5 3" xfId="6811"/>
    <cellStyle name="Čiarka 6 5 3 5 4" xfId="8515"/>
    <cellStyle name="Čiarka 6 5 3 6" xfId="3968"/>
    <cellStyle name="Čiarka 6 5 3 7" xfId="5674"/>
    <cellStyle name="Čiarka 6 5 3 8" xfId="7378"/>
    <cellStyle name="Čiarka 6 5 4" xfId="2399"/>
    <cellStyle name="Čiarka 6 5 4 2" xfId="2402"/>
    <cellStyle name="Čiarka 6 5 4 2 2" xfId="2555"/>
    <cellStyle name="Čiarka 6 5 4 2 2 2" xfId="3201"/>
    <cellStyle name="Čiarka 6 5 4 2 2 2 2" xfId="4801"/>
    <cellStyle name="Čiarka 6 5 4 2 2 2 3" xfId="6507"/>
    <cellStyle name="Čiarka 6 5 4 2 2 2 4" xfId="8211"/>
    <cellStyle name="Čiarka 6 5 4 2 2 3" xfId="3663"/>
    <cellStyle name="Čiarka 6 5 4 2 2 3 2" xfId="5369"/>
    <cellStyle name="Čiarka 6 5 4 2 2 3 3" xfId="7074"/>
    <cellStyle name="Čiarka 6 5 4 2 2 3 4" xfId="8778"/>
    <cellStyle name="Čiarka 6 5 4 2 2 4" xfId="4231"/>
    <cellStyle name="Čiarka 6 5 4 2 2 5" xfId="5939"/>
    <cellStyle name="Čiarka 6 5 4 2 2 6" xfId="7643"/>
    <cellStyle name="Čiarka 6 5 4 2 3" xfId="2894"/>
    <cellStyle name="Čiarka 6 5 4 2 3 2" xfId="4588"/>
    <cellStyle name="Čiarka 6 5 4 2 3 3" xfId="6294"/>
    <cellStyle name="Čiarka 6 5 4 2 3 4" xfId="7998"/>
    <cellStyle name="Čiarka 6 5 4 2 4" xfId="3449"/>
    <cellStyle name="Čiarka 6 5 4 2 4 2" xfId="5156"/>
    <cellStyle name="Čiarka 6 5 4 2 4 3" xfId="6861"/>
    <cellStyle name="Čiarka 6 5 4 2 4 4" xfId="8565"/>
    <cellStyle name="Čiarka 6 5 4 2 5" xfId="4018"/>
    <cellStyle name="Čiarka 6 5 4 2 6" xfId="5726"/>
    <cellStyle name="Čiarka 6 5 4 2 7" xfId="7429"/>
    <cellStyle name="Čiarka 6 5 4 3" xfId="2431"/>
    <cellStyle name="Čiarka 6 5 4 3 2" xfId="2556"/>
    <cellStyle name="Čiarka 6 5 4 3 2 2" xfId="3202"/>
    <cellStyle name="Čiarka 6 5 4 3 2 2 2" xfId="4802"/>
    <cellStyle name="Čiarka 6 5 4 3 2 2 3" xfId="6508"/>
    <cellStyle name="Čiarka 6 5 4 3 2 2 4" xfId="8212"/>
    <cellStyle name="Čiarka 6 5 4 3 2 3" xfId="3664"/>
    <cellStyle name="Čiarka 6 5 4 3 2 3 2" xfId="5370"/>
    <cellStyle name="Čiarka 6 5 4 3 2 3 3" xfId="7075"/>
    <cellStyle name="Čiarka 6 5 4 3 2 3 4" xfId="8779"/>
    <cellStyle name="Čiarka 6 5 4 3 2 4" xfId="4232"/>
    <cellStyle name="Čiarka 6 5 4 3 2 5" xfId="5940"/>
    <cellStyle name="Čiarka 6 5 4 3 2 6" xfId="7644"/>
    <cellStyle name="Čiarka 6 5 4 3 3" xfId="2895"/>
    <cellStyle name="Čiarka 6 5 4 3 3 2" xfId="4614"/>
    <cellStyle name="Čiarka 6 5 4 3 3 3" xfId="6320"/>
    <cellStyle name="Čiarka 6 5 4 3 3 4" xfId="8024"/>
    <cellStyle name="Čiarka 6 5 4 3 4" xfId="3476"/>
    <cellStyle name="Čiarka 6 5 4 3 4 2" xfId="5182"/>
    <cellStyle name="Čiarka 6 5 4 3 4 3" xfId="6887"/>
    <cellStyle name="Čiarka 6 5 4 3 4 4" xfId="8591"/>
    <cellStyle name="Čiarka 6 5 4 3 5" xfId="4044"/>
    <cellStyle name="Čiarka 6 5 4 3 6" xfId="5752"/>
    <cellStyle name="Čiarka 6 5 4 3 7" xfId="7455"/>
    <cellStyle name="Čiarka 6 5 4 4" xfId="2557"/>
    <cellStyle name="Čiarka 6 5 4 4 2" xfId="2896"/>
    <cellStyle name="Čiarka 6 5 4 4 2 2" xfId="4691"/>
    <cellStyle name="Čiarka 6 5 4 4 2 3" xfId="6397"/>
    <cellStyle name="Čiarka 6 5 4 4 2 4" xfId="8101"/>
    <cellStyle name="Čiarka 6 5 4 4 3" xfId="3553"/>
    <cellStyle name="Čiarka 6 5 4 4 3 2" xfId="5259"/>
    <cellStyle name="Čiarka 6 5 4 4 3 3" xfId="6964"/>
    <cellStyle name="Čiarka 6 5 4 4 3 4" xfId="8668"/>
    <cellStyle name="Čiarka 6 5 4 4 4" xfId="4121"/>
    <cellStyle name="Čiarka 6 5 4 4 5" xfId="5829"/>
    <cellStyle name="Čiarka 6 5 4 4 6" xfId="7533"/>
    <cellStyle name="Čiarka 6 5 4 5" xfId="2893"/>
    <cellStyle name="Čiarka 6 5 4 5 2" xfId="4585"/>
    <cellStyle name="Čiarka 6 5 4 5 3" xfId="6291"/>
    <cellStyle name="Čiarka 6 5 4 5 4" xfId="7995"/>
    <cellStyle name="Čiarka 6 5 4 6" xfId="3446"/>
    <cellStyle name="Čiarka 6 5 4 6 2" xfId="5153"/>
    <cellStyle name="Čiarka 6 5 4 6 3" xfId="6858"/>
    <cellStyle name="Čiarka 6 5 4 6 4" xfId="8562"/>
    <cellStyle name="Čiarka 6 5 4 7" xfId="4015"/>
    <cellStyle name="Čiarka 6 5 4 8" xfId="5723"/>
    <cellStyle name="Čiarka 6 5 4 9" xfId="7426"/>
    <cellStyle name="Čiarka 6 5 5" xfId="2415"/>
    <cellStyle name="Čiarka 6 5 5 2" xfId="2558"/>
    <cellStyle name="Čiarka 6 5 5 2 2" xfId="3203"/>
    <cellStyle name="Čiarka 6 5 5 2 2 2" xfId="4803"/>
    <cellStyle name="Čiarka 6 5 5 2 2 3" xfId="6509"/>
    <cellStyle name="Čiarka 6 5 5 2 2 4" xfId="8213"/>
    <cellStyle name="Čiarka 6 5 5 2 3" xfId="3665"/>
    <cellStyle name="Čiarka 6 5 5 2 3 2" xfId="5371"/>
    <cellStyle name="Čiarka 6 5 5 2 3 3" xfId="7076"/>
    <cellStyle name="Čiarka 6 5 5 2 3 4" xfId="8780"/>
    <cellStyle name="Čiarka 6 5 5 2 4" xfId="4233"/>
    <cellStyle name="Čiarka 6 5 5 2 5" xfId="5941"/>
    <cellStyle name="Čiarka 6 5 5 2 6" xfId="7645"/>
    <cellStyle name="Čiarka 6 5 5 3" xfId="2897"/>
    <cellStyle name="Čiarka 6 5 5 3 2" xfId="4599"/>
    <cellStyle name="Čiarka 6 5 5 3 3" xfId="6305"/>
    <cellStyle name="Čiarka 6 5 5 3 4" xfId="8009"/>
    <cellStyle name="Čiarka 6 5 5 4" xfId="3461"/>
    <cellStyle name="Čiarka 6 5 5 4 2" xfId="5167"/>
    <cellStyle name="Čiarka 6 5 5 4 3" xfId="6872"/>
    <cellStyle name="Čiarka 6 5 5 4 4" xfId="8576"/>
    <cellStyle name="Čiarka 6 5 5 5" xfId="4029"/>
    <cellStyle name="Čiarka 6 5 5 6" xfId="5737"/>
    <cellStyle name="Čiarka 6 5 5 7" xfId="7440"/>
    <cellStyle name="Čiarka 6 5 6" xfId="2559"/>
    <cellStyle name="Čiarka 6 5 6 2" xfId="2898"/>
    <cellStyle name="Čiarka 6 5 6 2 2" xfId="4688"/>
    <cellStyle name="Čiarka 6 5 6 2 3" xfId="6394"/>
    <cellStyle name="Čiarka 6 5 6 2 4" xfId="8098"/>
    <cellStyle name="Čiarka 6 5 6 3" xfId="3550"/>
    <cellStyle name="Čiarka 6 5 6 3 2" xfId="5256"/>
    <cellStyle name="Čiarka 6 5 6 3 3" xfId="6961"/>
    <cellStyle name="Čiarka 6 5 6 3 4" xfId="8665"/>
    <cellStyle name="Čiarka 6 5 6 4" xfId="4118"/>
    <cellStyle name="Čiarka 6 5 6 5" xfId="5826"/>
    <cellStyle name="Čiarka 6 5 6 6" xfId="7530"/>
    <cellStyle name="Čiarka 6 5 7" xfId="2885"/>
    <cellStyle name="Čiarka 6 5 7 2" xfId="4468"/>
    <cellStyle name="Čiarka 6 5 7 3" xfId="6176"/>
    <cellStyle name="Čiarka 6 5 7 4" xfId="7880"/>
    <cellStyle name="Čiarka 6 5 8" xfId="3331"/>
    <cellStyle name="Čiarka 6 5 8 2" xfId="5039"/>
    <cellStyle name="Čiarka 6 5 8 3" xfId="6744"/>
    <cellStyle name="Čiarka 6 5 8 4" xfId="8448"/>
    <cellStyle name="Čiarka 6 5 9" xfId="3901"/>
    <cellStyle name="Čiarka 6 6" xfId="794"/>
    <cellStyle name="Čiarka 6 6 10" xfId="5606"/>
    <cellStyle name="Čiarka 6 6 11" xfId="7310"/>
    <cellStyle name="Čiarka 6 6 2" xfId="838"/>
    <cellStyle name="Čiarka 6 6 2 2" xfId="2560"/>
    <cellStyle name="Čiarka 6 6 2 2 2" xfId="3244"/>
    <cellStyle name="Čiarka 6 6 2 2 2 2" xfId="3809"/>
    <cellStyle name="Čiarka 6 6 2 2 2 2 2" xfId="4947"/>
    <cellStyle name="Čiarka 6 6 2 2 2 2 3" xfId="6653"/>
    <cellStyle name="Čiarka 6 6 2 2 2 2 4" xfId="8357"/>
    <cellStyle name="Čiarka 6 6 2 2 2 3" xfId="5515"/>
    <cellStyle name="Čiarka 6 6 2 2 2 3 2" xfId="7220"/>
    <cellStyle name="Čiarka 6 6 2 2 2 3 3" xfId="8924"/>
    <cellStyle name="Čiarka 6 6 2 2 2 4" xfId="4377"/>
    <cellStyle name="Čiarka 6 6 2 2 2 5" xfId="6085"/>
    <cellStyle name="Čiarka 6 6 2 2 2 6" xfId="7789"/>
    <cellStyle name="Čiarka 6 6 2 2 3" xfId="2901"/>
    <cellStyle name="Čiarka 6 6 2 2 3 2" xfId="4842"/>
    <cellStyle name="Čiarka 6 6 2 2 3 3" xfId="6548"/>
    <cellStyle name="Čiarka 6 6 2 2 3 4" xfId="8252"/>
    <cellStyle name="Čiarka 6 6 2 2 4" xfId="3704"/>
    <cellStyle name="Čiarka 6 6 2 2 4 2" xfId="5410"/>
    <cellStyle name="Čiarka 6 6 2 2 4 3" xfId="7115"/>
    <cellStyle name="Čiarka 6 6 2 2 4 4" xfId="8819"/>
    <cellStyle name="Čiarka 6 6 2 2 5" xfId="4272"/>
    <cellStyle name="Čiarka 6 6 2 2 6" xfId="5980"/>
    <cellStyle name="Čiarka 6 6 2 2 7" xfId="7684"/>
    <cellStyle name="Čiarka 6 6 2 3" xfId="2561"/>
    <cellStyle name="Čiarka 6 6 2 3 2" xfId="2902"/>
    <cellStyle name="Čiarka 6 6 2 3 2 2" xfId="4693"/>
    <cellStyle name="Čiarka 6 6 2 3 2 3" xfId="6399"/>
    <cellStyle name="Čiarka 6 6 2 3 2 4" xfId="8103"/>
    <cellStyle name="Čiarka 6 6 2 3 3" xfId="3555"/>
    <cellStyle name="Čiarka 6 6 2 3 3 2" xfId="5261"/>
    <cellStyle name="Čiarka 6 6 2 3 3 3" xfId="6966"/>
    <cellStyle name="Čiarka 6 6 2 3 3 4" xfId="8670"/>
    <cellStyle name="Čiarka 6 6 2 3 4" xfId="4123"/>
    <cellStyle name="Čiarka 6 6 2 3 5" xfId="5831"/>
    <cellStyle name="Čiarka 6 6 2 3 6" xfId="7535"/>
    <cellStyle name="Čiarka 6 6 2 4" xfId="2900"/>
    <cellStyle name="Čiarka 6 6 2 4 2" xfId="4479"/>
    <cellStyle name="Čiarka 6 6 2 4 3" xfId="6187"/>
    <cellStyle name="Čiarka 6 6 2 4 4" xfId="7891"/>
    <cellStyle name="Čiarka 6 6 2 5" xfId="3342"/>
    <cellStyle name="Čiarka 6 6 2 5 2" xfId="5050"/>
    <cellStyle name="Čiarka 6 6 2 5 3" xfId="6755"/>
    <cellStyle name="Čiarka 6 6 2 5 4" xfId="8459"/>
    <cellStyle name="Čiarka 6 6 2 6" xfId="3912"/>
    <cellStyle name="Čiarka 6 6 2 7" xfId="5618"/>
    <cellStyle name="Čiarka 6 6 2 8" xfId="7322"/>
    <cellStyle name="Čiarka 6 6 3" xfId="2370"/>
    <cellStyle name="Čiarka 6 6 3 2" xfId="2425"/>
    <cellStyle name="Čiarka 6 6 3 2 2" xfId="2562"/>
    <cellStyle name="Čiarka 6 6 3 2 2 2" xfId="3204"/>
    <cellStyle name="Čiarka 6 6 3 2 2 2 2" xfId="4804"/>
    <cellStyle name="Čiarka 6 6 3 2 2 2 3" xfId="6510"/>
    <cellStyle name="Čiarka 6 6 3 2 2 2 4" xfId="8214"/>
    <cellStyle name="Čiarka 6 6 3 2 2 3" xfId="3666"/>
    <cellStyle name="Čiarka 6 6 3 2 2 3 2" xfId="5372"/>
    <cellStyle name="Čiarka 6 6 3 2 2 3 3" xfId="7077"/>
    <cellStyle name="Čiarka 6 6 3 2 2 3 4" xfId="8781"/>
    <cellStyle name="Čiarka 6 6 3 2 2 4" xfId="4234"/>
    <cellStyle name="Čiarka 6 6 3 2 2 5" xfId="5942"/>
    <cellStyle name="Čiarka 6 6 3 2 2 6" xfId="7646"/>
    <cellStyle name="Čiarka 6 6 3 2 3" xfId="2904"/>
    <cellStyle name="Čiarka 6 6 3 2 3 2" xfId="4609"/>
    <cellStyle name="Čiarka 6 6 3 2 3 3" xfId="6315"/>
    <cellStyle name="Čiarka 6 6 3 2 3 4" xfId="8019"/>
    <cellStyle name="Čiarka 6 6 3 2 4" xfId="3471"/>
    <cellStyle name="Čiarka 6 6 3 2 4 2" xfId="5177"/>
    <cellStyle name="Čiarka 6 6 3 2 4 3" xfId="6882"/>
    <cellStyle name="Čiarka 6 6 3 2 4 4" xfId="8586"/>
    <cellStyle name="Čiarka 6 6 3 2 5" xfId="4039"/>
    <cellStyle name="Čiarka 6 6 3 2 6" xfId="5747"/>
    <cellStyle name="Čiarka 6 6 3 2 7" xfId="7450"/>
    <cellStyle name="Čiarka 6 6 3 3" xfId="2563"/>
    <cellStyle name="Čiarka 6 6 3 3 2" xfId="2905"/>
    <cellStyle name="Čiarka 6 6 3 3 2 2" xfId="4694"/>
    <cellStyle name="Čiarka 6 6 3 3 2 3" xfId="6400"/>
    <cellStyle name="Čiarka 6 6 3 3 2 4" xfId="8104"/>
    <cellStyle name="Čiarka 6 6 3 3 3" xfId="3556"/>
    <cellStyle name="Čiarka 6 6 3 3 3 2" xfId="5262"/>
    <cellStyle name="Čiarka 6 6 3 3 3 3" xfId="6967"/>
    <cellStyle name="Čiarka 6 6 3 3 3 4" xfId="8671"/>
    <cellStyle name="Čiarka 6 6 3 3 4" xfId="4124"/>
    <cellStyle name="Čiarka 6 6 3 3 5" xfId="5832"/>
    <cellStyle name="Čiarka 6 6 3 3 6" xfId="7536"/>
    <cellStyle name="Čiarka 6 6 3 4" xfId="2903"/>
    <cellStyle name="Čiarka 6 6 3 4 2" xfId="4562"/>
    <cellStyle name="Čiarka 6 6 3 4 3" xfId="6268"/>
    <cellStyle name="Čiarka 6 6 3 4 4" xfId="7972"/>
    <cellStyle name="Čiarka 6 6 3 5" xfId="3423"/>
    <cellStyle name="Čiarka 6 6 3 5 2" xfId="5130"/>
    <cellStyle name="Čiarka 6 6 3 5 3" xfId="6835"/>
    <cellStyle name="Čiarka 6 6 3 5 4" xfId="8539"/>
    <cellStyle name="Čiarka 6 6 3 6" xfId="3992"/>
    <cellStyle name="Čiarka 6 6 3 7" xfId="5700"/>
    <cellStyle name="Čiarka 6 6 3 8" xfId="7403"/>
    <cellStyle name="Čiarka 6 6 4" xfId="2395"/>
    <cellStyle name="Čiarka 6 6 4 2" xfId="2564"/>
    <cellStyle name="Čiarka 6 6 4 2 2" xfId="3205"/>
    <cellStyle name="Čiarka 6 6 4 2 2 2" xfId="4805"/>
    <cellStyle name="Čiarka 6 6 4 2 2 3" xfId="6511"/>
    <cellStyle name="Čiarka 6 6 4 2 2 4" xfId="8215"/>
    <cellStyle name="Čiarka 6 6 4 2 3" xfId="3667"/>
    <cellStyle name="Čiarka 6 6 4 2 3 2" xfId="5373"/>
    <cellStyle name="Čiarka 6 6 4 2 3 3" xfId="7078"/>
    <cellStyle name="Čiarka 6 6 4 2 3 4" xfId="8782"/>
    <cellStyle name="Čiarka 6 6 4 2 4" xfId="4235"/>
    <cellStyle name="Čiarka 6 6 4 2 5" xfId="5943"/>
    <cellStyle name="Čiarka 6 6 4 2 6" xfId="7647"/>
    <cellStyle name="Čiarka 6 6 4 3" xfId="2906"/>
    <cellStyle name="Čiarka 6 6 4 3 2" xfId="4582"/>
    <cellStyle name="Čiarka 6 6 4 3 3" xfId="6288"/>
    <cellStyle name="Čiarka 6 6 4 3 4" xfId="7992"/>
    <cellStyle name="Čiarka 6 6 4 4" xfId="3443"/>
    <cellStyle name="Čiarka 6 6 4 4 2" xfId="5150"/>
    <cellStyle name="Čiarka 6 6 4 4 3" xfId="6855"/>
    <cellStyle name="Čiarka 6 6 4 4 4" xfId="8559"/>
    <cellStyle name="Čiarka 6 6 4 5" xfId="4012"/>
    <cellStyle name="Čiarka 6 6 4 6" xfId="5720"/>
    <cellStyle name="Čiarka 6 6 4 7" xfId="7423"/>
    <cellStyle name="Čiarka 6 6 5" xfId="2565"/>
    <cellStyle name="Čiarka 6 6 5 2" xfId="2907"/>
    <cellStyle name="Čiarka 6 6 5 2 2" xfId="4692"/>
    <cellStyle name="Čiarka 6 6 5 2 3" xfId="6398"/>
    <cellStyle name="Čiarka 6 6 5 2 4" xfId="8102"/>
    <cellStyle name="Čiarka 6 6 5 3" xfId="3554"/>
    <cellStyle name="Čiarka 6 6 5 3 2" xfId="5260"/>
    <cellStyle name="Čiarka 6 6 5 3 3" xfId="6965"/>
    <cellStyle name="Čiarka 6 6 5 3 4" xfId="8669"/>
    <cellStyle name="Čiarka 6 6 5 4" xfId="4122"/>
    <cellStyle name="Čiarka 6 6 5 5" xfId="5830"/>
    <cellStyle name="Čiarka 6 6 5 6" xfId="7534"/>
    <cellStyle name="Čiarka 6 6 6" xfId="2908"/>
    <cellStyle name="Čiarka 6 6 6 2" xfId="3810"/>
    <cellStyle name="Čiarka 6 6 6 2 2" xfId="4948"/>
    <cellStyle name="Čiarka 6 6 6 2 3" xfId="6654"/>
    <cellStyle name="Čiarka 6 6 6 2 4" xfId="8358"/>
    <cellStyle name="Čiarka 6 6 6 3" xfId="5516"/>
    <cellStyle name="Čiarka 6 6 6 3 2" xfId="7221"/>
    <cellStyle name="Čiarka 6 6 6 3 3" xfId="8925"/>
    <cellStyle name="Čiarka 6 6 6 4" xfId="4378"/>
    <cellStyle name="Čiarka 6 6 6 5" xfId="6086"/>
    <cellStyle name="Čiarka 6 6 6 6" xfId="7790"/>
    <cellStyle name="Čiarka 6 6 7" xfId="2899"/>
    <cellStyle name="Čiarka 6 6 7 2" xfId="4467"/>
    <cellStyle name="Čiarka 6 6 7 3" xfId="6175"/>
    <cellStyle name="Čiarka 6 6 7 4" xfId="7879"/>
    <cellStyle name="Čiarka 6 6 8" xfId="3330"/>
    <cellStyle name="Čiarka 6 6 8 2" xfId="5038"/>
    <cellStyle name="Čiarka 6 6 8 3" xfId="6743"/>
    <cellStyle name="Čiarka 6 6 8 4" xfId="8447"/>
    <cellStyle name="Čiarka 6 6 9" xfId="3900"/>
    <cellStyle name="Čiarka 6 7" xfId="796"/>
    <cellStyle name="Čiarka 6 7 2" xfId="2372"/>
    <cellStyle name="Čiarka 6 7 2 2" xfId="2566"/>
    <cellStyle name="Čiarka 6 7 2 2 2" xfId="3206"/>
    <cellStyle name="Čiarka 6 7 2 2 2 2" xfId="4806"/>
    <cellStyle name="Čiarka 6 7 2 2 2 3" xfId="6512"/>
    <cellStyle name="Čiarka 6 7 2 2 2 4" xfId="8216"/>
    <cellStyle name="Čiarka 6 7 2 2 3" xfId="3668"/>
    <cellStyle name="Čiarka 6 7 2 2 3 2" xfId="5374"/>
    <cellStyle name="Čiarka 6 7 2 2 3 3" xfId="7079"/>
    <cellStyle name="Čiarka 6 7 2 2 3 4" xfId="8783"/>
    <cellStyle name="Čiarka 6 7 2 2 4" xfId="4236"/>
    <cellStyle name="Čiarka 6 7 2 2 5" xfId="5944"/>
    <cellStyle name="Čiarka 6 7 2 2 6" xfId="7648"/>
    <cellStyle name="Čiarka 6 7 2 3" xfId="2910"/>
    <cellStyle name="Čiarka 6 7 2 3 2" xfId="4564"/>
    <cellStyle name="Čiarka 6 7 2 3 3" xfId="6270"/>
    <cellStyle name="Čiarka 6 7 2 3 4" xfId="7974"/>
    <cellStyle name="Čiarka 6 7 2 4" xfId="3425"/>
    <cellStyle name="Čiarka 6 7 2 4 2" xfId="5132"/>
    <cellStyle name="Čiarka 6 7 2 4 3" xfId="6837"/>
    <cellStyle name="Čiarka 6 7 2 4 4" xfId="8541"/>
    <cellStyle name="Čiarka 6 7 2 5" xfId="3994"/>
    <cellStyle name="Čiarka 6 7 2 6" xfId="5702"/>
    <cellStyle name="Čiarka 6 7 2 7" xfId="7405"/>
    <cellStyle name="Čiarka 6 7 3" xfId="2423"/>
    <cellStyle name="Čiarka 6 7 3 2" xfId="2567"/>
    <cellStyle name="Čiarka 6 7 3 2 2" xfId="3207"/>
    <cellStyle name="Čiarka 6 7 3 2 2 2" xfId="4807"/>
    <cellStyle name="Čiarka 6 7 3 2 2 3" xfId="6513"/>
    <cellStyle name="Čiarka 6 7 3 2 2 4" xfId="8217"/>
    <cellStyle name="Čiarka 6 7 3 2 3" xfId="3669"/>
    <cellStyle name="Čiarka 6 7 3 2 3 2" xfId="5375"/>
    <cellStyle name="Čiarka 6 7 3 2 3 3" xfId="7080"/>
    <cellStyle name="Čiarka 6 7 3 2 3 4" xfId="8784"/>
    <cellStyle name="Čiarka 6 7 3 2 4" xfId="4237"/>
    <cellStyle name="Čiarka 6 7 3 2 5" xfId="5945"/>
    <cellStyle name="Čiarka 6 7 3 2 6" xfId="7649"/>
    <cellStyle name="Čiarka 6 7 3 3" xfId="2911"/>
    <cellStyle name="Čiarka 6 7 3 3 2" xfId="4607"/>
    <cellStyle name="Čiarka 6 7 3 3 3" xfId="6313"/>
    <cellStyle name="Čiarka 6 7 3 3 4" xfId="8017"/>
    <cellStyle name="Čiarka 6 7 3 4" xfId="3469"/>
    <cellStyle name="Čiarka 6 7 3 4 2" xfId="5175"/>
    <cellStyle name="Čiarka 6 7 3 4 3" xfId="6880"/>
    <cellStyle name="Čiarka 6 7 3 4 4" xfId="8584"/>
    <cellStyle name="Čiarka 6 7 3 5" xfId="4037"/>
    <cellStyle name="Čiarka 6 7 3 6" xfId="5745"/>
    <cellStyle name="Čiarka 6 7 3 7" xfId="7448"/>
    <cellStyle name="Čiarka 6 7 4" xfId="2568"/>
    <cellStyle name="Čiarka 6 7 4 2" xfId="2912"/>
    <cellStyle name="Čiarka 6 7 4 2 2" xfId="4695"/>
    <cellStyle name="Čiarka 6 7 4 2 3" xfId="6401"/>
    <cellStyle name="Čiarka 6 7 4 2 4" xfId="8105"/>
    <cellStyle name="Čiarka 6 7 4 3" xfId="3557"/>
    <cellStyle name="Čiarka 6 7 4 3 2" xfId="5263"/>
    <cellStyle name="Čiarka 6 7 4 3 3" xfId="6968"/>
    <cellStyle name="Čiarka 6 7 4 3 4" xfId="8672"/>
    <cellStyle name="Čiarka 6 7 4 4" xfId="4125"/>
    <cellStyle name="Čiarka 6 7 4 5" xfId="5833"/>
    <cellStyle name="Čiarka 6 7 4 6" xfId="7537"/>
    <cellStyle name="Čiarka 6 7 5" xfId="2909"/>
    <cellStyle name="Čiarka 6 7 5 2" xfId="4469"/>
    <cellStyle name="Čiarka 6 7 5 3" xfId="6177"/>
    <cellStyle name="Čiarka 6 7 5 4" xfId="7881"/>
    <cellStyle name="Čiarka 6 7 6" xfId="3332"/>
    <cellStyle name="Čiarka 6 7 6 2" xfId="5040"/>
    <cellStyle name="Čiarka 6 7 6 3" xfId="6745"/>
    <cellStyle name="Čiarka 6 7 6 4" xfId="8449"/>
    <cellStyle name="Čiarka 6 7 7" xfId="3902"/>
    <cellStyle name="Čiarka 6 7 8" xfId="5608"/>
    <cellStyle name="Čiarka 6 7 9" xfId="7312"/>
    <cellStyle name="Čiarka 6 8" xfId="914"/>
    <cellStyle name="Čiarka 6 8 2" xfId="2408"/>
    <cellStyle name="Čiarka 6 8 2 2" xfId="2569"/>
    <cellStyle name="Čiarka 6 8 2 2 2" xfId="3208"/>
    <cellStyle name="Čiarka 6 8 2 2 2 2" xfId="4808"/>
    <cellStyle name="Čiarka 6 8 2 2 2 3" xfId="6514"/>
    <cellStyle name="Čiarka 6 8 2 2 2 4" xfId="8218"/>
    <cellStyle name="Čiarka 6 8 2 2 3" xfId="3670"/>
    <cellStyle name="Čiarka 6 8 2 2 3 2" xfId="5376"/>
    <cellStyle name="Čiarka 6 8 2 2 3 3" xfId="7081"/>
    <cellStyle name="Čiarka 6 8 2 2 3 4" xfId="8785"/>
    <cellStyle name="Čiarka 6 8 2 2 4" xfId="4238"/>
    <cellStyle name="Čiarka 6 8 2 2 5" xfId="5946"/>
    <cellStyle name="Čiarka 6 8 2 2 6" xfId="7650"/>
    <cellStyle name="Čiarka 6 8 2 3" xfId="2914"/>
    <cellStyle name="Čiarka 6 8 2 3 2" xfId="4592"/>
    <cellStyle name="Čiarka 6 8 2 3 3" xfId="6298"/>
    <cellStyle name="Čiarka 6 8 2 3 4" xfId="8002"/>
    <cellStyle name="Čiarka 6 8 2 4" xfId="3454"/>
    <cellStyle name="Čiarka 6 8 2 4 2" xfId="5160"/>
    <cellStyle name="Čiarka 6 8 2 4 3" xfId="6865"/>
    <cellStyle name="Čiarka 6 8 2 4 4" xfId="8569"/>
    <cellStyle name="Čiarka 6 8 2 5" xfId="4022"/>
    <cellStyle name="Čiarka 6 8 2 6" xfId="5730"/>
    <cellStyle name="Čiarka 6 8 2 7" xfId="7433"/>
    <cellStyle name="Čiarka 6 8 3" xfId="2570"/>
    <cellStyle name="Čiarka 6 8 3 2" xfId="2915"/>
    <cellStyle name="Čiarka 6 8 3 2 2" xfId="4696"/>
    <cellStyle name="Čiarka 6 8 3 2 3" xfId="6402"/>
    <cellStyle name="Čiarka 6 8 3 2 4" xfId="8106"/>
    <cellStyle name="Čiarka 6 8 3 3" xfId="3558"/>
    <cellStyle name="Čiarka 6 8 3 3 2" xfId="5264"/>
    <cellStyle name="Čiarka 6 8 3 3 3" xfId="6969"/>
    <cellStyle name="Čiarka 6 8 3 3 4" xfId="8673"/>
    <cellStyle name="Čiarka 6 8 3 4" xfId="4126"/>
    <cellStyle name="Čiarka 6 8 3 5" xfId="5834"/>
    <cellStyle name="Čiarka 6 8 3 6" xfId="7538"/>
    <cellStyle name="Čiarka 6 8 4" xfId="2913"/>
    <cellStyle name="Čiarka 6 8 4 2" xfId="4533"/>
    <cellStyle name="Čiarka 6 8 4 3" xfId="6241"/>
    <cellStyle name="Čiarka 6 8 4 4" xfId="7945"/>
    <cellStyle name="Čiarka 6 8 5" xfId="3396"/>
    <cellStyle name="Čiarka 6 8 5 2" xfId="5104"/>
    <cellStyle name="Čiarka 6 8 5 3" xfId="6809"/>
    <cellStyle name="Čiarka 6 8 5 4" xfId="8513"/>
    <cellStyle name="Čiarka 6 8 6" xfId="3966"/>
    <cellStyle name="Čiarka 6 8 7" xfId="5672"/>
    <cellStyle name="Čiarka 6 8 8" xfId="7376"/>
    <cellStyle name="Čiarka 6 9" xfId="915"/>
    <cellStyle name="Čiarka 6 9 10" xfId="5673"/>
    <cellStyle name="Čiarka 6 9 11" xfId="7377"/>
    <cellStyle name="Čiarka 6 9 2" xfId="2355"/>
    <cellStyle name="Čiarka 6 9 2 2" xfId="2419"/>
    <cellStyle name="Čiarka 6 9 2 2 2" xfId="2571"/>
    <cellStyle name="Čiarka 6 9 2 2 2 2" xfId="3209"/>
    <cellStyle name="Čiarka 6 9 2 2 2 2 2" xfId="4809"/>
    <cellStyle name="Čiarka 6 9 2 2 2 2 3" xfId="6515"/>
    <cellStyle name="Čiarka 6 9 2 2 2 2 4" xfId="8219"/>
    <cellStyle name="Čiarka 6 9 2 2 2 3" xfId="3671"/>
    <cellStyle name="Čiarka 6 9 2 2 2 3 2" xfId="5377"/>
    <cellStyle name="Čiarka 6 9 2 2 2 3 3" xfId="7082"/>
    <cellStyle name="Čiarka 6 9 2 2 2 3 4" xfId="8786"/>
    <cellStyle name="Čiarka 6 9 2 2 2 4" xfId="4239"/>
    <cellStyle name="Čiarka 6 9 2 2 2 5" xfId="5947"/>
    <cellStyle name="Čiarka 6 9 2 2 2 6" xfId="7651"/>
    <cellStyle name="Čiarka 6 9 2 2 3" xfId="2918"/>
    <cellStyle name="Čiarka 6 9 2 2 3 2" xfId="4603"/>
    <cellStyle name="Čiarka 6 9 2 2 3 3" xfId="6309"/>
    <cellStyle name="Čiarka 6 9 2 2 3 4" xfId="8013"/>
    <cellStyle name="Čiarka 6 9 2 2 4" xfId="3465"/>
    <cellStyle name="Čiarka 6 9 2 2 4 2" xfId="5171"/>
    <cellStyle name="Čiarka 6 9 2 2 4 3" xfId="6876"/>
    <cellStyle name="Čiarka 6 9 2 2 4 4" xfId="8580"/>
    <cellStyle name="Čiarka 6 9 2 2 5" xfId="4033"/>
    <cellStyle name="Čiarka 6 9 2 2 6" xfId="5741"/>
    <cellStyle name="Čiarka 6 9 2 2 7" xfId="7444"/>
    <cellStyle name="Čiarka 6 9 2 3" xfId="2572"/>
    <cellStyle name="Čiarka 6 9 2 3 2" xfId="2919"/>
    <cellStyle name="Čiarka 6 9 2 3 2 2" xfId="4698"/>
    <cellStyle name="Čiarka 6 9 2 3 2 3" xfId="6404"/>
    <cellStyle name="Čiarka 6 9 2 3 2 4" xfId="8108"/>
    <cellStyle name="Čiarka 6 9 2 3 3" xfId="3560"/>
    <cellStyle name="Čiarka 6 9 2 3 3 2" xfId="5266"/>
    <cellStyle name="Čiarka 6 9 2 3 3 3" xfId="6971"/>
    <cellStyle name="Čiarka 6 9 2 3 3 4" xfId="8675"/>
    <cellStyle name="Čiarka 6 9 2 3 4" xfId="4128"/>
    <cellStyle name="Čiarka 6 9 2 3 5" xfId="5836"/>
    <cellStyle name="Čiarka 6 9 2 3 6" xfId="7540"/>
    <cellStyle name="Čiarka 6 9 2 4" xfId="2917"/>
    <cellStyle name="Čiarka 6 9 2 4 2" xfId="4549"/>
    <cellStyle name="Čiarka 6 9 2 4 3" xfId="6256"/>
    <cellStyle name="Čiarka 6 9 2 4 4" xfId="7960"/>
    <cellStyle name="Čiarka 6 9 2 5" xfId="3411"/>
    <cellStyle name="Čiarka 6 9 2 5 2" xfId="5118"/>
    <cellStyle name="Čiarka 6 9 2 5 3" xfId="6823"/>
    <cellStyle name="Čiarka 6 9 2 5 4" xfId="8527"/>
    <cellStyle name="Čiarka 6 9 2 6" xfId="3980"/>
    <cellStyle name="Čiarka 6 9 2 7" xfId="5688"/>
    <cellStyle name="Čiarka 6 9 2 8" xfId="7391"/>
    <cellStyle name="Čiarka 6 9 3" xfId="2369"/>
    <cellStyle name="Čiarka 6 9 3 2" xfId="2418"/>
    <cellStyle name="Čiarka 6 9 3 2 2" xfId="2573"/>
    <cellStyle name="Čiarka 6 9 3 2 2 2" xfId="3210"/>
    <cellStyle name="Čiarka 6 9 3 2 2 2 2" xfId="4810"/>
    <cellStyle name="Čiarka 6 9 3 2 2 2 3" xfId="6516"/>
    <cellStyle name="Čiarka 6 9 3 2 2 2 4" xfId="8220"/>
    <cellStyle name="Čiarka 6 9 3 2 2 3" xfId="3672"/>
    <cellStyle name="Čiarka 6 9 3 2 2 3 2" xfId="5378"/>
    <cellStyle name="Čiarka 6 9 3 2 2 3 3" xfId="7083"/>
    <cellStyle name="Čiarka 6 9 3 2 2 3 4" xfId="8787"/>
    <cellStyle name="Čiarka 6 9 3 2 2 4" xfId="4240"/>
    <cellStyle name="Čiarka 6 9 3 2 2 5" xfId="5948"/>
    <cellStyle name="Čiarka 6 9 3 2 2 6" xfId="7652"/>
    <cellStyle name="Čiarka 6 9 3 2 3" xfId="2921"/>
    <cellStyle name="Čiarka 6 9 3 2 3 2" xfId="4602"/>
    <cellStyle name="Čiarka 6 9 3 2 3 3" xfId="6308"/>
    <cellStyle name="Čiarka 6 9 3 2 3 4" xfId="8012"/>
    <cellStyle name="Čiarka 6 9 3 2 4" xfId="3464"/>
    <cellStyle name="Čiarka 6 9 3 2 4 2" xfId="5170"/>
    <cellStyle name="Čiarka 6 9 3 2 4 3" xfId="6875"/>
    <cellStyle name="Čiarka 6 9 3 2 4 4" xfId="8579"/>
    <cellStyle name="Čiarka 6 9 3 2 5" xfId="4032"/>
    <cellStyle name="Čiarka 6 9 3 2 6" xfId="5740"/>
    <cellStyle name="Čiarka 6 9 3 2 7" xfId="7443"/>
    <cellStyle name="Čiarka 6 9 3 3" xfId="2574"/>
    <cellStyle name="Čiarka 6 9 3 3 2" xfId="2922"/>
    <cellStyle name="Čiarka 6 9 3 3 2 2" xfId="4699"/>
    <cellStyle name="Čiarka 6 9 3 3 2 3" xfId="6405"/>
    <cellStyle name="Čiarka 6 9 3 3 2 4" xfId="8109"/>
    <cellStyle name="Čiarka 6 9 3 3 3" xfId="3561"/>
    <cellStyle name="Čiarka 6 9 3 3 3 2" xfId="5267"/>
    <cellStyle name="Čiarka 6 9 3 3 3 3" xfId="6972"/>
    <cellStyle name="Čiarka 6 9 3 3 3 4" xfId="8676"/>
    <cellStyle name="Čiarka 6 9 3 3 4" xfId="4129"/>
    <cellStyle name="Čiarka 6 9 3 3 5" xfId="5837"/>
    <cellStyle name="Čiarka 6 9 3 3 6" xfId="7541"/>
    <cellStyle name="Čiarka 6 9 3 4" xfId="2920"/>
    <cellStyle name="Čiarka 6 9 3 4 2" xfId="4561"/>
    <cellStyle name="Čiarka 6 9 3 4 3" xfId="6267"/>
    <cellStyle name="Čiarka 6 9 3 4 4" xfId="7971"/>
    <cellStyle name="Čiarka 6 9 3 5" xfId="3422"/>
    <cellStyle name="Čiarka 6 9 3 5 2" xfId="5129"/>
    <cellStyle name="Čiarka 6 9 3 5 3" xfId="6834"/>
    <cellStyle name="Čiarka 6 9 3 5 4" xfId="8538"/>
    <cellStyle name="Čiarka 6 9 3 6" xfId="3991"/>
    <cellStyle name="Čiarka 6 9 3 7" xfId="5699"/>
    <cellStyle name="Čiarka 6 9 3 8" xfId="7402"/>
    <cellStyle name="Čiarka 6 9 4" xfId="2393"/>
    <cellStyle name="Čiarka 6 9 4 2" xfId="2411"/>
    <cellStyle name="Čiarka 6 9 4 2 2" xfId="2575"/>
    <cellStyle name="Čiarka 6 9 4 2 2 2" xfId="3211"/>
    <cellStyle name="Čiarka 6 9 4 2 2 2 2" xfId="4812"/>
    <cellStyle name="Čiarka 6 9 4 2 2 2 3" xfId="6518"/>
    <cellStyle name="Čiarka 6 9 4 2 2 2 4" xfId="8222"/>
    <cellStyle name="Čiarka 6 9 4 2 2 3" xfId="3674"/>
    <cellStyle name="Čiarka 6 9 4 2 2 3 2" xfId="5380"/>
    <cellStyle name="Čiarka 6 9 4 2 2 3 3" xfId="7085"/>
    <cellStyle name="Čiarka 6 9 4 2 2 3 4" xfId="8789"/>
    <cellStyle name="Čiarka 6 9 4 2 2 4" xfId="4242"/>
    <cellStyle name="Čiarka 6 9 4 2 2 5" xfId="5950"/>
    <cellStyle name="Čiarka 6 9 4 2 2 6" xfId="7654"/>
    <cellStyle name="Čiarka 6 9 4 2 3" xfId="2924"/>
    <cellStyle name="Čiarka 6 9 4 2 3 2" xfId="4595"/>
    <cellStyle name="Čiarka 6 9 4 2 3 3" xfId="6301"/>
    <cellStyle name="Čiarka 6 9 4 2 3 4" xfId="8005"/>
    <cellStyle name="Čiarka 6 9 4 2 4" xfId="3457"/>
    <cellStyle name="Čiarka 6 9 4 2 4 2" xfId="5163"/>
    <cellStyle name="Čiarka 6 9 4 2 4 3" xfId="6868"/>
    <cellStyle name="Čiarka 6 9 4 2 4 4" xfId="8572"/>
    <cellStyle name="Čiarka 6 9 4 2 5" xfId="4025"/>
    <cellStyle name="Čiarka 6 9 4 2 6" xfId="5733"/>
    <cellStyle name="Čiarka 6 9 4 2 7" xfId="7436"/>
    <cellStyle name="Čiarka 6 9 4 3" xfId="2576"/>
    <cellStyle name="Čiarka 6 9 4 3 2" xfId="3212"/>
    <cellStyle name="Čiarka 6 9 4 3 2 2" xfId="4811"/>
    <cellStyle name="Čiarka 6 9 4 3 2 3" xfId="6517"/>
    <cellStyle name="Čiarka 6 9 4 3 2 4" xfId="8221"/>
    <cellStyle name="Čiarka 6 9 4 3 3" xfId="3673"/>
    <cellStyle name="Čiarka 6 9 4 3 3 2" xfId="5379"/>
    <cellStyle name="Čiarka 6 9 4 3 3 3" xfId="7084"/>
    <cellStyle name="Čiarka 6 9 4 3 3 4" xfId="8788"/>
    <cellStyle name="Čiarka 6 9 4 3 4" xfId="4241"/>
    <cellStyle name="Čiarka 6 9 4 3 5" xfId="5949"/>
    <cellStyle name="Čiarka 6 9 4 3 6" xfId="7653"/>
    <cellStyle name="Čiarka 6 9 4 4" xfId="2923"/>
    <cellStyle name="Čiarka 6 9 4 4 2" xfId="4580"/>
    <cellStyle name="Čiarka 6 9 4 4 3" xfId="6286"/>
    <cellStyle name="Čiarka 6 9 4 4 4" xfId="7990"/>
    <cellStyle name="Čiarka 6 9 4 5" xfId="3441"/>
    <cellStyle name="Čiarka 6 9 4 5 2" xfId="5148"/>
    <cellStyle name="Čiarka 6 9 4 5 3" xfId="6853"/>
    <cellStyle name="Čiarka 6 9 4 5 4" xfId="8557"/>
    <cellStyle name="Čiarka 6 9 4 6" xfId="4010"/>
    <cellStyle name="Čiarka 6 9 4 7" xfId="5718"/>
    <cellStyle name="Čiarka 6 9 4 8" xfId="7421"/>
    <cellStyle name="Čiarka 6 9 5" xfId="2405"/>
    <cellStyle name="Čiarka 6 9 5 2" xfId="2577"/>
    <cellStyle name="Čiarka 6 9 5 2 2" xfId="3213"/>
    <cellStyle name="Čiarka 6 9 5 2 2 2" xfId="4813"/>
    <cellStyle name="Čiarka 6 9 5 2 2 3" xfId="6519"/>
    <cellStyle name="Čiarka 6 9 5 2 2 4" xfId="8223"/>
    <cellStyle name="Čiarka 6 9 5 2 3" xfId="3675"/>
    <cellStyle name="Čiarka 6 9 5 2 3 2" xfId="5381"/>
    <cellStyle name="Čiarka 6 9 5 2 3 3" xfId="7086"/>
    <cellStyle name="Čiarka 6 9 5 2 3 4" xfId="8790"/>
    <cellStyle name="Čiarka 6 9 5 2 4" xfId="4243"/>
    <cellStyle name="Čiarka 6 9 5 2 5" xfId="5951"/>
    <cellStyle name="Čiarka 6 9 5 2 6" xfId="7655"/>
    <cellStyle name="Čiarka 6 9 5 3" xfId="2925"/>
    <cellStyle name="Čiarka 6 9 5 3 2" xfId="4589"/>
    <cellStyle name="Čiarka 6 9 5 3 3" xfId="6295"/>
    <cellStyle name="Čiarka 6 9 5 3 4" xfId="7999"/>
    <cellStyle name="Čiarka 6 9 5 4" xfId="3451"/>
    <cellStyle name="Čiarka 6 9 5 4 2" xfId="5157"/>
    <cellStyle name="Čiarka 6 9 5 4 3" xfId="6862"/>
    <cellStyle name="Čiarka 6 9 5 4 4" xfId="8566"/>
    <cellStyle name="Čiarka 6 9 5 5" xfId="4019"/>
    <cellStyle name="Čiarka 6 9 5 6" xfId="5727"/>
    <cellStyle name="Čiarka 6 9 5 7" xfId="7430"/>
    <cellStyle name="Čiarka 6 9 6" xfId="2578"/>
    <cellStyle name="Čiarka 6 9 6 2" xfId="2926"/>
    <cellStyle name="Čiarka 6 9 6 2 2" xfId="4697"/>
    <cellStyle name="Čiarka 6 9 6 2 3" xfId="6403"/>
    <cellStyle name="Čiarka 6 9 6 2 4" xfId="8107"/>
    <cellStyle name="Čiarka 6 9 6 3" xfId="3559"/>
    <cellStyle name="Čiarka 6 9 6 3 2" xfId="5265"/>
    <cellStyle name="Čiarka 6 9 6 3 3" xfId="6970"/>
    <cellStyle name="Čiarka 6 9 6 3 4" xfId="8674"/>
    <cellStyle name="Čiarka 6 9 6 4" xfId="4127"/>
    <cellStyle name="Čiarka 6 9 6 5" xfId="5835"/>
    <cellStyle name="Čiarka 6 9 6 6" xfId="7539"/>
    <cellStyle name="Čiarka 6 9 7" xfId="2916"/>
    <cellStyle name="Čiarka 6 9 7 2" xfId="4534"/>
    <cellStyle name="Čiarka 6 9 7 3" xfId="6242"/>
    <cellStyle name="Čiarka 6 9 7 4" xfId="7946"/>
    <cellStyle name="Čiarka 6 9 8" xfId="3397"/>
    <cellStyle name="Čiarka 6 9 8 2" xfId="5105"/>
    <cellStyle name="Čiarka 6 9 8 3" xfId="6810"/>
    <cellStyle name="Čiarka 6 9 8 4" xfId="8514"/>
    <cellStyle name="Čiarka 6 9 9" xfId="3967"/>
    <cellStyle name="Čiarka 7" xfId="854"/>
    <cellStyle name="Čiarka 8" xfId="855"/>
    <cellStyle name="Čiarka 8 2" xfId="2579"/>
    <cellStyle name="Čiarka 8 3" xfId="2927"/>
    <cellStyle name="Čiarka 9" xfId="2377"/>
    <cellStyle name="čiarky 2" xfId="146"/>
    <cellStyle name="čiarky 2 2" xfId="147"/>
    <cellStyle name="čiarky 2 2 2" xfId="148"/>
    <cellStyle name="čiarky 2 3" xfId="149"/>
    <cellStyle name="čiarky 2 3 2" xfId="150"/>
    <cellStyle name="čiarky 2 4" xfId="151"/>
    <cellStyle name="čiarky 2 5" xfId="152"/>
    <cellStyle name="čiarky 2 6" xfId="153"/>
    <cellStyle name="čiarky 2 7" xfId="154"/>
    <cellStyle name="čiarky 3" xfId="155"/>
    <cellStyle name="čiarky 3 2" xfId="156"/>
    <cellStyle name="čiarky 38" xfId="922"/>
    <cellStyle name="čiarky 4" xfId="157"/>
    <cellStyle name="čiarky 4 2" xfId="158"/>
    <cellStyle name="čiarky 4 3" xfId="159"/>
    <cellStyle name="čiarky 4 4" xfId="160"/>
    <cellStyle name="čiarky 4 5" xfId="923"/>
    <cellStyle name="čiarky 5" xfId="161"/>
    <cellStyle name="čiarky 5 2" xfId="162"/>
    <cellStyle name="čiarky_670" xfId="812"/>
    <cellStyle name="Dobrá 2" xfId="163"/>
    <cellStyle name="Dobrá 3" xfId="164"/>
    <cellStyle name="Dobrá 4" xfId="165"/>
    <cellStyle name="Dobrá 5" xfId="166"/>
    <cellStyle name="Dobrá 5 2" xfId="167"/>
    <cellStyle name="Dobrá 5 3" xfId="2440"/>
    <cellStyle name="Euro" xfId="168"/>
    <cellStyle name="Explanatory Text" xfId="169"/>
    <cellStyle name="Font_Ariel_Normal" xfId="170"/>
    <cellStyle name="Good" xfId="171"/>
    <cellStyle name="Heading 1" xfId="172"/>
    <cellStyle name="Heading 2" xfId="173"/>
    <cellStyle name="Heading 3" xfId="174"/>
    <cellStyle name="Heading 4" xfId="175"/>
    <cellStyle name="Hypertextové prepojenie" xfId="797" builtinId="8"/>
    <cellStyle name="Hypertextové prepojenie 2" xfId="176"/>
    <cellStyle name="Hypertextové prepojenie 2 2" xfId="177"/>
    <cellStyle name="Hypertextové prepojenie 2 3" xfId="178"/>
    <cellStyle name="Hypertextové prepojenie 2 4" xfId="179"/>
    <cellStyle name="Hypertextové prepojenie 2 5" xfId="789"/>
    <cellStyle name="Hypertextové prepojenie 3" xfId="180"/>
    <cellStyle name="Hypertextové prepojenie 3 2" xfId="181"/>
    <cellStyle name="Hypertextové prepojenie 4" xfId="182"/>
    <cellStyle name="Hypertextové prepojenie 4 2" xfId="183"/>
    <cellStyle name="Hypertextové prepojenie 5" xfId="2441"/>
    <cellStyle name="Check Cell" xfId="184"/>
    <cellStyle name="Chybně" xfId="185"/>
    <cellStyle name="Input" xfId="186"/>
    <cellStyle name="Kontrolná bunka 2" xfId="187"/>
    <cellStyle name="Kontrolná bunka 3" xfId="188"/>
    <cellStyle name="Kontrolná bunka 4" xfId="189"/>
    <cellStyle name="Kontrolní buňka" xfId="190"/>
    <cellStyle name="Linked Cell" xfId="191"/>
    <cellStyle name="Mena 2" xfId="192"/>
    <cellStyle name="Mena 2 10" xfId="193"/>
    <cellStyle name="Mena 2 11" xfId="194"/>
    <cellStyle name="Mena 2 12" xfId="195"/>
    <cellStyle name="Mena 2 2" xfId="196"/>
    <cellStyle name="Mena 2 2 2" xfId="197"/>
    <cellStyle name="Mena 2 2 2 2" xfId="198"/>
    <cellStyle name="Mena 2 2 3" xfId="199"/>
    <cellStyle name="Mena 2 2 3 2" xfId="200"/>
    <cellStyle name="Mena 2 2 3 2 2" xfId="201"/>
    <cellStyle name="Mena 2 2 4" xfId="202"/>
    <cellStyle name="Mena 2 2 4 2" xfId="203"/>
    <cellStyle name="Mena 2 2 5" xfId="204"/>
    <cellStyle name="Mena 2 2 5 2" xfId="205"/>
    <cellStyle name="Mena 2 2 6" xfId="206"/>
    <cellStyle name="Mena 2 2 6 2" xfId="207"/>
    <cellStyle name="Mena 2 2 7" xfId="208"/>
    <cellStyle name="Mena 2 2 7 2" xfId="209"/>
    <cellStyle name="Mena 2 2 8" xfId="210"/>
    <cellStyle name="Mena 2 2 8 2" xfId="211"/>
    <cellStyle name="Mena 2 2 9" xfId="212"/>
    <cellStyle name="Mena 2 2 9 2" xfId="213"/>
    <cellStyle name="Mena 2 3" xfId="214"/>
    <cellStyle name="Mena 2 3 2" xfId="215"/>
    <cellStyle name="Mena 2 4" xfId="216"/>
    <cellStyle name="Mena 2 4 2" xfId="217"/>
    <cellStyle name="Mena 2 5" xfId="218"/>
    <cellStyle name="Mena 2 5 2" xfId="219"/>
    <cellStyle name="Mena 2 6" xfId="220"/>
    <cellStyle name="Mena 2 6 2" xfId="221"/>
    <cellStyle name="Mena 2 6 2 2" xfId="222"/>
    <cellStyle name="Mena 2 6 3" xfId="223"/>
    <cellStyle name="Mena 2 6 3 2" xfId="224"/>
    <cellStyle name="Mena 2 6 4" xfId="225"/>
    <cellStyle name="Mena 2 6 4 2" xfId="226"/>
    <cellStyle name="Mena 2 6 5" xfId="227"/>
    <cellStyle name="Mena 2 6 5 2" xfId="228"/>
    <cellStyle name="Mena 2 6 6" xfId="229"/>
    <cellStyle name="Mena 2 7" xfId="230"/>
    <cellStyle name="Mena 2 7 2" xfId="231"/>
    <cellStyle name="Mena 2 8" xfId="232"/>
    <cellStyle name="Mena 2 9" xfId="233"/>
    <cellStyle name="Mena 3" xfId="234"/>
    <cellStyle name="Mena 3 2" xfId="235"/>
    <cellStyle name="Mena 3 3" xfId="236"/>
    <cellStyle name="Mena 4" xfId="237"/>
    <cellStyle name="meny 2" xfId="238"/>
    <cellStyle name="Nadpis 1 2" xfId="239"/>
    <cellStyle name="Nadpis 1 3" xfId="240"/>
    <cellStyle name="Nadpis 1 4" xfId="241"/>
    <cellStyle name="Nadpis 2 2" xfId="242"/>
    <cellStyle name="Nadpis 2 3" xfId="243"/>
    <cellStyle name="Nadpis 2 4" xfId="244"/>
    <cellStyle name="Nadpis 3 2" xfId="245"/>
    <cellStyle name="Nadpis 3 3" xfId="246"/>
    <cellStyle name="Nadpis 3 4" xfId="247"/>
    <cellStyle name="Nadpis 4 2" xfId="248"/>
    <cellStyle name="Nadpis 4 3" xfId="249"/>
    <cellStyle name="Nadpis 4 4" xfId="250"/>
    <cellStyle name="Název" xfId="251"/>
    <cellStyle name="Neutral" xfId="252"/>
    <cellStyle name="Neutrálna 2" xfId="253"/>
    <cellStyle name="Neutrálna 3" xfId="254"/>
    <cellStyle name="Neutrálna 4" xfId="255"/>
    <cellStyle name="Neutrálna 5" xfId="256"/>
    <cellStyle name="Neutrální" xfId="257"/>
    <cellStyle name="Normal_033-00, 034-00" xfId="258"/>
    <cellStyle name="Normálna" xfId="0" builtinId="0"/>
    <cellStyle name="Normálna 10" xfId="919"/>
    <cellStyle name="Normálna 10 2" xfId="2421"/>
    <cellStyle name="Normálna 10 2 2" xfId="2580"/>
    <cellStyle name="Normálna 10 2 2 2" xfId="3214"/>
    <cellStyle name="Normálna 10 2 2 2 2" xfId="4814"/>
    <cellStyle name="Normálna 10 2 2 2 3" xfId="6520"/>
    <cellStyle name="Normálna 10 2 2 2 4" xfId="8224"/>
    <cellStyle name="Normálna 10 2 2 3" xfId="3676"/>
    <cellStyle name="Normálna 10 2 2 3 2" xfId="5382"/>
    <cellStyle name="Normálna 10 2 2 3 3" xfId="7087"/>
    <cellStyle name="Normálna 10 2 2 3 4" xfId="8791"/>
    <cellStyle name="Normálna 10 2 2 4" xfId="4244"/>
    <cellStyle name="Normálna 10 2 2 5" xfId="5952"/>
    <cellStyle name="Normálna 10 2 2 6" xfId="7656"/>
    <cellStyle name="Normálna 10 2 3" xfId="2929"/>
    <cellStyle name="Normálna 10 2 3 2" xfId="4605"/>
    <cellStyle name="Normálna 10 2 3 3" xfId="6311"/>
    <cellStyle name="Normálna 10 2 3 4" xfId="8015"/>
    <cellStyle name="Normálna 10 2 4" xfId="3467"/>
    <cellStyle name="Normálna 10 2 4 2" xfId="5173"/>
    <cellStyle name="Normálna 10 2 4 3" xfId="6878"/>
    <cellStyle name="Normálna 10 2 4 4" xfId="8582"/>
    <cellStyle name="Normálna 10 2 5" xfId="4035"/>
    <cellStyle name="Normálna 10 2 6" xfId="5743"/>
    <cellStyle name="Normálna 10 2 7" xfId="7446"/>
    <cellStyle name="Normálna 10 3" xfId="2581"/>
    <cellStyle name="Normálna 10 3 2" xfId="2753"/>
    <cellStyle name="Normálna 10 3 2 2" xfId="4637"/>
    <cellStyle name="Normálna 10 3 2 3" xfId="6343"/>
    <cellStyle name="Normálna 10 3 2 4" xfId="8047"/>
    <cellStyle name="Normálna 10 3 3" xfId="2930"/>
    <cellStyle name="Normálna 10 3 3 2" xfId="5205"/>
    <cellStyle name="Normálna 10 3 3 3" xfId="6910"/>
    <cellStyle name="Normálna 10 3 3 4" xfId="8614"/>
    <cellStyle name="Normálna 10 3 4" xfId="3499"/>
    <cellStyle name="Normálna 10 3 5" xfId="4067"/>
    <cellStyle name="Normálna 10 3 6" xfId="5775"/>
    <cellStyle name="Normálna 10 3 7" xfId="7479"/>
    <cellStyle name="Normálna 10 4" xfId="2582"/>
    <cellStyle name="Normálna 10 4 2" xfId="3215"/>
    <cellStyle name="Normálna 10 4 2 2" xfId="4700"/>
    <cellStyle name="Normálna 10 4 2 3" xfId="6406"/>
    <cellStyle name="Normálna 10 4 2 4" xfId="8110"/>
    <cellStyle name="Normálna 10 4 3" xfId="3562"/>
    <cellStyle name="Normálna 10 4 3 2" xfId="5268"/>
    <cellStyle name="Normálna 10 4 3 3" xfId="6973"/>
    <cellStyle name="Normálna 10 4 3 4" xfId="8677"/>
    <cellStyle name="Normálna 10 4 4" xfId="4130"/>
    <cellStyle name="Normálna 10 4 5" xfId="5838"/>
    <cellStyle name="Normálna 10 4 6" xfId="7542"/>
    <cellStyle name="Normálna 10 5" xfId="2928"/>
    <cellStyle name="Normálna 10 5 2" xfId="4537"/>
    <cellStyle name="Normálna 10 5 3" xfId="6245"/>
    <cellStyle name="Normálna 10 5 4" xfId="7949"/>
    <cellStyle name="Normálna 10 6" xfId="3400"/>
    <cellStyle name="Normálna 10 6 2" xfId="5108"/>
    <cellStyle name="Normálna 10 6 3" xfId="6813"/>
    <cellStyle name="Normálna 10 6 4" xfId="8517"/>
    <cellStyle name="Normálna 10 7" xfId="3970"/>
    <cellStyle name="Normálna 10 8" xfId="5676"/>
    <cellStyle name="Normálna 10 9" xfId="7380"/>
    <cellStyle name="Normálna 11" xfId="2347"/>
    <cellStyle name="Normálna 11 2" xfId="2426"/>
    <cellStyle name="Normálna 11 2 2" xfId="2583"/>
    <cellStyle name="Normálna 11 2 2 2" xfId="3216"/>
    <cellStyle name="Normálna 11 2 2 2 2" xfId="4815"/>
    <cellStyle name="Normálna 11 2 2 2 3" xfId="6521"/>
    <cellStyle name="Normálna 11 2 2 2 4" xfId="8225"/>
    <cellStyle name="Normálna 11 2 2 3" xfId="3677"/>
    <cellStyle name="Normálna 11 2 2 3 2" xfId="5383"/>
    <cellStyle name="Normálna 11 2 2 3 3" xfId="7088"/>
    <cellStyle name="Normálna 11 2 2 3 4" xfId="8792"/>
    <cellStyle name="Normálna 11 2 2 4" xfId="4245"/>
    <cellStyle name="Normálna 11 2 2 5" xfId="5953"/>
    <cellStyle name="Normálna 11 2 2 6" xfId="7657"/>
    <cellStyle name="Normálna 11 2 3" xfId="2932"/>
    <cellStyle name="Normálna 11 2 3 2" xfId="4610"/>
    <cellStyle name="Normálna 11 2 3 3" xfId="6316"/>
    <cellStyle name="Normálna 11 2 3 4" xfId="8020"/>
    <cellStyle name="Normálna 11 2 4" xfId="3472"/>
    <cellStyle name="Normálna 11 2 4 2" xfId="5178"/>
    <cellStyle name="Normálna 11 2 4 3" xfId="6883"/>
    <cellStyle name="Normálna 11 2 4 4" xfId="8587"/>
    <cellStyle name="Normálna 11 2 5" xfId="4040"/>
    <cellStyle name="Normálna 11 2 6" xfId="5748"/>
    <cellStyle name="Normálna 11 2 7" xfId="7451"/>
    <cellStyle name="Normálna 11 3" xfId="2584"/>
    <cellStyle name="Normálna 11 3 2" xfId="2933"/>
    <cellStyle name="Normálna 11 3 2 2" xfId="4701"/>
    <cellStyle name="Normálna 11 3 2 3" xfId="6407"/>
    <cellStyle name="Normálna 11 3 2 4" xfId="8111"/>
    <cellStyle name="Normálna 11 3 3" xfId="3563"/>
    <cellStyle name="Normálna 11 3 3 2" xfId="5269"/>
    <cellStyle name="Normálna 11 3 3 3" xfId="6974"/>
    <cellStyle name="Normálna 11 3 3 4" xfId="8678"/>
    <cellStyle name="Normálna 11 3 4" xfId="4131"/>
    <cellStyle name="Normálna 11 3 5" xfId="5839"/>
    <cellStyle name="Normálna 11 3 6" xfId="7543"/>
    <cellStyle name="Normálna 11 4" xfId="2931"/>
    <cellStyle name="Normálna 11 4 2" xfId="4541"/>
    <cellStyle name="Normálna 11 4 3" xfId="6249"/>
    <cellStyle name="Normálna 11 4 4" xfId="7953"/>
    <cellStyle name="Normálna 11 5" xfId="3403"/>
    <cellStyle name="Normálna 11 5 2" xfId="5111"/>
    <cellStyle name="Normálna 11 5 3" xfId="6816"/>
    <cellStyle name="Normálna 11 5 4" xfId="8520"/>
    <cellStyle name="Normálna 11 6" xfId="3973"/>
    <cellStyle name="Normálna 11 7" xfId="5681"/>
    <cellStyle name="Normálna 11 8" xfId="7384"/>
    <cellStyle name="Normálna 12" xfId="2351"/>
    <cellStyle name="Normálna 12 2" xfId="2427"/>
    <cellStyle name="Normálna 12 2 2" xfId="2585"/>
    <cellStyle name="Normálna 12 2 2 2" xfId="3217"/>
    <cellStyle name="Normálna 12 2 2 2 2" xfId="4816"/>
    <cellStyle name="Normálna 12 2 2 2 3" xfId="6522"/>
    <cellStyle name="Normálna 12 2 2 2 4" xfId="8226"/>
    <cellStyle name="Normálna 12 2 2 3" xfId="3678"/>
    <cellStyle name="Normálna 12 2 2 3 2" xfId="5384"/>
    <cellStyle name="Normálna 12 2 2 3 3" xfId="7089"/>
    <cellStyle name="Normálna 12 2 2 3 4" xfId="8793"/>
    <cellStyle name="Normálna 12 2 2 4" xfId="4246"/>
    <cellStyle name="Normálna 12 2 2 5" xfId="5954"/>
    <cellStyle name="Normálna 12 2 2 6" xfId="7658"/>
    <cellStyle name="Normálna 12 2 3" xfId="2934"/>
    <cellStyle name="Normálna 12 2 3 2" xfId="4611"/>
    <cellStyle name="Normálna 12 2 3 3" xfId="6317"/>
    <cellStyle name="Normálna 12 2 3 4" xfId="8021"/>
    <cellStyle name="Normálna 12 2 4" xfId="3473"/>
    <cellStyle name="Normálna 12 2 4 2" xfId="5179"/>
    <cellStyle name="Normálna 12 2 4 3" xfId="6884"/>
    <cellStyle name="Normálna 12 2 4 4" xfId="8588"/>
    <cellStyle name="Normálna 12 2 5" xfId="4041"/>
    <cellStyle name="Normálna 12 2 6" xfId="5749"/>
    <cellStyle name="Normálna 12 2 7" xfId="7452"/>
    <cellStyle name="Normálna 12 3" xfId="2586"/>
    <cellStyle name="Normálna 12 4" xfId="3407"/>
    <cellStyle name="Normálna 12 4 2" xfId="4545"/>
    <cellStyle name="Normálna 12 4 3" xfId="6253"/>
    <cellStyle name="Normálna 12 4 4" xfId="7957"/>
    <cellStyle name="Normálna 12 5" xfId="5115"/>
    <cellStyle name="Normálna 12 5 2" xfId="6820"/>
    <cellStyle name="Normálna 12 5 3" xfId="8524"/>
    <cellStyle name="Normálna 12 6" xfId="3977"/>
    <cellStyle name="Normálna 12 7" xfId="5685"/>
    <cellStyle name="Normálna 12 8" xfId="7388"/>
    <cellStyle name="Normálna 13" xfId="2353"/>
    <cellStyle name="Normálna 13 2" xfId="2587"/>
    <cellStyle name="Normálna 13 2 2" xfId="2936"/>
    <cellStyle name="Normálna 13 2 2 2" xfId="4702"/>
    <cellStyle name="Normálna 13 2 2 3" xfId="6408"/>
    <cellStyle name="Normálna 13 2 2 4" xfId="8112"/>
    <cellStyle name="Normálna 13 2 3" xfId="3564"/>
    <cellStyle name="Normálna 13 2 3 2" xfId="5270"/>
    <cellStyle name="Normálna 13 2 3 3" xfId="6975"/>
    <cellStyle name="Normálna 13 2 3 4" xfId="8679"/>
    <cellStyle name="Normálna 13 2 4" xfId="4132"/>
    <cellStyle name="Normálna 13 2 5" xfId="5840"/>
    <cellStyle name="Normálna 13 2 6" xfId="7544"/>
    <cellStyle name="Normálna 13 3" xfId="2935"/>
    <cellStyle name="Normálna 13 3 2" xfId="4547"/>
    <cellStyle name="Normálna 13 4" xfId="3409"/>
    <cellStyle name="Normálna 14" xfId="2361"/>
    <cellStyle name="Normálna 14 2" xfId="2467"/>
    <cellStyle name="Normálna 14 2 2" xfId="2938"/>
    <cellStyle name="Normálna 14 2 2 2" xfId="4703"/>
    <cellStyle name="Normálna 14 2 2 3" xfId="6409"/>
    <cellStyle name="Normálna 14 2 2 4" xfId="8113"/>
    <cellStyle name="Normálna 14 2 3" xfId="3565"/>
    <cellStyle name="Normálna 14 2 3 2" xfId="5271"/>
    <cellStyle name="Normálna 14 2 3 3" xfId="6976"/>
    <cellStyle name="Normálna 14 2 3 4" xfId="8680"/>
    <cellStyle name="Normálna 14 2 4" xfId="4133"/>
    <cellStyle name="Normálna 14 2 5" xfId="5841"/>
    <cellStyle name="Normálna 14 2 6" xfId="7545"/>
    <cellStyle name="Normálna 14 3" xfId="2937"/>
    <cellStyle name="Normálna 14 3 2" xfId="4554"/>
    <cellStyle name="Normálna 15" xfId="2371"/>
    <cellStyle name="Normálna 15 2" xfId="2412"/>
    <cellStyle name="Normálna 15 2 2" xfId="2588"/>
    <cellStyle name="Normálna 15 2 2 2" xfId="3218"/>
    <cellStyle name="Normálna 15 2 2 2 2" xfId="4817"/>
    <cellStyle name="Normálna 15 2 2 2 3" xfId="6523"/>
    <cellStyle name="Normálna 15 2 2 2 4" xfId="8227"/>
    <cellStyle name="Normálna 15 2 2 3" xfId="3679"/>
    <cellStyle name="Normálna 15 2 2 3 2" xfId="5385"/>
    <cellStyle name="Normálna 15 2 2 3 3" xfId="7090"/>
    <cellStyle name="Normálna 15 2 2 3 4" xfId="8794"/>
    <cellStyle name="Normálna 15 2 2 4" xfId="4247"/>
    <cellStyle name="Normálna 15 2 2 5" xfId="5955"/>
    <cellStyle name="Normálna 15 2 2 6" xfId="7659"/>
    <cellStyle name="Normálna 15 2 3" xfId="2939"/>
    <cellStyle name="Normálna 15 2 3 2" xfId="4596"/>
    <cellStyle name="Normálna 15 2 3 3" xfId="6302"/>
    <cellStyle name="Normálna 15 2 3 4" xfId="8006"/>
    <cellStyle name="Normálna 15 2 4" xfId="3458"/>
    <cellStyle name="Normálna 15 2 4 2" xfId="5164"/>
    <cellStyle name="Normálna 15 2 4 3" xfId="6869"/>
    <cellStyle name="Normálna 15 2 4 4" xfId="8573"/>
    <cellStyle name="Normálna 15 2 5" xfId="4026"/>
    <cellStyle name="Normálna 15 2 6" xfId="5734"/>
    <cellStyle name="Normálna 15 2 7" xfId="7437"/>
    <cellStyle name="Normálna 15 3" xfId="2589"/>
    <cellStyle name="Normálna 15 4" xfId="3424"/>
    <cellStyle name="Normálna 15 4 2" xfId="4563"/>
    <cellStyle name="Normálna 15 4 3" xfId="6269"/>
    <cellStyle name="Normálna 15 4 4" xfId="7973"/>
    <cellStyle name="Normálna 15 5" xfId="5131"/>
    <cellStyle name="Normálna 15 5 2" xfId="6836"/>
    <cellStyle name="Normálna 15 5 3" xfId="8540"/>
    <cellStyle name="Normálna 15 6" xfId="3993"/>
    <cellStyle name="Normálna 15 7" xfId="5701"/>
    <cellStyle name="Normálna 15 8" xfId="7404"/>
    <cellStyle name="Normálna 16" xfId="2396"/>
    <cellStyle name="Normálna 16 2" xfId="2590"/>
    <cellStyle name="Normálna 16 3" xfId="3444"/>
    <cellStyle name="Normálna 16 3 2" xfId="4583"/>
    <cellStyle name="Normálna 16 3 3" xfId="6289"/>
    <cellStyle name="Normálna 16 3 4" xfId="7993"/>
    <cellStyle name="Normálna 16 4" xfId="5151"/>
    <cellStyle name="Normálna 16 4 2" xfId="6856"/>
    <cellStyle name="Normálna 16 4 3" xfId="8560"/>
    <cellStyle name="Normálna 16 5" xfId="4013"/>
    <cellStyle name="Normálna 16 6" xfId="5721"/>
    <cellStyle name="Normálna 16 7" xfId="7424"/>
    <cellStyle name="Normálna 17" xfId="2397"/>
    <cellStyle name="Normálna 17 2" xfId="2430"/>
    <cellStyle name="Normálna 17 2 2" xfId="2591"/>
    <cellStyle name="Normálna 17 2 2 2" xfId="2942"/>
    <cellStyle name="Normálna 17 2 2 2 2" xfId="4705"/>
    <cellStyle name="Normálna 17 2 2 2 3" xfId="6411"/>
    <cellStyle name="Normálna 17 2 2 2 4" xfId="8115"/>
    <cellStyle name="Normálna 17 2 2 3" xfId="3567"/>
    <cellStyle name="Normálna 17 2 2 3 2" xfId="5273"/>
    <cellStyle name="Normálna 17 2 2 3 3" xfId="6978"/>
    <cellStyle name="Normálna 17 2 2 3 4" xfId="8682"/>
    <cellStyle name="Normálna 17 2 2 4" xfId="4135"/>
    <cellStyle name="Normálna 17 2 2 5" xfId="5843"/>
    <cellStyle name="Normálna 17 2 2 6" xfId="7547"/>
    <cellStyle name="Normálna 17 2 3" xfId="2941"/>
    <cellStyle name="Normálna 17 3" xfId="2592"/>
    <cellStyle name="Normálna 17 3 2" xfId="2943"/>
    <cellStyle name="Normálna 17 3 2 2" xfId="4704"/>
    <cellStyle name="Normálna 17 3 2 3" xfId="6410"/>
    <cellStyle name="Normálna 17 3 2 4" xfId="8114"/>
    <cellStyle name="Normálna 17 3 3" xfId="3566"/>
    <cellStyle name="Normálna 17 3 3 2" xfId="5272"/>
    <cellStyle name="Normálna 17 3 3 3" xfId="6977"/>
    <cellStyle name="Normálna 17 3 3 4" xfId="8681"/>
    <cellStyle name="Normálna 17 3 4" xfId="4134"/>
    <cellStyle name="Normálna 17 3 5" xfId="5842"/>
    <cellStyle name="Normálna 17 3 6" xfId="7546"/>
    <cellStyle name="Normálna 17 4" xfId="2940"/>
    <cellStyle name="Normálna 18" xfId="2400"/>
    <cellStyle name="Normálna 18 2" xfId="2462"/>
    <cellStyle name="Normálna 18 3" xfId="3447"/>
    <cellStyle name="Normálna 18 3 2" xfId="4586"/>
    <cellStyle name="Normálna 18 3 3" xfId="6292"/>
    <cellStyle name="Normálna 18 3 4" xfId="7996"/>
    <cellStyle name="Normálna 18 4" xfId="5154"/>
    <cellStyle name="Normálna 18 4 2" xfId="6859"/>
    <cellStyle name="Normálna 18 4 3" xfId="8563"/>
    <cellStyle name="Normálna 18 5" xfId="4016"/>
    <cellStyle name="Normálna 18 6" xfId="5724"/>
    <cellStyle name="Normálna 18 7" xfId="7427"/>
    <cellStyle name="Normálna 19" xfId="2404"/>
    <cellStyle name="Normálna 19 2" xfId="2463"/>
    <cellStyle name="Normálna 19 2 2" xfId="3219"/>
    <cellStyle name="Normálna 19 3" xfId="2752"/>
    <cellStyle name="Normálna 19 4" xfId="3450"/>
    <cellStyle name="Normálna 2" xfId="1"/>
    <cellStyle name="Normálna 2 2" xfId="259"/>
    <cellStyle name="Normálna 2 2 2" xfId="260"/>
    <cellStyle name="Normálna 2 2 3" xfId="261"/>
    <cellStyle name="Normálna 2 2 4" xfId="813"/>
    <cellStyle name="Normálna 2 2 4 10" xfId="3905"/>
    <cellStyle name="Normálna 2 2 4 11" xfId="5611"/>
    <cellStyle name="Normálna 2 2 4 12" xfId="7315"/>
    <cellStyle name="Normálna 2 2 4 2" xfId="856"/>
    <cellStyle name="Normálna 2 2 4 2 2" xfId="2593"/>
    <cellStyle name="Normálna 2 2 4 2 2 2" xfId="3245"/>
    <cellStyle name="Normálna 2 2 4 2 2 2 2" xfId="3811"/>
    <cellStyle name="Normálna 2 2 4 2 2 2 2 2" xfId="4949"/>
    <cellStyle name="Normálna 2 2 4 2 2 2 2 3" xfId="6655"/>
    <cellStyle name="Normálna 2 2 4 2 2 2 2 4" xfId="8359"/>
    <cellStyle name="Normálna 2 2 4 2 2 2 3" xfId="5517"/>
    <cellStyle name="Normálna 2 2 4 2 2 2 3 2" xfId="7222"/>
    <cellStyle name="Normálna 2 2 4 2 2 2 3 3" xfId="8926"/>
    <cellStyle name="Normálna 2 2 4 2 2 2 4" xfId="4379"/>
    <cellStyle name="Normálna 2 2 4 2 2 2 5" xfId="6087"/>
    <cellStyle name="Normálna 2 2 4 2 2 2 6" xfId="7791"/>
    <cellStyle name="Normálna 2 2 4 2 2 3" xfId="2946"/>
    <cellStyle name="Normálna 2 2 4 2 2 3 2" xfId="4843"/>
    <cellStyle name="Normálna 2 2 4 2 2 3 3" xfId="6549"/>
    <cellStyle name="Normálna 2 2 4 2 2 3 4" xfId="8253"/>
    <cellStyle name="Normálna 2 2 4 2 2 4" xfId="3705"/>
    <cellStyle name="Normálna 2 2 4 2 2 4 2" xfId="5411"/>
    <cellStyle name="Normálna 2 2 4 2 2 4 3" xfId="7116"/>
    <cellStyle name="Normálna 2 2 4 2 2 4 4" xfId="8820"/>
    <cellStyle name="Normálna 2 2 4 2 2 5" xfId="4273"/>
    <cellStyle name="Normálna 2 2 4 2 2 6" xfId="5981"/>
    <cellStyle name="Normálna 2 2 4 2 2 7" xfId="7685"/>
    <cellStyle name="Normálna 2 2 4 2 3" xfId="2594"/>
    <cellStyle name="Normálna 2 2 4 2 3 2" xfId="2947"/>
    <cellStyle name="Normálna 2 2 4 2 3 2 2" xfId="4707"/>
    <cellStyle name="Normálna 2 2 4 2 3 2 3" xfId="6413"/>
    <cellStyle name="Normálna 2 2 4 2 3 2 4" xfId="8117"/>
    <cellStyle name="Normálna 2 2 4 2 3 3" xfId="3569"/>
    <cellStyle name="Normálna 2 2 4 2 3 3 2" xfId="5275"/>
    <cellStyle name="Normálna 2 2 4 2 3 3 3" xfId="6980"/>
    <cellStyle name="Normálna 2 2 4 2 3 3 4" xfId="8684"/>
    <cellStyle name="Normálna 2 2 4 2 3 4" xfId="4137"/>
    <cellStyle name="Normálna 2 2 4 2 3 5" xfId="5845"/>
    <cellStyle name="Normálna 2 2 4 2 3 6" xfId="7549"/>
    <cellStyle name="Normálna 2 2 4 2 4" xfId="2945"/>
    <cellStyle name="Normálna 2 2 4 2 4 2" xfId="4494"/>
    <cellStyle name="Normálna 2 2 4 2 4 3" xfId="6202"/>
    <cellStyle name="Normálna 2 2 4 2 4 4" xfId="7906"/>
    <cellStyle name="Normálna 2 2 4 2 5" xfId="3357"/>
    <cellStyle name="Normálna 2 2 4 2 5 2" xfId="5065"/>
    <cellStyle name="Normálna 2 2 4 2 5 3" xfId="6770"/>
    <cellStyle name="Normálna 2 2 4 2 5 4" xfId="8474"/>
    <cellStyle name="Normálna 2 2 4 2 6" xfId="3927"/>
    <cellStyle name="Normálna 2 2 4 2 7" xfId="5633"/>
    <cellStyle name="Normálna 2 2 4 2 8" xfId="7337"/>
    <cellStyle name="Normálna 2 2 4 3" xfId="857"/>
    <cellStyle name="Normálna 2 2 4 3 2" xfId="2595"/>
    <cellStyle name="Normálna 2 2 4 3 2 2" xfId="3246"/>
    <cellStyle name="Normálna 2 2 4 3 2 2 2" xfId="3812"/>
    <cellStyle name="Normálna 2 2 4 3 2 2 2 2" xfId="4950"/>
    <cellStyle name="Normálna 2 2 4 3 2 2 2 3" xfId="6656"/>
    <cellStyle name="Normálna 2 2 4 3 2 2 2 4" xfId="8360"/>
    <cellStyle name="Normálna 2 2 4 3 2 2 3" xfId="5518"/>
    <cellStyle name="Normálna 2 2 4 3 2 2 3 2" xfId="7223"/>
    <cellStyle name="Normálna 2 2 4 3 2 2 3 3" xfId="8927"/>
    <cellStyle name="Normálna 2 2 4 3 2 2 4" xfId="4380"/>
    <cellStyle name="Normálna 2 2 4 3 2 2 5" xfId="6088"/>
    <cellStyle name="Normálna 2 2 4 3 2 2 6" xfId="7792"/>
    <cellStyle name="Normálna 2 2 4 3 2 3" xfId="2949"/>
    <cellStyle name="Normálna 2 2 4 3 2 3 2" xfId="4844"/>
    <cellStyle name="Normálna 2 2 4 3 2 3 3" xfId="6550"/>
    <cellStyle name="Normálna 2 2 4 3 2 3 4" xfId="8254"/>
    <cellStyle name="Normálna 2 2 4 3 2 4" xfId="3706"/>
    <cellStyle name="Normálna 2 2 4 3 2 4 2" xfId="5412"/>
    <cellStyle name="Normálna 2 2 4 3 2 4 3" xfId="7117"/>
    <cellStyle name="Normálna 2 2 4 3 2 4 4" xfId="8821"/>
    <cellStyle name="Normálna 2 2 4 3 2 5" xfId="4274"/>
    <cellStyle name="Normálna 2 2 4 3 2 6" xfId="5982"/>
    <cellStyle name="Normálna 2 2 4 3 2 7" xfId="7686"/>
    <cellStyle name="Normálna 2 2 4 3 3" xfId="2596"/>
    <cellStyle name="Normálna 2 2 4 3 3 2" xfId="2950"/>
    <cellStyle name="Normálna 2 2 4 3 3 2 2" xfId="4708"/>
    <cellStyle name="Normálna 2 2 4 3 3 2 3" xfId="6414"/>
    <cellStyle name="Normálna 2 2 4 3 3 2 4" xfId="8118"/>
    <cellStyle name="Normálna 2 2 4 3 3 3" xfId="3570"/>
    <cellStyle name="Normálna 2 2 4 3 3 3 2" xfId="5276"/>
    <cellStyle name="Normálna 2 2 4 3 3 3 3" xfId="6981"/>
    <cellStyle name="Normálna 2 2 4 3 3 3 4" xfId="8685"/>
    <cellStyle name="Normálna 2 2 4 3 3 4" xfId="4138"/>
    <cellStyle name="Normálna 2 2 4 3 3 5" xfId="5846"/>
    <cellStyle name="Normálna 2 2 4 3 3 6" xfId="7550"/>
    <cellStyle name="Normálna 2 2 4 3 4" xfId="2948"/>
    <cellStyle name="Normálna 2 2 4 3 4 2" xfId="4495"/>
    <cellStyle name="Normálna 2 2 4 3 4 3" xfId="6203"/>
    <cellStyle name="Normálna 2 2 4 3 4 4" xfId="7907"/>
    <cellStyle name="Normálna 2 2 4 3 5" xfId="3358"/>
    <cellStyle name="Normálna 2 2 4 3 5 2" xfId="5066"/>
    <cellStyle name="Normálna 2 2 4 3 5 3" xfId="6771"/>
    <cellStyle name="Normálna 2 2 4 3 5 4" xfId="8475"/>
    <cellStyle name="Normálna 2 2 4 3 6" xfId="3928"/>
    <cellStyle name="Normálna 2 2 4 3 7" xfId="5634"/>
    <cellStyle name="Normálna 2 2 4 3 8" xfId="7338"/>
    <cellStyle name="Normálna 2 2 4 4" xfId="858"/>
    <cellStyle name="Normálna 2 2 4 4 2" xfId="2597"/>
    <cellStyle name="Normálna 2 2 4 4 2 2" xfId="3247"/>
    <cellStyle name="Normálna 2 2 4 4 2 2 2" xfId="3813"/>
    <cellStyle name="Normálna 2 2 4 4 2 2 2 2" xfId="4951"/>
    <cellStyle name="Normálna 2 2 4 4 2 2 2 3" xfId="6657"/>
    <cellStyle name="Normálna 2 2 4 4 2 2 2 4" xfId="8361"/>
    <cellStyle name="Normálna 2 2 4 4 2 2 3" xfId="5519"/>
    <cellStyle name="Normálna 2 2 4 4 2 2 3 2" xfId="7224"/>
    <cellStyle name="Normálna 2 2 4 4 2 2 3 3" xfId="8928"/>
    <cellStyle name="Normálna 2 2 4 4 2 2 4" xfId="4381"/>
    <cellStyle name="Normálna 2 2 4 4 2 2 5" xfId="6089"/>
    <cellStyle name="Normálna 2 2 4 4 2 2 6" xfId="7793"/>
    <cellStyle name="Normálna 2 2 4 4 2 3" xfId="2952"/>
    <cellStyle name="Normálna 2 2 4 4 2 3 2" xfId="4845"/>
    <cellStyle name="Normálna 2 2 4 4 2 3 3" xfId="6551"/>
    <cellStyle name="Normálna 2 2 4 4 2 3 4" xfId="8255"/>
    <cellStyle name="Normálna 2 2 4 4 2 4" xfId="3707"/>
    <cellStyle name="Normálna 2 2 4 4 2 4 2" xfId="5413"/>
    <cellStyle name="Normálna 2 2 4 4 2 4 3" xfId="7118"/>
    <cellStyle name="Normálna 2 2 4 4 2 4 4" xfId="8822"/>
    <cellStyle name="Normálna 2 2 4 4 2 5" xfId="4275"/>
    <cellStyle name="Normálna 2 2 4 4 2 6" xfId="5983"/>
    <cellStyle name="Normálna 2 2 4 4 2 7" xfId="7687"/>
    <cellStyle name="Normálna 2 2 4 4 3" xfId="2598"/>
    <cellStyle name="Normálna 2 2 4 4 3 2" xfId="2953"/>
    <cellStyle name="Normálna 2 2 4 4 3 2 2" xfId="4709"/>
    <cellStyle name="Normálna 2 2 4 4 3 2 3" xfId="6415"/>
    <cellStyle name="Normálna 2 2 4 4 3 2 4" xfId="8119"/>
    <cellStyle name="Normálna 2 2 4 4 3 3" xfId="3571"/>
    <cellStyle name="Normálna 2 2 4 4 3 3 2" xfId="5277"/>
    <cellStyle name="Normálna 2 2 4 4 3 3 3" xfId="6982"/>
    <cellStyle name="Normálna 2 2 4 4 3 3 4" xfId="8686"/>
    <cellStyle name="Normálna 2 2 4 4 3 4" xfId="4139"/>
    <cellStyle name="Normálna 2 2 4 4 3 5" xfId="5847"/>
    <cellStyle name="Normálna 2 2 4 4 3 6" xfId="7551"/>
    <cellStyle name="Normálna 2 2 4 4 4" xfId="2951"/>
    <cellStyle name="Normálna 2 2 4 4 4 2" xfId="4496"/>
    <cellStyle name="Normálna 2 2 4 4 4 3" xfId="6204"/>
    <cellStyle name="Normálna 2 2 4 4 4 4" xfId="7908"/>
    <cellStyle name="Normálna 2 2 4 4 5" xfId="3359"/>
    <cellStyle name="Normálna 2 2 4 4 5 2" xfId="5067"/>
    <cellStyle name="Normálna 2 2 4 4 5 3" xfId="6772"/>
    <cellStyle name="Normálna 2 2 4 4 5 4" xfId="8476"/>
    <cellStyle name="Normálna 2 2 4 4 6" xfId="3929"/>
    <cellStyle name="Normálna 2 2 4 4 7" xfId="5635"/>
    <cellStyle name="Normálna 2 2 4 4 8" xfId="7339"/>
    <cellStyle name="Normálna 2 2 4 5" xfId="2442"/>
    <cellStyle name="Normálna 2 2 4 5 2" xfId="2599"/>
    <cellStyle name="Normálna 2 2 4 5 2 2" xfId="3248"/>
    <cellStyle name="Normálna 2 2 4 5 2 2 2" xfId="3814"/>
    <cellStyle name="Normálna 2 2 4 5 2 2 2 2" xfId="4952"/>
    <cellStyle name="Normálna 2 2 4 5 2 2 2 3" xfId="6658"/>
    <cellStyle name="Normálna 2 2 4 5 2 2 2 4" xfId="8362"/>
    <cellStyle name="Normálna 2 2 4 5 2 2 3" xfId="5520"/>
    <cellStyle name="Normálna 2 2 4 5 2 2 3 2" xfId="7225"/>
    <cellStyle name="Normálna 2 2 4 5 2 2 3 3" xfId="8929"/>
    <cellStyle name="Normálna 2 2 4 5 2 2 4" xfId="4382"/>
    <cellStyle name="Normálna 2 2 4 5 2 2 5" xfId="6090"/>
    <cellStyle name="Normálna 2 2 4 5 2 2 6" xfId="7794"/>
    <cellStyle name="Normálna 2 2 4 5 2 3" xfId="2955"/>
    <cellStyle name="Normálna 2 2 4 5 2 3 2" xfId="4846"/>
    <cellStyle name="Normálna 2 2 4 5 2 3 3" xfId="6552"/>
    <cellStyle name="Normálna 2 2 4 5 2 3 4" xfId="8256"/>
    <cellStyle name="Normálna 2 2 4 5 2 4" xfId="3708"/>
    <cellStyle name="Normálna 2 2 4 5 2 4 2" xfId="5414"/>
    <cellStyle name="Normálna 2 2 4 5 2 4 3" xfId="7119"/>
    <cellStyle name="Normálna 2 2 4 5 2 4 4" xfId="8823"/>
    <cellStyle name="Normálna 2 2 4 5 2 5" xfId="4276"/>
    <cellStyle name="Normálna 2 2 4 5 2 6" xfId="5984"/>
    <cellStyle name="Normálna 2 2 4 5 2 7" xfId="7688"/>
    <cellStyle name="Normálna 2 2 4 5 3" xfId="2600"/>
    <cellStyle name="Normálna 2 2 4 5 3 2" xfId="2956"/>
    <cellStyle name="Normálna 2 2 4 5 3 2 2" xfId="4710"/>
    <cellStyle name="Normálna 2 2 4 5 3 2 3" xfId="6416"/>
    <cellStyle name="Normálna 2 2 4 5 3 2 4" xfId="8120"/>
    <cellStyle name="Normálna 2 2 4 5 3 3" xfId="3572"/>
    <cellStyle name="Normálna 2 2 4 5 3 3 2" xfId="5278"/>
    <cellStyle name="Normálna 2 2 4 5 3 3 3" xfId="6983"/>
    <cellStyle name="Normálna 2 2 4 5 3 3 4" xfId="8687"/>
    <cellStyle name="Normálna 2 2 4 5 3 4" xfId="4140"/>
    <cellStyle name="Normálna 2 2 4 5 3 5" xfId="5848"/>
    <cellStyle name="Normálna 2 2 4 5 3 6" xfId="7552"/>
    <cellStyle name="Normálna 2 2 4 5 4" xfId="2954"/>
    <cellStyle name="Normálna 2 2 4 5 4 2" xfId="4621"/>
    <cellStyle name="Normálna 2 2 4 5 4 3" xfId="6327"/>
    <cellStyle name="Normálna 2 2 4 5 4 4" xfId="8031"/>
    <cellStyle name="Normálna 2 2 4 5 5" xfId="3483"/>
    <cellStyle name="Normálna 2 2 4 5 5 2" xfId="5189"/>
    <cellStyle name="Normálna 2 2 4 5 5 3" xfId="6894"/>
    <cellStyle name="Normálna 2 2 4 5 5 4" xfId="8598"/>
    <cellStyle name="Normálna 2 2 4 5 6" xfId="4051"/>
    <cellStyle name="Normálna 2 2 4 5 7" xfId="5759"/>
    <cellStyle name="Normálna 2 2 4 5 8" xfId="7463"/>
    <cellStyle name="Normálna 2 2 4 6" xfId="2601"/>
    <cellStyle name="Normálna 2 2 4 6 2" xfId="3249"/>
    <cellStyle name="Normálna 2 2 4 6 2 2" xfId="3815"/>
    <cellStyle name="Normálna 2 2 4 6 2 2 2" xfId="4953"/>
    <cellStyle name="Normálna 2 2 4 6 2 2 3" xfId="6659"/>
    <cellStyle name="Normálna 2 2 4 6 2 2 4" xfId="8363"/>
    <cellStyle name="Normálna 2 2 4 6 2 3" xfId="5521"/>
    <cellStyle name="Normálna 2 2 4 6 2 3 2" xfId="7226"/>
    <cellStyle name="Normálna 2 2 4 6 2 3 3" xfId="8930"/>
    <cellStyle name="Normálna 2 2 4 6 2 4" xfId="4383"/>
    <cellStyle name="Normálna 2 2 4 6 2 5" xfId="6091"/>
    <cellStyle name="Normálna 2 2 4 6 2 6" xfId="7795"/>
    <cellStyle name="Normálna 2 2 4 6 3" xfId="2957"/>
    <cellStyle name="Normálna 2 2 4 6 3 2" xfId="4847"/>
    <cellStyle name="Normálna 2 2 4 6 3 3" xfId="6553"/>
    <cellStyle name="Normálna 2 2 4 6 3 4" xfId="8257"/>
    <cellStyle name="Normálna 2 2 4 6 4" xfId="3709"/>
    <cellStyle name="Normálna 2 2 4 6 4 2" xfId="5415"/>
    <cellStyle name="Normálna 2 2 4 6 4 3" xfId="7120"/>
    <cellStyle name="Normálna 2 2 4 6 4 4" xfId="8824"/>
    <cellStyle name="Normálna 2 2 4 6 5" xfId="4277"/>
    <cellStyle name="Normálna 2 2 4 6 6" xfId="5985"/>
    <cellStyle name="Normálna 2 2 4 6 7" xfId="7689"/>
    <cellStyle name="Normálna 2 2 4 7" xfId="2602"/>
    <cellStyle name="Normálna 2 2 4 7 2" xfId="2958"/>
    <cellStyle name="Normálna 2 2 4 7 2 2" xfId="4706"/>
    <cellStyle name="Normálna 2 2 4 7 2 3" xfId="6412"/>
    <cellStyle name="Normálna 2 2 4 7 2 4" xfId="8116"/>
    <cellStyle name="Normálna 2 2 4 7 3" xfId="3568"/>
    <cellStyle name="Normálna 2 2 4 7 3 2" xfId="5274"/>
    <cellStyle name="Normálna 2 2 4 7 3 3" xfId="6979"/>
    <cellStyle name="Normálna 2 2 4 7 3 4" xfId="8683"/>
    <cellStyle name="Normálna 2 2 4 7 4" xfId="4136"/>
    <cellStyle name="Normálna 2 2 4 7 5" xfId="5844"/>
    <cellStyle name="Normálna 2 2 4 7 6" xfId="7548"/>
    <cellStyle name="Normálna 2 2 4 8" xfId="2944"/>
    <cellStyle name="Normálna 2 2 4 8 2" xfId="4472"/>
    <cellStyle name="Normálna 2 2 4 8 3" xfId="6180"/>
    <cellStyle name="Normálna 2 2 4 8 4" xfId="7884"/>
    <cellStyle name="Normálna 2 2 4 9" xfId="3335"/>
    <cellStyle name="Normálna 2 2 4 9 2" xfId="5043"/>
    <cellStyle name="Normálna 2 2 4 9 3" xfId="6748"/>
    <cellStyle name="Normálna 2 2 4 9 4" xfId="8452"/>
    <cellStyle name="Normálna 2 2 5" xfId="2364"/>
    <cellStyle name="Normálna 2 2 5 2" xfId="2603"/>
    <cellStyle name="Normálna 2 2 5 2 2" xfId="3250"/>
    <cellStyle name="Normálna 2 2 5 2 2 2" xfId="3816"/>
    <cellStyle name="Normálna 2 2 5 2 2 2 2" xfId="4954"/>
    <cellStyle name="Normálna 2 2 5 2 2 2 3" xfId="6660"/>
    <cellStyle name="Normálna 2 2 5 2 2 2 4" xfId="8364"/>
    <cellStyle name="Normálna 2 2 5 2 2 3" xfId="5522"/>
    <cellStyle name="Normálna 2 2 5 2 2 3 2" xfId="7227"/>
    <cellStyle name="Normálna 2 2 5 2 2 3 3" xfId="8931"/>
    <cellStyle name="Normálna 2 2 5 2 2 4" xfId="4384"/>
    <cellStyle name="Normálna 2 2 5 2 2 5" xfId="6092"/>
    <cellStyle name="Normálna 2 2 5 2 2 6" xfId="7796"/>
    <cellStyle name="Normálna 2 2 5 2 3" xfId="2960"/>
    <cellStyle name="Normálna 2 2 5 2 3 2" xfId="4848"/>
    <cellStyle name="Normálna 2 2 5 2 3 3" xfId="6554"/>
    <cellStyle name="Normálna 2 2 5 2 3 4" xfId="8258"/>
    <cellStyle name="Normálna 2 2 5 2 4" xfId="3710"/>
    <cellStyle name="Normálna 2 2 5 2 4 2" xfId="5416"/>
    <cellStyle name="Normálna 2 2 5 2 4 3" xfId="7121"/>
    <cellStyle name="Normálna 2 2 5 2 4 4" xfId="8825"/>
    <cellStyle name="Normálna 2 2 5 2 5" xfId="4278"/>
    <cellStyle name="Normálna 2 2 5 2 6" xfId="5986"/>
    <cellStyle name="Normálna 2 2 5 2 7" xfId="7690"/>
    <cellStyle name="Normálna 2 2 5 3" xfId="2604"/>
    <cellStyle name="Normálna 2 2 5 3 2" xfId="2961"/>
    <cellStyle name="Normálna 2 2 5 3 2 2" xfId="4711"/>
    <cellStyle name="Normálna 2 2 5 3 2 3" xfId="6417"/>
    <cellStyle name="Normálna 2 2 5 3 2 4" xfId="8121"/>
    <cellStyle name="Normálna 2 2 5 3 3" xfId="3573"/>
    <cellStyle name="Normálna 2 2 5 3 3 2" xfId="5279"/>
    <cellStyle name="Normálna 2 2 5 3 3 3" xfId="6984"/>
    <cellStyle name="Normálna 2 2 5 3 3 4" xfId="8688"/>
    <cellStyle name="Normálna 2 2 5 3 4" xfId="4141"/>
    <cellStyle name="Normálna 2 2 5 3 5" xfId="5849"/>
    <cellStyle name="Normálna 2 2 5 3 6" xfId="7553"/>
    <cellStyle name="Normálna 2 2 5 4" xfId="2959"/>
    <cellStyle name="Normálna 2 2 5 4 2" xfId="4557"/>
    <cellStyle name="Normálna 2 2 5 4 3" xfId="6263"/>
    <cellStyle name="Normálna 2 2 5 4 4" xfId="7967"/>
    <cellStyle name="Normálna 2 2 5 5" xfId="3418"/>
    <cellStyle name="Normálna 2 2 5 5 2" xfId="5125"/>
    <cellStyle name="Normálna 2 2 5 5 3" xfId="6830"/>
    <cellStyle name="Normálna 2 2 5 5 4" xfId="8534"/>
    <cellStyle name="Normálna 2 2 5 6" xfId="3987"/>
    <cellStyle name="Normálna 2 2 5 7" xfId="5695"/>
    <cellStyle name="Normálna 2 2 5 8" xfId="7398"/>
    <cellStyle name="Normálna 2 2 6" xfId="2378"/>
    <cellStyle name="Normálna 2 2 6 2" xfId="2605"/>
    <cellStyle name="Normálna 2 2 6 2 2" xfId="2963"/>
    <cellStyle name="Normálna 2 2 6 2 2 2" xfId="4712"/>
    <cellStyle name="Normálna 2 2 6 2 2 3" xfId="6418"/>
    <cellStyle name="Normálna 2 2 6 2 2 4" xfId="8122"/>
    <cellStyle name="Normálna 2 2 6 2 3" xfId="3574"/>
    <cellStyle name="Normálna 2 2 6 2 3 2" xfId="5280"/>
    <cellStyle name="Normálna 2 2 6 2 3 3" xfId="6985"/>
    <cellStyle name="Normálna 2 2 6 2 3 4" xfId="8689"/>
    <cellStyle name="Normálna 2 2 6 2 4" xfId="4142"/>
    <cellStyle name="Normálna 2 2 6 2 5" xfId="5850"/>
    <cellStyle name="Normálna 2 2 6 2 6" xfId="7554"/>
    <cellStyle name="Normálna 2 2 6 3" xfId="2962"/>
    <cellStyle name="Normálna 2 2 6 3 2" xfId="4569"/>
    <cellStyle name="Normálna 2 2 6 3 3" xfId="6275"/>
    <cellStyle name="Normálna 2 2 6 3 4" xfId="7979"/>
    <cellStyle name="Normálna 2 2 6 4" xfId="3430"/>
    <cellStyle name="Normálna 2 2 6 4 2" xfId="5137"/>
    <cellStyle name="Normálna 2 2 6 4 3" xfId="6842"/>
    <cellStyle name="Normálna 2 2 6 4 4" xfId="8546"/>
    <cellStyle name="Normálna 2 2 6 5" xfId="3999"/>
    <cellStyle name="Normálna 2 2 6 6" xfId="5707"/>
    <cellStyle name="Normálna 2 2 6 7" xfId="7410"/>
    <cellStyle name="Normálna 2 3" xfId="262"/>
    <cellStyle name="Normálna 2 4" xfId="263"/>
    <cellStyle name="Normálna 2 4 2" xfId="264"/>
    <cellStyle name="Normálna 2 5" xfId="265"/>
    <cellStyle name="Normálna 2 5 2" xfId="266"/>
    <cellStyle name="Normálna 20" xfId="2464"/>
    <cellStyle name="Normálna 20 2" xfId="2964"/>
    <cellStyle name="Normálna 20 2 2" xfId="4639"/>
    <cellStyle name="Normálna 20 2 3" xfId="6345"/>
    <cellStyle name="Normálna 20 2 4" xfId="8049"/>
    <cellStyle name="Normálna 20 3" xfId="3501"/>
    <cellStyle name="Normálna 20 3 2" xfId="5207"/>
    <cellStyle name="Normálna 20 3 3" xfId="6912"/>
    <cellStyle name="Normálna 20 3 4" xfId="8616"/>
    <cellStyle name="Normálna 20 4" xfId="4069"/>
    <cellStyle name="Normálna 20 5" xfId="5777"/>
    <cellStyle name="Normálna 20 6" xfId="7481"/>
    <cellStyle name="Normálna 21" xfId="2965"/>
    <cellStyle name="Normálna 21 2" xfId="3817"/>
    <cellStyle name="Normálna 21 2 2" xfId="4955"/>
    <cellStyle name="Normálna 21 2 3" xfId="6661"/>
    <cellStyle name="Normálna 21 2 4" xfId="8365"/>
    <cellStyle name="Normálna 21 3" xfId="5523"/>
    <cellStyle name="Normálna 21 3 2" xfId="7228"/>
    <cellStyle name="Normálna 21 3 3" xfId="8932"/>
    <cellStyle name="Normálna 21 4" xfId="4385"/>
    <cellStyle name="Normálna 21 5" xfId="6093"/>
    <cellStyle name="Normálna 21 6" xfId="7797"/>
    <cellStyle name="Normálna 3" xfId="267"/>
    <cellStyle name="Normálna 3 10" xfId="2606"/>
    <cellStyle name="Normálna 3 10 2" xfId="3251"/>
    <cellStyle name="Normálna 3 10 2 2" xfId="3818"/>
    <cellStyle name="Normálna 3 10 2 2 2" xfId="4956"/>
    <cellStyle name="Normálna 3 10 2 2 3" xfId="6662"/>
    <cellStyle name="Normálna 3 10 2 2 4" xfId="8366"/>
    <cellStyle name="Normálna 3 10 2 3" xfId="5524"/>
    <cellStyle name="Normálna 3 10 2 3 2" xfId="7229"/>
    <cellStyle name="Normálna 3 10 2 3 3" xfId="8933"/>
    <cellStyle name="Normálna 3 10 2 4" xfId="4386"/>
    <cellStyle name="Normálna 3 10 2 5" xfId="6094"/>
    <cellStyle name="Normálna 3 10 2 6" xfId="7798"/>
    <cellStyle name="Normálna 3 10 3" xfId="2967"/>
    <cellStyle name="Normálna 3 10 3 2" xfId="4849"/>
    <cellStyle name="Normálna 3 10 3 3" xfId="6555"/>
    <cellStyle name="Normálna 3 10 3 4" xfId="8259"/>
    <cellStyle name="Normálna 3 10 4" xfId="3711"/>
    <cellStyle name="Normálna 3 10 4 2" xfId="5417"/>
    <cellStyle name="Normálna 3 10 4 3" xfId="7122"/>
    <cellStyle name="Normálna 3 10 4 4" xfId="8826"/>
    <cellStyle name="Normálna 3 10 5" xfId="4279"/>
    <cellStyle name="Normálna 3 10 6" xfId="5987"/>
    <cellStyle name="Normálna 3 10 7" xfId="7691"/>
    <cellStyle name="Normálna 3 11" xfId="2607"/>
    <cellStyle name="Normálna 3 11 2" xfId="2968"/>
    <cellStyle name="Normálna 3 11 2 2" xfId="4713"/>
    <cellStyle name="Normálna 3 11 2 3" xfId="6419"/>
    <cellStyle name="Normálna 3 11 2 4" xfId="8123"/>
    <cellStyle name="Normálna 3 11 3" xfId="3575"/>
    <cellStyle name="Normálna 3 11 3 2" xfId="5281"/>
    <cellStyle name="Normálna 3 11 3 3" xfId="6986"/>
    <cellStyle name="Normálna 3 11 3 4" xfId="8690"/>
    <cellStyle name="Normálna 3 11 4" xfId="4143"/>
    <cellStyle name="Normálna 3 11 5" xfId="5851"/>
    <cellStyle name="Normálna 3 11 6" xfId="7555"/>
    <cellStyle name="Normálna 3 12" xfId="2966"/>
    <cellStyle name="Normálna 3 12 2" xfId="4458"/>
    <cellStyle name="Normálna 3 12 3" xfId="6166"/>
    <cellStyle name="Normálna 3 12 4" xfId="7870"/>
    <cellStyle name="Normálna 3 13" xfId="3321"/>
    <cellStyle name="Normálna 3 13 2" xfId="5029"/>
    <cellStyle name="Normálna 3 13 3" xfId="6734"/>
    <cellStyle name="Normálna 3 13 4" xfId="8438"/>
    <cellStyle name="Normálna 3 14" xfId="3891"/>
    <cellStyle name="Normálna 3 15" xfId="5597"/>
    <cellStyle name="Normálna 3 16" xfId="7301"/>
    <cellStyle name="Normálna 3 2" xfId="268"/>
    <cellStyle name="Normálna 3 3" xfId="269"/>
    <cellStyle name="Normálna 3 3 2" xfId="270"/>
    <cellStyle name="Normálna 3 4" xfId="271"/>
    <cellStyle name="Normálna 3 5" xfId="272"/>
    <cellStyle name="Normálna 3 6" xfId="859"/>
    <cellStyle name="Normálna 3 6 2" xfId="2608"/>
    <cellStyle name="Normálna 3 6 2 2" xfId="3252"/>
    <cellStyle name="Normálna 3 6 2 2 2" xfId="3819"/>
    <cellStyle name="Normálna 3 6 2 2 2 2" xfId="4957"/>
    <cellStyle name="Normálna 3 6 2 2 2 3" xfId="6663"/>
    <cellStyle name="Normálna 3 6 2 2 2 4" xfId="8367"/>
    <cellStyle name="Normálna 3 6 2 2 3" xfId="5525"/>
    <cellStyle name="Normálna 3 6 2 2 3 2" xfId="7230"/>
    <cellStyle name="Normálna 3 6 2 2 3 3" xfId="8934"/>
    <cellStyle name="Normálna 3 6 2 2 4" xfId="4387"/>
    <cellStyle name="Normálna 3 6 2 2 5" xfId="6095"/>
    <cellStyle name="Normálna 3 6 2 2 6" xfId="7799"/>
    <cellStyle name="Normálna 3 6 2 3" xfId="2970"/>
    <cellStyle name="Normálna 3 6 2 3 2" xfId="4850"/>
    <cellStyle name="Normálna 3 6 2 3 3" xfId="6556"/>
    <cellStyle name="Normálna 3 6 2 3 4" xfId="8260"/>
    <cellStyle name="Normálna 3 6 2 4" xfId="3712"/>
    <cellStyle name="Normálna 3 6 2 4 2" xfId="5418"/>
    <cellStyle name="Normálna 3 6 2 4 3" xfId="7123"/>
    <cellStyle name="Normálna 3 6 2 4 4" xfId="8827"/>
    <cellStyle name="Normálna 3 6 2 5" xfId="4280"/>
    <cellStyle name="Normálna 3 6 2 6" xfId="5988"/>
    <cellStyle name="Normálna 3 6 2 7" xfId="7692"/>
    <cellStyle name="Normálna 3 6 3" xfId="2609"/>
    <cellStyle name="Normálna 3 6 3 2" xfId="2971"/>
    <cellStyle name="Normálna 3 6 3 2 2" xfId="4714"/>
    <cellStyle name="Normálna 3 6 3 2 3" xfId="6420"/>
    <cellStyle name="Normálna 3 6 3 2 4" xfId="8124"/>
    <cellStyle name="Normálna 3 6 3 3" xfId="3576"/>
    <cellStyle name="Normálna 3 6 3 3 2" xfId="5282"/>
    <cellStyle name="Normálna 3 6 3 3 3" xfId="6987"/>
    <cellStyle name="Normálna 3 6 3 3 4" xfId="8691"/>
    <cellStyle name="Normálna 3 6 3 4" xfId="4144"/>
    <cellStyle name="Normálna 3 6 3 5" xfId="5852"/>
    <cellStyle name="Normálna 3 6 3 6" xfId="7556"/>
    <cellStyle name="Normálna 3 6 4" xfId="2969"/>
    <cellStyle name="Normálna 3 6 4 2" xfId="4497"/>
    <cellStyle name="Normálna 3 6 4 3" xfId="6205"/>
    <cellStyle name="Normálna 3 6 4 4" xfId="7909"/>
    <cellStyle name="Normálna 3 6 5" xfId="3360"/>
    <cellStyle name="Normálna 3 6 5 2" xfId="5068"/>
    <cellStyle name="Normálna 3 6 5 3" xfId="6773"/>
    <cellStyle name="Normálna 3 6 5 4" xfId="8477"/>
    <cellStyle name="Normálna 3 6 6" xfId="3930"/>
    <cellStyle name="Normálna 3 6 7" xfId="5636"/>
    <cellStyle name="Normálna 3 6 8" xfId="7340"/>
    <cellStyle name="Normálna 3 7" xfId="860"/>
    <cellStyle name="Normálna 3 7 2" xfId="2610"/>
    <cellStyle name="Normálna 3 7 2 2" xfId="3253"/>
    <cellStyle name="Normálna 3 7 2 2 2" xfId="3820"/>
    <cellStyle name="Normálna 3 7 2 2 2 2" xfId="4958"/>
    <cellStyle name="Normálna 3 7 2 2 2 3" xfId="6664"/>
    <cellStyle name="Normálna 3 7 2 2 2 4" xfId="8368"/>
    <cellStyle name="Normálna 3 7 2 2 3" xfId="5526"/>
    <cellStyle name="Normálna 3 7 2 2 3 2" xfId="7231"/>
    <cellStyle name="Normálna 3 7 2 2 3 3" xfId="8935"/>
    <cellStyle name="Normálna 3 7 2 2 4" xfId="4388"/>
    <cellStyle name="Normálna 3 7 2 2 5" xfId="6096"/>
    <cellStyle name="Normálna 3 7 2 2 6" xfId="7800"/>
    <cellStyle name="Normálna 3 7 2 3" xfId="2973"/>
    <cellStyle name="Normálna 3 7 2 3 2" xfId="4851"/>
    <cellStyle name="Normálna 3 7 2 3 3" xfId="6557"/>
    <cellStyle name="Normálna 3 7 2 3 4" xfId="8261"/>
    <cellStyle name="Normálna 3 7 2 4" xfId="3713"/>
    <cellStyle name="Normálna 3 7 2 4 2" xfId="5419"/>
    <cellStyle name="Normálna 3 7 2 4 3" xfId="7124"/>
    <cellStyle name="Normálna 3 7 2 4 4" xfId="8828"/>
    <cellStyle name="Normálna 3 7 2 5" xfId="4281"/>
    <cellStyle name="Normálna 3 7 2 6" xfId="5989"/>
    <cellStyle name="Normálna 3 7 2 7" xfId="7693"/>
    <cellStyle name="Normálna 3 7 3" xfId="2611"/>
    <cellStyle name="Normálna 3 7 3 2" xfId="2974"/>
    <cellStyle name="Normálna 3 7 3 2 2" xfId="4715"/>
    <cellStyle name="Normálna 3 7 3 2 3" xfId="6421"/>
    <cellStyle name="Normálna 3 7 3 2 4" xfId="8125"/>
    <cellStyle name="Normálna 3 7 3 3" xfId="3577"/>
    <cellStyle name="Normálna 3 7 3 3 2" xfId="5283"/>
    <cellStyle name="Normálna 3 7 3 3 3" xfId="6988"/>
    <cellStyle name="Normálna 3 7 3 3 4" xfId="8692"/>
    <cellStyle name="Normálna 3 7 3 4" xfId="4145"/>
    <cellStyle name="Normálna 3 7 3 5" xfId="5853"/>
    <cellStyle name="Normálna 3 7 3 6" xfId="7557"/>
    <cellStyle name="Normálna 3 7 4" xfId="2972"/>
    <cellStyle name="Normálna 3 7 4 2" xfId="4498"/>
    <cellStyle name="Normálna 3 7 4 3" xfId="6206"/>
    <cellStyle name="Normálna 3 7 4 4" xfId="7910"/>
    <cellStyle name="Normálna 3 7 5" xfId="3361"/>
    <cellStyle name="Normálna 3 7 5 2" xfId="5069"/>
    <cellStyle name="Normálna 3 7 5 3" xfId="6774"/>
    <cellStyle name="Normálna 3 7 5 4" xfId="8478"/>
    <cellStyle name="Normálna 3 7 6" xfId="3931"/>
    <cellStyle name="Normálna 3 7 7" xfId="5637"/>
    <cellStyle name="Normálna 3 7 8" xfId="7341"/>
    <cellStyle name="Normálna 3 8" xfId="861"/>
    <cellStyle name="Normálna 3 8 2" xfId="2612"/>
    <cellStyle name="Normálna 3 8 2 2" xfId="3254"/>
    <cellStyle name="Normálna 3 8 2 2 2" xfId="3821"/>
    <cellStyle name="Normálna 3 8 2 2 2 2" xfId="4959"/>
    <cellStyle name="Normálna 3 8 2 2 2 3" xfId="6665"/>
    <cellStyle name="Normálna 3 8 2 2 2 4" xfId="8369"/>
    <cellStyle name="Normálna 3 8 2 2 3" xfId="5527"/>
    <cellStyle name="Normálna 3 8 2 2 3 2" xfId="7232"/>
    <cellStyle name="Normálna 3 8 2 2 3 3" xfId="8936"/>
    <cellStyle name="Normálna 3 8 2 2 4" xfId="4389"/>
    <cellStyle name="Normálna 3 8 2 2 5" xfId="6097"/>
    <cellStyle name="Normálna 3 8 2 2 6" xfId="7801"/>
    <cellStyle name="Normálna 3 8 2 3" xfId="2976"/>
    <cellStyle name="Normálna 3 8 2 3 2" xfId="4852"/>
    <cellStyle name="Normálna 3 8 2 3 3" xfId="6558"/>
    <cellStyle name="Normálna 3 8 2 3 4" xfId="8262"/>
    <cellStyle name="Normálna 3 8 2 4" xfId="3714"/>
    <cellStyle name="Normálna 3 8 2 4 2" xfId="5420"/>
    <cellStyle name="Normálna 3 8 2 4 3" xfId="7125"/>
    <cellStyle name="Normálna 3 8 2 4 4" xfId="8829"/>
    <cellStyle name="Normálna 3 8 2 5" xfId="4282"/>
    <cellStyle name="Normálna 3 8 2 6" xfId="5990"/>
    <cellStyle name="Normálna 3 8 2 7" xfId="7694"/>
    <cellStyle name="Normálna 3 8 3" xfId="2613"/>
    <cellStyle name="Normálna 3 8 3 2" xfId="2977"/>
    <cellStyle name="Normálna 3 8 3 2 2" xfId="4716"/>
    <cellStyle name="Normálna 3 8 3 2 3" xfId="6422"/>
    <cellStyle name="Normálna 3 8 3 2 4" xfId="8126"/>
    <cellStyle name="Normálna 3 8 3 3" xfId="3578"/>
    <cellStyle name="Normálna 3 8 3 3 2" xfId="5284"/>
    <cellStyle name="Normálna 3 8 3 3 3" xfId="6989"/>
    <cellStyle name="Normálna 3 8 3 3 4" xfId="8693"/>
    <cellStyle name="Normálna 3 8 3 4" xfId="4146"/>
    <cellStyle name="Normálna 3 8 3 5" xfId="5854"/>
    <cellStyle name="Normálna 3 8 3 6" xfId="7558"/>
    <cellStyle name="Normálna 3 8 4" xfId="2975"/>
    <cellStyle name="Normálna 3 8 4 2" xfId="4499"/>
    <cellStyle name="Normálna 3 8 4 3" xfId="6207"/>
    <cellStyle name="Normálna 3 8 4 4" xfId="7911"/>
    <cellStyle name="Normálna 3 8 5" xfId="3362"/>
    <cellStyle name="Normálna 3 8 5 2" xfId="5070"/>
    <cellStyle name="Normálna 3 8 5 3" xfId="6775"/>
    <cellStyle name="Normálna 3 8 5 4" xfId="8479"/>
    <cellStyle name="Normálna 3 8 6" xfId="3932"/>
    <cellStyle name="Normálna 3 8 7" xfId="5638"/>
    <cellStyle name="Normálna 3 8 8" xfId="7342"/>
    <cellStyle name="Normálna 3 9" xfId="2429"/>
    <cellStyle name="Normálna 3 9 2" xfId="2614"/>
    <cellStyle name="Normálna 3 9 2 2" xfId="3255"/>
    <cellStyle name="Normálna 3 9 2 2 2" xfId="3822"/>
    <cellStyle name="Normálna 3 9 2 2 2 2" xfId="4960"/>
    <cellStyle name="Normálna 3 9 2 2 2 3" xfId="6666"/>
    <cellStyle name="Normálna 3 9 2 2 2 4" xfId="8370"/>
    <cellStyle name="Normálna 3 9 2 2 3" xfId="5528"/>
    <cellStyle name="Normálna 3 9 2 2 3 2" xfId="7233"/>
    <cellStyle name="Normálna 3 9 2 2 3 3" xfId="8937"/>
    <cellStyle name="Normálna 3 9 2 2 4" xfId="4390"/>
    <cellStyle name="Normálna 3 9 2 2 5" xfId="6098"/>
    <cellStyle name="Normálna 3 9 2 2 6" xfId="7802"/>
    <cellStyle name="Normálna 3 9 2 3" xfId="2979"/>
    <cellStyle name="Normálna 3 9 2 3 2" xfId="4853"/>
    <cellStyle name="Normálna 3 9 2 3 3" xfId="6559"/>
    <cellStyle name="Normálna 3 9 2 3 4" xfId="8263"/>
    <cellStyle name="Normálna 3 9 2 4" xfId="3715"/>
    <cellStyle name="Normálna 3 9 2 4 2" xfId="5421"/>
    <cellStyle name="Normálna 3 9 2 4 3" xfId="7126"/>
    <cellStyle name="Normálna 3 9 2 4 4" xfId="8830"/>
    <cellStyle name="Normálna 3 9 2 5" xfId="4283"/>
    <cellStyle name="Normálna 3 9 2 6" xfId="5991"/>
    <cellStyle name="Normálna 3 9 2 7" xfId="7695"/>
    <cellStyle name="Normálna 3 9 3" xfId="2615"/>
    <cellStyle name="Normálna 3 9 3 2" xfId="2980"/>
    <cellStyle name="Normálna 3 9 3 2 2" xfId="4717"/>
    <cellStyle name="Normálna 3 9 3 2 3" xfId="6423"/>
    <cellStyle name="Normálna 3 9 3 2 4" xfId="8127"/>
    <cellStyle name="Normálna 3 9 3 3" xfId="3579"/>
    <cellStyle name="Normálna 3 9 3 3 2" xfId="5285"/>
    <cellStyle name="Normálna 3 9 3 3 3" xfId="6990"/>
    <cellStyle name="Normálna 3 9 3 3 4" xfId="8694"/>
    <cellStyle name="Normálna 3 9 3 4" xfId="4147"/>
    <cellStyle name="Normálna 3 9 3 5" xfId="5855"/>
    <cellStyle name="Normálna 3 9 3 6" xfId="7559"/>
    <cellStyle name="Normálna 3 9 4" xfId="2978"/>
    <cellStyle name="Normálna 3 9 4 2" xfId="4613"/>
    <cellStyle name="Normálna 3 9 4 3" xfId="6319"/>
    <cellStyle name="Normálna 3 9 4 4" xfId="8023"/>
    <cellStyle name="Normálna 3 9 5" xfId="3475"/>
    <cellStyle name="Normálna 3 9 5 2" xfId="5181"/>
    <cellStyle name="Normálna 3 9 5 3" xfId="6886"/>
    <cellStyle name="Normálna 3 9 5 4" xfId="8590"/>
    <cellStyle name="Normálna 3 9 6" xfId="4043"/>
    <cellStyle name="Normálna 3 9 7" xfId="5751"/>
    <cellStyle name="Normálna 3 9 8" xfId="7454"/>
    <cellStyle name="Normálna 4" xfId="273"/>
    <cellStyle name="Normálna 4 2" xfId="274"/>
    <cellStyle name="Normálna 4 2 2" xfId="275"/>
    <cellStyle name="Normálna 4 2 2 10" xfId="2981"/>
    <cellStyle name="Normálna 4 2 2 10 2" xfId="4459"/>
    <cellStyle name="Normálna 4 2 2 10 3" xfId="6167"/>
    <cellStyle name="Normálna 4 2 2 10 4" xfId="7871"/>
    <cellStyle name="Normálna 4 2 2 11" xfId="3322"/>
    <cellStyle name="Normálna 4 2 2 11 2" xfId="5030"/>
    <cellStyle name="Normálna 4 2 2 11 3" xfId="6735"/>
    <cellStyle name="Normálna 4 2 2 11 4" xfId="8439"/>
    <cellStyle name="Normálna 4 2 2 12" xfId="3892"/>
    <cellStyle name="Normálna 4 2 2 13" xfId="5598"/>
    <cellStyle name="Normálna 4 2 2 14" xfId="7302"/>
    <cellStyle name="Normálna 4 2 2 2" xfId="276"/>
    <cellStyle name="Normálna 4 2 2 2 10" xfId="3893"/>
    <cellStyle name="Normálna 4 2 2 2 11" xfId="5599"/>
    <cellStyle name="Normálna 4 2 2 2 12" xfId="7303"/>
    <cellStyle name="Normálna 4 2 2 2 2" xfId="862"/>
    <cellStyle name="Normálna 4 2 2 2 2 2" xfId="2616"/>
    <cellStyle name="Normálna 4 2 2 2 2 2 2" xfId="3256"/>
    <cellStyle name="Normálna 4 2 2 2 2 2 2 2" xfId="3823"/>
    <cellStyle name="Normálna 4 2 2 2 2 2 2 2 2" xfId="4961"/>
    <cellStyle name="Normálna 4 2 2 2 2 2 2 2 3" xfId="6667"/>
    <cellStyle name="Normálna 4 2 2 2 2 2 2 2 4" xfId="8371"/>
    <cellStyle name="Normálna 4 2 2 2 2 2 2 3" xfId="5529"/>
    <cellStyle name="Normálna 4 2 2 2 2 2 2 3 2" xfId="7234"/>
    <cellStyle name="Normálna 4 2 2 2 2 2 2 3 3" xfId="8938"/>
    <cellStyle name="Normálna 4 2 2 2 2 2 2 4" xfId="4391"/>
    <cellStyle name="Normálna 4 2 2 2 2 2 2 5" xfId="6099"/>
    <cellStyle name="Normálna 4 2 2 2 2 2 2 6" xfId="7803"/>
    <cellStyle name="Normálna 4 2 2 2 2 2 3" xfId="2984"/>
    <cellStyle name="Normálna 4 2 2 2 2 2 3 2" xfId="4854"/>
    <cellStyle name="Normálna 4 2 2 2 2 2 3 3" xfId="6560"/>
    <cellStyle name="Normálna 4 2 2 2 2 2 3 4" xfId="8264"/>
    <cellStyle name="Normálna 4 2 2 2 2 2 4" xfId="3716"/>
    <cellStyle name="Normálna 4 2 2 2 2 2 4 2" xfId="5422"/>
    <cellStyle name="Normálna 4 2 2 2 2 2 4 3" xfId="7127"/>
    <cellStyle name="Normálna 4 2 2 2 2 2 4 4" xfId="8831"/>
    <cellStyle name="Normálna 4 2 2 2 2 2 5" xfId="4284"/>
    <cellStyle name="Normálna 4 2 2 2 2 2 6" xfId="5992"/>
    <cellStyle name="Normálna 4 2 2 2 2 2 7" xfId="7696"/>
    <cellStyle name="Normálna 4 2 2 2 2 3" xfId="2617"/>
    <cellStyle name="Normálna 4 2 2 2 2 3 2" xfId="2985"/>
    <cellStyle name="Normálna 4 2 2 2 2 3 2 2" xfId="4720"/>
    <cellStyle name="Normálna 4 2 2 2 2 3 2 3" xfId="6426"/>
    <cellStyle name="Normálna 4 2 2 2 2 3 2 4" xfId="8130"/>
    <cellStyle name="Normálna 4 2 2 2 2 3 3" xfId="3582"/>
    <cellStyle name="Normálna 4 2 2 2 2 3 3 2" xfId="5288"/>
    <cellStyle name="Normálna 4 2 2 2 2 3 3 3" xfId="6993"/>
    <cellStyle name="Normálna 4 2 2 2 2 3 3 4" xfId="8697"/>
    <cellStyle name="Normálna 4 2 2 2 2 3 4" xfId="4150"/>
    <cellStyle name="Normálna 4 2 2 2 2 3 5" xfId="5858"/>
    <cellStyle name="Normálna 4 2 2 2 2 3 6" xfId="7562"/>
    <cellStyle name="Normálna 4 2 2 2 2 4" xfId="2983"/>
    <cellStyle name="Normálna 4 2 2 2 2 4 2" xfId="4500"/>
    <cellStyle name="Normálna 4 2 2 2 2 4 3" xfId="6208"/>
    <cellStyle name="Normálna 4 2 2 2 2 4 4" xfId="7912"/>
    <cellStyle name="Normálna 4 2 2 2 2 5" xfId="3363"/>
    <cellStyle name="Normálna 4 2 2 2 2 5 2" xfId="5071"/>
    <cellStyle name="Normálna 4 2 2 2 2 5 3" xfId="6776"/>
    <cellStyle name="Normálna 4 2 2 2 2 5 4" xfId="8480"/>
    <cellStyle name="Normálna 4 2 2 2 2 6" xfId="3933"/>
    <cellStyle name="Normálna 4 2 2 2 2 7" xfId="5639"/>
    <cellStyle name="Normálna 4 2 2 2 2 8" xfId="7343"/>
    <cellStyle name="Normálna 4 2 2 2 3" xfId="863"/>
    <cellStyle name="Normálna 4 2 2 2 3 2" xfId="2618"/>
    <cellStyle name="Normálna 4 2 2 2 3 2 2" xfId="3257"/>
    <cellStyle name="Normálna 4 2 2 2 3 2 2 2" xfId="3824"/>
    <cellStyle name="Normálna 4 2 2 2 3 2 2 2 2" xfId="4962"/>
    <cellStyle name="Normálna 4 2 2 2 3 2 2 2 3" xfId="6668"/>
    <cellStyle name="Normálna 4 2 2 2 3 2 2 2 4" xfId="8372"/>
    <cellStyle name="Normálna 4 2 2 2 3 2 2 3" xfId="5530"/>
    <cellStyle name="Normálna 4 2 2 2 3 2 2 3 2" xfId="7235"/>
    <cellStyle name="Normálna 4 2 2 2 3 2 2 3 3" xfId="8939"/>
    <cellStyle name="Normálna 4 2 2 2 3 2 2 4" xfId="4392"/>
    <cellStyle name="Normálna 4 2 2 2 3 2 2 5" xfId="6100"/>
    <cellStyle name="Normálna 4 2 2 2 3 2 2 6" xfId="7804"/>
    <cellStyle name="Normálna 4 2 2 2 3 2 3" xfId="2987"/>
    <cellStyle name="Normálna 4 2 2 2 3 2 3 2" xfId="4855"/>
    <cellStyle name="Normálna 4 2 2 2 3 2 3 3" xfId="6561"/>
    <cellStyle name="Normálna 4 2 2 2 3 2 3 4" xfId="8265"/>
    <cellStyle name="Normálna 4 2 2 2 3 2 4" xfId="3717"/>
    <cellStyle name="Normálna 4 2 2 2 3 2 4 2" xfId="5423"/>
    <cellStyle name="Normálna 4 2 2 2 3 2 4 3" xfId="7128"/>
    <cellStyle name="Normálna 4 2 2 2 3 2 4 4" xfId="8832"/>
    <cellStyle name="Normálna 4 2 2 2 3 2 5" xfId="4285"/>
    <cellStyle name="Normálna 4 2 2 2 3 2 6" xfId="5993"/>
    <cellStyle name="Normálna 4 2 2 2 3 2 7" xfId="7697"/>
    <cellStyle name="Normálna 4 2 2 2 3 3" xfId="2619"/>
    <cellStyle name="Normálna 4 2 2 2 3 3 2" xfId="2988"/>
    <cellStyle name="Normálna 4 2 2 2 3 3 2 2" xfId="4721"/>
    <cellStyle name="Normálna 4 2 2 2 3 3 2 3" xfId="6427"/>
    <cellStyle name="Normálna 4 2 2 2 3 3 2 4" xfId="8131"/>
    <cellStyle name="Normálna 4 2 2 2 3 3 3" xfId="3583"/>
    <cellStyle name="Normálna 4 2 2 2 3 3 3 2" xfId="5289"/>
    <cellStyle name="Normálna 4 2 2 2 3 3 3 3" xfId="6994"/>
    <cellStyle name="Normálna 4 2 2 2 3 3 3 4" xfId="8698"/>
    <cellStyle name="Normálna 4 2 2 2 3 3 4" xfId="4151"/>
    <cellStyle name="Normálna 4 2 2 2 3 3 5" xfId="5859"/>
    <cellStyle name="Normálna 4 2 2 2 3 3 6" xfId="7563"/>
    <cellStyle name="Normálna 4 2 2 2 3 4" xfId="2986"/>
    <cellStyle name="Normálna 4 2 2 2 3 4 2" xfId="4501"/>
    <cellStyle name="Normálna 4 2 2 2 3 4 3" xfId="6209"/>
    <cellStyle name="Normálna 4 2 2 2 3 4 4" xfId="7913"/>
    <cellStyle name="Normálna 4 2 2 2 3 5" xfId="3364"/>
    <cellStyle name="Normálna 4 2 2 2 3 5 2" xfId="5072"/>
    <cellStyle name="Normálna 4 2 2 2 3 5 3" xfId="6777"/>
    <cellStyle name="Normálna 4 2 2 2 3 5 4" xfId="8481"/>
    <cellStyle name="Normálna 4 2 2 2 3 6" xfId="3934"/>
    <cellStyle name="Normálna 4 2 2 2 3 7" xfId="5640"/>
    <cellStyle name="Normálna 4 2 2 2 3 8" xfId="7344"/>
    <cellStyle name="Normálna 4 2 2 2 4" xfId="864"/>
    <cellStyle name="Normálna 4 2 2 2 4 2" xfId="2620"/>
    <cellStyle name="Normálna 4 2 2 2 4 2 2" xfId="3258"/>
    <cellStyle name="Normálna 4 2 2 2 4 2 2 2" xfId="3825"/>
    <cellStyle name="Normálna 4 2 2 2 4 2 2 2 2" xfId="4963"/>
    <cellStyle name="Normálna 4 2 2 2 4 2 2 2 3" xfId="6669"/>
    <cellStyle name="Normálna 4 2 2 2 4 2 2 2 4" xfId="8373"/>
    <cellStyle name="Normálna 4 2 2 2 4 2 2 3" xfId="5531"/>
    <cellStyle name="Normálna 4 2 2 2 4 2 2 3 2" xfId="7236"/>
    <cellStyle name="Normálna 4 2 2 2 4 2 2 3 3" xfId="8940"/>
    <cellStyle name="Normálna 4 2 2 2 4 2 2 4" xfId="4393"/>
    <cellStyle name="Normálna 4 2 2 2 4 2 2 5" xfId="6101"/>
    <cellStyle name="Normálna 4 2 2 2 4 2 2 6" xfId="7805"/>
    <cellStyle name="Normálna 4 2 2 2 4 2 3" xfId="2990"/>
    <cellStyle name="Normálna 4 2 2 2 4 2 3 2" xfId="4856"/>
    <cellStyle name="Normálna 4 2 2 2 4 2 3 3" xfId="6562"/>
    <cellStyle name="Normálna 4 2 2 2 4 2 3 4" xfId="8266"/>
    <cellStyle name="Normálna 4 2 2 2 4 2 4" xfId="3718"/>
    <cellStyle name="Normálna 4 2 2 2 4 2 4 2" xfId="5424"/>
    <cellStyle name="Normálna 4 2 2 2 4 2 4 3" xfId="7129"/>
    <cellStyle name="Normálna 4 2 2 2 4 2 4 4" xfId="8833"/>
    <cellStyle name="Normálna 4 2 2 2 4 2 5" xfId="4286"/>
    <cellStyle name="Normálna 4 2 2 2 4 2 6" xfId="5994"/>
    <cellStyle name="Normálna 4 2 2 2 4 2 7" xfId="7698"/>
    <cellStyle name="Normálna 4 2 2 2 4 3" xfId="2621"/>
    <cellStyle name="Normálna 4 2 2 2 4 3 2" xfId="2991"/>
    <cellStyle name="Normálna 4 2 2 2 4 3 2 2" xfId="4722"/>
    <cellStyle name="Normálna 4 2 2 2 4 3 2 3" xfId="6428"/>
    <cellStyle name="Normálna 4 2 2 2 4 3 2 4" xfId="8132"/>
    <cellStyle name="Normálna 4 2 2 2 4 3 3" xfId="3584"/>
    <cellStyle name="Normálna 4 2 2 2 4 3 3 2" xfId="5290"/>
    <cellStyle name="Normálna 4 2 2 2 4 3 3 3" xfId="6995"/>
    <cellStyle name="Normálna 4 2 2 2 4 3 3 4" xfId="8699"/>
    <cellStyle name="Normálna 4 2 2 2 4 3 4" xfId="4152"/>
    <cellStyle name="Normálna 4 2 2 2 4 3 5" xfId="5860"/>
    <cellStyle name="Normálna 4 2 2 2 4 3 6" xfId="7564"/>
    <cellStyle name="Normálna 4 2 2 2 4 4" xfId="2989"/>
    <cellStyle name="Normálna 4 2 2 2 4 4 2" xfId="4502"/>
    <cellStyle name="Normálna 4 2 2 2 4 4 3" xfId="6210"/>
    <cellStyle name="Normálna 4 2 2 2 4 4 4" xfId="7914"/>
    <cellStyle name="Normálna 4 2 2 2 4 5" xfId="3365"/>
    <cellStyle name="Normálna 4 2 2 2 4 5 2" xfId="5073"/>
    <cellStyle name="Normálna 4 2 2 2 4 5 3" xfId="6778"/>
    <cellStyle name="Normálna 4 2 2 2 4 5 4" xfId="8482"/>
    <cellStyle name="Normálna 4 2 2 2 4 6" xfId="3935"/>
    <cellStyle name="Normálna 4 2 2 2 4 7" xfId="5641"/>
    <cellStyle name="Normálna 4 2 2 2 4 8" xfId="7345"/>
    <cellStyle name="Normálna 4 2 2 2 5" xfId="2443"/>
    <cellStyle name="Normálna 4 2 2 2 5 2" xfId="2622"/>
    <cellStyle name="Normálna 4 2 2 2 5 2 2" xfId="3259"/>
    <cellStyle name="Normálna 4 2 2 2 5 2 2 2" xfId="3826"/>
    <cellStyle name="Normálna 4 2 2 2 5 2 2 2 2" xfId="4964"/>
    <cellStyle name="Normálna 4 2 2 2 5 2 2 2 3" xfId="6670"/>
    <cellStyle name="Normálna 4 2 2 2 5 2 2 2 4" xfId="8374"/>
    <cellStyle name="Normálna 4 2 2 2 5 2 2 3" xfId="5532"/>
    <cellStyle name="Normálna 4 2 2 2 5 2 2 3 2" xfId="7237"/>
    <cellStyle name="Normálna 4 2 2 2 5 2 2 3 3" xfId="8941"/>
    <cellStyle name="Normálna 4 2 2 2 5 2 2 4" xfId="4394"/>
    <cellStyle name="Normálna 4 2 2 2 5 2 2 5" xfId="6102"/>
    <cellStyle name="Normálna 4 2 2 2 5 2 2 6" xfId="7806"/>
    <cellStyle name="Normálna 4 2 2 2 5 2 3" xfId="2993"/>
    <cellStyle name="Normálna 4 2 2 2 5 2 3 2" xfId="4857"/>
    <cellStyle name="Normálna 4 2 2 2 5 2 3 3" xfId="6563"/>
    <cellStyle name="Normálna 4 2 2 2 5 2 3 4" xfId="8267"/>
    <cellStyle name="Normálna 4 2 2 2 5 2 4" xfId="3719"/>
    <cellStyle name="Normálna 4 2 2 2 5 2 4 2" xfId="5425"/>
    <cellStyle name="Normálna 4 2 2 2 5 2 4 3" xfId="7130"/>
    <cellStyle name="Normálna 4 2 2 2 5 2 4 4" xfId="8834"/>
    <cellStyle name="Normálna 4 2 2 2 5 2 5" xfId="4287"/>
    <cellStyle name="Normálna 4 2 2 2 5 2 6" xfId="5995"/>
    <cellStyle name="Normálna 4 2 2 2 5 2 7" xfId="7699"/>
    <cellStyle name="Normálna 4 2 2 2 5 3" xfId="2623"/>
    <cellStyle name="Normálna 4 2 2 2 5 3 2" xfId="2994"/>
    <cellStyle name="Normálna 4 2 2 2 5 3 2 2" xfId="4723"/>
    <cellStyle name="Normálna 4 2 2 2 5 3 2 3" xfId="6429"/>
    <cellStyle name="Normálna 4 2 2 2 5 3 2 4" xfId="8133"/>
    <cellStyle name="Normálna 4 2 2 2 5 3 3" xfId="3585"/>
    <cellStyle name="Normálna 4 2 2 2 5 3 3 2" xfId="5291"/>
    <cellStyle name="Normálna 4 2 2 2 5 3 3 3" xfId="6996"/>
    <cellStyle name="Normálna 4 2 2 2 5 3 3 4" xfId="8700"/>
    <cellStyle name="Normálna 4 2 2 2 5 3 4" xfId="4153"/>
    <cellStyle name="Normálna 4 2 2 2 5 3 5" xfId="5861"/>
    <cellStyle name="Normálna 4 2 2 2 5 3 6" xfId="7565"/>
    <cellStyle name="Normálna 4 2 2 2 5 4" xfId="2992"/>
    <cellStyle name="Normálna 4 2 2 2 5 4 2" xfId="4622"/>
    <cellStyle name="Normálna 4 2 2 2 5 4 3" xfId="6328"/>
    <cellStyle name="Normálna 4 2 2 2 5 4 4" xfId="8032"/>
    <cellStyle name="Normálna 4 2 2 2 5 5" xfId="3484"/>
    <cellStyle name="Normálna 4 2 2 2 5 5 2" xfId="5190"/>
    <cellStyle name="Normálna 4 2 2 2 5 5 3" xfId="6895"/>
    <cellStyle name="Normálna 4 2 2 2 5 5 4" xfId="8599"/>
    <cellStyle name="Normálna 4 2 2 2 5 6" xfId="4052"/>
    <cellStyle name="Normálna 4 2 2 2 5 7" xfId="5760"/>
    <cellStyle name="Normálna 4 2 2 2 5 8" xfId="7464"/>
    <cellStyle name="Normálna 4 2 2 2 6" xfId="2624"/>
    <cellStyle name="Normálna 4 2 2 2 6 2" xfId="3260"/>
    <cellStyle name="Normálna 4 2 2 2 6 2 2" xfId="3827"/>
    <cellStyle name="Normálna 4 2 2 2 6 2 2 2" xfId="4965"/>
    <cellStyle name="Normálna 4 2 2 2 6 2 2 3" xfId="6671"/>
    <cellStyle name="Normálna 4 2 2 2 6 2 2 4" xfId="8375"/>
    <cellStyle name="Normálna 4 2 2 2 6 2 3" xfId="5533"/>
    <cellStyle name="Normálna 4 2 2 2 6 2 3 2" xfId="7238"/>
    <cellStyle name="Normálna 4 2 2 2 6 2 3 3" xfId="8942"/>
    <cellStyle name="Normálna 4 2 2 2 6 2 4" xfId="4395"/>
    <cellStyle name="Normálna 4 2 2 2 6 2 5" xfId="6103"/>
    <cellStyle name="Normálna 4 2 2 2 6 2 6" xfId="7807"/>
    <cellStyle name="Normálna 4 2 2 2 6 3" xfId="2995"/>
    <cellStyle name="Normálna 4 2 2 2 6 3 2" xfId="4858"/>
    <cellStyle name="Normálna 4 2 2 2 6 3 3" xfId="6564"/>
    <cellStyle name="Normálna 4 2 2 2 6 3 4" xfId="8268"/>
    <cellStyle name="Normálna 4 2 2 2 6 4" xfId="3720"/>
    <cellStyle name="Normálna 4 2 2 2 6 4 2" xfId="5426"/>
    <cellStyle name="Normálna 4 2 2 2 6 4 3" xfId="7131"/>
    <cellStyle name="Normálna 4 2 2 2 6 4 4" xfId="8835"/>
    <cellStyle name="Normálna 4 2 2 2 6 5" xfId="4288"/>
    <cellStyle name="Normálna 4 2 2 2 6 6" xfId="5996"/>
    <cellStyle name="Normálna 4 2 2 2 6 7" xfId="7700"/>
    <cellStyle name="Normálna 4 2 2 2 7" xfId="2625"/>
    <cellStyle name="Normálna 4 2 2 2 7 2" xfId="2996"/>
    <cellStyle name="Normálna 4 2 2 2 7 2 2" xfId="4719"/>
    <cellStyle name="Normálna 4 2 2 2 7 2 3" xfId="6425"/>
    <cellStyle name="Normálna 4 2 2 2 7 2 4" xfId="8129"/>
    <cellStyle name="Normálna 4 2 2 2 7 3" xfId="3581"/>
    <cellStyle name="Normálna 4 2 2 2 7 3 2" xfId="5287"/>
    <cellStyle name="Normálna 4 2 2 2 7 3 3" xfId="6992"/>
    <cellStyle name="Normálna 4 2 2 2 7 3 4" xfId="8696"/>
    <cellStyle name="Normálna 4 2 2 2 7 4" xfId="4149"/>
    <cellStyle name="Normálna 4 2 2 2 7 5" xfId="5857"/>
    <cellStyle name="Normálna 4 2 2 2 7 6" xfId="7561"/>
    <cellStyle name="Normálna 4 2 2 2 8" xfId="2982"/>
    <cellStyle name="Normálna 4 2 2 2 8 2" xfId="4460"/>
    <cellStyle name="Normálna 4 2 2 2 8 3" xfId="6168"/>
    <cellStyle name="Normálna 4 2 2 2 8 4" xfId="7872"/>
    <cellStyle name="Normálna 4 2 2 2 9" xfId="3323"/>
    <cellStyle name="Normálna 4 2 2 2 9 2" xfId="5031"/>
    <cellStyle name="Normálna 4 2 2 2 9 3" xfId="6736"/>
    <cellStyle name="Normálna 4 2 2 2 9 4" xfId="8440"/>
    <cellStyle name="Normálna 4 2 2 3" xfId="277"/>
    <cellStyle name="Normálna 4 2 2 4" xfId="865"/>
    <cellStyle name="Normálna 4 2 2 4 2" xfId="2626"/>
    <cellStyle name="Normálna 4 2 2 4 2 2" xfId="3261"/>
    <cellStyle name="Normálna 4 2 2 4 2 2 2" xfId="3828"/>
    <cellStyle name="Normálna 4 2 2 4 2 2 2 2" xfId="4966"/>
    <cellStyle name="Normálna 4 2 2 4 2 2 2 3" xfId="6672"/>
    <cellStyle name="Normálna 4 2 2 4 2 2 2 4" xfId="8376"/>
    <cellStyle name="Normálna 4 2 2 4 2 2 3" xfId="5534"/>
    <cellStyle name="Normálna 4 2 2 4 2 2 3 2" xfId="7239"/>
    <cellStyle name="Normálna 4 2 2 4 2 2 3 3" xfId="8943"/>
    <cellStyle name="Normálna 4 2 2 4 2 2 4" xfId="4396"/>
    <cellStyle name="Normálna 4 2 2 4 2 2 5" xfId="6104"/>
    <cellStyle name="Normálna 4 2 2 4 2 2 6" xfId="7808"/>
    <cellStyle name="Normálna 4 2 2 4 2 3" xfId="2998"/>
    <cellStyle name="Normálna 4 2 2 4 2 3 2" xfId="4859"/>
    <cellStyle name="Normálna 4 2 2 4 2 3 3" xfId="6565"/>
    <cellStyle name="Normálna 4 2 2 4 2 3 4" xfId="8269"/>
    <cellStyle name="Normálna 4 2 2 4 2 4" xfId="3721"/>
    <cellStyle name="Normálna 4 2 2 4 2 4 2" xfId="5427"/>
    <cellStyle name="Normálna 4 2 2 4 2 4 3" xfId="7132"/>
    <cellStyle name="Normálna 4 2 2 4 2 4 4" xfId="8836"/>
    <cellStyle name="Normálna 4 2 2 4 2 5" xfId="4289"/>
    <cellStyle name="Normálna 4 2 2 4 2 6" xfId="5997"/>
    <cellStyle name="Normálna 4 2 2 4 2 7" xfId="7701"/>
    <cellStyle name="Normálna 4 2 2 4 3" xfId="2627"/>
    <cellStyle name="Normálna 4 2 2 4 3 2" xfId="2999"/>
    <cellStyle name="Normálna 4 2 2 4 3 2 2" xfId="4724"/>
    <cellStyle name="Normálna 4 2 2 4 3 2 3" xfId="6430"/>
    <cellStyle name="Normálna 4 2 2 4 3 2 4" xfId="8134"/>
    <cellStyle name="Normálna 4 2 2 4 3 3" xfId="3586"/>
    <cellStyle name="Normálna 4 2 2 4 3 3 2" xfId="5292"/>
    <cellStyle name="Normálna 4 2 2 4 3 3 3" xfId="6997"/>
    <cellStyle name="Normálna 4 2 2 4 3 3 4" xfId="8701"/>
    <cellStyle name="Normálna 4 2 2 4 3 4" xfId="4154"/>
    <cellStyle name="Normálna 4 2 2 4 3 5" xfId="5862"/>
    <cellStyle name="Normálna 4 2 2 4 3 6" xfId="7566"/>
    <cellStyle name="Normálna 4 2 2 4 4" xfId="2997"/>
    <cellStyle name="Normálna 4 2 2 4 4 2" xfId="4503"/>
    <cellStyle name="Normálna 4 2 2 4 4 3" xfId="6211"/>
    <cellStyle name="Normálna 4 2 2 4 4 4" xfId="7915"/>
    <cellStyle name="Normálna 4 2 2 4 5" xfId="3366"/>
    <cellStyle name="Normálna 4 2 2 4 5 2" xfId="5074"/>
    <cellStyle name="Normálna 4 2 2 4 5 3" xfId="6779"/>
    <cellStyle name="Normálna 4 2 2 4 5 4" xfId="8483"/>
    <cellStyle name="Normálna 4 2 2 4 6" xfId="3936"/>
    <cellStyle name="Normálna 4 2 2 4 7" xfId="5642"/>
    <cellStyle name="Normálna 4 2 2 4 8" xfId="7346"/>
    <cellStyle name="Normálna 4 2 2 5" xfId="866"/>
    <cellStyle name="Normálna 4 2 2 5 2" xfId="2628"/>
    <cellStyle name="Normálna 4 2 2 5 2 2" xfId="3262"/>
    <cellStyle name="Normálna 4 2 2 5 2 2 2" xfId="3829"/>
    <cellStyle name="Normálna 4 2 2 5 2 2 2 2" xfId="4967"/>
    <cellStyle name="Normálna 4 2 2 5 2 2 2 3" xfId="6673"/>
    <cellStyle name="Normálna 4 2 2 5 2 2 2 4" xfId="8377"/>
    <cellStyle name="Normálna 4 2 2 5 2 2 3" xfId="5535"/>
    <cellStyle name="Normálna 4 2 2 5 2 2 3 2" xfId="7240"/>
    <cellStyle name="Normálna 4 2 2 5 2 2 3 3" xfId="8944"/>
    <cellStyle name="Normálna 4 2 2 5 2 2 4" xfId="4397"/>
    <cellStyle name="Normálna 4 2 2 5 2 2 5" xfId="6105"/>
    <cellStyle name="Normálna 4 2 2 5 2 2 6" xfId="7809"/>
    <cellStyle name="Normálna 4 2 2 5 2 3" xfId="3001"/>
    <cellStyle name="Normálna 4 2 2 5 2 3 2" xfId="4860"/>
    <cellStyle name="Normálna 4 2 2 5 2 3 3" xfId="6566"/>
    <cellStyle name="Normálna 4 2 2 5 2 3 4" xfId="8270"/>
    <cellStyle name="Normálna 4 2 2 5 2 4" xfId="3722"/>
    <cellStyle name="Normálna 4 2 2 5 2 4 2" xfId="5428"/>
    <cellStyle name="Normálna 4 2 2 5 2 4 3" xfId="7133"/>
    <cellStyle name="Normálna 4 2 2 5 2 4 4" xfId="8837"/>
    <cellStyle name="Normálna 4 2 2 5 2 5" xfId="4290"/>
    <cellStyle name="Normálna 4 2 2 5 2 6" xfId="5998"/>
    <cellStyle name="Normálna 4 2 2 5 2 7" xfId="7702"/>
    <cellStyle name="Normálna 4 2 2 5 3" xfId="2629"/>
    <cellStyle name="Normálna 4 2 2 5 3 2" xfId="3002"/>
    <cellStyle name="Normálna 4 2 2 5 3 2 2" xfId="4725"/>
    <cellStyle name="Normálna 4 2 2 5 3 2 3" xfId="6431"/>
    <cellStyle name="Normálna 4 2 2 5 3 2 4" xfId="8135"/>
    <cellStyle name="Normálna 4 2 2 5 3 3" xfId="3587"/>
    <cellStyle name="Normálna 4 2 2 5 3 3 2" xfId="5293"/>
    <cellStyle name="Normálna 4 2 2 5 3 3 3" xfId="6998"/>
    <cellStyle name="Normálna 4 2 2 5 3 3 4" xfId="8702"/>
    <cellStyle name="Normálna 4 2 2 5 3 4" xfId="4155"/>
    <cellStyle name="Normálna 4 2 2 5 3 5" xfId="5863"/>
    <cellStyle name="Normálna 4 2 2 5 3 6" xfId="7567"/>
    <cellStyle name="Normálna 4 2 2 5 4" xfId="3000"/>
    <cellStyle name="Normálna 4 2 2 5 4 2" xfId="4504"/>
    <cellStyle name="Normálna 4 2 2 5 4 3" xfId="6212"/>
    <cellStyle name="Normálna 4 2 2 5 4 4" xfId="7916"/>
    <cellStyle name="Normálna 4 2 2 5 5" xfId="3367"/>
    <cellStyle name="Normálna 4 2 2 5 5 2" xfId="5075"/>
    <cellStyle name="Normálna 4 2 2 5 5 3" xfId="6780"/>
    <cellStyle name="Normálna 4 2 2 5 5 4" xfId="8484"/>
    <cellStyle name="Normálna 4 2 2 5 6" xfId="3937"/>
    <cellStyle name="Normálna 4 2 2 5 7" xfId="5643"/>
    <cellStyle name="Normálna 4 2 2 5 8" xfId="7347"/>
    <cellStyle name="Normálna 4 2 2 6" xfId="867"/>
    <cellStyle name="Normálna 4 2 2 6 2" xfId="2630"/>
    <cellStyle name="Normálna 4 2 2 6 2 2" xfId="3263"/>
    <cellStyle name="Normálna 4 2 2 6 2 2 2" xfId="3830"/>
    <cellStyle name="Normálna 4 2 2 6 2 2 2 2" xfId="4968"/>
    <cellStyle name="Normálna 4 2 2 6 2 2 2 3" xfId="6674"/>
    <cellStyle name="Normálna 4 2 2 6 2 2 2 4" xfId="8378"/>
    <cellStyle name="Normálna 4 2 2 6 2 2 3" xfId="5536"/>
    <cellStyle name="Normálna 4 2 2 6 2 2 3 2" xfId="7241"/>
    <cellStyle name="Normálna 4 2 2 6 2 2 3 3" xfId="8945"/>
    <cellStyle name="Normálna 4 2 2 6 2 2 4" xfId="4398"/>
    <cellStyle name="Normálna 4 2 2 6 2 2 5" xfId="6106"/>
    <cellStyle name="Normálna 4 2 2 6 2 2 6" xfId="7810"/>
    <cellStyle name="Normálna 4 2 2 6 2 3" xfId="3004"/>
    <cellStyle name="Normálna 4 2 2 6 2 3 2" xfId="4861"/>
    <cellStyle name="Normálna 4 2 2 6 2 3 3" xfId="6567"/>
    <cellStyle name="Normálna 4 2 2 6 2 3 4" xfId="8271"/>
    <cellStyle name="Normálna 4 2 2 6 2 4" xfId="3723"/>
    <cellStyle name="Normálna 4 2 2 6 2 4 2" xfId="5429"/>
    <cellStyle name="Normálna 4 2 2 6 2 4 3" xfId="7134"/>
    <cellStyle name="Normálna 4 2 2 6 2 4 4" xfId="8838"/>
    <cellStyle name="Normálna 4 2 2 6 2 5" xfId="4291"/>
    <cellStyle name="Normálna 4 2 2 6 2 6" xfId="5999"/>
    <cellStyle name="Normálna 4 2 2 6 2 7" xfId="7703"/>
    <cellStyle name="Normálna 4 2 2 6 3" xfId="2631"/>
    <cellStyle name="Normálna 4 2 2 6 3 2" xfId="3005"/>
    <cellStyle name="Normálna 4 2 2 6 3 2 2" xfId="4726"/>
    <cellStyle name="Normálna 4 2 2 6 3 2 3" xfId="6432"/>
    <cellStyle name="Normálna 4 2 2 6 3 2 4" xfId="8136"/>
    <cellStyle name="Normálna 4 2 2 6 3 3" xfId="3588"/>
    <cellStyle name="Normálna 4 2 2 6 3 3 2" xfId="5294"/>
    <cellStyle name="Normálna 4 2 2 6 3 3 3" xfId="6999"/>
    <cellStyle name="Normálna 4 2 2 6 3 3 4" xfId="8703"/>
    <cellStyle name="Normálna 4 2 2 6 3 4" xfId="4156"/>
    <cellStyle name="Normálna 4 2 2 6 3 5" xfId="5864"/>
    <cellStyle name="Normálna 4 2 2 6 3 6" xfId="7568"/>
    <cellStyle name="Normálna 4 2 2 6 4" xfId="3003"/>
    <cellStyle name="Normálna 4 2 2 6 4 2" xfId="4505"/>
    <cellStyle name="Normálna 4 2 2 6 4 3" xfId="6213"/>
    <cellStyle name="Normálna 4 2 2 6 4 4" xfId="7917"/>
    <cellStyle name="Normálna 4 2 2 6 5" xfId="3368"/>
    <cellStyle name="Normálna 4 2 2 6 5 2" xfId="5076"/>
    <cellStyle name="Normálna 4 2 2 6 5 3" xfId="6781"/>
    <cellStyle name="Normálna 4 2 2 6 5 4" xfId="8485"/>
    <cellStyle name="Normálna 4 2 2 6 6" xfId="3938"/>
    <cellStyle name="Normálna 4 2 2 6 7" xfId="5644"/>
    <cellStyle name="Normálna 4 2 2 6 8" xfId="7348"/>
    <cellStyle name="Normálna 4 2 2 7" xfId="2444"/>
    <cellStyle name="Normálna 4 2 2 7 2" xfId="2632"/>
    <cellStyle name="Normálna 4 2 2 7 2 2" xfId="3264"/>
    <cellStyle name="Normálna 4 2 2 7 2 2 2" xfId="3831"/>
    <cellStyle name="Normálna 4 2 2 7 2 2 2 2" xfId="4969"/>
    <cellStyle name="Normálna 4 2 2 7 2 2 2 3" xfId="6675"/>
    <cellStyle name="Normálna 4 2 2 7 2 2 2 4" xfId="8379"/>
    <cellStyle name="Normálna 4 2 2 7 2 2 3" xfId="5537"/>
    <cellStyle name="Normálna 4 2 2 7 2 2 3 2" xfId="7242"/>
    <cellStyle name="Normálna 4 2 2 7 2 2 3 3" xfId="8946"/>
    <cellStyle name="Normálna 4 2 2 7 2 2 4" xfId="4399"/>
    <cellStyle name="Normálna 4 2 2 7 2 2 5" xfId="6107"/>
    <cellStyle name="Normálna 4 2 2 7 2 2 6" xfId="7811"/>
    <cellStyle name="Normálna 4 2 2 7 2 3" xfId="3007"/>
    <cellStyle name="Normálna 4 2 2 7 2 3 2" xfId="4862"/>
    <cellStyle name="Normálna 4 2 2 7 2 3 3" xfId="6568"/>
    <cellStyle name="Normálna 4 2 2 7 2 3 4" xfId="8272"/>
    <cellStyle name="Normálna 4 2 2 7 2 4" xfId="3724"/>
    <cellStyle name="Normálna 4 2 2 7 2 4 2" xfId="5430"/>
    <cellStyle name="Normálna 4 2 2 7 2 4 3" xfId="7135"/>
    <cellStyle name="Normálna 4 2 2 7 2 4 4" xfId="8839"/>
    <cellStyle name="Normálna 4 2 2 7 2 5" xfId="4292"/>
    <cellStyle name="Normálna 4 2 2 7 2 6" xfId="6000"/>
    <cellStyle name="Normálna 4 2 2 7 2 7" xfId="7704"/>
    <cellStyle name="Normálna 4 2 2 7 3" xfId="2633"/>
    <cellStyle name="Normálna 4 2 2 7 3 2" xfId="3008"/>
    <cellStyle name="Normálna 4 2 2 7 3 2 2" xfId="4727"/>
    <cellStyle name="Normálna 4 2 2 7 3 2 3" xfId="6433"/>
    <cellStyle name="Normálna 4 2 2 7 3 2 4" xfId="8137"/>
    <cellStyle name="Normálna 4 2 2 7 3 3" xfId="3589"/>
    <cellStyle name="Normálna 4 2 2 7 3 3 2" xfId="5295"/>
    <cellStyle name="Normálna 4 2 2 7 3 3 3" xfId="7000"/>
    <cellStyle name="Normálna 4 2 2 7 3 3 4" xfId="8704"/>
    <cellStyle name="Normálna 4 2 2 7 3 4" xfId="4157"/>
    <cellStyle name="Normálna 4 2 2 7 3 5" xfId="5865"/>
    <cellStyle name="Normálna 4 2 2 7 3 6" xfId="7569"/>
    <cellStyle name="Normálna 4 2 2 7 4" xfId="3006"/>
    <cellStyle name="Normálna 4 2 2 7 4 2" xfId="4623"/>
    <cellStyle name="Normálna 4 2 2 7 4 3" xfId="6329"/>
    <cellStyle name="Normálna 4 2 2 7 4 4" xfId="8033"/>
    <cellStyle name="Normálna 4 2 2 7 5" xfId="3485"/>
    <cellStyle name="Normálna 4 2 2 7 5 2" xfId="5191"/>
    <cellStyle name="Normálna 4 2 2 7 5 3" xfId="6896"/>
    <cellStyle name="Normálna 4 2 2 7 5 4" xfId="8600"/>
    <cellStyle name="Normálna 4 2 2 7 6" xfId="4053"/>
    <cellStyle name="Normálna 4 2 2 7 7" xfId="5761"/>
    <cellStyle name="Normálna 4 2 2 7 8" xfId="7465"/>
    <cellStyle name="Normálna 4 2 2 8" xfId="2634"/>
    <cellStyle name="Normálna 4 2 2 8 2" xfId="3265"/>
    <cellStyle name="Normálna 4 2 2 8 2 2" xfId="3832"/>
    <cellStyle name="Normálna 4 2 2 8 2 2 2" xfId="4970"/>
    <cellStyle name="Normálna 4 2 2 8 2 2 3" xfId="6676"/>
    <cellStyle name="Normálna 4 2 2 8 2 2 4" xfId="8380"/>
    <cellStyle name="Normálna 4 2 2 8 2 3" xfId="5538"/>
    <cellStyle name="Normálna 4 2 2 8 2 3 2" xfId="7243"/>
    <cellStyle name="Normálna 4 2 2 8 2 3 3" xfId="8947"/>
    <cellStyle name="Normálna 4 2 2 8 2 4" xfId="4400"/>
    <cellStyle name="Normálna 4 2 2 8 2 5" xfId="6108"/>
    <cellStyle name="Normálna 4 2 2 8 2 6" xfId="7812"/>
    <cellStyle name="Normálna 4 2 2 8 3" xfId="3009"/>
    <cellStyle name="Normálna 4 2 2 8 3 2" xfId="4863"/>
    <cellStyle name="Normálna 4 2 2 8 3 3" xfId="6569"/>
    <cellStyle name="Normálna 4 2 2 8 3 4" xfId="8273"/>
    <cellStyle name="Normálna 4 2 2 8 4" xfId="3725"/>
    <cellStyle name="Normálna 4 2 2 8 4 2" xfId="5431"/>
    <cellStyle name="Normálna 4 2 2 8 4 3" xfId="7136"/>
    <cellStyle name="Normálna 4 2 2 8 4 4" xfId="8840"/>
    <cellStyle name="Normálna 4 2 2 8 5" xfId="4293"/>
    <cellStyle name="Normálna 4 2 2 8 6" xfId="6001"/>
    <cellStyle name="Normálna 4 2 2 8 7" xfId="7705"/>
    <cellStyle name="Normálna 4 2 2 9" xfId="2635"/>
    <cellStyle name="Normálna 4 2 2 9 2" xfId="3010"/>
    <cellStyle name="Normálna 4 2 2 9 2 2" xfId="4718"/>
    <cellStyle name="Normálna 4 2 2 9 2 3" xfId="6424"/>
    <cellStyle name="Normálna 4 2 2 9 2 4" xfId="8128"/>
    <cellStyle name="Normálna 4 2 2 9 3" xfId="3580"/>
    <cellStyle name="Normálna 4 2 2 9 3 2" xfId="5286"/>
    <cellStyle name="Normálna 4 2 2 9 3 3" xfId="6991"/>
    <cellStyle name="Normálna 4 2 2 9 3 4" xfId="8695"/>
    <cellStyle name="Normálna 4 2 2 9 4" xfId="4148"/>
    <cellStyle name="Normálna 4 2 2 9 5" xfId="5856"/>
    <cellStyle name="Normálna 4 2 2 9 6" xfId="7560"/>
    <cellStyle name="Normálna 4 3" xfId="278"/>
    <cellStyle name="Normálna 4 3 10" xfId="3894"/>
    <cellStyle name="Normálna 4 3 11" xfId="5600"/>
    <cellStyle name="Normálna 4 3 12" xfId="7304"/>
    <cellStyle name="Normálna 4 3 2" xfId="868"/>
    <cellStyle name="Normálna 4 3 2 2" xfId="2636"/>
    <cellStyle name="Normálna 4 3 2 2 2" xfId="3266"/>
    <cellStyle name="Normálna 4 3 2 2 2 2" xfId="3833"/>
    <cellStyle name="Normálna 4 3 2 2 2 2 2" xfId="4971"/>
    <cellStyle name="Normálna 4 3 2 2 2 2 3" xfId="6677"/>
    <cellStyle name="Normálna 4 3 2 2 2 2 4" xfId="8381"/>
    <cellStyle name="Normálna 4 3 2 2 2 3" xfId="5539"/>
    <cellStyle name="Normálna 4 3 2 2 2 3 2" xfId="7244"/>
    <cellStyle name="Normálna 4 3 2 2 2 3 3" xfId="8948"/>
    <cellStyle name="Normálna 4 3 2 2 2 4" xfId="4401"/>
    <cellStyle name="Normálna 4 3 2 2 2 5" xfId="6109"/>
    <cellStyle name="Normálna 4 3 2 2 2 6" xfId="7813"/>
    <cellStyle name="Normálna 4 3 2 2 3" xfId="3013"/>
    <cellStyle name="Normálna 4 3 2 2 3 2" xfId="4864"/>
    <cellStyle name="Normálna 4 3 2 2 3 3" xfId="6570"/>
    <cellStyle name="Normálna 4 3 2 2 3 4" xfId="8274"/>
    <cellStyle name="Normálna 4 3 2 2 4" xfId="3726"/>
    <cellStyle name="Normálna 4 3 2 2 4 2" xfId="5432"/>
    <cellStyle name="Normálna 4 3 2 2 4 3" xfId="7137"/>
    <cellStyle name="Normálna 4 3 2 2 4 4" xfId="8841"/>
    <cellStyle name="Normálna 4 3 2 2 5" xfId="4294"/>
    <cellStyle name="Normálna 4 3 2 2 6" xfId="6002"/>
    <cellStyle name="Normálna 4 3 2 2 7" xfId="7706"/>
    <cellStyle name="Normálna 4 3 2 3" xfId="2637"/>
    <cellStyle name="Normálna 4 3 2 3 2" xfId="3014"/>
    <cellStyle name="Normálna 4 3 2 3 2 2" xfId="4729"/>
    <cellStyle name="Normálna 4 3 2 3 2 3" xfId="6435"/>
    <cellStyle name="Normálna 4 3 2 3 2 4" xfId="8139"/>
    <cellStyle name="Normálna 4 3 2 3 3" xfId="3591"/>
    <cellStyle name="Normálna 4 3 2 3 3 2" xfId="5297"/>
    <cellStyle name="Normálna 4 3 2 3 3 3" xfId="7002"/>
    <cellStyle name="Normálna 4 3 2 3 3 4" xfId="8706"/>
    <cellStyle name="Normálna 4 3 2 3 4" xfId="4159"/>
    <cellStyle name="Normálna 4 3 2 3 5" xfId="5867"/>
    <cellStyle name="Normálna 4 3 2 3 6" xfId="7571"/>
    <cellStyle name="Normálna 4 3 2 4" xfId="3012"/>
    <cellStyle name="Normálna 4 3 2 4 2" xfId="4506"/>
    <cellStyle name="Normálna 4 3 2 4 3" xfId="6214"/>
    <cellStyle name="Normálna 4 3 2 4 4" xfId="7918"/>
    <cellStyle name="Normálna 4 3 2 5" xfId="3369"/>
    <cellStyle name="Normálna 4 3 2 5 2" xfId="5077"/>
    <cellStyle name="Normálna 4 3 2 5 3" xfId="6782"/>
    <cellStyle name="Normálna 4 3 2 5 4" xfId="8486"/>
    <cellStyle name="Normálna 4 3 2 6" xfId="3939"/>
    <cellStyle name="Normálna 4 3 2 7" xfId="5645"/>
    <cellStyle name="Normálna 4 3 2 8" xfId="7349"/>
    <cellStyle name="Normálna 4 3 3" xfId="869"/>
    <cellStyle name="Normálna 4 3 3 2" xfId="2638"/>
    <cellStyle name="Normálna 4 3 3 2 2" xfId="3267"/>
    <cellStyle name="Normálna 4 3 3 2 2 2" xfId="3834"/>
    <cellStyle name="Normálna 4 3 3 2 2 2 2" xfId="4972"/>
    <cellStyle name="Normálna 4 3 3 2 2 2 3" xfId="6678"/>
    <cellStyle name="Normálna 4 3 3 2 2 2 4" xfId="8382"/>
    <cellStyle name="Normálna 4 3 3 2 2 3" xfId="5540"/>
    <cellStyle name="Normálna 4 3 3 2 2 3 2" xfId="7245"/>
    <cellStyle name="Normálna 4 3 3 2 2 3 3" xfId="8949"/>
    <cellStyle name="Normálna 4 3 3 2 2 4" xfId="4402"/>
    <cellStyle name="Normálna 4 3 3 2 2 5" xfId="6110"/>
    <cellStyle name="Normálna 4 3 3 2 2 6" xfId="7814"/>
    <cellStyle name="Normálna 4 3 3 2 3" xfId="3016"/>
    <cellStyle name="Normálna 4 3 3 2 3 2" xfId="4865"/>
    <cellStyle name="Normálna 4 3 3 2 3 3" xfId="6571"/>
    <cellStyle name="Normálna 4 3 3 2 3 4" xfId="8275"/>
    <cellStyle name="Normálna 4 3 3 2 4" xfId="3727"/>
    <cellStyle name="Normálna 4 3 3 2 4 2" xfId="5433"/>
    <cellStyle name="Normálna 4 3 3 2 4 3" xfId="7138"/>
    <cellStyle name="Normálna 4 3 3 2 4 4" xfId="8842"/>
    <cellStyle name="Normálna 4 3 3 2 5" xfId="4295"/>
    <cellStyle name="Normálna 4 3 3 2 6" xfId="6003"/>
    <cellStyle name="Normálna 4 3 3 2 7" xfId="7707"/>
    <cellStyle name="Normálna 4 3 3 3" xfId="2639"/>
    <cellStyle name="Normálna 4 3 3 3 2" xfId="3017"/>
    <cellStyle name="Normálna 4 3 3 3 2 2" xfId="4730"/>
    <cellStyle name="Normálna 4 3 3 3 2 3" xfId="6436"/>
    <cellStyle name="Normálna 4 3 3 3 2 4" xfId="8140"/>
    <cellStyle name="Normálna 4 3 3 3 3" xfId="3592"/>
    <cellStyle name="Normálna 4 3 3 3 3 2" xfId="5298"/>
    <cellStyle name="Normálna 4 3 3 3 3 3" xfId="7003"/>
    <cellStyle name="Normálna 4 3 3 3 3 4" xfId="8707"/>
    <cellStyle name="Normálna 4 3 3 3 4" xfId="4160"/>
    <cellStyle name="Normálna 4 3 3 3 5" xfId="5868"/>
    <cellStyle name="Normálna 4 3 3 3 6" xfId="7572"/>
    <cellStyle name="Normálna 4 3 3 4" xfId="3015"/>
    <cellStyle name="Normálna 4 3 3 4 2" xfId="4507"/>
    <cellStyle name="Normálna 4 3 3 4 3" xfId="6215"/>
    <cellStyle name="Normálna 4 3 3 4 4" xfId="7919"/>
    <cellStyle name="Normálna 4 3 3 5" xfId="3370"/>
    <cellStyle name="Normálna 4 3 3 5 2" xfId="5078"/>
    <cellStyle name="Normálna 4 3 3 5 3" xfId="6783"/>
    <cellStyle name="Normálna 4 3 3 5 4" xfId="8487"/>
    <cellStyle name="Normálna 4 3 3 6" xfId="3940"/>
    <cellStyle name="Normálna 4 3 3 7" xfId="5646"/>
    <cellStyle name="Normálna 4 3 3 8" xfId="7350"/>
    <cellStyle name="Normálna 4 3 4" xfId="870"/>
    <cellStyle name="Normálna 4 3 4 2" xfId="2640"/>
    <cellStyle name="Normálna 4 3 4 2 2" xfId="3268"/>
    <cellStyle name="Normálna 4 3 4 2 2 2" xfId="3835"/>
    <cellStyle name="Normálna 4 3 4 2 2 2 2" xfId="4973"/>
    <cellStyle name="Normálna 4 3 4 2 2 2 3" xfId="6679"/>
    <cellStyle name="Normálna 4 3 4 2 2 2 4" xfId="8383"/>
    <cellStyle name="Normálna 4 3 4 2 2 3" xfId="5541"/>
    <cellStyle name="Normálna 4 3 4 2 2 3 2" xfId="7246"/>
    <cellStyle name="Normálna 4 3 4 2 2 3 3" xfId="8950"/>
    <cellStyle name="Normálna 4 3 4 2 2 4" xfId="4403"/>
    <cellStyle name="Normálna 4 3 4 2 2 5" xfId="6111"/>
    <cellStyle name="Normálna 4 3 4 2 2 6" xfId="7815"/>
    <cellStyle name="Normálna 4 3 4 2 3" xfId="3019"/>
    <cellStyle name="Normálna 4 3 4 2 3 2" xfId="4866"/>
    <cellStyle name="Normálna 4 3 4 2 3 3" xfId="6572"/>
    <cellStyle name="Normálna 4 3 4 2 3 4" xfId="8276"/>
    <cellStyle name="Normálna 4 3 4 2 4" xfId="3728"/>
    <cellStyle name="Normálna 4 3 4 2 4 2" xfId="5434"/>
    <cellStyle name="Normálna 4 3 4 2 4 3" xfId="7139"/>
    <cellStyle name="Normálna 4 3 4 2 4 4" xfId="8843"/>
    <cellStyle name="Normálna 4 3 4 2 5" xfId="4296"/>
    <cellStyle name="Normálna 4 3 4 2 6" xfId="6004"/>
    <cellStyle name="Normálna 4 3 4 2 7" xfId="7708"/>
    <cellStyle name="Normálna 4 3 4 3" xfId="2641"/>
    <cellStyle name="Normálna 4 3 4 3 2" xfId="3020"/>
    <cellStyle name="Normálna 4 3 4 3 2 2" xfId="4731"/>
    <cellStyle name="Normálna 4 3 4 3 2 3" xfId="6437"/>
    <cellStyle name="Normálna 4 3 4 3 2 4" xfId="8141"/>
    <cellStyle name="Normálna 4 3 4 3 3" xfId="3593"/>
    <cellStyle name="Normálna 4 3 4 3 3 2" xfId="5299"/>
    <cellStyle name="Normálna 4 3 4 3 3 3" xfId="7004"/>
    <cellStyle name="Normálna 4 3 4 3 3 4" xfId="8708"/>
    <cellStyle name="Normálna 4 3 4 3 4" xfId="4161"/>
    <cellStyle name="Normálna 4 3 4 3 5" xfId="5869"/>
    <cellStyle name="Normálna 4 3 4 3 6" xfId="7573"/>
    <cellStyle name="Normálna 4 3 4 4" xfId="3018"/>
    <cellStyle name="Normálna 4 3 4 4 2" xfId="4508"/>
    <cellStyle name="Normálna 4 3 4 4 3" xfId="6216"/>
    <cellStyle name="Normálna 4 3 4 4 4" xfId="7920"/>
    <cellStyle name="Normálna 4 3 4 5" xfId="3371"/>
    <cellStyle name="Normálna 4 3 4 5 2" xfId="5079"/>
    <cellStyle name="Normálna 4 3 4 5 3" xfId="6784"/>
    <cellStyle name="Normálna 4 3 4 5 4" xfId="8488"/>
    <cellStyle name="Normálna 4 3 4 6" xfId="3941"/>
    <cellStyle name="Normálna 4 3 4 7" xfId="5647"/>
    <cellStyle name="Normálna 4 3 4 8" xfId="7351"/>
    <cellStyle name="Normálna 4 3 5" xfId="2445"/>
    <cellStyle name="Normálna 4 3 5 2" xfId="2642"/>
    <cellStyle name="Normálna 4 3 5 2 2" xfId="3269"/>
    <cellStyle name="Normálna 4 3 5 2 2 2" xfId="3836"/>
    <cellStyle name="Normálna 4 3 5 2 2 2 2" xfId="4974"/>
    <cellStyle name="Normálna 4 3 5 2 2 2 3" xfId="6680"/>
    <cellStyle name="Normálna 4 3 5 2 2 2 4" xfId="8384"/>
    <cellStyle name="Normálna 4 3 5 2 2 3" xfId="5542"/>
    <cellStyle name="Normálna 4 3 5 2 2 3 2" xfId="7247"/>
    <cellStyle name="Normálna 4 3 5 2 2 3 3" xfId="8951"/>
    <cellStyle name="Normálna 4 3 5 2 2 4" xfId="4404"/>
    <cellStyle name="Normálna 4 3 5 2 2 5" xfId="6112"/>
    <cellStyle name="Normálna 4 3 5 2 2 6" xfId="7816"/>
    <cellStyle name="Normálna 4 3 5 2 3" xfId="3022"/>
    <cellStyle name="Normálna 4 3 5 2 3 2" xfId="4867"/>
    <cellStyle name="Normálna 4 3 5 2 3 3" xfId="6573"/>
    <cellStyle name="Normálna 4 3 5 2 3 4" xfId="8277"/>
    <cellStyle name="Normálna 4 3 5 2 4" xfId="3729"/>
    <cellStyle name="Normálna 4 3 5 2 4 2" xfId="5435"/>
    <cellStyle name="Normálna 4 3 5 2 4 3" xfId="7140"/>
    <cellStyle name="Normálna 4 3 5 2 4 4" xfId="8844"/>
    <cellStyle name="Normálna 4 3 5 2 5" xfId="4297"/>
    <cellStyle name="Normálna 4 3 5 2 6" xfId="6005"/>
    <cellStyle name="Normálna 4 3 5 2 7" xfId="7709"/>
    <cellStyle name="Normálna 4 3 5 3" xfId="2643"/>
    <cellStyle name="Normálna 4 3 5 3 2" xfId="3023"/>
    <cellStyle name="Normálna 4 3 5 3 2 2" xfId="4732"/>
    <cellStyle name="Normálna 4 3 5 3 2 3" xfId="6438"/>
    <cellStyle name="Normálna 4 3 5 3 2 4" xfId="8142"/>
    <cellStyle name="Normálna 4 3 5 3 3" xfId="3594"/>
    <cellStyle name="Normálna 4 3 5 3 3 2" xfId="5300"/>
    <cellStyle name="Normálna 4 3 5 3 3 3" xfId="7005"/>
    <cellStyle name="Normálna 4 3 5 3 3 4" xfId="8709"/>
    <cellStyle name="Normálna 4 3 5 3 4" xfId="4162"/>
    <cellStyle name="Normálna 4 3 5 3 5" xfId="5870"/>
    <cellStyle name="Normálna 4 3 5 3 6" xfId="7574"/>
    <cellStyle name="Normálna 4 3 5 4" xfId="3021"/>
    <cellStyle name="Normálna 4 3 5 4 2" xfId="4624"/>
    <cellStyle name="Normálna 4 3 5 4 3" xfId="6330"/>
    <cellStyle name="Normálna 4 3 5 4 4" xfId="8034"/>
    <cellStyle name="Normálna 4 3 5 5" xfId="3486"/>
    <cellStyle name="Normálna 4 3 5 5 2" xfId="5192"/>
    <cellStyle name="Normálna 4 3 5 5 3" xfId="6897"/>
    <cellStyle name="Normálna 4 3 5 5 4" xfId="8601"/>
    <cellStyle name="Normálna 4 3 5 6" xfId="4054"/>
    <cellStyle name="Normálna 4 3 5 7" xfId="5762"/>
    <cellStyle name="Normálna 4 3 5 8" xfId="7466"/>
    <cellStyle name="Normálna 4 3 6" xfId="2644"/>
    <cellStyle name="Normálna 4 3 6 2" xfId="3270"/>
    <cellStyle name="Normálna 4 3 6 2 2" xfId="3837"/>
    <cellStyle name="Normálna 4 3 6 2 2 2" xfId="4975"/>
    <cellStyle name="Normálna 4 3 6 2 2 3" xfId="6681"/>
    <cellStyle name="Normálna 4 3 6 2 2 4" xfId="8385"/>
    <cellStyle name="Normálna 4 3 6 2 3" xfId="5543"/>
    <cellStyle name="Normálna 4 3 6 2 3 2" xfId="7248"/>
    <cellStyle name="Normálna 4 3 6 2 3 3" xfId="8952"/>
    <cellStyle name="Normálna 4 3 6 2 4" xfId="4405"/>
    <cellStyle name="Normálna 4 3 6 2 5" xfId="6113"/>
    <cellStyle name="Normálna 4 3 6 2 6" xfId="7817"/>
    <cellStyle name="Normálna 4 3 6 3" xfId="3024"/>
    <cellStyle name="Normálna 4 3 6 3 2" xfId="4868"/>
    <cellStyle name="Normálna 4 3 6 3 3" xfId="6574"/>
    <cellStyle name="Normálna 4 3 6 3 4" xfId="8278"/>
    <cellStyle name="Normálna 4 3 6 4" xfId="3730"/>
    <cellStyle name="Normálna 4 3 6 4 2" xfId="5436"/>
    <cellStyle name="Normálna 4 3 6 4 3" xfId="7141"/>
    <cellStyle name="Normálna 4 3 6 4 4" xfId="8845"/>
    <cellStyle name="Normálna 4 3 6 5" xfId="4298"/>
    <cellStyle name="Normálna 4 3 6 6" xfId="6006"/>
    <cellStyle name="Normálna 4 3 6 7" xfId="7710"/>
    <cellStyle name="Normálna 4 3 7" xfId="2645"/>
    <cellStyle name="Normálna 4 3 7 2" xfId="3025"/>
    <cellStyle name="Normálna 4 3 7 2 2" xfId="4728"/>
    <cellStyle name="Normálna 4 3 7 2 3" xfId="6434"/>
    <cellStyle name="Normálna 4 3 7 2 4" xfId="8138"/>
    <cellStyle name="Normálna 4 3 7 3" xfId="3590"/>
    <cellStyle name="Normálna 4 3 7 3 2" xfId="5296"/>
    <cellStyle name="Normálna 4 3 7 3 3" xfId="7001"/>
    <cellStyle name="Normálna 4 3 7 3 4" xfId="8705"/>
    <cellStyle name="Normálna 4 3 7 4" xfId="4158"/>
    <cellStyle name="Normálna 4 3 7 5" xfId="5866"/>
    <cellStyle name="Normálna 4 3 7 6" xfId="7570"/>
    <cellStyle name="Normálna 4 3 8" xfId="3011"/>
    <cellStyle name="Normálna 4 3 8 2" xfId="4461"/>
    <cellStyle name="Normálna 4 3 8 3" xfId="6169"/>
    <cellStyle name="Normálna 4 3 8 4" xfId="7873"/>
    <cellStyle name="Normálna 4 3 9" xfId="3324"/>
    <cellStyle name="Normálna 4 3 9 2" xfId="5032"/>
    <cellStyle name="Normálna 4 3 9 3" xfId="6737"/>
    <cellStyle name="Normálna 4 3 9 4" xfId="8441"/>
    <cellStyle name="Normálna 4 4" xfId="814"/>
    <cellStyle name="Normálna 4 4 10" xfId="3906"/>
    <cellStyle name="Normálna 4 4 11" xfId="5612"/>
    <cellStyle name="Normálna 4 4 12" xfId="7316"/>
    <cellStyle name="Normálna 4 4 2" xfId="871"/>
    <cellStyle name="Normálna 4 4 2 2" xfId="2646"/>
    <cellStyle name="Normálna 4 4 2 2 2" xfId="3271"/>
    <cellStyle name="Normálna 4 4 2 2 2 2" xfId="3838"/>
    <cellStyle name="Normálna 4 4 2 2 2 2 2" xfId="4976"/>
    <cellStyle name="Normálna 4 4 2 2 2 2 3" xfId="6682"/>
    <cellStyle name="Normálna 4 4 2 2 2 2 4" xfId="8386"/>
    <cellStyle name="Normálna 4 4 2 2 2 3" xfId="5544"/>
    <cellStyle name="Normálna 4 4 2 2 2 3 2" xfId="7249"/>
    <cellStyle name="Normálna 4 4 2 2 2 3 3" xfId="8953"/>
    <cellStyle name="Normálna 4 4 2 2 2 4" xfId="4406"/>
    <cellStyle name="Normálna 4 4 2 2 2 5" xfId="6114"/>
    <cellStyle name="Normálna 4 4 2 2 2 6" xfId="7818"/>
    <cellStyle name="Normálna 4 4 2 2 3" xfId="3028"/>
    <cellStyle name="Normálna 4 4 2 2 3 2" xfId="4869"/>
    <cellStyle name="Normálna 4 4 2 2 3 3" xfId="6575"/>
    <cellStyle name="Normálna 4 4 2 2 3 4" xfId="8279"/>
    <cellStyle name="Normálna 4 4 2 2 4" xfId="3731"/>
    <cellStyle name="Normálna 4 4 2 2 4 2" xfId="5437"/>
    <cellStyle name="Normálna 4 4 2 2 4 3" xfId="7142"/>
    <cellStyle name="Normálna 4 4 2 2 4 4" xfId="8846"/>
    <cellStyle name="Normálna 4 4 2 2 5" xfId="4299"/>
    <cellStyle name="Normálna 4 4 2 2 6" xfId="6007"/>
    <cellStyle name="Normálna 4 4 2 2 7" xfId="7711"/>
    <cellStyle name="Normálna 4 4 2 3" xfId="2647"/>
    <cellStyle name="Normálna 4 4 2 3 2" xfId="3029"/>
    <cellStyle name="Normálna 4 4 2 3 2 2" xfId="4734"/>
    <cellStyle name="Normálna 4 4 2 3 2 3" xfId="6440"/>
    <cellStyle name="Normálna 4 4 2 3 2 4" xfId="8144"/>
    <cellStyle name="Normálna 4 4 2 3 3" xfId="3596"/>
    <cellStyle name="Normálna 4 4 2 3 3 2" xfId="5302"/>
    <cellStyle name="Normálna 4 4 2 3 3 3" xfId="7007"/>
    <cellStyle name="Normálna 4 4 2 3 3 4" xfId="8711"/>
    <cellStyle name="Normálna 4 4 2 3 4" xfId="4164"/>
    <cellStyle name="Normálna 4 4 2 3 5" xfId="5872"/>
    <cellStyle name="Normálna 4 4 2 3 6" xfId="7576"/>
    <cellStyle name="Normálna 4 4 2 4" xfId="3027"/>
    <cellStyle name="Normálna 4 4 2 4 2" xfId="4509"/>
    <cellStyle name="Normálna 4 4 2 4 3" xfId="6217"/>
    <cellStyle name="Normálna 4 4 2 4 4" xfId="7921"/>
    <cellStyle name="Normálna 4 4 2 5" xfId="3372"/>
    <cellStyle name="Normálna 4 4 2 5 2" xfId="5080"/>
    <cellStyle name="Normálna 4 4 2 5 3" xfId="6785"/>
    <cellStyle name="Normálna 4 4 2 5 4" xfId="8489"/>
    <cellStyle name="Normálna 4 4 2 6" xfId="3942"/>
    <cellStyle name="Normálna 4 4 2 7" xfId="5648"/>
    <cellStyle name="Normálna 4 4 2 8" xfId="7352"/>
    <cellStyle name="Normálna 4 4 3" xfId="872"/>
    <cellStyle name="Normálna 4 4 3 2" xfId="2648"/>
    <cellStyle name="Normálna 4 4 3 2 2" xfId="3272"/>
    <cellStyle name="Normálna 4 4 3 2 2 2" xfId="3839"/>
    <cellStyle name="Normálna 4 4 3 2 2 2 2" xfId="4977"/>
    <cellStyle name="Normálna 4 4 3 2 2 2 3" xfId="6683"/>
    <cellStyle name="Normálna 4 4 3 2 2 2 4" xfId="8387"/>
    <cellStyle name="Normálna 4 4 3 2 2 3" xfId="5545"/>
    <cellStyle name="Normálna 4 4 3 2 2 3 2" xfId="7250"/>
    <cellStyle name="Normálna 4 4 3 2 2 3 3" xfId="8954"/>
    <cellStyle name="Normálna 4 4 3 2 2 4" xfId="4407"/>
    <cellStyle name="Normálna 4 4 3 2 2 5" xfId="6115"/>
    <cellStyle name="Normálna 4 4 3 2 2 6" xfId="7819"/>
    <cellStyle name="Normálna 4 4 3 2 3" xfId="3031"/>
    <cellStyle name="Normálna 4 4 3 2 3 2" xfId="4870"/>
    <cellStyle name="Normálna 4 4 3 2 3 3" xfId="6576"/>
    <cellStyle name="Normálna 4 4 3 2 3 4" xfId="8280"/>
    <cellStyle name="Normálna 4 4 3 2 4" xfId="3732"/>
    <cellStyle name="Normálna 4 4 3 2 4 2" xfId="5438"/>
    <cellStyle name="Normálna 4 4 3 2 4 3" xfId="7143"/>
    <cellStyle name="Normálna 4 4 3 2 4 4" xfId="8847"/>
    <cellStyle name="Normálna 4 4 3 2 5" xfId="4300"/>
    <cellStyle name="Normálna 4 4 3 2 6" xfId="6008"/>
    <cellStyle name="Normálna 4 4 3 2 7" xfId="7712"/>
    <cellStyle name="Normálna 4 4 3 3" xfId="2649"/>
    <cellStyle name="Normálna 4 4 3 3 2" xfId="3032"/>
    <cellStyle name="Normálna 4 4 3 3 2 2" xfId="4735"/>
    <cellStyle name="Normálna 4 4 3 3 2 3" xfId="6441"/>
    <cellStyle name="Normálna 4 4 3 3 2 4" xfId="8145"/>
    <cellStyle name="Normálna 4 4 3 3 3" xfId="3597"/>
    <cellStyle name="Normálna 4 4 3 3 3 2" xfId="5303"/>
    <cellStyle name="Normálna 4 4 3 3 3 3" xfId="7008"/>
    <cellStyle name="Normálna 4 4 3 3 3 4" xfId="8712"/>
    <cellStyle name="Normálna 4 4 3 3 4" xfId="4165"/>
    <cellStyle name="Normálna 4 4 3 3 5" xfId="5873"/>
    <cellStyle name="Normálna 4 4 3 3 6" xfId="7577"/>
    <cellStyle name="Normálna 4 4 3 4" xfId="3030"/>
    <cellStyle name="Normálna 4 4 3 4 2" xfId="4510"/>
    <cellStyle name="Normálna 4 4 3 4 3" xfId="6218"/>
    <cellStyle name="Normálna 4 4 3 4 4" xfId="7922"/>
    <cellStyle name="Normálna 4 4 3 5" xfId="3373"/>
    <cellStyle name="Normálna 4 4 3 5 2" xfId="5081"/>
    <cellStyle name="Normálna 4 4 3 5 3" xfId="6786"/>
    <cellStyle name="Normálna 4 4 3 5 4" xfId="8490"/>
    <cellStyle name="Normálna 4 4 3 6" xfId="3943"/>
    <cellStyle name="Normálna 4 4 3 7" xfId="5649"/>
    <cellStyle name="Normálna 4 4 3 8" xfId="7353"/>
    <cellStyle name="Normálna 4 4 4" xfId="873"/>
    <cellStyle name="Normálna 4 4 4 2" xfId="2650"/>
    <cellStyle name="Normálna 4 4 4 2 2" xfId="3273"/>
    <cellStyle name="Normálna 4 4 4 2 2 2" xfId="3840"/>
    <cellStyle name="Normálna 4 4 4 2 2 2 2" xfId="4978"/>
    <cellStyle name="Normálna 4 4 4 2 2 2 3" xfId="6684"/>
    <cellStyle name="Normálna 4 4 4 2 2 2 4" xfId="8388"/>
    <cellStyle name="Normálna 4 4 4 2 2 3" xfId="5546"/>
    <cellStyle name="Normálna 4 4 4 2 2 3 2" xfId="7251"/>
    <cellStyle name="Normálna 4 4 4 2 2 3 3" xfId="8955"/>
    <cellStyle name="Normálna 4 4 4 2 2 4" xfId="4408"/>
    <cellStyle name="Normálna 4 4 4 2 2 5" xfId="6116"/>
    <cellStyle name="Normálna 4 4 4 2 2 6" xfId="7820"/>
    <cellStyle name="Normálna 4 4 4 2 3" xfId="3034"/>
    <cellStyle name="Normálna 4 4 4 2 3 2" xfId="4871"/>
    <cellStyle name="Normálna 4 4 4 2 3 3" xfId="6577"/>
    <cellStyle name="Normálna 4 4 4 2 3 4" xfId="8281"/>
    <cellStyle name="Normálna 4 4 4 2 4" xfId="3733"/>
    <cellStyle name="Normálna 4 4 4 2 4 2" xfId="5439"/>
    <cellStyle name="Normálna 4 4 4 2 4 3" xfId="7144"/>
    <cellStyle name="Normálna 4 4 4 2 4 4" xfId="8848"/>
    <cellStyle name="Normálna 4 4 4 2 5" xfId="4301"/>
    <cellStyle name="Normálna 4 4 4 2 6" xfId="6009"/>
    <cellStyle name="Normálna 4 4 4 2 7" xfId="7713"/>
    <cellStyle name="Normálna 4 4 4 3" xfId="2651"/>
    <cellStyle name="Normálna 4 4 4 3 2" xfId="3035"/>
    <cellStyle name="Normálna 4 4 4 3 2 2" xfId="4736"/>
    <cellStyle name="Normálna 4 4 4 3 2 3" xfId="6442"/>
    <cellStyle name="Normálna 4 4 4 3 2 4" xfId="8146"/>
    <cellStyle name="Normálna 4 4 4 3 3" xfId="3598"/>
    <cellStyle name="Normálna 4 4 4 3 3 2" xfId="5304"/>
    <cellStyle name="Normálna 4 4 4 3 3 3" xfId="7009"/>
    <cellStyle name="Normálna 4 4 4 3 3 4" xfId="8713"/>
    <cellStyle name="Normálna 4 4 4 3 4" xfId="4166"/>
    <cellStyle name="Normálna 4 4 4 3 5" xfId="5874"/>
    <cellStyle name="Normálna 4 4 4 3 6" xfId="7578"/>
    <cellStyle name="Normálna 4 4 4 4" xfId="3033"/>
    <cellStyle name="Normálna 4 4 4 4 2" xfId="4511"/>
    <cellStyle name="Normálna 4 4 4 4 3" xfId="6219"/>
    <cellStyle name="Normálna 4 4 4 4 4" xfId="7923"/>
    <cellStyle name="Normálna 4 4 4 5" xfId="3374"/>
    <cellStyle name="Normálna 4 4 4 5 2" xfId="5082"/>
    <cellStyle name="Normálna 4 4 4 5 3" xfId="6787"/>
    <cellStyle name="Normálna 4 4 4 5 4" xfId="8491"/>
    <cellStyle name="Normálna 4 4 4 6" xfId="3944"/>
    <cellStyle name="Normálna 4 4 4 7" xfId="5650"/>
    <cellStyle name="Normálna 4 4 4 8" xfId="7354"/>
    <cellStyle name="Normálna 4 4 5" xfId="2446"/>
    <cellStyle name="Normálna 4 4 5 2" xfId="2652"/>
    <cellStyle name="Normálna 4 4 5 2 2" xfId="3274"/>
    <cellStyle name="Normálna 4 4 5 2 2 2" xfId="3841"/>
    <cellStyle name="Normálna 4 4 5 2 2 2 2" xfId="4979"/>
    <cellStyle name="Normálna 4 4 5 2 2 2 3" xfId="6685"/>
    <cellStyle name="Normálna 4 4 5 2 2 2 4" xfId="8389"/>
    <cellStyle name="Normálna 4 4 5 2 2 3" xfId="5547"/>
    <cellStyle name="Normálna 4 4 5 2 2 3 2" xfId="7252"/>
    <cellStyle name="Normálna 4 4 5 2 2 3 3" xfId="8956"/>
    <cellStyle name="Normálna 4 4 5 2 2 4" xfId="4409"/>
    <cellStyle name="Normálna 4 4 5 2 2 5" xfId="6117"/>
    <cellStyle name="Normálna 4 4 5 2 2 6" xfId="7821"/>
    <cellStyle name="Normálna 4 4 5 2 3" xfId="3037"/>
    <cellStyle name="Normálna 4 4 5 2 3 2" xfId="4872"/>
    <cellStyle name="Normálna 4 4 5 2 3 3" xfId="6578"/>
    <cellStyle name="Normálna 4 4 5 2 3 4" xfId="8282"/>
    <cellStyle name="Normálna 4 4 5 2 4" xfId="3734"/>
    <cellStyle name="Normálna 4 4 5 2 4 2" xfId="5440"/>
    <cellStyle name="Normálna 4 4 5 2 4 3" xfId="7145"/>
    <cellStyle name="Normálna 4 4 5 2 4 4" xfId="8849"/>
    <cellStyle name="Normálna 4 4 5 2 5" xfId="4302"/>
    <cellStyle name="Normálna 4 4 5 2 6" xfId="6010"/>
    <cellStyle name="Normálna 4 4 5 2 7" xfId="7714"/>
    <cellStyle name="Normálna 4 4 5 3" xfId="2653"/>
    <cellStyle name="Normálna 4 4 5 3 2" xfId="3038"/>
    <cellStyle name="Normálna 4 4 5 3 2 2" xfId="4737"/>
    <cellStyle name="Normálna 4 4 5 3 2 3" xfId="6443"/>
    <cellStyle name="Normálna 4 4 5 3 2 4" xfId="8147"/>
    <cellStyle name="Normálna 4 4 5 3 3" xfId="3599"/>
    <cellStyle name="Normálna 4 4 5 3 3 2" xfId="5305"/>
    <cellStyle name="Normálna 4 4 5 3 3 3" xfId="7010"/>
    <cellStyle name="Normálna 4 4 5 3 3 4" xfId="8714"/>
    <cellStyle name="Normálna 4 4 5 3 4" xfId="4167"/>
    <cellStyle name="Normálna 4 4 5 3 5" xfId="5875"/>
    <cellStyle name="Normálna 4 4 5 3 6" xfId="7579"/>
    <cellStyle name="Normálna 4 4 5 4" xfId="3036"/>
    <cellStyle name="Normálna 4 4 5 4 2" xfId="4625"/>
    <cellStyle name="Normálna 4 4 5 4 3" xfId="6331"/>
    <cellStyle name="Normálna 4 4 5 4 4" xfId="8035"/>
    <cellStyle name="Normálna 4 4 5 5" xfId="3487"/>
    <cellStyle name="Normálna 4 4 5 5 2" xfId="5193"/>
    <cellStyle name="Normálna 4 4 5 5 3" xfId="6898"/>
    <cellStyle name="Normálna 4 4 5 5 4" xfId="8602"/>
    <cellStyle name="Normálna 4 4 5 6" xfId="4055"/>
    <cellStyle name="Normálna 4 4 5 7" xfId="5763"/>
    <cellStyle name="Normálna 4 4 5 8" xfId="7467"/>
    <cellStyle name="Normálna 4 4 6" xfId="2654"/>
    <cellStyle name="Normálna 4 4 6 2" xfId="3275"/>
    <cellStyle name="Normálna 4 4 6 2 2" xfId="3842"/>
    <cellStyle name="Normálna 4 4 6 2 2 2" xfId="4980"/>
    <cellStyle name="Normálna 4 4 6 2 2 3" xfId="6686"/>
    <cellStyle name="Normálna 4 4 6 2 2 4" xfId="8390"/>
    <cellStyle name="Normálna 4 4 6 2 3" xfId="5548"/>
    <cellStyle name="Normálna 4 4 6 2 3 2" xfId="7253"/>
    <cellStyle name="Normálna 4 4 6 2 3 3" xfId="8957"/>
    <cellStyle name="Normálna 4 4 6 2 4" xfId="4410"/>
    <cellStyle name="Normálna 4 4 6 2 5" xfId="6118"/>
    <cellStyle name="Normálna 4 4 6 2 6" xfId="7822"/>
    <cellStyle name="Normálna 4 4 6 3" xfId="3039"/>
    <cellStyle name="Normálna 4 4 6 3 2" xfId="4873"/>
    <cellStyle name="Normálna 4 4 6 3 3" xfId="6579"/>
    <cellStyle name="Normálna 4 4 6 3 4" xfId="8283"/>
    <cellStyle name="Normálna 4 4 6 4" xfId="3735"/>
    <cellStyle name="Normálna 4 4 6 4 2" xfId="5441"/>
    <cellStyle name="Normálna 4 4 6 4 3" xfId="7146"/>
    <cellStyle name="Normálna 4 4 6 4 4" xfId="8850"/>
    <cellStyle name="Normálna 4 4 6 5" xfId="4303"/>
    <cellStyle name="Normálna 4 4 6 6" xfId="6011"/>
    <cellStyle name="Normálna 4 4 6 7" xfId="7715"/>
    <cellStyle name="Normálna 4 4 7" xfId="2655"/>
    <cellStyle name="Normálna 4 4 7 2" xfId="3040"/>
    <cellStyle name="Normálna 4 4 7 2 2" xfId="4733"/>
    <cellStyle name="Normálna 4 4 7 2 3" xfId="6439"/>
    <cellStyle name="Normálna 4 4 7 2 4" xfId="8143"/>
    <cellStyle name="Normálna 4 4 7 3" xfId="3595"/>
    <cellStyle name="Normálna 4 4 7 3 2" xfId="5301"/>
    <cellStyle name="Normálna 4 4 7 3 3" xfId="7006"/>
    <cellStyle name="Normálna 4 4 7 3 4" xfId="8710"/>
    <cellStyle name="Normálna 4 4 7 4" xfId="4163"/>
    <cellStyle name="Normálna 4 4 7 5" xfId="5871"/>
    <cellStyle name="Normálna 4 4 7 6" xfId="7575"/>
    <cellStyle name="Normálna 4 4 8" xfId="3026"/>
    <cellStyle name="Normálna 4 4 8 2" xfId="4473"/>
    <cellStyle name="Normálna 4 4 8 3" xfId="6181"/>
    <cellStyle name="Normálna 4 4 8 4" xfId="7885"/>
    <cellStyle name="Normálna 4 4 9" xfId="3336"/>
    <cellStyle name="Normálna 4 4 9 2" xfId="5044"/>
    <cellStyle name="Normálna 4 4 9 3" xfId="6749"/>
    <cellStyle name="Normálna 4 4 9 4" xfId="8453"/>
    <cellStyle name="Normálna 4 5" xfId="2365"/>
    <cellStyle name="Normálna 4 5 2" xfId="2656"/>
    <cellStyle name="Normálna 4 5 2 2" xfId="3276"/>
    <cellStyle name="Normálna 4 5 2 2 2" xfId="3843"/>
    <cellStyle name="Normálna 4 5 2 2 2 2" xfId="4981"/>
    <cellStyle name="Normálna 4 5 2 2 2 3" xfId="6687"/>
    <cellStyle name="Normálna 4 5 2 2 2 4" xfId="8391"/>
    <cellStyle name="Normálna 4 5 2 2 3" xfId="5549"/>
    <cellStyle name="Normálna 4 5 2 2 3 2" xfId="7254"/>
    <cellStyle name="Normálna 4 5 2 2 3 3" xfId="8958"/>
    <cellStyle name="Normálna 4 5 2 2 4" xfId="4411"/>
    <cellStyle name="Normálna 4 5 2 2 5" xfId="6119"/>
    <cellStyle name="Normálna 4 5 2 2 6" xfId="7823"/>
    <cellStyle name="Normálna 4 5 2 3" xfId="3042"/>
    <cellStyle name="Normálna 4 5 2 3 2" xfId="4874"/>
    <cellStyle name="Normálna 4 5 2 3 3" xfId="6580"/>
    <cellStyle name="Normálna 4 5 2 3 4" xfId="8284"/>
    <cellStyle name="Normálna 4 5 2 4" xfId="3736"/>
    <cellStyle name="Normálna 4 5 2 4 2" xfId="5442"/>
    <cellStyle name="Normálna 4 5 2 4 3" xfId="7147"/>
    <cellStyle name="Normálna 4 5 2 4 4" xfId="8851"/>
    <cellStyle name="Normálna 4 5 2 5" xfId="4304"/>
    <cellStyle name="Normálna 4 5 2 6" xfId="6012"/>
    <cellStyle name="Normálna 4 5 2 7" xfId="7716"/>
    <cellStyle name="Normálna 4 5 3" xfId="2657"/>
    <cellStyle name="Normálna 4 5 3 2" xfId="3043"/>
    <cellStyle name="Normálna 4 5 3 2 2" xfId="4738"/>
    <cellStyle name="Normálna 4 5 3 2 3" xfId="6444"/>
    <cellStyle name="Normálna 4 5 3 2 4" xfId="8148"/>
    <cellStyle name="Normálna 4 5 3 3" xfId="3600"/>
    <cellStyle name="Normálna 4 5 3 3 2" xfId="5306"/>
    <cellStyle name="Normálna 4 5 3 3 3" xfId="7011"/>
    <cellStyle name="Normálna 4 5 3 3 4" xfId="8715"/>
    <cellStyle name="Normálna 4 5 3 4" xfId="4168"/>
    <cellStyle name="Normálna 4 5 3 5" xfId="5876"/>
    <cellStyle name="Normálna 4 5 3 6" xfId="7580"/>
    <cellStyle name="Normálna 4 5 4" xfId="3041"/>
    <cellStyle name="Normálna 4 5 4 2" xfId="4558"/>
    <cellStyle name="Normálna 4 5 4 3" xfId="6264"/>
    <cellStyle name="Normálna 4 5 4 4" xfId="7968"/>
    <cellStyle name="Normálna 4 5 5" xfId="3419"/>
    <cellStyle name="Normálna 4 5 5 2" xfId="5126"/>
    <cellStyle name="Normálna 4 5 5 3" xfId="6831"/>
    <cellStyle name="Normálna 4 5 5 4" xfId="8535"/>
    <cellStyle name="Normálna 4 5 6" xfId="3988"/>
    <cellStyle name="Normálna 4 5 7" xfId="5696"/>
    <cellStyle name="Normálna 4 5 8" xfId="7399"/>
    <cellStyle name="Normálna 4 6" xfId="2379"/>
    <cellStyle name="Normálna 4 6 2" xfId="2658"/>
    <cellStyle name="Normálna 4 6 2 2" xfId="3045"/>
    <cellStyle name="Normálna 4 6 2 2 2" xfId="4739"/>
    <cellStyle name="Normálna 4 6 2 2 3" xfId="6445"/>
    <cellStyle name="Normálna 4 6 2 2 4" xfId="8149"/>
    <cellStyle name="Normálna 4 6 2 3" xfId="3601"/>
    <cellStyle name="Normálna 4 6 2 3 2" xfId="5307"/>
    <cellStyle name="Normálna 4 6 2 3 3" xfId="7012"/>
    <cellStyle name="Normálna 4 6 2 3 4" xfId="8716"/>
    <cellStyle name="Normálna 4 6 2 4" xfId="4169"/>
    <cellStyle name="Normálna 4 6 2 5" xfId="5877"/>
    <cellStyle name="Normálna 4 6 2 6" xfId="7581"/>
    <cellStyle name="Normálna 4 6 3" xfId="3044"/>
    <cellStyle name="Normálna 4 6 3 2" xfId="4570"/>
    <cellStyle name="Normálna 4 6 3 3" xfId="6276"/>
    <cellStyle name="Normálna 4 6 3 4" xfId="7980"/>
    <cellStyle name="Normálna 4 6 4" xfId="3431"/>
    <cellStyle name="Normálna 4 6 4 2" xfId="5138"/>
    <cellStyle name="Normálna 4 6 4 3" xfId="6843"/>
    <cellStyle name="Normálna 4 6 4 4" xfId="8547"/>
    <cellStyle name="Normálna 4 6 5" xfId="4000"/>
    <cellStyle name="Normálna 4 6 6" xfId="5708"/>
    <cellStyle name="Normálna 4 6 7" xfId="7411"/>
    <cellStyle name="Normálna 5" xfId="279"/>
    <cellStyle name="Normálna 5 10" xfId="3895"/>
    <cellStyle name="Normálna 5 11" xfId="5601"/>
    <cellStyle name="Normálna 5 12" xfId="7305"/>
    <cellStyle name="Normálna 5 2" xfId="874"/>
    <cellStyle name="Normálna 5 2 2" xfId="2659"/>
    <cellStyle name="Normálna 5 2 2 2" xfId="3277"/>
    <cellStyle name="Normálna 5 2 2 2 2" xfId="3844"/>
    <cellStyle name="Normálna 5 2 2 2 2 2" xfId="4982"/>
    <cellStyle name="Normálna 5 2 2 2 2 3" xfId="6688"/>
    <cellStyle name="Normálna 5 2 2 2 2 4" xfId="8392"/>
    <cellStyle name="Normálna 5 2 2 2 3" xfId="5550"/>
    <cellStyle name="Normálna 5 2 2 2 3 2" xfId="7255"/>
    <cellStyle name="Normálna 5 2 2 2 3 3" xfId="8959"/>
    <cellStyle name="Normálna 5 2 2 2 4" xfId="4412"/>
    <cellStyle name="Normálna 5 2 2 2 5" xfId="6120"/>
    <cellStyle name="Normálna 5 2 2 2 6" xfId="7824"/>
    <cellStyle name="Normálna 5 2 2 3" xfId="3048"/>
    <cellStyle name="Normálna 5 2 2 3 2" xfId="4875"/>
    <cellStyle name="Normálna 5 2 2 3 3" xfId="6581"/>
    <cellStyle name="Normálna 5 2 2 3 4" xfId="8285"/>
    <cellStyle name="Normálna 5 2 2 4" xfId="3737"/>
    <cellStyle name="Normálna 5 2 2 4 2" xfId="5443"/>
    <cellStyle name="Normálna 5 2 2 4 3" xfId="7148"/>
    <cellStyle name="Normálna 5 2 2 4 4" xfId="8852"/>
    <cellStyle name="Normálna 5 2 2 5" xfId="4305"/>
    <cellStyle name="Normálna 5 2 2 6" xfId="6013"/>
    <cellStyle name="Normálna 5 2 2 7" xfId="7717"/>
    <cellStyle name="Normálna 5 2 3" xfId="2660"/>
    <cellStyle name="Normálna 5 2 3 2" xfId="3049"/>
    <cellStyle name="Normálna 5 2 3 2 2" xfId="4741"/>
    <cellStyle name="Normálna 5 2 3 2 3" xfId="6447"/>
    <cellStyle name="Normálna 5 2 3 2 4" xfId="8151"/>
    <cellStyle name="Normálna 5 2 3 3" xfId="3603"/>
    <cellStyle name="Normálna 5 2 3 3 2" xfId="5309"/>
    <cellStyle name="Normálna 5 2 3 3 3" xfId="7014"/>
    <cellStyle name="Normálna 5 2 3 3 4" xfId="8718"/>
    <cellStyle name="Normálna 5 2 3 4" xfId="4171"/>
    <cellStyle name="Normálna 5 2 3 5" xfId="5879"/>
    <cellStyle name="Normálna 5 2 3 6" xfId="7583"/>
    <cellStyle name="Normálna 5 2 4" xfId="3047"/>
    <cellStyle name="Normálna 5 2 4 2" xfId="4512"/>
    <cellStyle name="Normálna 5 2 4 3" xfId="6220"/>
    <cellStyle name="Normálna 5 2 4 4" xfId="7924"/>
    <cellStyle name="Normálna 5 2 5" xfId="3375"/>
    <cellStyle name="Normálna 5 2 5 2" xfId="5083"/>
    <cellStyle name="Normálna 5 2 5 3" xfId="6788"/>
    <cellStyle name="Normálna 5 2 5 4" xfId="8492"/>
    <cellStyle name="Normálna 5 2 6" xfId="3945"/>
    <cellStyle name="Normálna 5 2 7" xfId="5651"/>
    <cellStyle name="Normálna 5 2 8" xfId="7355"/>
    <cellStyle name="Normálna 5 3" xfId="875"/>
    <cellStyle name="Normálna 5 3 2" xfId="2661"/>
    <cellStyle name="Normálna 5 3 2 2" xfId="3278"/>
    <cellStyle name="Normálna 5 3 2 2 2" xfId="3845"/>
    <cellStyle name="Normálna 5 3 2 2 2 2" xfId="4983"/>
    <cellStyle name="Normálna 5 3 2 2 2 3" xfId="6689"/>
    <cellStyle name="Normálna 5 3 2 2 2 4" xfId="8393"/>
    <cellStyle name="Normálna 5 3 2 2 3" xfId="5551"/>
    <cellStyle name="Normálna 5 3 2 2 3 2" xfId="7256"/>
    <cellStyle name="Normálna 5 3 2 2 3 3" xfId="8960"/>
    <cellStyle name="Normálna 5 3 2 2 4" xfId="4413"/>
    <cellStyle name="Normálna 5 3 2 2 5" xfId="6121"/>
    <cellStyle name="Normálna 5 3 2 2 6" xfId="7825"/>
    <cellStyle name="Normálna 5 3 2 3" xfId="3051"/>
    <cellStyle name="Normálna 5 3 2 3 2" xfId="4876"/>
    <cellStyle name="Normálna 5 3 2 3 3" xfId="6582"/>
    <cellStyle name="Normálna 5 3 2 3 4" xfId="8286"/>
    <cellStyle name="Normálna 5 3 2 4" xfId="3738"/>
    <cellStyle name="Normálna 5 3 2 4 2" xfId="5444"/>
    <cellStyle name="Normálna 5 3 2 4 3" xfId="7149"/>
    <cellStyle name="Normálna 5 3 2 4 4" xfId="8853"/>
    <cellStyle name="Normálna 5 3 2 5" xfId="4306"/>
    <cellStyle name="Normálna 5 3 2 6" xfId="6014"/>
    <cellStyle name="Normálna 5 3 2 7" xfId="7718"/>
    <cellStyle name="Normálna 5 3 3" xfId="2662"/>
    <cellStyle name="Normálna 5 3 3 2" xfId="3052"/>
    <cellStyle name="Normálna 5 3 3 2 2" xfId="4742"/>
    <cellStyle name="Normálna 5 3 3 2 3" xfId="6448"/>
    <cellStyle name="Normálna 5 3 3 2 4" xfId="8152"/>
    <cellStyle name="Normálna 5 3 3 3" xfId="3604"/>
    <cellStyle name="Normálna 5 3 3 3 2" xfId="5310"/>
    <cellStyle name="Normálna 5 3 3 3 3" xfId="7015"/>
    <cellStyle name="Normálna 5 3 3 3 4" xfId="8719"/>
    <cellStyle name="Normálna 5 3 3 4" xfId="4172"/>
    <cellStyle name="Normálna 5 3 3 5" xfId="5880"/>
    <cellStyle name="Normálna 5 3 3 6" xfId="7584"/>
    <cellStyle name="Normálna 5 3 4" xfId="3050"/>
    <cellStyle name="Normálna 5 3 4 2" xfId="4513"/>
    <cellStyle name="Normálna 5 3 4 3" xfId="6221"/>
    <cellStyle name="Normálna 5 3 4 4" xfId="7925"/>
    <cellStyle name="Normálna 5 3 5" xfId="3376"/>
    <cellStyle name="Normálna 5 3 5 2" xfId="5084"/>
    <cellStyle name="Normálna 5 3 5 3" xfId="6789"/>
    <cellStyle name="Normálna 5 3 5 4" xfId="8493"/>
    <cellStyle name="Normálna 5 3 6" xfId="3946"/>
    <cellStyle name="Normálna 5 3 7" xfId="5652"/>
    <cellStyle name="Normálna 5 3 8" xfId="7356"/>
    <cellStyle name="Normálna 5 4" xfId="876"/>
    <cellStyle name="Normálna 5 4 2" xfId="2663"/>
    <cellStyle name="Normálna 5 4 2 2" xfId="3279"/>
    <cellStyle name="Normálna 5 4 2 2 2" xfId="3846"/>
    <cellStyle name="Normálna 5 4 2 2 2 2" xfId="4984"/>
    <cellStyle name="Normálna 5 4 2 2 2 3" xfId="6690"/>
    <cellStyle name="Normálna 5 4 2 2 2 4" xfId="8394"/>
    <cellStyle name="Normálna 5 4 2 2 3" xfId="5552"/>
    <cellStyle name="Normálna 5 4 2 2 3 2" xfId="7257"/>
    <cellStyle name="Normálna 5 4 2 2 3 3" xfId="8961"/>
    <cellStyle name="Normálna 5 4 2 2 4" xfId="4414"/>
    <cellStyle name="Normálna 5 4 2 2 5" xfId="6122"/>
    <cellStyle name="Normálna 5 4 2 2 6" xfId="7826"/>
    <cellStyle name="Normálna 5 4 2 3" xfId="3054"/>
    <cellStyle name="Normálna 5 4 2 3 2" xfId="4877"/>
    <cellStyle name="Normálna 5 4 2 3 3" xfId="6583"/>
    <cellStyle name="Normálna 5 4 2 3 4" xfId="8287"/>
    <cellStyle name="Normálna 5 4 2 4" xfId="3739"/>
    <cellStyle name="Normálna 5 4 2 4 2" xfId="5445"/>
    <cellStyle name="Normálna 5 4 2 4 3" xfId="7150"/>
    <cellStyle name="Normálna 5 4 2 4 4" xfId="8854"/>
    <cellStyle name="Normálna 5 4 2 5" xfId="4307"/>
    <cellStyle name="Normálna 5 4 2 6" xfId="6015"/>
    <cellStyle name="Normálna 5 4 2 7" xfId="7719"/>
    <cellStyle name="Normálna 5 4 3" xfId="2664"/>
    <cellStyle name="Normálna 5 4 3 2" xfId="3055"/>
    <cellStyle name="Normálna 5 4 3 2 2" xfId="4743"/>
    <cellStyle name="Normálna 5 4 3 2 3" xfId="6449"/>
    <cellStyle name="Normálna 5 4 3 2 4" xfId="8153"/>
    <cellStyle name="Normálna 5 4 3 3" xfId="3605"/>
    <cellStyle name="Normálna 5 4 3 3 2" xfId="5311"/>
    <cellStyle name="Normálna 5 4 3 3 3" xfId="7016"/>
    <cellStyle name="Normálna 5 4 3 3 4" xfId="8720"/>
    <cellStyle name="Normálna 5 4 3 4" xfId="4173"/>
    <cellStyle name="Normálna 5 4 3 5" xfId="5881"/>
    <cellStyle name="Normálna 5 4 3 6" xfId="7585"/>
    <cellStyle name="Normálna 5 4 4" xfId="3053"/>
    <cellStyle name="Normálna 5 4 4 2" xfId="4514"/>
    <cellStyle name="Normálna 5 4 4 3" xfId="6222"/>
    <cellStyle name="Normálna 5 4 4 4" xfId="7926"/>
    <cellStyle name="Normálna 5 4 5" xfId="3377"/>
    <cellStyle name="Normálna 5 4 5 2" xfId="5085"/>
    <cellStyle name="Normálna 5 4 5 3" xfId="6790"/>
    <cellStyle name="Normálna 5 4 5 4" xfId="8494"/>
    <cellStyle name="Normálna 5 4 6" xfId="3947"/>
    <cellStyle name="Normálna 5 4 7" xfId="5653"/>
    <cellStyle name="Normálna 5 4 8" xfId="7357"/>
    <cellStyle name="Normálna 5 5" xfId="2447"/>
    <cellStyle name="Normálna 5 5 2" xfId="2665"/>
    <cellStyle name="Normálna 5 5 2 2" xfId="3280"/>
    <cellStyle name="Normálna 5 5 2 2 2" xfId="3847"/>
    <cellStyle name="Normálna 5 5 2 2 2 2" xfId="4985"/>
    <cellStyle name="Normálna 5 5 2 2 2 3" xfId="6691"/>
    <cellStyle name="Normálna 5 5 2 2 2 4" xfId="8395"/>
    <cellStyle name="Normálna 5 5 2 2 3" xfId="5553"/>
    <cellStyle name="Normálna 5 5 2 2 3 2" xfId="7258"/>
    <cellStyle name="Normálna 5 5 2 2 3 3" xfId="8962"/>
    <cellStyle name="Normálna 5 5 2 2 4" xfId="4415"/>
    <cellStyle name="Normálna 5 5 2 2 5" xfId="6123"/>
    <cellStyle name="Normálna 5 5 2 2 6" xfId="7827"/>
    <cellStyle name="Normálna 5 5 2 3" xfId="3057"/>
    <cellStyle name="Normálna 5 5 2 3 2" xfId="4878"/>
    <cellStyle name="Normálna 5 5 2 3 3" xfId="6584"/>
    <cellStyle name="Normálna 5 5 2 3 4" xfId="8288"/>
    <cellStyle name="Normálna 5 5 2 4" xfId="3740"/>
    <cellStyle name="Normálna 5 5 2 4 2" xfId="5446"/>
    <cellStyle name="Normálna 5 5 2 4 3" xfId="7151"/>
    <cellStyle name="Normálna 5 5 2 4 4" xfId="8855"/>
    <cellStyle name="Normálna 5 5 2 5" xfId="4308"/>
    <cellStyle name="Normálna 5 5 2 6" xfId="6016"/>
    <cellStyle name="Normálna 5 5 2 7" xfId="7720"/>
    <cellStyle name="Normálna 5 5 3" xfId="2666"/>
    <cellStyle name="Normálna 5 5 3 2" xfId="3058"/>
    <cellStyle name="Normálna 5 5 3 2 2" xfId="4744"/>
    <cellStyle name="Normálna 5 5 3 2 3" xfId="6450"/>
    <cellStyle name="Normálna 5 5 3 2 4" xfId="8154"/>
    <cellStyle name="Normálna 5 5 3 3" xfId="3606"/>
    <cellStyle name="Normálna 5 5 3 3 2" xfId="5312"/>
    <cellStyle name="Normálna 5 5 3 3 3" xfId="7017"/>
    <cellStyle name="Normálna 5 5 3 3 4" xfId="8721"/>
    <cellStyle name="Normálna 5 5 3 4" xfId="4174"/>
    <cellStyle name="Normálna 5 5 3 5" xfId="5882"/>
    <cellStyle name="Normálna 5 5 3 6" xfId="7586"/>
    <cellStyle name="Normálna 5 5 4" xfId="3056"/>
    <cellStyle name="Normálna 5 5 4 2" xfId="4626"/>
    <cellStyle name="Normálna 5 5 4 3" xfId="6332"/>
    <cellStyle name="Normálna 5 5 4 4" xfId="8036"/>
    <cellStyle name="Normálna 5 5 5" xfId="3488"/>
    <cellStyle name="Normálna 5 5 5 2" xfId="5194"/>
    <cellStyle name="Normálna 5 5 5 3" xfId="6899"/>
    <cellStyle name="Normálna 5 5 5 4" xfId="8603"/>
    <cellStyle name="Normálna 5 5 6" xfId="4056"/>
    <cellStyle name="Normálna 5 5 7" xfId="5764"/>
    <cellStyle name="Normálna 5 5 8" xfId="7468"/>
    <cellStyle name="Normálna 5 6" xfId="2667"/>
    <cellStyle name="Normálna 5 6 2" xfId="3281"/>
    <cellStyle name="Normálna 5 6 2 2" xfId="3848"/>
    <cellStyle name="Normálna 5 6 2 2 2" xfId="4986"/>
    <cellStyle name="Normálna 5 6 2 2 3" xfId="6692"/>
    <cellStyle name="Normálna 5 6 2 2 4" xfId="8396"/>
    <cellStyle name="Normálna 5 6 2 3" xfId="5554"/>
    <cellStyle name="Normálna 5 6 2 3 2" xfId="7259"/>
    <cellStyle name="Normálna 5 6 2 3 3" xfId="8963"/>
    <cellStyle name="Normálna 5 6 2 4" xfId="4416"/>
    <cellStyle name="Normálna 5 6 2 5" xfId="6124"/>
    <cellStyle name="Normálna 5 6 2 6" xfId="7828"/>
    <cellStyle name="Normálna 5 6 3" xfId="3059"/>
    <cellStyle name="Normálna 5 6 3 2" xfId="4879"/>
    <cellStyle name="Normálna 5 6 3 3" xfId="6585"/>
    <cellStyle name="Normálna 5 6 3 4" xfId="8289"/>
    <cellStyle name="Normálna 5 6 4" xfId="3741"/>
    <cellStyle name="Normálna 5 6 4 2" xfId="5447"/>
    <cellStyle name="Normálna 5 6 4 3" xfId="7152"/>
    <cellStyle name="Normálna 5 6 4 4" xfId="8856"/>
    <cellStyle name="Normálna 5 6 5" xfId="4309"/>
    <cellStyle name="Normálna 5 6 6" xfId="6017"/>
    <cellStyle name="Normálna 5 6 7" xfId="7721"/>
    <cellStyle name="Normálna 5 7" xfId="2668"/>
    <cellStyle name="Normálna 5 7 2" xfId="3060"/>
    <cellStyle name="Normálna 5 7 2 2" xfId="4740"/>
    <cellStyle name="Normálna 5 7 2 3" xfId="6446"/>
    <cellStyle name="Normálna 5 7 2 4" xfId="8150"/>
    <cellStyle name="Normálna 5 7 3" xfId="3602"/>
    <cellStyle name="Normálna 5 7 3 2" xfId="5308"/>
    <cellStyle name="Normálna 5 7 3 3" xfId="7013"/>
    <cellStyle name="Normálna 5 7 3 4" xfId="8717"/>
    <cellStyle name="Normálna 5 7 4" xfId="4170"/>
    <cellStyle name="Normálna 5 7 5" xfId="5878"/>
    <cellStyle name="Normálna 5 7 6" xfId="7582"/>
    <cellStyle name="Normálna 5 8" xfId="3046"/>
    <cellStyle name="Normálna 5 8 2" xfId="4462"/>
    <cellStyle name="Normálna 5 8 3" xfId="6170"/>
    <cellStyle name="Normálna 5 8 4" xfId="7874"/>
    <cellStyle name="Normálna 5 9" xfId="3325"/>
    <cellStyle name="Normálna 5 9 2" xfId="5033"/>
    <cellStyle name="Normálna 5 9 3" xfId="6738"/>
    <cellStyle name="Normálna 5 9 4" xfId="8442"/>
    <cellStyle name="Normálna 6" xfId="280"/>
    <cellStyle name="Normálna 7" xfId="281"/>
    <cellStyle name="Normálna 7 2" xfId="815"/>
    <cellStyle name="Normálna 8" xfId="790"/>
    <cellStyle name="Normálna 8 2" xfId="837"/>
    <cellStyle name="Normálna 8 3" xfId="2367"/>
    <cellStyle name="Normálna 8 4" xfId="2448"/>
    <cellStyle name="Normálna 9" xfId="913"/>
    <cellStyle name="Normálna 9 2" xfId="2358"/>
    <cellStyle name="Normálna 9 3" xfId="2669"/>
    <cellStyle name="Normálna 9 3 2" xfId="3062"/>
    <cellStyle name="Normálna 9 3 2 2" xfId="4745"/>
    <cellStyle name="Normálna 9 3 2 3" xfId="6451"/>
    <cellStyle name="Normálna 9 3 2 4" xfId="8155"/>
    <cellStyle name="Normálna 9 3 3" xfId="3607"/>
    <cellStyle name="Normálna 9 3 3 2" xfId="5313"/>
    <cellStyle name="Normálna 9 3 3 3" xfId="7018"/>
    <cellStyle name="Normálna 9 3 3 4" xfId="8722"/>
    <cellStyle name="Normálna 9 3 4" xfId="4175"/>
    <cellStyle name="Normálna 9 3 5" xfId="5883"/>
    <cellStyle name="Normálna 9 3 6" xfId="7587"/>
    <cellStyle name="Normálna 9 4" xfId="3061"/>
    <cellStyle name="Normálne 10" xfId="282"/>
    <cellStyle name="normálne 10 10" xfId="924"/>
    <cellStyle name="normálne 10 100" xfId="925"/>
    <cellStyle name="normálne 10 101" xfId="926"/>
    <cellStyle name="normálne 10 102" xfId="927"/>
    <cellStyle name="normálne 10 103" xfId="928"/>
    <cellStyle name="normálne 10 104" xfId="929"/>
    <cellStyle name="normálne 10 105" xfId="930"/>
    <cellStyle name="normálne 10 106" xfId="931"/>
    <cellStyle name="normálne 10 107" xfId="932"/>
    <cellStyle name="normálne 10 108" xfId="933"/>
    <cellStyle name="normálne 10 109" xfId="934"/>
    <cellStyle name="normálne 10 11" xfId="935"/>
    <cellStyle name="normálne 10 110" xfId="936"/>
    <cellStyle name="normálne 10 111" xfId="937"/>
    <cellStyle name="normálne 10 112" xfId="938"/>
    <cellStyle name="normálne 10 113" xfId="939"/>
    <cellStyle name="normálne 10 114" xfId="940"/>
    <cellStyle name="normálne 10 115" xfId="941"/>
    <cellStyle name="normálne 10 116" xfId="942"/>
    <cellStyle name="normálne 10 117" xfId="943"/>
    <cellStyle name="normálne 10 118" xfId="944"/>
    <cellStyle name="normálne 10 119" xfId="945"/>
    <cellStyle name="normálne 10 12" xfId="946"/>
    <cellStyle name="normálne 10 120" xfId="947"/>
    <cellStyle name="normálne 10 121" xfId="948"/>
    <cellStyle name="normálne 10 122" xfId="949"/>
    <cellStyle name="normálne 10 123" xfId="950"/>
    <cellStyle name="normálne 10 124" xfId="951"/>
    <cellStyle name="normálne 10 125" xfId="952"/>
    <cellStyle name="normálne 10 13" xfId="953"/>
    <cellStyle name="normálne 10 14" xfId="954"/>
    <cellStyle name="normálne 10 15" xfId="955"/>
    <cellStyle name="normálne 10 16" xfId="956"/>
    <cellStyle name="normálne 10 17" xfId="957"/>
    <cellStyle name="normálne 10 18" xfId="958"/>
    <cellStyle name="normálne 10 19" xfId="959"/>
    <cellStyle name="normálne 10 2" xfId="960"/>
    <cellStyle name="normálne 10 2 10" xfId="961"/>
    <cellStyle name="normálne 10 2 11" xfId="962"/>
    <cellStyle name="normálne 10 2 2" xfId="963"/>
    <cellStyle name="normálne 10 2 3" xfId="964"/>
    <cellStyle name="normálne 10 2 4" xfId="965"/>
    <cellStyle name="normálne 10 2 5" xfId="966"/>
    <cellStyle name="normálne 10 2 6" xfId="967"/>
    <cellStyle name="normálne 10 2 7" xfId="968"/>
    <cellStyle name="normálne 10 2 8" xfId="969"/>
    <cellStyle name="normálne 10 2 9" xfId="970"/>
    <cellStyle name="normálne 10 20" xfId="971"/>
    <cellStyle name="normálne 10 21" xfId="972"/>
    <cellStyle name="normálne 10 22" xfId="973"/>
    <cellStyle name="normálne 10 23" xfId="974"/>
    <cellStyle name="normálne 10 24" xfId="975"/>
    <cellStyle name="normálne 10 25" xfId="976"/>
    <cellStyle name="normálne 10 26" xfId="977"/>
    <cellStyle name="normálne 10 27" xfId="978"/>
    <cellStyle name="normálne 10 28" xfId="979"/>
    <cellStyle name="normálne 10 29" xfId="980"/>
    <cellStyle name="normálne 10 3" xfId="981"/>
    <cellStyle name="normálne 10 30" xfId="982"/>
    <cellStyle name="normálne 10 31" xfId="983"/>
    <cellStyle name="normálne 10 32" xfId="984"/>
    <cellStyle name="normálne 10 33" xfId="985"/>
    <cellStyle name="normálne 10 34" xfId="986"/>
    <cellStyle name="normálne 10 35" xfId="987"/>
    <cellStyle name="normálne 10 36" xfId="988"/>
    <cellStyle name="normálne 10 37" xfId="989"/>
    <cellStyle name="normálne 10 38" xfId="990"/>
    <cellStyle name="normálne 10 39" xfId="991"/>
    <cellStyle name="normálne 10 4" xfId="992"/>
    <cellStyle name="normálne 10 4 2" xfId="993"/>
    <cellStyle name="normálne 10 4 3" xfId="994"/>
    <cellStyle name="normálne 10 4 4" xfId="995"/>
    <cellStyle name="normálne 10 4 5" xfId="996"/>
    <cellStyle name="normálne 10 4 6" xfId="997"/>
    <cellStyle name="normálne 10 4 7" xfId="998"/>
    <cellStyle name="normálne 10 4 8" xfId="999"/>
    <cellStyle name="normálne 10 4 9" xfId="1000"/>
    <cellStyle name="normálne 10 40" xfId="1001"/>
    <cellStyle name="normálne 10 41" xfId="1002"/>
    <cellStyle name="normálne 10 42" xfId="1003"/>
    <cellStyle name="normálne 10 43" xfId="1004"/>
    <cellStyle name="normálne 10 44" xfId="1005"/>
    <cellStyle name="normálne 10 45" xfId="1006"/>
    <cellStyle name="normálne 10 46" xfId="1007"/>
    <cellStyle name="normálne 10 47" xfId="1008"/>
    <cellStyle name="normálne 10 48" xfId="1009"/>
    <cellStyle name="normálne 10 49" xfId="1010"/>
    <cellStyle name="normálne 10 5" xfId="1011"/>
    <cellStyle name="normálne 10 50" xfId="1012"/>
    <cellStyle name="normálne 10 51" xfId="1013"/>
    <cellStyle name="normálne 10 52" xfId="1014"/>
    <cellStyle name="normálne 10 53" xfId="1015"/>
    <cellStyle name="normálne 10 54" xfId="1016"/>
    <cellStyle name="normálne 10 55" xfId="1017"/>
    <cellStyle name="normálne 10 56" xfId="1018"/>
    <cellStyle name="normálne 10 57" xfId="1019"/>
    <cellStyle name="normálne 10 58" xfId="1020"/>
    <cellStyle name="normálne 10 59" xfId="1021"/>
    <cellStyle name="normálne 10 6" xfId="1022"/>
    <cellStyle name="normálne 10 60" xfId="1023"/>
    <cellStyle name="normálne 10 61" xfId="1024"/>
    <cellStyle name="normálne 10 62" xfId="1025"/>
    <cellStyle name="normálne 10 63" xfId="1026"/>
    <cellStyle name="normálne 10 64" xfId="1027"/>
    <cellStyle name="normálne 10 65" xfId="1028"/>
    <cellStyle name="normálne 10 66" xfId="1029"/>
    <cellStyle name="normálne 10 67" xfId="1030"/>
    <cellStyle name="normálne 10 68" xfId="1031"/>
    <cellStyle name="normálne 10 69" xfId="1032"/>
    <cellStyle name="normálne 10 7" xfId="1033"/>
    <cellStyle name="normálne 10 70" xfId="1034"/>
    <cellStyle name="normálne 10 71" xfId="1035"/>
    <cellStyle name="normálne 10 72" xfId="1036"/>
    <cellStyle name="normálne 10 73" xfId="1037"/>
    <cellStyle name="normálne 10 74" xfId="1038"/>
    <cellStyle name="normálne 10 75" xfId="1039"/>
    <cellStyle name="normálne 10 76" xfId="1040"/>
    <cellStyle name="normálne 10 77" xfId="1041"/>
    <cellStyle name="normálne 10 78" xfId="1042"/>
    <cellStyle name="normálne 10 79" xfId="1043"/>
    <cellStyle name="normálne 10 8" xfId="1044"/>
    <cellStyle name="normálne 10 80" xfId="1045"/>
    <cellStyle name="normálne 10 81" xfId="1046"/>
    <cellStyle name="normálne 10 82" xfId="1047"/>
    <cellStyle name="normálne 10 83" xfId="1048"/>
    <cellStyle name="normálne 10 84" xfId="1049"/>
    <cellStyle name="normálne 10 85" xfId="1050"/>
    <cellStyle name="normálne 10 86" xfId="1051"/>
    <cellStyle name="normálne 10 87" xfId="1052"/>
    <cellStyle name="normálne 10 88" xfId="1053"/>
    <cellStyle name="normálne 10 89" xfId="1054"/>
    <cellStyle name="normálne 10 9" xfId="1055"/>
    <cellStyle name="normálne 10 90" xfId="1056"/>
    <cellStyle name="normálne 10 91" xfId="1057"/>
    <cellStyle name="normálne 10 92" xfId="1058"/>
    <cellStyle name="normálne 10 93" xfId="1059"/>
    <cellStyle name="normálne 10 94" xfId="1060"/>
    <cellStyle name="normálne 10 95" xfId="1061"/>
    <cellStyle name="normálne 10 96" xfId="1062"/>
    <cellStyle name="normálne 10 97" xfId="1063"/>
    <cellStyle name="normálne 10 98" xfId="1064"/>
    <cellStyle name="normálne 10 99" xfId="1065"/>
    <cellStyle name="normálne 11" xfId="283"/>
    <cellStyle name="normálne 11 2" xfId="816"/>
    <cellStyle name="normálne 11 2 10" xfId="3907"/>
    <cellStyle name="normálne 11 2 11" xfId="5613"/>
    <cellStyle name="normálne 11 2 12" xfId="7317"/>
    <cellStyle name="normálne 11 2 2" xfId="877"/>
    <cellStyle name="normálne 11 2 2 2" xfId="2670"/>
    <cellStyle name="normálne 11 2 2 2 2" xfId="3282"/>
    <cellStyle name="normálne 11 2 2 2 2 2" xfId="3849"/>
    <cellStyle name="normálne 11 2 2 2 2 2 2" xfId="4987"/>
    <cellStyle name="normálne 11 2 2 2 2 2 3" xfId="6693"/>
    <cellStyle name="normálne 11 2 2 2 2 2 4" xfId="8397"/>
    <cellStyle name="normálne 11 2 2 2 2 3" xfId="5555"/>
    <cellStyle name="normálne 11 2 2 2 2 3 2" xfId="7260"/>
    <cellStyle name="normálne 11 2 2 2 2 3 3" xfId="8964"/>
    <cellStyle name="normálne 11 2 2 2 2 4" xfId="4417"/>
    <cellStyle name="normálne 11 2 2 2 2 5" xfId="6125"/>
    <cellStyle name="normálne 11 2 2 2 2 6" xfId="7829"/>
    <cellStyle name="normálne 11 2 2 2 3" xfId="3065"/>
    <cellStyle name="normálne 11 2 2 2 3 2" xfId="4880"/>
    <cellStyle name="normálne 11 2 2 2 3 3" xfId="6586"/>
    <cellStyle name="normálne 11 2 2 2 3 4" xfId="8290"/>
    <cellStyle name="normálne 11 2 2 2 4" xfId="3742"/>
    <cellStyle name="normálne 11 2 2 2 4 2" xfId="5448"/>
    <cellStyle name="normálne 11 2 2 2 4 3" xfId="7153"/>
    <cellStyle name="normálne 11 2 2 2 4 4" xfId="8857"/>
    <cellStyle name="normálne 11 2 2 2 5" xfId="4310"/>
    <cellStyle name="normálne 11 2 2 2 6" xfId="6018"/>
    <cellStyle name="normálne 11 2 2 2 7" xfId="7722"/>
    <cellStyle name="normálne 11 2 2 3" xfId="2671"/>
    <cellStyle name="normálne 11 2 2 3 2" xfId="3066"/>
    <cellStyle name="normálne 11 2 2 3 2 2" xfId="4747"/>
    <cellStyle name="normálne 11 2 2 3 2 3" xfId="6453"/>
    <cellStyle name="normálne 11 2 2 3 2 4" xfId="8157"/>
    <cellStyle name="normálne 11 2 2 3 3" xfId="3609"/>
    <cellStyle name="normálne 11 2 2 3 3 2" xfId="5315"/>
    <cellStyle name="normálne 11 2 2 3 3 3" xfId="7020"/>
    <cellStyle name="normálne 11 2 2 3 3 4" xfId="8724"/>
    <cellStyle name="normálne 11 2 2 3 4" xfId="4177"/>
    <cellStyle name="normálne 11 2 2 3 5" xfId="5885"/>
    <cellStyle name="normálne 11 2 2 3 6" xfId="7589"/>
    <cellStyle name="normálne 11 2 2 4" xfId="3064"/>
    <cellStyle name="normálne 11 2 2 4 2" xfId="4515"/>
    <cellStyle name="normálne 11 2 2 4 3" xfId="6223"/>
    <cellStyle name="normálne 11 2 2 4 4" xfId="7927"/>
    <cellStyle name="normálne 11 2 2 5" xfId="3378"/>
    <cellStyle name="normálne 11 2 2 5 2" xfId="5086"/>
    <cellStyle name="normálne 11 2 2 5 3" xfId="6791"/>
    <cellStyle name="normálne 11 2 2 5 4" xfId="8495"/>
    <cellStyle name="normálne 11 2 2 6" xfId="3948"/>
    <cellStyle name="normálne 11 2 2 7" xfId="5654"/>
    <cellStyle name="normálne 11 2 2 8" xfId="7358"/>
    <cellStyle name="normálne 11 2 3" xfId="878"/>
    <cellStyle name="normálne 11 2 3 2" xfId="2672"/>
    <cellStyle name="normálne 11 2 3 2 2" xfId="3283"/>
    <cellStyle name="normálne 11 2 3 2 2 2" xfId="3850"/>
    <cellStyle name="normálne 11 2 3 2 2 2 2" xfId="4988"/>
    <cellStyle name="normálne 11 2 3 2 2 2 3" xfId="6694"/>
    <cellStyle name="normálne 11 2 3 2 2 2 4" xfId="8398"/>
    <cellStyle name="normálne 11 2 3 2 2 3" xfId="5556"/>
    <cellStyle name="normálne 11 2 3 2 2 3 2" xfId="7261"/>
    <cellStyle name="normálne 11 2 3 2 2 3 3" xfId="8965"/>
    <cellStyle name="normálne 11 2 3 2 2 4" xfId="4418"/>
    <cellStyle name="normálne 11 2 3 2 2 5" xfId="6126"/>
    <cellStyle name="normálne 11 2 3 2 2 6" xfId="7830"/>
    <cellStyle name="normálne 11 2 3 2 3" xfId="3068"/>
    <cellStyle name="normálne 11 2 3 2 3 2" xfId="4881"/>
    <cellStyle name="normálne 11 2 3 2 3 3" xfId="6587"/>
    <cellStyle name="normálne 11 2 3 2 3 4" xfId="8291"/>
    <cellStyle name="normálne 11 2 3 2 4" xfId="3743"/>
    <cellStyle name="normálne 11 2 3 2 4 2" xfId="5449"/>
    <cellStyle name="normálne 11 2 3 2 4 3" xfId="7154"/>
    <cellStyle name="normálne 11 2 3 2 4 4" xfId="8858"/>
    <cellStyle name="normálne 11 2 3 2 5" xfId="4311"/>
    <cellStyle name="normálne 11 2 3 2 6" xfId="6019"/>
    <cellStyle name="normálne 11 2 3 2 7" xfId="7723"/>
    <cellStyle name="normálne 11 2 3 3" xfId="2673"/>
    <cellStyle name="normálne 11 2 3 3 2" xfId="3069"/>
    <cellStyle name="normálne 11 2 3 3 2 2" xfId="4748"/>
    <cellStyle name="normálne 11 2 3 3 2 3" xfId="6454"/>
    <cellStyle name="normálne 11 2 3 3 2 4" xfId="8158"/>
    <cellStyle name="normálne 11 2 3 3 3" xfId="3610"/>
    <cellStyle name="normálne 11 2 3 3 3 2" xfId="5316"/>
    <cellStyle name="normálne 11 2 3 3 3 3" xfId="7021"/>
    <cellStyle name="normálne 11 2 3 3 3 4" xfId="8725"/>
    <cellStyle name="normálne 11 2 3 3 4" xfId="4178"/>
    <cellStyle name="normálne 11 2 3 3 5" xfId="5886"/>
    <cellStyle name="normálne 11 2 3 3 6" xfId="7590"/>
    <cellStyle name="normálne 11 2 3 4" xfId="3067"/>
    <cellStyle name="normálne 11 2 3 4 2" xfId="4516"/>
    <cellStyle name="normálne 11 2 3 4 3" xfId="6224"/>
    <cellStyle name="normálne 11 2 3 4 4" xfId="7928"/>
    <cellStyle name="normálne 11 2 3 5" xfId="3379"/>
    <cellStyle name="normálne 11 2 3 5 2" xfId="5087"/>
    <cellStyle name="normálne 11 2 3 5 3" xfId="6792"/>
    <cellStyle name="normálne 11 2 3 5 4" xfId="8496"/>
    <cellStyle name="normálne 11 2 3 6" xfId="3949"/>
    <cellStyle name="normálne 11 2 3 7" xfId="5655"/>
    <cellStyle name="normálne 11 2 3 8" xfId="7359"/>
    <cellStyle name="normálne 11 2 4" xfId="879"/>
    <cellStyle name="normálne 11 2 4 2" xfId="2674"/>
    <cellStyle name="normálne 11 2 4 2 2" xfId="3284"/>
    <cellStyle name="normálne 11 2 4 2 2 2" xfId="3851"/>
    <cellStyle name="normálne 11 2 4 2 2 2 2" xfId="4989"/>
    <cellStyle name="normálne 11 2 4 2 2 2 3" xfId="6695"/>
    <cellStyle name="normálne 11 2 4 2 2 2 4" xfId="8399"/>
    <cellStyle name="normálne 11 2 4 2 2 3" xfId="5557"/>
    <cellStyle name="normálne 11 2 4 2 2 3 2" xfId="7262"/>
    <cellStyle name="normálne 11 2 4 2 2 3 3" xfId="8966"/>
    <cellStyle name="normálne 11 2 4 2 2 4" xfId="4419"/>
    <cellStyle name="normálne 11 2 4 2 2 5" xfId="6127"/>
    <cellStyle name="normálne 11 2 4 2 2 6" xfId="7831"/>
    <cellStyle name="normálne 11 2 4 2 3" xfId="3071"/>
    <cellStyle name="normálne 11 2 4 2 3 2" xfId="4882"/>
    <cellStyle name="normálne 11 2 4 2 3 3" xfId="6588"/>
    <cellStyle name="normálne 11 2 4 2 3 4" xfId="8292"/>
    <cellStyle name="normálne 11 2 4 2 4" xfId="3744"/>
    <cellStyle name="normálne 11 2 4 2 4 2" xfId="5450"/>
    <cellStyle name="normálne 11 2 4 2 4 3" xfId="7155"/>
    <cellStyle name="normálne 11 2 4 2 4 4" xfId="8859"/>
    <cellStyle name="normálne 11 2 4 2 5" xfId="4312"/>
    <cellStyle name="normálne 11 2 4 2 6" xfId="6020"/>
    <cellStyle name="normálne 11 2 4 2 7" xfId="7724"/>
    <cellStyle name="normálne 11 2 4 3" xfId="2675"/>
    <cellStyle name="normálne 11 2 4 3 2" xfId="3072"/>
    <cellStyle name="normálne 11 2 4 3 2 2" xfId="4749"/>
    <cellStyle name="normálne 11 2 4 3 2 3" xfId="6455"/>
    <cellStyle name="normálne 11 2 4 3 2 4" xfId="8159"/>
    <cellStyle name="normálne 11 2 4 3 3" xfId="3611"/>
    <cellStyle name="normálne 11 2 4 3 3 2" xfId="5317"/>
    <cellStyle name="normálne 11 2 4 3 3 3" xfId="7022"/>
    <cellStyle name="normálne 11 2 4 3 3 4" xfId="8726"/>
    <cellStyle name="normálne 11 2 4 3 4" xfId="4179"/>
    <cellStyle name="normálne 11 2 4 3 5" xfId="5887"/>
    <cellStyle name="normálne 11 2 4 3 6" xfId="7591"/>
    <cellStyle name="normálne 11 2 4 4" xfId="3070"/>
    <cellStyle name="normálne 11 2 4 4 2" xfId="4517"/>
    <cellStyle name="normálne 11 2 4 4 3" xfId="6225"/>
    <cellStyle name="normálne 11 2 4 4 4" xfId="7929"/>
    <cellStyle name="normálne 11 2 4 5" xfId="3380"/>
    <cellStyle name="normálne 11 2 4 5 2" xfId="5088"/>
    <cellStyle name="normálne 11 2 4 5 3" xfId="6793"/>
    <cellStyle name="normálne 11 2 4 5 4" xfId="8497"/>
    <cellStyle name="normálne 11 2 4 6" xfId="3950"/>
    <cellStyle name="normálne 11 2 4 7" xfId="5656"/>
    <cellStyle name="normálne 11 2 4 8" xfId="7360"/>
    <cellStyle name="normálne 11 2 5" xfId="2449"/>
    <cellStyle name="normálne 11 2 5 2" xfId="2676"/>
    <cellStyle name="normálne 11 2 5 2 2" xfId="3285"/>
    <cellStyle name="normálne 11 2 5 2 2 2" xfId="3852"/>
    <cellStyle name="normálne 11 2 5 2 2 2 2" xfId="4990"/>
    <cellStyle name="normálne 11 2 5 2 2 2 3" xfId="6696"/>
    <cellStyle name="normálne 11 2 5 2 2 2 4" xfId="8400"/>
    <cellStyle name="normálne 11 2 5 2 2 3" xfId="5558"/>
    <cellStyle name="normálne 11 2 5 2 2 3 2" xfId="7263"/>
    <cellStyle name="normálne 11 2 5 2 2 3 3" xfId="8967"/>
    <cellStyle name="normálne 11 2 5 2 2 4" xfId="4420"/>
    <cellStyle name="normálne 11 2 5 2 2 5" xfId="6128"/>
    <cellStyle name="normálne 11 2 5 2 2 6" xfId="7832"/>
    <cellStyle name="normálne 11 2 5 2 3" xfId="3074"/>
    <cellStyle name="normálne 11 2 5 2 3 2" xfId="4883"/>
    <cellStyle name="normálne 11 2 5 2 3 3" xfId="6589"/>
    <cellStyle name="normálne 11 2 5 2 3 4" xfId="8293"/>
    <cellStyle name="normálne 11 2 5 2 4" xfId="3745"/>
    <cellStyle name="normálne 11 2 5 2 4 2" xfId="5451"/>
    <cellStyle name="normálne 11 2 5 2 4 3" xfId="7156"/>
    <cellStyle name="normálne 11 2 5 2 4 4" xfId="8860"/>
    <cellStyle name="normálne 11 2 5 2 5" xfId="4313"/>
    <cellStyle name="normálne 11 2 5 2 6" xfId="6021"/>
    <cellStyle name="normálne 11 2 5 2 7" xfId="7725"/>
    <cellStyle name="normálne 11 2 5 3" xfId="2677"/>
    <cellStyle name="normálne 11 2 5 3 2" xfId="3075"/>
    <cellStyle name="normálne 11 2 5 3 2 2" xfId="4750"/>
    <cellStyle name="normálne 11 2 5 3 2 3" xfId="6456"/>
    <cellStyle name="normálne 11 2 5 3 2 4" xfId="8160"/>
    <cellStyle name="normálne 11 2 5 3 3" xfId="3612"/>
    <cellStyle name="normálne 11 2 5 3 3 2" xfId="5318"/>
    <cellStyle name="normálne 11 2 5 3 3 3" xfId="7023"/>
    <cellStyle name="normálne 11 2 5 3 3 4" xfId="8727"/>
    <cellStyle name="normálne 11 2 5 3 4" xfId="4180"/>
    <cellStyle name="normálne 11 2 5 3 5" xfId="5888"/>
    <cellStyle name="normálne 11 2 5 3 6" xfId="7592"/>
    <cellStyle name="normálne 11 2 5 4" xfId="3073"/>
    <cellStyle name="normálne 11 2 5 4 2" xfId="4627"/>
    <cellStyle name="normálne 11 2 5 4 3" xfId="6333"/>
    <cellStyle name="normálne 11 2 5 4 4" xfId="8037"/>
    <cellStyle name="normálne 11 2 5 5" xfId="3489"/>
    <cellStyle name="normálne 11 2 5 5 2" xfId="5195"/>
    <cellStyle name="normálne 11 2 5 5 3" xfId="6900"/>
    <cellStyle name="normálne 11 2 5 5 4" xfId="8604"/>
    <cellStyle name="normálne 11 2 5 6" xfId="4057"/>
    <cellStyle name="normálne 11 2 5 7" xfId="5765"/>
    <cellStyle name="normálne 11 2 5 8" xfId="7469"/>
    <cellStyle name="normálne 11 2 6" xfId="2678"/>
    <cellStyle name="normálne 11 2 6 2" xfId="3286"/>
    <cellStyle name="normálne 11 2 6 2 2" xfId="3853"/>
    <cellStyle name="normálne 11 2 6 2 2 2" xfId="4991"/>
    <cellStyle name="normálne 11 2 6 2 2 3" xfId="6697"/>
    <cellStyle name="normálne 11 2 6 2 2 4" xfId="8401"/>
    <cellStyle name="normálne 11 2 6 2 3" xfId="5559"/>
    <cellStyle name="normálne 11 2 6 2 3 2" xfId="7264"/>
    <cellStyle name="normálne 11 2 6 2 3 3" xfId="8968"/>
    <cellStyle name="normálne 11 2 6 2 4" xfId="4421"/>
    <cellStyle name="normálne 11 2 6 2 5" xfId="6129"/>
    <cellStyle name="normálne 11 2 6 2 6" xfId="7833"/>
    <cellStyle name="normálne 11 2 6 3" xfId="3076"/>
    <cellStyle name="normálne 11 2 6 3 2" xfId="4884"/>
    <cellStyle name="normálne 11 2 6 3 3" xfId="6590"/>
    <cellStyle name="normálne 11 2 6 3 4" xfId="8294"/>
    <cellStyle name="normálne 11 2 6 4" xfId="3746"/>
    <cellStyle name="normálne 11 2 6 4 2" xfId="5452"/>
    <cellStyle name="normálne 11 2 6 4 3" xfId="7157"/>
    <cellStyle name="normálne 11 2 6 4 4" xfId="8861"/>
    <cellStyle name="normálne 11 2 6 5" xfId="4314"/>
    <cellStyle name="normálne 11 2 6 6" xfId="6022"/>
    <cellStyle name="normálne 11 2 6 7" xfId="7726"/>
    <cellStyle name="normálne 11 2 7" xfId="2679"/>
    <cellStyle name="normálne 11 2 7 2" xfId="3077"/>
    <cellStyle name="normálne 11 2 7 2 2" xfId="4746"/>
    <cellStyle name="normálne 11 2 7 2 3" xfId="6452"/>
    <cellStyle name="normálne 11 2 7 2 4" xfId="8156"/>
    <cellStyle name="normálne 11 2 7 3" xfId="3608"/>
    <cellStyle name="normálne 11 2 7 3 2" xfId="5314"/>
    <cellStyle name="normálne 11 2 7 3 3" xfId="7019"/>
    <cellStyle name="normálne 11 2 7 3 4" xfId="8723"/>
    <cellStyle name="normálne 11 2 7 4" xfId="4176"/>
    <cellStyle name="normálne 11 2 7 5" xfId="5884"/>
    <cellStyle name="normálne 11 2 7 6" xfId="7588"/>
    <cellStyle name="normálne 11 2 8" xfId="3063"/>
    <cellStyle name="normálne 11 2 8 2" xfId="4474"/>
    <cellStyle name="normálne 11 2 8 3" xfId="6182"/>
    <cellStyle name="normálne 11 2 8 4" xfId="7886"/>
    <cellStyle name="normálne 11 2 9" xfId="3337"/>
    <cellStyle name="normálne 11 2 9 2" xfId="5045"/>
    <cellStyle name="normálne 11 2 9 3" xfId="6750"/>
    <cellStyle name="normálne 11 2 9 4" xfId="8454"/>
    <cellStyle name="normálne 11 3" xfId="1066"/>
    <cellStyle name="normálne 11 3 2" xfId="2450"/>
    <cellStyle name="normálne 11 4" xfId="1067"/>
    <cellStyle name="normálne 11 4 2" xfId="2451"/>
    <cellStyle name="normálne 12" xfId="284"/>
    <cellStyle name="Normálne 12 10" xfId="817"/>
    <cellStyle name="Normálne 12 10 10" xfId="3908"/>
    <cellStyle name="Normálne 12 10 11" xfId="5614"/>
    <cellStyle name="Normálne 12 10 12" xfId="7318"/>
    <cellStyle name="Normálne 12 10 2" xfId="880"/>
    <cellStyle name="Normálne 12 10 2 2" xfId="2680"/>
    <cellStyle name="Normálne 12 10 2 2 2" xfId="3287"/>
    <cellStyle name="Normálne 12 10 2 2 2 2" xfId="3854"/>
    <cellStyle name="Normálne 12 10 2 2 2 2 2" xfId="4992"/>
    <cellStyle name="Normálne 12 10 2 2 2 2 3" xfId="6698"/>
    <cellStyle name="Normálne 12 10 2 2 2 2 4" xfId="8402"/>
    <cellStyle name="Normálne 12 10 2 2 2 3" xfId="5560"/>
    <cellStyle name="Normálne 12 10 2 2 2 3 2" xfId="7265"/>
    <cellStyle name="Normálne 12 10 2 2 2 3 3" xfId="8969"/>
    <cellStyle name="Normálne 12 10 2 2 2 4" xfId="4422"/>
    <cellStyle name="Normálne 12 10 2 2 2 5" xfId="6130"/>
    <cellStyle name="Normálne 12 10 2 2 2 6" xfId="7834"/>
    <cellStyle name="Normálne 12 10 2 2 3" xfId="3080"/>
    <cellStyle name="Normálne 12 10 2 2 3 2" xfId="4885"/>
    <cellStyle name="Normálne 12 10 2 2 3 3" xfId="6591"/>
    <cellStyle name="Normálne 12 10 2 2 3 4" xfId="8295"/>
    <cellStyle name="Normálne 12 10 2 2 4" xfId="3747"/>
    <cellStyle name="Normálne 12 10 2 2 4 2" xfId="5453"/>
    <cellStyle name="Normálne 12 10 2 2 4 3" xfId="7158"/>
    <cellStyle name="Normálne 12 10 2 2 4 4" xfId="8862"/>
    <cellStyle name="Normálne 12 10 2 2 5" xfId="4315"/>
    <cellStyle name="Normálne 12 10 2 2 6" xfId="6023"/>
    <cellStyle name="Normálne 12 10 2 2 7" xfId="7727"/>
    <cellStyle name="Normálne 12 10 2 3" xfId="2681"/>
    <cellStyle name="Normálne 12 10 2 3 2" xfId="3081"/>
    <cellStyle name="Normálne 12 10 2 3 2 2" xfId="4752"/>
    <cellStyle name="Normálne 12 10 2 3 2 3" xfId="6458"/>
    <cellStyle name="Normálne 12 10 2 3 2 4" xfId="8162"/>
    <cellStyle name="Normálne 12 10 2 3 3" xfId="3614"/>
    <cellStyle name="Normálne 12 10 2 3 3 2" xfId="5320"/>
    <cellStyle name="Normálne 12 10 2 3 3 3" xfId="7025"/>
    <cellStyle name="Normálne 12 10 2 3 3 4" xfId="8729"/>
    <cellStyle name="Normálne 12 10 2 3 4" xfId="4182"/>
    <cellStyle name="Normálne 12 10 2 3 5" xfId="5890"/>
    <cellStyle name="Normálne 12 10 2 3 6" xfId="7594"/>
    <cellStyle name="Normálne 12 10 2 4" xfId="3079"/>
    <cellStyle name="Normálne 12 10 2 4 2" xfId="4518"/>
    <cellStyle name="Normálne 12 10 2 4 3" xfId="6226"/>
    <cellStyle name="Normálne 12 10 2 4 4" xfId="7930"/>
    <cellStyle name="Normálne 12 10 2 5" xfId="3381"/>
    <cellStyle name="Normálne 12 10 2 5 2" xfId="5089"/>
    <cellStyle name="Normálne 12 10 2 5 3" xfId="6794"/>
    <cellStyle name="Normálne 12 10 2 5 4" xfId="8498"/>
    <cellStyle name="Normálne 12 10 2 6" xfId="3951"/>
    <cellStyle name="Normálne 12 10 2 7" xfId="5657"/>
    <cellStyle name="Normálne 12 10 2 8" xfId="7361"/>
    <cellStyle name="Normálne 12 10 3" xfId="881"/>
    <cellStyle name="Normálne 12 10 3 2" xfId="2682"/>
    <cellStyle name="Normálne 12 10 3 2 2" xfId="3288"/>
    <cellStyle name="Normálne 12 10 3 2 2 2" xfId="3855"/>
    <cellStyle name="Normálne 12 10 3 2 2 2 2" xfId="4993"/>
    <cellStyle name="Normálne 12 10 3 2 2 2 3" xfId="6699"/>
    <cellStyle name="Normálne 12 10 3 2 2 2 4" xfId="8403"/>
    <cellStyle name="Normálne 12 10 3 2 2 3" xfId="5561"/>
    <cellStyle name="Normálne 12 10 3 2 2 3 2" xfId="7266"/>
    <cellStyle name="Normálne 12 10 3 2 2 3 3" xfId="8970"/>
    <cellStyle name="Normálne 12 10 3 2 2 4" xfId="4423"/>
    <cellStyle name="Normálne 12 10 3 2 2 5" xfId="6131"/>
    <cellStyle name="Normálne 12 10 3 2 2 6" xfId="7835"/>
    <cellStyle name="Normálne 12 10 3 2 3" xfId="3083"/>
    <cellStyle name="Normálne 12 10 3 2 3 2" xfId="4886"/>
    <cellStyle name="Normálne 12 10 3 2 3 3" xfId="6592"/>
    <cellStyle name="Normálne 12 10 3 2 3 4" xfId="8296"/>
    <cellStyle name="Normálne 12 10 3 2 4" xfId="3748"/>
    <cellStyle name="Normálne 12 10 3 2 4 2" xfId="5454"/>
    <cellStyle name="Normálne 12 10 3 2 4 3" xfId="7159"/>
    <cellStyle name="Normálne 12 10 3 2 4 4" xfId="8863"/>
    <cellStyle name="Normálne 12 10 3 2 5" xfId="4316"/>
    <cellStyle name="Normálne 12 10 3 2 6" xfId="6024"/>
    <cellStyle name="Normálne 12 10 3 2 7" xfId="7728"/>
    <cellStyle name="Normálne 12 10 3 3" xfId="2683"/>
    <cellStyle name="Normálne 12 10 3 3 2" xfId="3084"/>
    <cellStyle name="Normálne 12 10 3 3 2 2" xfId="4753"/>
    <cellStyle name="Normálne 12 10 3 3 2 3" xfId="6459"/>
    <cellStyle name="Normálne 12 10 3 3 2 4" xfId="8163"/>
    <cellStyle name="Normálne 12 10 3 3 3" xfId="3615"/>
    <cellStyle name="Normálne 12 10 3 3 3 2" xfId="5321"/>
    <cellStyle name="Normálne 12 10 3 3 3 3" xfId="7026"/>
    <cellStyle name="Normálne 12 10 3 3 3 4" xfId="8730"/>
    <cellStyle name="Normálne 12 10 3 3 4" xfId="4183"/>
    <cellStyle name="Normálne 12 10 3 3 5" xfId="5891"/>
    <cellStyle name="Normálne 12 10 3 3 6" xfId="7595"/>
    <cellStyle name="Normálne 12 10 3 4" xfId="3082"/>
    <cellStyle name="Normálne 12 10 3 4 2" xfId="4519"/>
    <cellStyle name="Normálne 12 10 3 4 3" xfId="6227"/>
    <cellStyle name="Normálne 12 10 3 4 4" xfId="7931"/>
    <cellStyle name="Normálne 12 10 3 5" xfId="3382"/>
    <cellStyle name="Normálne 12 10 3 5 2" xfId="5090"/>
    <cellStyle name="Normálne 12 10 3 5 3" xfId="6795"/>
    <cellStyle name="Normálne 12 10 3 5 4" xfId="8499"/>
    <cellStyle name="Normálne 12 10 3 6" xfId="3952"/>
    <cellStyle name="Normálne 12 10 3 7" xfId="5658"/>
    <cellStyle name="Normálne 12 10 3 8" xfId="7362"/>
    <cellStyle name="Normálne 12 10 4" xfId="882"/>
    <cellStyle name="Normálne 12 10 4 2" xfId="2684"/>
    <cellStyle name="Normálne 12 10 4 2 2" xfId="3289"/>
    <cellStyle name="Normálne 12 10 4 2 2 2" xfId="3856"/>
    <cellStyle name="Normálne 12 10 4 2 2 2 2" xfId="4994"/>
    <cellStyle name="Normálne 12 10 4 2 2 2 3" xfId="6700"/>
    <cellStyle name="Normálne 12 10 4 2 2 2 4" xfId="8404"/>
    <cellStyle name="Normálne 12 10 4 2 2 3" xfId="5562"/>
    <cellStyle name="Normálne 12 10 4 2 2 3 2" xfId="7267"/>
    <cellStyle name="Normálne 12 10 4 2 2 3 3" xfId="8971"/>
    <cellStyle name="Normálne 12 10 4 2 2 4" xfId="4424"/>
    <cellStyle name="Normálne 12 10 4 2 2 5" xfId="6132"/>
    <cellStyle name="Normálne 12 10 4 2 2 6" xfId="7836"/>
    <cellStyle name="Normálne 12 10 4 2 3" xfId="3086"/>
    <cellStyle name="Normálne 12 10 4 2 3 2" xfId="4887"/>
    <cellStyle name="Normálne 12 10 4 2 3 3" xfId="6593"/>
    <cellStyle name="Normálne 12 10 4 2 3 4" xfId="8297"/>
    <cellStyle name="Normálne 12 10 4 2 4" xfId="3749"/>
    <cellStyle name="Normálne 12 10 4 2 4 2" xfId="5455"/>
    <cellStyle name="Normálne 12 10 4 2 4 3" xfId="7160"/>
    <cellStyle name="Normálne 12 10 4 2 4 4" xfId="8864"/>
    <cellStyle name="Normálne 12 10 4 2 5" xfId="4317"/>
    <cellStyle name="Normálne 12 10 4 2 6" xfId="6025"/>
    <cellStyle name="Normálne 12 10 4 2 7" xfId="7729"/>
    <cellStyle name="Normálne 12 10 4 3" xfId="2685"/>
    <cellStyle name="Normálne 12 10 4 3 2" xfId="3087"/>
    <cellStyle name="Normálne 12 10 4 3 2 2" xfId="4754"/>
    <cellStyle name="Normálne 12 10 4 3 2 3" xfId="6460"/>
    <cellStyle name="Normálne 12 10 4 3 2 4" xfId="8164"/>
    <cellStyle name="Normálne 12 10 4 3 3" xfId="3616"/>
    <cellStyle name="Normálne 12 10 4 3 3 2" xfId="5322"/>
    <cellStyle name="Normálne 12 10 4 3 3 3" xfId="7027"/>
    <cellStyle name="Normálne 12 10 4 3 3 4" xfId="8731"/>
    <cellStyle name="Normálne 12 10 4 3 4" xfId="4184"/>
    <cellStyle name="Normálne 12 10 4 3 5" xfId="5892"/>
    <cellStyle name="Normálne 12 10 4 3 6" xfId="7596"/>
    <cellStyle name="Normálne 12 10 4 4" xfId="3085"/>
    <cellStyle name="Normálne 12 10 4 4 2" xfId="4520"/>
    <cellStyle name="Normálne 12 10 4 4 3" xfId="6228"/>
    <cellStyle name="Normálne 12 10 4 4 4" xfId="7932"/>
    <cellStyle name="Normálne 12 10 4 5" xfId="3383"/>
    <cellStyle name="Normálne 12 10 4 5 2" xfId="5091"/>
    <cellStyle name="Normálne 12 10 4 5 3" xfId="6796"/>
    <cellStyle name="Normálne 12 10 4 5 4" xfId="8500"/>
    <cellStyle name="Normálne 12 10 4 6" xfId="3953"/>
    <cellStyle name="Normálne 12 10 4 7" xfId="5659"/>
    <cellStyle name="Normálne 12 10 4 8" xfId="7363"/>
    <cellStyle name="Normálne 12 10 5" xfId="2452"/>
    <cellStyle name="Normálne 12 10 5 2" xfId="2686"/>
    <cellStyle name="Normálne 12 10 5 2 2" xfId="3290"/>
    <cellStyle name="Normálne 12 10 5 2 2 2" xfId="3857"/>
    <cellStyle name="Normálne 12 10 5 2 2 2 2" xfId="4995"/>
    <cellStyle name="Normálne 12 10 5 2 2 2 3" xfId="6701"/>
    <cellStyle name="Normálne 12 10 5 2 2 2 4" xfId="8405"/>
    <cellStyle name="Normálne 12 10 5 2 2 3" xfId="5563"/>
    <cellStyle name="Normálne 12 10 5 2 2 3 2" xfId="7268"/>
    <cellStyle name="Normálne 12 10 5 2 2 3 3" xfId="8972"/>
    <cellStyle name="Normálne 12 10 5 2 2 4" xfId="4425"/>
    <cellStyle name="Normálne 12 10 5 2 2 5" xfId="6133"/>
    <cellStyle name="Normálne 12 10 5 2 2 6" xfId="7837"/>
    <cellStyle name="Normálne 12 10 5 2 3" xfId="3089"/>
    <cellStyle name="Normálne 12 10 5 2 3 2" xfId="4888"/>
    <cellStyle name="Normálne 12 10 5 2 3 3" xfId="6594"/>
    <cellStyle name="Normálne 12 10 5 2 3 4" xfId="8298"/>
    <cellStyle name="Normálne 12 10 5 2 4" xfId="3750"/>
    <cellStyle name="Normálne 12 10 5 2 4 2" xfId="5456"/>
    <cellStyle name="Normálne 12 10 5 2 4 3" xfId="7161"/>
    <cellStyle name="Normálne 12 10 5 2 4 4" xfId="8865"/>
    <cellStyle name="Normálne 12 10 5 2 5" xfId="4318"/>
    <cellStyle name="Normálne 12 10 5 2 6" xfId="6026"/>
    <cellStyle name="Normálne 12 10 5 2 7" xfId="7730"/>
    <cellStyle name="Normálne 12 10 5 3" xfId="2687"/>
    <cellStyle name="Normálne 12 10 5 3 2" xfId="3090"/>
    <cellStyle name="Normálne 12 10 5 3 2 2" xfId="4755"/>
    <cellStyle name="Normálne 12 10 5 3 2 3" xfId="6461"/>
    <cellStyle name="Normálne 12 10 5 3 2 4" xfId="8165"/>
    <cellStyle name="Normálne 12 10 5 3 3" xfId="3617"/>
    <cellStyle name="Normálne 12 10 5 3 3 2" xfId="5323"/>
    <cellStyle name="Normálne 12 10 5 3 3 3" xfId="7028"/>
    <cellStyle name="Normálne 12 10 5 3 3 4" xfId="8732"/>
    <cellStyle name="Normálne 12 10 5 3 4" xfId="4185"/>
    <cellStyle name="Normálne 12 10 5 3 5" xfId="5893"/>
    <cellStyle name="Normálne 12 10 5 3 6" xfId="7597"/>
    <cellStyle name="Normálne 12 10 5 4" xfId="3088"/>
    <cellStyle name="Normálne 12 10 5 4 2" xfId="4628"/>
    <cellStyle name="Normálne 12 10 5 4 3" xfId="6334"/>
    <cellStyle name="Normálne 12 10 5 4 4" xfId="8038"/>
    <cellStyle name="Normálne 12 10 5 5" xfId="3490"/>
    <cellStyle name="Normálne 12 10 5 5 2" xfId="5196"/>
    <cellStyle name="Normálne 12 10 5 5 3" xfId="6901"/>
    <cellStyle name="Normálne 12 10 5 5 4" xfId="8605"/>
    <cellStyle name="Normálne 12 10 5 6" xfId="4058"/>
    <cellStyle name="Normálne 12 10 5 7" xfId="5766"/>
    <cellStyle name="Normálne 12 10 5 8" xfId="7470"/>
    <cellStyle name="Normálne 12 10 6" xfId="2688"/>
    <cellStyle name="Normálne 12 10 6 2" xfId="3291"/>
    <cellStyle name="Normálne 12 10 6 2 2" xfId="3858"/>
    <cellStyle name="Normálne 12 10 6 2 2 2" xfId="4996"/>
    <cellStyle name="Normálne 12 10 6 2 2 3" xfId="6702"/>
    <cellStyle name="Normálne 12 10 6 2 2 4" xfId="8406"/>
    <cellStyle name="Normálne 12 10 6 2 3" xfId="5564"/>
    <cellStyle name="Normálne 12 10 6 2 3 2" xfId="7269"/>
    <cellStyle name="Normálne 12 10 6 2 3 3" xfId="8973"/>
    <cellStyle name="Normálne 12 10 6 2 4" xfId="4426"/>
    <cellStyle name="Normálne 12 10 6 2 5" xfId="6134"/>
    <cellStyle name="Normálne 12 10 6 2 6" xfId="7838"/>
    <cellStyle name="Normálne 12 10 6 3" xfId="3091"/>
    <cellStyle name="Normálne 12 10 6 3 2" xfId="4889"/>
    <cellStyle name="Normálne 12 10 6 3 3" xfId="6595"/>
    <cellStyle name="Normálne 12 10 6 3 4" xfId="8299"/>
    <cellStyle name="Normálne 12 10 6 4" xfId="3751"/>
    <cellStyle name="Normálne 12 10 6 4 2" xfId="5457"/>
    <cellStyle name="Normálne 12 10 6 4 3" xfId="7162"/>
    <cellStyle name="Normálne 12 10 6 4 4" xfId="8866"/>
    <cellStyle name="Normálne 12 10 6 5" xfId="4319"/>
    <cellStyle name="Normálne 12 10 6 6" xfId="6027"/>
    <cellStyle name="Normálne 12 10 6 7" xfId="7731"/>
    <cellStyle name="Normálne 12 10 7" xfId="2689"/>
    <cellStyle name="Normálne 12 10 7 2" xfId="3092"/>
    <cellStyle name="Normálne 12 10 7 2 2" xfId="4751"/>
    <cellStyle name="Normálne 12 10 7 2 3" xfId="6457"/>
    <cellStyle name="Normálne 12 10 7 2 4" xfId="8161"/>
    <cellStyle name="Normálne 12 10 7 3" xfId="3613"/>
    <cellStyle name="Normálne 12 10 7 3 2" xfId="5319"/>
    <cellStyle name="Normálne 12 10 7 3 3" xfId="7024"/>
    <cellStyle name="Normálne 12 10 7 3 4" xfId="8728"/>
    <cellStyle name="Normálne 12 10 7 4" xfId="4181"/>
    <cellStyle name="Normálne 12 10 7 5" xfId="5889"/>
    <cellStyle name="Normálne 12 10 7 6" xfId="7593"/>
    <cellStyle name="Normálne 12 10 8" xfId="3078"/>
    <cellStyle name="Normálne 12 10 8 2" xfId="4475"/>
    <cellStyle name="Normálne 12 10 8 3" xfId="6183"/>
    <cellStyle name="Normálne 12 10 8 4" xfId="7887"/>
    <cellStyle name="Normálne 12 10 9" xfId="3338"/>
    <cellStyle name="Normálne 12 10 9 2" xfId="5046"/>
    <cellStyle name="Normálne 12 10 9 3" xfId="6751"/>
    <cellStyle name="Normálne 12 10 9 4" xfId="8455"/>
    <cellStyle name="Normálne 12 11" xfId="2366"/>
    <cellStyle name="Normálne 12 11 2" xfId="2690"/>
    <cellStyle name="Normálne 12 11 2 2" xfId="3292"/>
    <cellStyle name="Normálne 12 11 2 2 2" xfId="3859"/>
    <cellStyle name="Normálne 12 11 2 2 2 2" xfId="4997"/>
    <cellStyle name="Normálne 12 11 2 2 2 3" xfId="6703"/>
    <cellStyle name="Normálne 12 11 2 2 2 4" xfId="8407"/>
    <cellStyle name="Normálne 12 11 2 2 3" xfId="5565"/>
    <cellStyle name="Normálne 12 11 2 2 3 2" xfId="7270"/>
    <cellStyle name="Normálne 12 11 2 2 3 3" xfId="8974"/>
    <cellStyle name="Normálne 12 11 2 2 4" xfId="4427"/>
    <cellStyle name="Normálne 12 11 2 2 5" xfId="6135"/>
    <cellStyle name="Normálne 12 11 2 2 6" xfId="7839"/>
    <cellStyle name="Normálne 12 11 2 3" xfId="3094"/>
    <cellStyle name="Normálne 12 11 2 3 2" xfId="4890"/>
    <cellStyle name="Normálne 12 11 2 3 3" xfId="6596"/>
    <cellStyle name="Normálne 12 11 2 3 4" xfId="8300"/>
    <cellStyle name="Normálne 12 11 2 4" xfId="3752"/>
    <cellStyle name="Normálne 12 11 2 4 2" xfId="5458"/>
    <cellStyle name="Normálne 12 11 2 4 3" xfId="7163"/>
    <cellStyle name="Normálne 12 11 2 4 4" xfId="8867"/>
    <cellStyle name="Normálne 12 11 2 5" xfId="4320"/>
    <cellStyle name="Normálne 12 11 2 6" xfId="6028"/>
    <cellStyle name="Normálne 12 11 2 7" xfId="7732"/>
    <cellStyle name="Normálne 12 11 3" xfId="2691"/>
    <cellStyle name="Normálne 12 11 3 2" xfId="3095"/>
    <cellStyle name="Normálne 12 11 3 2 2" xfId="4756"/>
    <cellStyle name="Normálne 12 11 3 2 3" xfId="6462"/>
    <cellStyle name="Normálne 12 11 3 2 4" xfId="8166"/>
    <cellStyle name="Normálne 12 11 3 3" xfId="3618"/>
    <cellStyle name="Normálne 12 11 3 3 2" xfId="5324"/>
    <cellStyle name="Normálne 12 11 3 3 3" xfId="7029"/>
    <cellStyle name="Normálne 12 11 3 3 4" xfId="8733"/>
    <cellStyle name="Normálne 12 11 3 4" xfId="4186"/>
    <cellStyle name="Normálne 12 11 3 5" xfId="5894"/>
    <cellStyle name="Normálne 12 11 3 6" xfId="7598"/>
    <cellStyle name="Normálne 12 11 4" xfId="3093"/>
    <cellStyle name="Normálne 12 11 4 2" xfId="4559"/>
    <cellStyle name="Normálne 12 11 4 3" xfId="6265"/>
    <cellStyle name="Normálne 12 11 4 4" xfId="7969"/>
    <cellStyle name="Normálne 12 11 5" xfId="3420"/>
    <cellStyle name="Normálne 12 11 5 2" xfId="5127"/>
    <cellStyle name="Normálne 12 11 5 3" xfId="6832"/>
    <cellStyle name="Normálne 12 11 5 4" xfId="8536"/>
    <cellStyle name="Normálne 12 11 6" xfId="3989"/>
    <cellStyle name="Normálne 12 11 7" xfId="5697"/>
    <cellStyle name="Normálne 12 11 8" xfId="7400"/>
    <cellStyle name="Normálne 12 12" xfId="2380"/>
    <cellStyle name="Normálne 12 12 2" xfId="2692"/>
    <cellStyle name="Normálne 12 12 2 2" xfId="3097"/>
    <cellStyle name="Normálne 12 12 2 2 2" xfId="4757"/>
    <cellStyle name="Normálne 12 12 2 2 3" xfId="6463"/>
    <cellStyle name="Normálne 12 12 2 2 4" xfId="8167"/>
    <cellStyle name="Normálne 12 12 2 3" xfId="3619"/>
    <cellStyle name="Normálne 12 12 2 3 2" xfId="5325"/>
    <cellStyle name="Normálne 12 12 2 3 3" xfId="7030"/>
    <cellStyle name="Normálne 12 12 2 3 4" xfId="8734"/>
    <cellStyle name="Normálne 12 12 2 4" xfId="4187"/>
    <cellStyle name="Normálne 12 12 2 5" xfId="5895"/>
    <cellStyle name="Normálne 12 12 2 6" xfId="7599"/>
    <cellStyle name="Normálne 12 12 3" xfId="3096"/>
    <cellStyle name="Normálne 12 12 3 2" xfId="4571"/>
    <cellStyle name="Normálne 12 12 3 3" xfId="6277"/>
    <cellStyle name="Normálne 12 12 3 4" xfId="7981"/>
    <cellStyle name="Normálne 12 12 4" xfId="3432"/>
    <cellStyle name="Normálne 12 12 4 2" xfId="5139"/>
    <cellStyle name="Normálne 12 12 4 3" xfId="6844"/>
    <cellStyle name="Normálne 12 12 4 4" xfId="8548"/>
    <cellStyle name="Normálne 12 12 5" xfId="4001"/>
    <cellStyle name="Normálne 12 12 6" xfId="5709"/>
    <cellStyle name="Normálne 12 12 7" xfId="7412"/>
    <cellStyle name="normálne 12 2" xfId="285"/>
    <cellStyle name="normálne 12 2 2" xfId="286"/>
    <cellStyle name="normálne 12 2 3" xfId="287"/>
    <cellStyle name="normálne 12 2 3 2" xfId="288"/>
    <cellStyle name="normálne 12 3" xfId="289"/>
    <cellStyle name="normálne 12 3 2" xfId="290"/>
    <cellStyle name="normálne 12 4" xfId="291"/>
    <cellStyle name="normálne 12 4 2" xfId="292"/>
    <cellStyle name="normálne 12 4 2 2" xfId="293"/>
    <cellStyle name="normálne 12 4 3" xfId="294"/>
    <cellStyle name="normálne 12 5" xfId="295"/>
    <cellStyle name="normálne 12 5 2" xfId="296"/>
    <cellStyle name="normálne 12 6" xfId="297"/>
    <cellStyle name="normálne 12 6 2" xfId="298"/>
    <cellStyle name="normálne 12 6 2 2" xfId="299"/>
    <cellStyle name="normálne 12 6 3" xfId="300"/>
    <cellStyle name="Normálne 12 7" xfId="818"/>
    <cellStyle name="Normálne 12 7 10" xfId="3909"/>
    <cellStyle name="Normálne 12 7 11" xfId="5615"/>
    <cellStyle name="Normálne 12 7 12" xfId="7319"/>
    <cellStyle name="Normálne 12 7 2" xfId="883"/>
    <cellStyle name="Normálne 12 7 2 2" xfId="2693"/>
    <cellStyle name="Normálne 12 7 2 2 2" xfId="3293"/>
    <cellStyle name="Normálne 12 7 2 2 2 2" xfId="3860"/>
    <cellStyle name="Normálne 12 7 2 2 2 2 2" xfId="4998"/>
    <cellStyle name="Normálne 12 7 2 2 2 2 3" xfId="6704"/>
    <cellStyle name="Normálne 12 7 2 2 2 2 4" xfId="8408"/>
    <cellStyle name="Normálne 12 7 2 2 2 3" xfId="5566"/>
    <cellStyle name="Normálne 12 7 2 2 2 3 2" xfId="7271"/>
    <cellStyle name="Normálne 12 7 2 2 2 3 3" xfId="8975"/>
    <cellStyle name="Normálne 12 7 2 2 2 4" xfId="4428"/>
    <cellStyle name="Normálne 12 7 2 2 2 5" xfId="6136"/>
    <cellStyle name="Normálne 12 7 2 2 2 6" xfId="7840"/>
    <cellStyle name="Normálne 12 7 2 2 3" xfId="3100"/>
    <cellStyle name="Normálne 12 7 2 2 3 2" xfId="4891"/>
    <cellStyle name="Normálne 12 7 2 2 3 3" xfId="6597"/>
    <cellStyle name="Normálne 12 7 2 2 3 4" xfId="8301"/>
    <cellStyle name="Normálne 12 7 2 2 4" xfId="3753"/>
    <cellStyle name="Normálne 12 7 2 2 4 2" xfId="5459"/>
    <cellStyle name="Normálne 12 7 2 2 4 3" xfId="7164"/>
    <cellStyle name="Normálne 12 7 2 2 4 4" xfId="8868"/>
    <cellStyle name="Normálne 12 7 2 2 5" xfId="4321"/>
    <cellStyle name="Normálne 12 7 2 2 6" xfId="6029"/>
    <cellStyle name="Normálne 12 7 2 2 7" xfId="7733"/>
    <cellStyle name="Normálne 12 7 2 3" xfId="2694"/>
    <cellStyle name="Normálne 12 7 2 3 2" xfId="3101"/>
    <cellStyle name="Normálne 12 7 2 3 2 2" xfId="4759"/>
    <cellStyle name="Normálne 12 7 2 3 2 3" xfId="6465"/>
    <cellStyle name="Normálne 12 7 2 3 2 4" xfId="8169"/>
    <cellStyle name="Normálne 12 7 2 3 3" xfId="3621"/>
    <cellStyle name="Normálne 12 7 2 3 3 2" xfId="5327"/>
    <cellStyle name="Normálne 12 7 2 3 3 3" xfId="7032"/>
    <cellStyle name="Normálne 12 7 2 3 3 4" xfId="8736"/>
    <cellStyle name="Normálne 12 7 2 3 4" xfId="4189"/>
    <cellStyle name="Normálne 12 7 2 3 5" xfId="5897"/>
    <cellStyle name="Normálne 12 7 2 3 6" xfId="7601"/>
    <cellStyle name="Normálne 12 7 2 4" xfId="3099"/>
    <cellStyle name="Normálne 12 7 2 4 2" xfId="4521"/>
    <cellStyle name="Normálne 12 7 2 4 3" xfId="6229"/>
    <cellStyle name="Normálne 12 7 2 4 4" xfId="7933"/>
    <cellStyle name="Normálne 12 7 2 5" xfId="3384"/>
    <cellStyle name="Normálne 12 7 2 5 2" xfId="5092"/>
    <cellStyle name="Normálne 12 7 2 5 3" xfId="6797"/>
    <cellStyle name="Normálne 12 7 2 5 4" xfId="8501"/>
    <cellStyle name="Normálne 12 7 2 6" xfId="3954"/>
    <cellStyle name="Normálne 12 7 2 7" xfId="5660"/>
    <cellStyle name="Normálne 12 7 2 8" xfId="7364"/>
    <cellStyle name="Normálne 12 7 3" xfId="884"/>
    <cellStyle name="Normálne 12 7 3 2" xfId="2695"/>
    <cellStyle name="Normálne 12 7 3 2 2" xfId="3294"/>
    <cellStyle name="Normálne 12 7 3 2 2 2" xfId="3861"/>
    <cellStyle name="Normálne 12 7 3 2 2 2 2" xfId="4999"/>
    <cellStyle name="Normálne 12 7 3 2 2 2 3" xfId="6705"/>
    <cellStyle name="Normálne 12 7 3 2 2 2 4" xfId="8409"/>
    <cellStyle name="Normálne 12 7 3 2 2 3" xfId="5567"/>
    <cellStyle name="Normálne 12 7 3 2 2 3 2" xfId="7272"/>
    <cellStyle name="Normálne 12 7 3 2 2 3 3" xfId="8976"/>
    <cellStyle name="Normálne 12 7 3 2 2 4" xfId="4429"/>
    <cellStyle name="Normálne 12 7 3 2 2 5" xfId="6137"/>
    <cellStyle name="Normálne 12 7 3 2 2 6" xfId="7841"/>
    <cellStyle name="Normálne 12 7 3 2 3" xfId="3103"/>
    <cellStyle name="Normálne 12 7 3 2 3 2" xfId="4892"/>
    <cellStyle name="Normálne 12 7 3 2 3 3" xfId="6598"/>
    <cellStyle name="Normálne 12 7 3 2 3 4" xfId="8302"/>
    <cellStyle name="Normálne 12 7 3 2 4" xfId="3754"/>
    <cellStyle name="Normálne 12 7 3 2 4 2" xfId="5460"/>
    <cellStyle name="Normálne 12 7 3 2 4 3" xfId="7165"/>
    <cellStyle name="Normálne 12 7 3 2 4 4" xfId="8869"/>
    <cellStyle name="Normálne 12 7 3 2 5" xfId="4322"/>
    <cellStyle name="Normálne 12 7 3 2 6" xfId="6030"/>
    <cellStyle name="Normálne 12 7 3 2 7" xfId="7734"/>
    <cellStyle name="Normálne 12 7 3 3" xfId="2696"/>
    <cellStyle name="Normálne 12 7 3 3 2" xfId="3104"/>
    <cellStyle name="Normálne 12 7 3 3 2 2" xfId="4760"/>
    <cellStyle name="Normálne 12 7 3 3 2 3" xfId="6466"/>
    <cellStyle name="Normálne 12 7 3 3 2 4" xfId="8170"/>
    <cellStyle name="Normálne 12 7 3 3 3" xfId="3622"/>
    <cellStyle name="Normálne 12 7 3 3 3 2" xfId="5328"/>
    <cellStyle name="Normálne 12 7 3 3 3 3" xfId="7033"/>
    <cellStyle name="Normálne 12 7 3 3 3 4" xfId="8737"/>
    <cellStyle name="Normálne 12 7 3 3 4" xfId="4190"/>
    <cellStyle name="Normálne 12 7 3 3 5" xfId="5898"/>
    <cellStyle name="Normálne 12 7 3 3 6" xfId="7602"/>
    <cellStyle name="Normálne 12 7 3 4" xfId="3102"/>
    <cellStyle name="Normálne 12 7 3 4 2" xfId="4522"/>
    <cellStyle name="Normálne 12 7 3 4 3" xfId="6230"/>
    <cellStyle name="Normálne 12 7 3 4 4" xfId="7934"/>
    <cellStyle name="Normálne 12 7 3 5" xfId="3385"/>
    <cellStyle name="Normálne 12 7 3 5 2" xfId="5093"/>
    <cellStyle name="Normálne 12 7 3 5 3" xfId="6798"/>
    <cellStyle name="Normálne 12 7 3 5 4" xfId="8502"/>
    <cellStyle name="Normálne 12 7 3 6" xfId="3955"/>
    <cellStyle name="Normálne 12 7 3 7" xfId="5661"/>
    <cellStyle name="Normálne 12 7 3 8" xfId="7365"/>
    <cellStyle name="Normálne 12 7 4" xfId="885"/>
    <cellStyle name="Normálne 12 7 4 2" xfId="2697"/>
    <cellStyle name="Normálne 12 7 4 2 2" xfId="3295"/>
    <cellStyle name="Normálne 12 7 4 2 2 2" xfId="3862"/>
    <cellStyle name="Normálne 12 7 4 2 2 2 2" xfId="5000"/>
    <cellStyle name="Normálne 12 7 4 2 2 2 3" xfId="6706"/>
    <cellStyle name="Normálne 12 7 4 2 2 2 4" xfId="8410"/>
    <cellStyle name="Normálne 12 7 4 2 2 3" xfId="5568"/>
    <cellStyle name="Normálne 12 7 4 2 2 3 2" xfId="7273"/>
    <cellStyle name="Normálne 12 7 4 2 2 3 3" xfId="8977"/>
    <cellStyle name="Normálne 12 7 4 2 2 4" xfId="4430"/>
    <cellStyle name="Normálne 12 7 4 2 2 5" xfId="6138"/>
    <cellStyle name="Normálne 12 7 4 2 2 6" xfId="7842"/>
    <cellStyle name="Normálne 12 7 4 2 3" xfId="3106"/>
    <cellStyle name="Normálne 12 7 4 2 3 2" xfId="4893"/>
    <cellStyle name="Normálne 12 7 4 2 3 3" xfId="6599"/>
    <cellStyle name="Normálne 12 7 4 2 3 4" xfId="8303"/>
    <cellStyle name="Normálne 12 7 4 2 4" xfId="3755"/>
    <cellStyle name="Normálne 12 7 4 2 4 2" xfId="5461"/>
    <cellStyle name="Normálne 12 7 4 2 4 3" xfId="7166"/>
    <cellStyle name="Normálne 12 7 4 2 4 4" xfId="8870"/>
    <cellStyle name="Normálne 12 7 4 2 5" xfId="4323"/>
    <cellStyle name="Normálne 12 7 4 2 6" xfId="6031"/>
    <cellStyle name="Normálne 12 7 4 2 7" xfId="7735"/>
    <cellStyle name="Normálne 12 7 4 3" xfId="2698"/>
    <cellStyle name="Normálne 12 7 4 3 2" xfId="3107"/>
    <cellStyle name="Normálne 12 7 4 3 2 2" xfId="4761"/>
    <cellStyle name="Normálne 12 7 4 3 2 3" xfId="6467"/>
    <cellStyle name="Normálne 12 7 4 3 2 4" xfId="8171"/>
    <cellStyle name="Normálne 12 7 4 3 3" xfId="3623"/>
    <cellStyle name="Normálne 12 7 4 3 3 2" xfId="5329"/>
    <cellStyle name="Normálne 12 7 4 3 3 3" xfId="7034"/>
    <cellStyle name="Normálne 12 7 4 3 3 4" xfId="8738"/>
    <cellStyle name="Normálne 12 7 4 3 4" xfId="4191"/>
    <cellStyle name="Normálne 12 7 4 3 5" xfId="5899"/>
    <cellStyle name="Normálne 12 7 4 3 6" xfId="7603"/>
    <cellStyle name="Normálne 12 7 4 4" xfId="3105"/>
    <cellStyle name="Normálne 12 7 4 4 2" xfId="4523"/>
    <cellStyle name="Normálne 12 7 4 4 3" xfId="6231"/>
    <cellStyle name="Normálne 12 7 4 4 4" xfId="7935"/>
    <cellStyle name="Normálne 12 7 4 5" xfId="3386"/>
    <cellStyle name="Normálne 12 7 4 5 2" xfId="5094"/>
    <cellStyle name="Normálne 12 7 4 5 3" xfId="6799"/>
    <cellStyle name="Normálne 12 7 4 5 4" xfId="8503"/>
    <cellStyle name="Normálne 12 7 4 6" xfId="3956"/>
    <cellStyle name="Normálne 12 7 4 7" xfId="5662"/>
    <cellStyle name="Normálne 12 7 4 8" xfId="7366"/>
    <cellStyle name="Normálne 12 7 5" xfId="2453"/>
    <cellStyle name="Normálne 12 7 5 2" xfId="2699"/>
    <cellStyle name="Normálne 12 7 5 2 2" xfId="3296"/>
    <cellStyle name="Normálne 12 7 5 2 2 2" xfId="3863"/>
    <cellStyle name="Normálne 12 7 5 2 2 2 2" xfId="5001"/>
    <cellStyle name="Normálne 12 7 5 2 2 2 3" xfId="6707"/>
    <cellStyle name="Normálne 12 7 5 2 2 2 4" xfId="8411"/>
    <cellStyle name="Normálne 12 7 5 2 2 3" xfId="5569"/>
    <cellStyle name="Normálne 12 7 5 2 2 3 2" xfId="7274"/>
    <cellStyle name="Normálne 12 7 5 2 2 3 3" xfId="8978"/>
    <cellStyle name="Normálne 12 7 5 2 2 4" xfId="4431"/>
    <cellStyle name="Normálne 12 7 5 2 2 5" xfId="6139"/>
    <cellStyle name="Normálne 12 7 5 2 2 6" xfId="7843"/>
    <cellStyle name="Normálne 12 7 5 2 3" xfId="3109"/>
    <cellStyle name="Normálne 12 7 5 2 3 2" xfId="4894"/>
    <cellStyle name="Normálne 12 7 5 2 3 3" xfId="6600"/>
    <cellStyle name="Normálne 12 7 5 2 3 4" xfId="8304"/>
    <cellStyle name="Normálne 12 7 5 2 4" xfId="3756"/>
    <cellStyle name="Normálne 12 7 5 2 4 2" xfId="5462"/>
    <cellStyle name="Normálne 12 7 5 2 4 3" xfId="7167"/>
    <cellStyle name="Normálne 12 7 5 2 4 4" xfId="8871"/>
    <cellStyle name="Normálne 12 7 5 2 5" xfId="4324"/>
    <cellStyle name="Normálne 12 7 5 2 6" xfId="6032"/>
    <cellStyle name="Normálne 12 7 5 2 7" xfId="7736"/>
    <cellStyle name="Normálne 12 7 5 3" xfId="2700"/>
    <cellStyle name="Normálne 12 7 5 3 2" xfId="3110"/>
    <cellStyle name="Normálne 12 7 5 3 2 2" xfId="4762"/>
    <cellStyle name="Normálne 12 7 5 3 2 3" xfId="6468"/>
    <cellStyle name="Normálne 12 7 5 3 2 4" xfId="8172"/>
    <cellStyle name="Normálne 12 7 5 3 3" xfId="3624"/>
    <cellStyle name="Normálne 12 7 5 3 3 2" xfId="5330"/>
    <cellStyle name="Normálne 12 7 5 3 3 3" xfId="7035"/>
    <cellStyle name="Normálne 12 7 5 3 3 4" xfId="8739"/>
    <cellStyle name="Normálne 12 7 5 3 4" xfId="4192"/>
    <cellStyle name="Normálne 12 7 5 3 5" xfId="5900"/>
    <cellStyle name="Normálne 12 7 5 3 6" xfId="7604"/>
    <cellStyle name="Normálne 12 7 5 4" xfId="3108"/>
    <cellStyle name="Normálne 12 7 5 4 2" xfId="4629"/>
    <cellStyle name="Normálne 12 7 5 4 3" xfId="6335"/>
    <cellStyle name="Normálne 12 7 5 4 4" xfId="8039"/>
    <cellStyle name="Normálne 12 7 5 5" xfId="3491"/>
    <cellStyle name="Normálne 12 7 5 5 2" xfId="5197"/>
    <cellStyle name="Normálne 12 7 5 5 3" xfId="6902"/>
    <cellStyle name="Normálne 12 7 5 5 4" xfId="8606"/>
    <cellStyle name="Normálne 12 7 5 6" xfId="4059"/>
    <cellStyle name="Normálne 12 7 5 7" xfId="5767"/>
    <cellStyle name="Normálne 12 7 5 8" xfId="7471"/>
    <cellStyle name="Normálne 12 7 6" xfId="2701"/>
    <cellStyle name="Normálne 12 7 6 2" xfId="3297"/>
    <cellStyle name="Normálne 12 7 6 2 2" xfId="3864"/>
    <cellStyle name="Normálne 12 7 6 2 2 2" xfId="5002"/>
    <cellStyle name="Normálne 12 7 6 2 2 3" xfId="6708"/>
    <cellStyle name="Normálne 12 7 6 2 2 4" xfId="8412"/>
    <cellStyle name="Normálne 12 7 6 2 3" xfId="5570"/>
    <cellStyle name="Normálne 12 7 6 2 3 2" xfId="7275"/>
    <cellStyle name="Normálne 12 7 6 2 3 3" xfId="8979"/>
    <cellStyle name="Normálne 12 7 6 2 4" xfId="4432"/>
    <cellStyle name="Normálne 12 7 6 2 5" xfId="6140"/>
    <cellStyle name="Normálne 12 7 6 2 6" xfId="7844"/>
    <cellStyle name="Normálne 12 7 6 3" xfId="3111"/>
    <cellStyle name="Normálne 12 7 6 3 2" xfId="4895"/>
    <cellStyle name="Normálne 12 7 6 3 3" xfId="6601"/>
    <cellStyle name="Normálne 12 7 6 3 4" xfId="8305"/>
    <cellStyle name="Normálne 12 7 6 4" xfId="3757"/>
    <cellStyle name="Normálne 12 7 6 4 2" xfId="5463"/>
    <cellStyle name="Normálne 12 7 6 4 3" xfId="7168"/>
    <cellStyle name="Normálne 12 7 6 4 4" xfId="8872"/>
    <cellStyle name="Normálne 12 7 6 5" xfId="4325"/>
    <cellStyle name="Normálne 12 7 6 6" xfId="6033"/>
    <cellStyle name="Normálne 12 7 6 7" xfId="7737"/>
    <cellStyle name="Normálne 12 7 7" xfId="2702"/>
    <cellStyle name="Normálne 12 7 7 2" xfId="3112"/>
    <cellStyle name="Normálne 12 7 7 2 2" xfId="4758"/>
    <cellStyle name="Normálne 12 7 7 2 3" xfId="6464"/>
    <cellStyle name="Normálne 12 7 7 2 4" xfId="8168"/>
    <cellStyle name="Normálne 12 7 7 3" xfId="3620"/>
    <cellStyle name="Normálne 12 7 7 3 2" xfId="5326"/>
    <cellStyle name="Normálne 12 7 7 3 3" xfId="7031"/>
    <cellStyle name="Normálne 12 7 7 3 4" xfId="8735"/>
    <cellStyle name="Normálne 12 7 7 4" xfId="4188"/>
    <cellStyle name="Normálne 12 7 7 5" xfId="5896"/>
    <cellStyle name="Normálne 12 7 7 6" xfId="7600"/>
    <cellStyle name="Normálne 12 7 8" xfId="3098"/>
    <cellStyle name="Normálne 12 7 8 2" xfId="4476"/>
    <cellStyle name="Normálne 12 7 8 3" xfId="6184"/>
    <cellStyle name="Normálne 12 7 8 4" xfId="7888"/>
    <cellStyle name="Normálne 12 7 9" xfId="3339"/>
    <cellStyle name="Normálne 12 7 9 2" xfId="5047"/>
    <cellStyle name="Normálne 12 7 9 3" xfId="6752"/>
    <cellStyle name="Normálne 12 7 9 4" xfId="8456"/>
    <cellStyle name="Normálne 12 8" xfId="819"/>
    <cellStyle name="Normálne 12 8 10" xfId="3910"/>
    <cellStyle name="Normálne 12 8 11" xfId="5616"/>
    <cellStyle name="Normálne 12 8 12" xfId="7320"/>
    <cellStyle name="Normálne 12 8 2" xfId="886"/>
    <cellStyle name="Normálne 12 8 2 2" xfId="2703"/>
    <cellStyle name="Normálne 12 8 2 2 2" xfId="3298"/>
    <cellStyle name="Normálne 12 8 2 2 2 2" xfId="3865"/>
    <cellStyle name="Normálne 12 8 2 2 2 2 2" xfId="5003"/>
    <cellStyle name="Normálne 12 8 2 2 2 2 3" xfId="6709"/>
    <cellStyle name="Normálne 12 8 2 2 2 2 4" xfId="8413"/>
    <cellStyle name="Normálne 12 8 2 2 2 3" xfId="5571"/>
    <cellStyle name="Normálne 12 8 2 2 2 3 2" xfId="7276"/>
    <cellStyle name="Normálne 12 8 2 2 2 3 3" xfId="8980"/>
    <cellStyle name="Normálne 12 8 2 2 2 4" xfId="4433"/>
    <cellStyle name="Normálne 12 8 2 2 2 5" xfId="6141"/>
    <cellStyle name="Normálne 12 8 2 2 2 6" xfId="7845"/>
    <cellStyle name="Normálne 12 8 2 2 3" xfId="3115"/>
    <cellStyle name="Normálne 12 8 2 2 3 2" xfId="4896"/>
    <cellStyle name="Normálne 12 8 2 2 3 3" xfId="6602"/>
    <cellStyle name="Normálne 12 8 2 2 3 4" xfId="8306"/>
    <cellStyle name="Normálne 12 8 2 2 4" xfId="3758"/>
    <cellStyle name="Normálne 12 8 2 2 4 2" xfId="5464"/>
    <cellStyle name="Normálne 12 8 2 2 4 3" xfId="7169"/>
    <cellStyle name="Normálne 12 8 2 2 4 4" xfId="8873"/>
    <cellStyle name="Normálne 12 8 2 2 5" xfId="4326"/>
    <cellStyle name="Normálne 12 8 2 2 6" xfId="6034"/>
    <cellStyle name="Normálne 12 8 2 2 7" xfId="7738"/>
    <cellStyle name="Normálne 12 8 2 3" xfId="2704"/>
    <cellStyle name="Normálne 12 8 2 3 2" xfId="3116"/>
    <cellStyle name="Normálne 12 8 2 3 2 2" xfId="4764"/>
    <cellStyle name="Normálne 12 8 2 3 2 3" xfId="6470"/>
    <cellStyle name="Normálne 12 8 2 3 2 4" xfId="8174"/>
    <cellStyle name="Normálne 12 8 2 3 3" xfId="3626"/>
    <cellStyle name="Normálne 12 8 2 3 3 2" xfId="5332"/>
    <cellStyle name="Normálne 12 8 2 3 3 3" xfId="7037"/>
    <cellStyle name="Normálne 12 8 2 3 3 4" xfId="8741"/>
    <cellStyle name="Normálne 12 8 2 3 4" xfId="4194"/>
    <cellStyle name="Normálne 12 8 2 3 5" xfId="5902"/>
    <cellStyle name="Normálne 12 8 2 3 6" xfId="7606"/>
    <cellStyle name="Normálne 12 8 2 4" xfId="3114"/>
    <cellStyle name="Normálne 12 8 2 4 2" xfId="4524"/>
    <cellStyle name="Normálne 12 8 2 4 3" xfId="6232"/>
    <cellStyle name="Normálne 12 8 2 4 4" xfId="7936"/>
    <cellStyle name="Normálne 12 8 2 5" xfId="3387"/>
    <cellStyle name="Normálne 12 8 2 5 2" xfId="5095"/>
    <cellStyle name="Normálne 12 8 2 5 3" xfId="6800"/>
    <cellStyle name="Normálne 12 8 2 5 4" xfId="8504"/>
    <cellStyle name="Normálne 12 8 2 6" xfId="3957"/>
    <cellStyle name="Normálne 12 8 2 7" xfId="5663"/>
    <cellStyle name="Normálne 12 8 2 8" xfId="7367"/>
    <cellStyle name="Normálne 12 8 3" xfId="887"/>
    <cellStyle name="Normálne 12 8 3 2" xfId="2705"/>
    <cellStyle name="Normálne 12 8 3 2 2" xfId="3299"/>
    <cellStyle name="Normálne 12 8 3 2 2 2" xfId="3866"/>
    <cellStyle name="Normálne 12 8 3 2 2 2 2" xfId="5004"/>
    <cellStyle name="Normálne 12 8 3 2 2 2 3" xfId="6710"/>
    <cellStyle name="Normálne 12 8 3 2 2 2 4" xfId="8414"/>
    <cellStyle name="Normálne 12 8 3 2 2 3" xfId="5572"/>
    <cellStyle name="Normálne 12 8 3 2 2 3 2" xfId="7277"/>
    <cellStyle name="Normálne 12 8 3 2 2 3 3" xfId="8981"/>
    <cellStyle name="Normálne 12 8 3 2 2 4" xfId="4434"/>
    <cellStyle name="Normálne 12 8 3 2 2 5" xfId="6142"/>
    <cellStyle name="Normálne 12 8 3 2 2 6" xfId="7846"/>
    <cellStyle name="Normálne 12 8 3 2 3" xfId="3118"/>
    <cellStyle name="Normálne 12 8 3 2 3 2" xfId="4897"/>
    <cellStyle name="Normálne 12 8 3 2 3 3" xfId="6603"/>
    <cellStyle name="Normálne 12 8 3 2 3 4" xfId="8307"/>
    <cellStyle name="Normálne 12 8 3 2 4" xfId="3759"/>
    <cellStyle name="Normálne 12 8 3 2 4 2" xfId="5465"/>
    <cellStyle name="Normálne 12 8 3 2 4 3" xfId="7170"/>
    <cellStyle name="Normálne 12 8 3 2 4 4" xfId="8874"/>
    <cellStyle name="Normálne 12 8 3 2 5" xfId="4327"/>
    <cellStyle name="Normálne 12 8 3 2 6" xfId="6035"/>
    <cellStyle name="Normálne 12 8 3 2 7" xfId="7739"/>
    <cellStyle name="Normálne 12 8 3 3" xfId="2706"/>
    <cellStyle name="Normálne 12 8 3 3 2" xfId="3119"/>
    <cellStyle name="Normálne 12 8 3 3 2 2" xfId="4765"/>
    <cellStyle name="Normálne 12 8 3 3 2 3" xfId="6471"/>
    <cellStyle name="Normálne 12 8 3 3 2 4" xfId="8175"/>
    <cellStyle name="Normálne 12 8 3 3 3" xfId="3627"/>
    <cellStyle name="Normálne 12 8 3 3 3 2" xfId="5333"/>
    <cellStyle name="Normálne 12 8 3 3 3 3" xfId="7038"/>
    <cellStyle name="Normálne 12 8 3 3 3 4" xfId="8742"/>
    <cellStyle name="Normálne 12 8 3 3 4" xfId="4195"/>
    <cellStyle name="Normálne 12 8 3 3 5" xfId="5903"/>
    <cellStyle name="Normálne 12 8 3 3 6" xfId="7607"/>
    <cellStyle name="Normálne 12 8 3 4" xfId="3117"/>
    <cellStyle name="Normálne 12 8 3 4 2" xfId="4525"/>
    <cellStyle name="Normálne 12 8 3 4 3" xfId="6233"/>
    <cellStyle name="Normálne 12 8 3 4 4" xfId="7937"/>
    <cellStyle name="Normálne 12 8 3 5" xfId="3388"/>
    <cellStyle name="Normálne 12 8 3 5 2" xfId="5096"/>
    <cellStyle name="Normálne 12 8 3 5 3" xfId="6801"/>
    <cellStyle name="Normálne 12 8 3 5 4" xfId="8505"/>
    <cellStyle name="Normálne 12 8 3 6" xfId="3958"/>
    <cellStyle name="Normálne 12 8 3 7" xfId="5664"/>
    <cellStyle name="Normálne 12 8 3 8" xfId="7368"/>
    <cellStyle name="Normálne 12 8 4" xfId="888"/>
    <cellStyle name="Normálne 12 8 4 2" xfId="2707"/>
    <cellStyle name="Normálne 12 8 4 2 2" xfId="3300"/>
    <cellStyle name="Normálne 12 8 4 2 2 2" xfId="3867"/>
    <cellStyle name="Normálne 12 8 4 2 2 2 2" xfId="5005"/>
    <cellStyle name="Normálne 12 8 4 2 2 2 3" xfId="6711"/>
    <cellStyle name="Normálne 12 8 4 2 2 2 4" xfId="8415"/>
    <cellStyle name="Normálne 12 8 4 2 2 3" xfId="5573"/>
    <cellStyle name="Normálne 12 8 4 2 2 3 2" xfId="7278"/>
    <cellStyle name="Normálne 12 8 4 2 2 3 3" xfId="8982"/>
    <cellStyle name="Normálne 12 8 4 2 2 4" xfId="4435"/>
    <cellStyle name="Normálne 12 8 4 2 2 5" xfId="6143"/>
    <cellStyle name="Normálne 12 8 4 2 2 6" xfId="7847"/>
    <cellStyle name="Normálne 12 8 4 2 3" xfId="3121"/>
    <cellStyle name="Normálne 12 8 4 2 3 2" xfId="4898"/>
    <cellStyle name="Normálne 12 8 4 2 3 3" xfId="6604"/>
    <cellStyle name="Normálne 12 8 4 2 3 4" xfId="8308"/>
    <cellStyle name="Normálne 12 8 4 2 4" xfId="3760"/>
    <cellStyle name="Normálne 12 8 4 2 4 2" xfId="5466"/>
    <cellStyle name="Normálne 12 8 4 2 4 3" xfId="7171"/>
    <cellStyle name="Normálne 12 8 4 2 4 4" xfId="8875"/>
    <cellStyle name="Normálne 12 8 4 2 5" xfId="4328"/>
    <cellStyle name="Normálne 12 8 4 2 6" xfId="6036"/>
    <cellStyle name="Normálne 12 8 4 2 7" xfId="7740"/>
    <cellStyle name="Normálne 12 8 4 3" xfId="2708"/>
    <cellStyle name="Normálne 12 8 4 3 2" xfId="3122"/>
    <cellStyle name="Normálne 12 8 4 3 2 2" xfId="4766"/>
    <cellStyle name="Normálne 12 8 4 3 2 3" xfId="6472"/>
    <cellStyle name="Normálne 12 8 4 3 2 4" xfId="8176"/>
    <cellStyle name="Normálne 12 8 4 3 3" xfId="3628"/>
    <cellStyle name="Normálne 12 8 4 3 3 2" xfId="5334"/>
    <cellStyle name="Normálne 12 8 4 3 3 3" xfId="7039"/>
    <cellStyle name="Normálne 12 8 4 3 3 4" xfId="8743"/>
    <cellStyle name="Normálne 12 8 4 3 4" xfId="4196"/>
    <cellStyle name="Normálne 12 8 4 3 5" xfId="5904"/>
    <cellStyle name="Normálne 12 8 4 3 6" xfId="7608"/>
    <cellStyle name="Normálne 12 8 4 4" xfId="3120"/>
    <cellStyle name="Normálne 12 8 4 4 2" xfId="4526"/>
    <cellStyle name="Normálne 12 8 4 4 3" xfId="6234"/>
    <cellStyle name="Normálne 12 8 4 4 4" xfId="7938"/>
    <cellStyle name="Normálne 12 8 4 5" xfId="3389"/>
    <cellStyle name="Normálne 12 8 4 5 2" xfId="5097"/>
    <cellStyle name="Normálne 12 8 4 5 3" xfId="6802"/>
    <cellStyle name="Normálne 12 8 4 5 4" xfId="8506"/>
    <cellStyle name="Normálne 12 8 4 6" xfId="3959"/>
    <cellStyle name="Normálne 12 8 4 7" xfId="5665"/>
    <cellStyle name="Normálne 12 8 4 8" xfId="7369"/>
    <cellStyle name="Normálne 12 8 5" xfId="2454"/>
    <cellStyle name="Normálne 12 8 5 2" xfId="2709"/>
    <cellStyle name="Normálne 12 8 5 2 2" xfId="3301"/>
    <cellStyle name="Normálne 12 8 5 2 2 2" xfId="3868"/>
    <cellStyle name="Normálne 12 8 5 2 2 2 2" xfId="5006"/>
    <cellStyle name="Normálne 12 8 5 2 2 2 3" xfId="6712"/>
    <cellStyle name="Normálne 12 8 5 2 2 2 4" xfId="8416"/>
    <cellStyle name="Normálne 12 8 5 2 2 3" xfId="5574"/>
    <cellStyle name="Normálne 12 8 5 2 2 3 2" xfId="7279"/>
    <cellStyle name="Normálne 12 8 5 2 2 3 3" xfId="8983"/>
    <cellStyle name="Normálne 12 8 5 2 2 4" xfId="4436"/>
    <cellStyle name="Normálne 12 8 5 2 2 5" xfId="6144"/>
    <cellStyle name="Normálne 12 8 5 2 2 6" xfId="7848"/>
    <cellStyle name="Normálne 12 8 5 2 3" xfId="3124"/>
    <cellStyle name="Normálne 12 8 5 2 3 2" xfId="4899"/>
    <cellStyle name="Normálne 12 8 5 2 3 3" xfId="6605"/>
    <cellStyle name="Normálne 12 8 5 2 3 4" xfId="8309"/>
    <cellStyle name="Normálne 12 8 5 2 4" xfId="3761"/>
    <cellStyle name="Normálne 12 8 5 2 4 2" xfId="5467"/>
    <cellStyle name="Normálne 12 8 5 2 4 3" xfId="7172"/>
    <cellStyle name="Normálne 12 8 5 2 4 4" xfId="8876"/>
    <cellStyle name="Normálne 12 8 5 2 5" xfId="4329"/>
    <cellStyle name="Normálne 12 8 5 2 6" xfId="6037"/>
    <cellStyle name="Normálne 12 8 5 2 7" xfId="7741"/>
    <cellStyle name="Normálne 12 8 5 3" xfId="2710"/>
    <cellStyle name="Normálne 12 8 5 3 2" xfId="3125"/>
    <cellStyle name="Normálne 12 8 5 3 2 2" xfId="4767"/>
    <cellStyle name="Normálne 12 8 5 3 2 3" xfId="6473"/>
    <cellStyle name="Normálne 12 8 5 3 2 4" xfId="8177"/>
    <cellStyle name="Normálne 12 8 5 3 3" xfId="3629"/>
    <cellStyle name="Normálne 12 8 5 3 3 2" xfId="5335"/>
    <cellStyle name="Normálne 12 8 5 3 3 3" xfId="7040"/>
    <cellStyle name="Normálne 12 8 5 3 3 4" xfId="8744"/>
    <cellStyle name="Normálne 12 8 5 3 4" xfId="4197"/>
    <cellStyle name="Normálne 12 8 5 3 5" xfId="5905"/>
    <cellStyle name="Normálne 12 8 5 3 6" xfId="7609"/>
    <cellStyle name="Normálne 12 8 5 4" xfId="3123"/>
    <cellStyle name="Normálne 12 8 5 4 2" xfId="4630"/>
    <cellStyle name="Normálne 12 8 5 4 3" xfId="6336"/>
    <cellStyle name="Normálne 12 8 5 4 4" xfId="8040"/>
    <cellStyle name="Normálne 12 8 5 5" xfId="3492"/>
    <cellStyle name="Normálne 12 8 5 5 2" xfId="5198"/>
    <cellStyle name="Normálne 12 8 5 5 3" xfId="6903"/>
    <cellStyle name="Normálne 12 8 5 5 4" xfId="8607"/>
    <cellStyle name="Normálne 12 8 5 6" xfId="4060"/>
    <cellStyle name="Normálne 12 8 5 7" xfId="5768"/>
    <cellStyle name="Normálne 12 8 5 8" xfId="7472"/>
    <cellStyle name="Normálne 12 8 6" xfId="2711"/>
    <cellStyle name="Normálne 12 8 6 2" xfId="3302"/>
    <cellStyle name="Normálne 12 8 6 2 2" xfId="3869"/>
    <cellStyle name="Normálne 12 8 6 2 2 2" xfId="5007"/>
    <cellStyle name="Normálne 12 8 6 2 2 3" xfId="6713"/>
    <cellStyle name="Normálne 12 8 6 2 2 4" xfId="8417"/>
    <cellStyle name="Normálne 12 8 6 2 3" xfId="5575"/>
    <cellStyle name="Normálne 12 8 6 2 3 2" xfId="7280"/>
    <cellStyle name="Normálne 12 8 6 2 3 3" xfId="8984"/>
    <cellStyle name="Normálne 12 8 6 2 4" xfId="4437"/>
    <cellStyle name="Normálne 12 8 6 2 5" xfId="6145"/>
    <cellStyle name="Normálne 12 8 6 2 6" xfId="7849"/>
    <cellStyle name="Normálne 12 8 6 3" xfId="3126"/>
    <cellStyle name="Normálne 12 8 6 3 2" xfId="4900"/>
    <cellStyle name="Normálne 12 8 6 3 3" xfId="6606"/>
    <cellStyle name="Normálne 12 8 6 3 4" xfId="8310"/>
    <cellStyle name="Normálne 12 8 6 4" xfId="3762"/>
    <cellStyle name="Normálne 12 8 6 4 2" xfId="5468"/>
    <cellStyle name="Normálne 12 8 6 4 3" xfId="7173"/>
    <cellStyle name="Normálne 12 8 6 4 4" xfId="8877"/>
    <cellStyle name="Normálne 12 8 6 5" xfId="4330"/>
    <cellStyle name="Normálne 12 8 6 6" xfId="6038"/>
    <cellStyle name="Normálne 12 8 6 7" xfId="7742"/>
    <cellStyle name="Normálne 12 8 7" xfId="2712"/>
    <cellStyle name="Normálne 12 8 7 2" xfId="3127"/>
    <cellStyle name="Normálne 12 8 7 2 2" xfId="4763"/>
    <cellStyle name="Normálne 12 8 7 2 3" xfId="6469"/>
    <cellStyle name="Normálne 12 8 7 2 4" xfId="8173"/>
    <cellStyle name="Normálne 12 8 7 3" xfId="3625"/>
    <cellStyle name="Normálne 12 8 7 3 2" xfId="5331"/>
    <cellStyle name="Normálne 12 8 7 3 3" xfId="7036"/>
    <cellStyle name="Normálne 12 8 7 3 4" xfId="8740"/>
    <cellStyle name="Normálne 12 8 7 4" xfId="4193"/>
    <cellStyle name="Normálne 12 8 7 5" xfId="5901"/>
    <cellStyle name="Normálne 12 8 7 6" xfId="7605"/>
    <cellStyle name="Normálne 12 8 8" xfId="3113"/>
    <cellStyle name="Normálne 12 8 8 2" xfId="4477"/>
    <cellStyle name="Normálne 12 8 8 3" xfId="6185"/>
    <cellStyle name="Normálne 12 8 8 4" xfId="7889"/>
    <cellStyle name="Normálne 12 8 9" xfId="3340"/>
    <cellStyle name="Normálne 12 8 9 2" xfId="5048"/>
    <cellStyle name="Normálne 12 8 9 3" xfId="6753"/>
    <cellStyle name="Normálne 12 8 9 4" xfId="8457"/>
    <cellStyle name="Normálne 12 9" xfId="820"/>
    <cellStyle name="Normálne 12 9 10" xfId="3911"/>
    <cellStyle name="Normálne 12 9 11" xfId="5617"/>
    <cellStyle name="Normálne 12 9 12" xfId="7321"/>
    <cellStyle name="Normálne 12 9 2" xfId="889"/>
    <cellStyle name="Normálne 12 9 2 2" xfId="2713"/>
    <cellStyle name="Normálne 12 9 2 2 2" xfId="3303"/>
    <cellStyle name="Normálne 12 9 2 2 2 2" xfId="3870"/>
    <cellStyle name="Normálne 12 9 2 2 2 2 2" xfId="5008"/>
    <cellStyle name="Normálne 12 9 2 2 2 2 3" xfId="6714"/>
    <cellStyle name="Normálne 12 9 2 2 2 2 4" xfId="8418"/>
    <cellStyle name="Normálne 12 9 2 2 2 3" xfId="5576"/>
    <cellStyle name="Normálne 12 9 2 2 2 3 2" xfId="7281"/>
    <cellStyle name="Normálne 12 9 2 2 2 3 3" xfId="8985"/>
    <cellStyle name="Normálne 12 9 2 2 2 4" xfId="4438"/>
    <cellStyle name="Normálne 12 9 2 2 2 5" xfId="6146"/>
    <cellStyle name="Normálne 12 9 2 2 2 6" xfId="7850"/>
    <cellStyle name="Normálne 12 9 2 2 3" xfId="3130"/>
    <cellStyle name="Normálne 12 9 2 2 3 2" xfId="4901"/>
    <cellStyle name="Normálne 12 9 2 2 3 3" xfId="6607"/>
    <cellStyle name="Normálne 12 9 2 2 3 4" xfId="8311"/>
    <cellStyle name="Normálne 12 9 2 2 4" xfId="3763"/>
    <cellStyle name="Normálne 12 9 2 2 4 2" xfId="5469"/>
    <cellStyle name="Normálne 12 9 2 2 4 3" xfId="7174"/>
    <cellStyle name="Normálne 12 9 2 2 4 4" xfId="8878"/>
    <cellStyle name="Normálne 12 9 2 2 5" xfId="4331"/>
    <cellStyle name="Normálne 12 9 2 2 6" xfId="6039"/>
    <cellStyle name="Normálne 12 9 2 2 7" xfId="7743"/>
    <cellStyle name="Normálne 12 9 2 3" xfId="2714"/>
    <cellStyle name="Normálne 12 9 2 3 2" xfId="3131"/>
    <cellStyle name="Normálne 12 9 2 3 2 2" xfId="4769"/>
    <cellStyle name="Normálne 12 9 2 3 2 3" xfId="6475"/>
    <cellStyle name="Normálne 12 9 2 3 2 4" xfId="8179"/>
    <cellStyle name="Normálne 12 9 2 3 3" xfId="3631"/>
    <cellStyle name="Normálne 12 9 2 3 3 2" xfId="5337"/>
    <cellStyle name="Normálne 12 9 2 3 3 3" xfId="7042"/>
    <cellStyle name="Normálne 12 9 2 3 3 4" xfId="8746"/>
    <cellStyle name="Normálne 12 9 2 3 4" xfId="4199"/>
    <cellStyle name="Normálne 12 9 2 3 5" xfId="5907"/>
    <cellStyle name="Normálne 12 9 2 3 6" xfId="7611"/>
    <cellStyle name="Normálne 12 9 2 4" xfId="3129"/>
    <cellStyle name="Normálne 12 9 2 4 2" xfId="4527"/>
    <cellStyle name="Normálne 12 9 2 4 3" xfId="6235"/>
    <cellStyle name="Normálne 12 9 2 4 4" xfId="7939"/>
    <cellStyle name="Normálne 12 9 2 5" xfId="3390"/>
    <cellStyle name="Normálne 12 9 2 5 2" xfId="5098"/>
    <cellStyle name="Normálne 12 9 2 5 3" xfId="6803"/>
    <cellStyle name="Normálne 12 9 2 5 4" xfId="8507"/>
    <cellStyle name="Normálne 12 9 2 6" xfId="3960"/>
    <cellStyle name="Normálne 12 9 2 7" xfId="5666"/>
    <cellStyle name="Normálne 12 9 2 8" xfId="7370"/>
    <cellStyle name="Normálne 12 9 3" xfId="890"/>
    <cellStyle name="Normálne 12 9 3 2" xfId="2715"/>
    <cellStyle name="Normálne 12 9 3 2 2" xfId="3304"/>
    <cellStyle name="Normálne 12 9 3 2 2 2" xfId="3871"/>
    <cellStyle name="Normálne 12 9 3 2 2 2 2" xfId="5009"/>
    <cellStyle name="Normálne 12 9 3 2 2 2 3" xfId="6715"/>
    <cellStyle name="Normálne 12 9 3 2 2 2 4" xfId="8419"/>
    <cellStyle name="Normálne 12 9 3 2 2 3" xfId="5577"/>
    <cellStyle name="Normálne 12 9 3 2 2 3 2" xfId="7282"/>
    <cellStyle name="Normálne 12 9 3 2 2 3 3" xfId="8986"/>
    <cellStyle name="Normálne 12 9 3 2 2 4" xfId="4439"/>
    <cellStyle name="Normálne 12 9 3 2 2 5" xfId="6147"/>
    <cellStyle name="Normálne 12 9 3 2 2 6" xfId="7851"/>
    <cellStyle name="Normálne 12 9 3 2 3" xfId="3133"/>
    <cellStyle name="Normálne 12 9 3 2 3 2" xfId="4902"/>
    <cellStyle name="Normálne 12 9 3 2 3 3" xfId="6608"/>
    <cellStyle name="Normálne 12 9 3 2 3 4" xfId="8312"/>
    <cellStyle name="Normálne 12 9 3 2 4" xfId="3764"/>
    <cellStyle name="Normálne 12 9 3 2 4 2" xfId="5470"/>
    <cellStyle name="Normálne 12 9 3 2 4 3" xfId="7175"/>
    <cellStyle name="Normálne 12 9 3 2 4 4" xfId="8879"/>
    <cellStyle name="Normálne 12 9 3 2 5" xfId="4332"/>
    <cellStyle name="Normálne 12 9 3 2 6" xfId="6040"/>
    <cellStyle name="Normálne 12 9 3 2 7" xfId="7744"/>
    <cellStyle name="Normálne 12 9 3 3" xfId="2716"/>
    <cellStyle name="Normálne 12 9 3 3 2" xfId="3134"/>
    <cellStyle name="Normálne 12 9 3 3 2 2" xfId="4770"/>
    <cellStyle name="Normálne 12 9 3 3 2 3" xfId="6476"/>
    <cellStyle name="Normálne 12 9 3 3 2 4" xfId="8180"/>
    <cellStyle name="Normálne 12 9 3 3 3" xfId="3632"/>
    <cellStyle name="Normálne 12 9 3 3 3 2" xfId="5338"/>
    <cellStyle name="Normálne 12 9 3 3 3 3" xfId="7043"/>
    <cellStyle name="Normálne 12 9 3 3 3 4" xfId="8747"/>
    <cellStyle name="Normálne 12 9 3 3 4" xfId="4200"/>
    <cellStyle name="Normálne 12 9 3 3 5" xfId="5908"/>
    <cellStyle name="Normálne 12 9 3 3 6" xfId="7612"/>
    <cellStyle name="Normálne 12 9 3 4" xfId="3132"/>
    <cellStyle name="Normálne 12 9 3 4 2" xfId="4528"/>
    <cellStyle name="Normálne 12 9 3 4 3" xfId="6236"/>
    <cellStyle name="Normálne 12 9 3 4 4" xfId="7940"/>
    <cellStyle name="Normálne 12 9 3 5" xfId="3391"/>
    <cellStyle name="Normálne 12 9 3 5 2" xfId="5099"/>
    <cellStyle name="Normálne 12 9 3 5 3" xfId="6804"/>
    <cellStyle name="Normálne 12 9 3 5 4" xfId="8508"/>
    <cellStyle name="Normálne 12 9 3 6" xfId="3961"/>
    <cellStyle name="Normálne 12 9 3 7" xfId="5667"/>
    <cellStyle name="Normálne 12 9 3 8" xfId="7371"/>
    <cellStyle name="Normálne 12 9 4" xfId="891"/>
    <cellStyle name="Normálne 12 9 4 2" xfId="2717"/>
    <cellStyle name="Normálne 12 9 4 2 2" xfId="3305"/>
    <cellStyle name="Normálne 12 9 4 2 2 2" xfId="3872"/>
    <cellStyle name="Normálne 12 9 4 2 2 2 2" xfId="5010"/>
    <cellStyle name="Normálne 12 9 4 2 2 2 3" xfId="6716"/>
    <cellStyle name="Normálne 12 9 4 2 2 2 4" xfId="8420"/>
    <cellStyle name="Normálne 12 9 4 2 2 3" xfId="5578"/>
    <cellStyle name="Normálne 12 9 4 2 2 3 2" xfId="7283"/>
    <cellStyle name="Normálne 12 9 4 2 2 3 3" xfId="8987"/>
    <cellStyle name="Normálne 12 9 4 2 2 4" xfId="4440"/>
    <cellStyle name="Normálne 12 9 4 2 2 5" xfId="6148"/>
    <cellStyle name="Normálne 12 9 4 2 2 6" xfId="7852"/>
    <cellStyle name="Normálne 12 9 4 2 3" xfId="3136"/>
    <cellStyle name="Normálne 12 9 4 2 3 2" xfId="4903"/>
    <cellStyle name="Normálne 12 9 4 2 3 3" xfId="6609"/>
    <cellStyle name="Normálne 12 9 4 2 3 4" xfId="8313"/>
    <cellStyle name="Normálne 12 9 4 2 4" xfId="3765"/>
    <cellStyle name="Normálne 12 9 4 2 4 2" xfId="5471"/>
    <cellStyle name="Normálne 12 9 4 2 4 3" xfId="7176"/>
    <cellStyle name="Normálne 12 9 4 2 4 4" xfId="8880"/>
    <cellStyle name="Normálne 12 9 4 2 5" xfId="4333"/>
    <cellStyle name="Normálne 12 9 4 2 6" xfId="6041"/>
    <cellStyle name="Normálne 12 9 4 2 7" xfId="7745"/>
    <cellStyle name="Normálne 12 9 4 3" xfId="2718"/>
    <cellStyle name="Normálne 12 9 4 3 2" xfId="3137"/>
    <cellStyle name="Normálne 12 9 4 3 2 2" xfId="4771"/>
    <cellStyle name="Normálne 12 9 4 3 2 3" xfId="6477"/>
    <cellStyle name="Normálne 12 9 4 3 2 4" xfId="8181"/>
    <cellStyle name="Normálne 12 9 4 3 3" xfId="3633"/>
    <cellStyle name="Normálne 12 9 4 3 3 2" xfId="5339"/>
    <cellStyle name="Normálne 12 9 4 3 3 3" xfId="7044"/>
    <cellStyle name="Normálne 12 9 4 3 3 4" xfId="8748"/>
    <cellStyle name="Normálne 12 9 4 3 4" xfId="4201"/>
    <cellStyle name="Normálne 12 9 4 3 5" xfId="5909"/>
    <cellStyle name="Normálne 12 9 4 3 6" xfId="7613"/>
    <cellStyle name="Normálne 12 9 4 4" xfId="3135"/>
    <cellStyle name="Normálne 12 9 4 4 2" xfId="4529"/>
    <cellStyle name="Normálne 12 9 4 4 3" xfId="6237"/>
    <cellStyle name="Normálne 12 9 4 4 4" xfId="7941"/>
    <cellStyle name="Normálne 12 9 4 5" xfId="3392"/>
    <cellStyle name="Normálne 12 9 4 5 2" xfId="5100"/>
    <cellStyle name="Normálne 12 9 4 5 3" xfId="6805"/>
    <cellStyle name="Normálne 12 9 4 5 4" xfId="8509"/>
    <cellStyle name="Normálne 12 9 4 6" xfId="3962"/>
    <cellStyle name="Normálne 12 9 4 7" xfId="5668"/>
    <cellStyle name="Normálne 12 9 4 8" xfId="7372"/>
    <cellStyle name="Normálne 12 9 5" xfId="2455"/>
    <cellStyle name="Normálne 12 9 5 2" xfId="2719"/>
    <cellStyle name="Normálne 12 9 5 2 2" xfId="3306"/>
    <cellStyle name="Normálne 12 9 5 2 2 2" xfId="3873"/>
    <cellStyle name="Normálne 12 9 5 2 2 2 2" xfId="5011"/>
    <cellStyle name="Normálne 12 9 5 2 2 2 3" xfId="6717"/>
    <cellStyle name="Normálne 12 9 5 2 2 2 4" xfId="8421"/>
    <cellStyle name="Normálne 12 9 5 2 2 3" xfId="5579"/>
    <cellStyle name="Normálne 12 9 5 2 2 3 2" xfId="7284"/>
    <cellStyle name="Normálne 12 9 5 2 2 3 3" xfId="8988"/>
    <cellStyle name="Normálne 12 9 5 2 2 4" xfId="4441"/>
    <cellStyle name="Normálne 12 9 5 2 2 5" xfId="6149"/>
    <cellStyle name="Normálne 12 9 5 2 2 6" xfId="7853"/>
    <cellStyle name="Normálne 12 9 5 2 3" xfId="3139"/>
    <cellStyle name="Normálne 12 9 5 2 3 2" xfId="4904"/>
    <cellStyle name="Normálne 12 9 5 2 3 3" xfId="6610"/>
    <cellStyle name="Normálne 12 9 5 2 3 4" xfId="8314"/>
    <cellStyle name="Normálne 12 9 5 2 4" xfId="3766"/>
    <cellStyle name="Normálne 12 9 5 2 4 2" xfId="5472"/>
    <cellStyle name="Normálne 12 9 5 2 4 3" xfId="7177"/>
    <cellStyle name="Normálne 12 9 5 2 4 4" xfId="8881"/>
    <cellStyle name="Normálne 12 9 5 2 5" xfId="4334"/>
    <cellStyle name="Normálne 12 9 5 2 6" xfId="6042"/>
    <cellStyle name="Normálne 12 9 5 2 7" xfId="7746"/>
    <cellStyle name="Normálne 12 9 5 3" xfId="2720"/>
    <cellStyle name="Normálne 12 9 5 3 2" xfId="3140"/>
    <cellStyle name="Normálne 12 9 5 3 2 2" xfId="4772"/>
    <cellStyle name="Normálne 12 9 5 3 2 3" xfId="6478"/>
    <cellStyle name="Normálne 12 9 5 3 2 4" xfId="8182"/>
    <cellStyle name="Normálne 12 9 5 3 3" xfId="3634"/>
    <cellStyle name="Normálne 12 9 5 3 3 2" xfId="5340"/>
    <cellStyle name="Normálne 12 9 5 3 3 3" xfId="7045"/>
    <cellStyle name="Normálne 12 9 5 3 3 4" xfId="8749"/>
    <cellStyle name="Normálne 12 9 5 3 4" xfId="4202"/>
    <cellStyle name="Normálne 12 9 5 3 5" xfId="5910"/>
    <cellStyle name="Normálne 12 9 5 3 6" xfId="7614"/>
    <cellStyle name="Normálne 12 9 5 4" xfId="3138"/>
    <cellStyle name="Normálne 12 9 5 4 2" xfId="4631"/>
    <cellStyle name="Normálne 12 9 5 4 3" xfId="6337"/>
    <cellStyle name="Normálne 12 9 5 4 4" xfId="8041"/>
    <cellStyle name="Normálne 12 9 5 5" xfId="3493"/>
    <cellStyle name="Normálne 12 9 5 5 2" xfId="5199"/>
    <cellStyle name="Normálne 12 9 5 5 3" xfId="6904"/>
    <cellStyle name="Normálne 12 9 5 5 4" xfId="8608"/>
    <cellStyle name="Normálne 12 9 5 6" xfId="4061"/>
    <cellStyle name="Normálne 12 9 5 7" xfId="5769"/>
    <cellStyle name="Normálne 12 9 5 8" xfId="7473"/>
    <cellStyle name="Normálne 12 9 6" xfId="2721"/>
    <cellStyle name="Normálne 12 9 6 2" xfId="3307"/>
    <cellStyle name="Normálne 12 9 6 2 2" xfId="3874"/>
    <cellStyle name="Normálne 12 9 6 2 2 2" xfId="5012"/>
    <cellStyle name="Normálne 12 9 6 2 2 3" xfId="6718"/>
    <cellStyle name="Normálne 12 9 6 2 2 4" xfId="8422"/>
    <cellStyle name="Normálne 12 9 6 2 3" xfId="5580"/>
    <cellStyle name="Normálne 12 9 6 2 3 2" xfId="7285"/>
    <cellStyle name="Normálne 12 9 6 2 3 3" xfId="8989"/>
    <cellStyle name="Normálne 12 9 6 2 4" xfId="4442"/>
    <cellStyle name="Normálne 12 9 6 2 5" xfId="6150"/>
    <cellStyle name="Normálne 12 9 6 2 6" xfId="7854"/>
    <cellStyle name="Normálne 12 9 6 3" xfId="3141"/>
    <cellStyle name="Normálne 12 9 6 3 2" xfId="4905"/>
    <cellStyle name="Normálne 12 9 6 3 3" xfId="6611"/>
    <cellStyle name="Normálne 12 9 6 3 4" xfId="8315"/>
    <cellStyle name="Normálne 12 9 6 4" xfId="3767"/>
    <cellStyle name="Normálne 12 9 6 4 2" xfId="5473"/>
    <cellStyle name="Normálne 12 9 6 4 3" xfId="7178"/>
    <cellStyle name="Normálne 12 9 6 4 4" xfId="8882"/>
    <cellStyle name="Normálne 12 9 6 5" xfId="4335"/>
    <cellStyle name="Normálne 12 9 6 6" xfId="6043"/>
    <cellStyle name="Normálne 12 9 6 7" xfId="7747"/>
    <cellStyle name="Normálne 12 9 7" xfId="2722"/>
    <cellStyle name="Normálne 12 9 7 2" xfId="3142"/>
    <cellStyle name="Normálne 12 9 7 2 2" xfId="4768"/>
    <cellStyle name="Normálne 12 9 7 2 3" xfId="6474"/>
    <cellStyle name="Normálne 12 9 7 2 4" xfId="8178"/>
    <cellStyle name="Normálne 12 9 7 3" xfId="3630"/>
    <cellStyle name="Normálne 12 9 7 3 2" xfId="5336"/>
    <cellStyle name="Normálne 12 9 7 3 3" xfId="7041"/>
    <cellStyle name="Normálne 12 9 7 3 4" xfId="8745"/>
    <cellStyle name="Normálne 12 9 7 4" xfId="4198"/>
    <cellStyle name="Normálne 12 9 7 5" xfId="5906"/>
    <cellStyle name="Normálne 12 9 7 6" xfId="7610"/>
    <cellStyle name="Normálne 12 9 8" xfId="3128"/>
    <cellStyle name="Normálne 12 9 8 2" xfId="4478"/>
    <cellStyle name="Normálne 12 9 8 3" xfId="6186"/>
    <cellStyle name="Normálne 12 9 8 4" xfId="7890"/>
    <cellStyle name="Normálne 12 9 9" xfId="3341"/>
    <cellStyle name="Normálne 12 9 9 2" xfId="5049"/>
    <cellStyle name="Normálne 12 9 9 3" xfId="6754"/>
    <cellStyle name="Normálne 12 9 9 4" xfId="8458"/>
    <cellStyle name="normálne 13" xfId="301"/>
    <cellStyle name="normálne 13 10" xfId="1068"/>
    <cellStyle name="normálne 13 11" xfId="1069"/>
    <cellStyle name="normálne 13 12" xfId="1070"/>
    <cellStyle name="normálne 13 13" xfId="1071"/>
    <cellStyle name="normálne 13 14" xfId="1072"/>
    <cellStyle name="normálne 13 15" xfId="1073"/>
    <cellStyle name="normálne 13 16" xfId="1074"/>
    <cellStyle name="normálne 13 17" xfId="1075"/>
    <cellStyle name="normálne 13 18" xfId="1076"/>
    <cellStyle name="normálne 13 19" xfId="1077"/>
    <cellStyle name="Normálne 13 2" xfId="821"/>
    <cellStyle name="normálne 13 20" xfId="1078"/>
    <cellStyle name="normálne 13 21" xfId="1079"/>
    <cellStyle name="normálne 13 22" xfId="1080"/>
    <cellStyle name="normálne 13 23" xfId="1081"/>
    <cellStyle name="normálne 13 24" xfId="1082"/>
    <cellStyle name="normálne 13 25" xfId="1083"/>
    <cellStyle name="normálne 13 26" xfId="1084"/>
    <cellStyle name="normálne 13 27" xfId="1085"/>
    <cellStyle name="normálne 13 28" xfId="1086"/>
    <cellStyle name="normálne 13 29" xfId="2456"/>
    <cellStyle name="normálne 13 29 2" xfId="2723"/>
    <cellStyle name="normálne 13 29 2 2" xfId="3308"/>
    <cellStyle name="normálne 13 29 2 2 2" xfId="3875"/>
    <cellStyle name="normálne 13 29 2 2 2 2" xfId="5013"/>
    <cellStyle name="normálne 13 29 2 2 2 3" xfId="6719"/>
    <cellStyle name="normálne 13 29 2 2 2 4" xfId="8423"/>
    <cellStyle name="normálne 13 29 2 2 3" xfId="5581"/>
    <cellStyle name="normálne 13 29 2 2 3 2" xfId="7286"/>
    <cellStyle name="normálne 13 29 2 2 3 3" xfId="8990"/>
    <cellStyle name="normálne 13 29 2 2 4" xfId="4443"/>
    <cellStyle name="normálne 13 29 2 2 5" xfId="6151"/>
    <cellStyle name="normálne 13 29 2 2 6" xfId="7855"/>
    <cellStyle name="normálne 13 29 2 3" xfId="3145"/>
    <cellStyle name="normálne 13 29 2 3 2" xfId="4906"/>
    <cellStyle name="normálne 13 29 2 3 3" xfId="6612"/>
    <cellStyle name="normálne 13 29 2 3 4" xfId="8316"/>
    <cellStyle name="normálne 13 29 2 4" xfId="3768"/>
    <cellStyle name="normálne 13 29 2 4 2" xfId="5474"/>
    <cellStyle name="normálne 13 29 2 4 3" xfId="7179"/>
    <cellStyle name="normálne 13 29 2 4 4" xfId="8883"/>
    <cellStyle name="normálne 13 29 2 5" xfId="4336"/>
    <cellStyle name="normálne 13 29 2 6" xfId="6044"/>
    <cellStyle name="normálne 13 29 2 7" xfId="7748"/>
    <cellStyle name="normálne 13 29 3" xfId="2724"/>
    <cellStyle name="normálne 13 29 3 2" xfId="3146"/>
    <cellStyle name="normálne 13 29 3 2 2" xfId="4774"/>
    <cellStyle name="normálne 13 29 3 2 3" xfId="6480"/>
    <cellStyle name="normálne 13 29 3 2 4" xfId="8184"/>
    <cellStyle name="normálne 13 29 3 3" xfId="3636"/>
    <cellStyle name="normálne 13 29 3 3 2" xfId="5342"/>
    <cellStyle name="normálne 13 29 3 3 3" xfId="7047"/>
    <cellStyle name="normálne 13 29 3 3 4" xfId="8751"/>
    <cellStyle name="normálne 13 29 3 4" xfId="4204"/>
    <cellStyle name="normálne 13 29 3 5" xfId="5912"/>
    <cellStyle name="normálne 13 29 3 6" xfId="7616"/>
    <cellStyle name="normálne 13 29 4" xfId="3144"/>
    <cellStyle name="normálne 13 29 4 2" xfId="4632"/>
    <cellStyle name="normálne 13 29 4 3" xfId="6338"/>
    <cellStyle name="normálne 13 29 4 4" xfId="8042"/>
    <cellStyle name="normálne 13 29 5" xfId="3494"/>
    <cellStyle name="normálne 13 29 5 2" xfId="5200"/>
    <cellStyle name="normálne 13 29 5 3" xfId="6905"/>
    <cellStyle name="normálne 13 29 5 4" xfId="8609"/>
    <cellStyle name="normálne 13 29 6" xfId="4062"/>
    <cellStyle name="normálne 13 29 7" xfId="5770"/>
    <cellStyle name="normálne 13 29 8" xfId="7474"/>
    <cellStyle name="normálne 13 3" xfId="892"/>
    <cellStyle name="normálne 13 3 2" xfId="2725"/>
    <cellStyle name="normálne 13 3 2 2" xfId="3309"/>
    <cellStyle name="normálne 13 3 2 2 2" xfId="3876"/>
    <cellStyle name="normálne 13 3 2 2 2 2" xfId="5014"/>
    <cellStyle name="normálne 13 3 2 2 2 3" xfId="6720"/>
    <cellStyle name="normálne 13 3 2 2 2 4" xfId="8424"/>
    <cellStyle name="normálne 13 3 2 2 3" xfId="5582"/>
    <cellStyle name="normálne 13 3 2 2 3 2" xfId="7287"/>
    <cellStyle name="normálne 13 3 2 2 3 3" xfId="8991"/>
    <cellStyle name="normálne 13 3 2 2 4" xfId="4444"/>
    <cellStyle name="normálne 13 3 2 2 5" xfId="6152"/>
    <cellStyle name="normálne 13 3 2 2 6" xfId="7856"/>
    <cellStyle name="normálne 13 3 2 3" xfId="3148"/>
    <cellStyle name="normálne 13 3 2 3 2" xfId="4907"/>
    <cellStyle name="normálne 13 3 2 3 3" xfId="6613"/>
    <cellStyle name="normálne 13 3 2 3 4" xfId="8317"/>
    <cellStyle name="normálne 13 3 2 4" xfId="3769"/>
    <cellStyle name="normálne 13 3 2 4 2" xfId="5475"/>
    <cellStyle name="normálne 13 3 2 4 3" xfId="7180"/>
    <cellStyle name="normálne 13 3 2 4 4" xfId="8884"/>
    <cellStyle name="normálne 13 3 2 5" xfId="4337"/>
    <cellStyle name="normálne 13 3 2 6" xfId="6045"/>
    <cellStyle name="normálne 13 3 2 7" xfId="7749"/>
    <cellStyle name="normálne 13 3 3" xfId="2726"/>
    <cellStyle name="normálne 13 3 3 2" xfId="3149"/>
    <cellStyle name="normálne 13 3 3 2 2" xfId="4775"/>
    <cellStyle name="normálne 13 3 3 2 3" xfId="6481"/>
    <cellStyle name="normálne 13 3 3 2 4" xfId="8185"/>
    <cellStyle name="normálne 13 3 3 3" xfId="3637"/>
    <cellStyle name="normálne 13 3 3 3 2" xfId="5343"/>
    <cellStyle name="normálne 13 3 3 3 3" xfId="7048"/>
    <cellStyle name="normálne 13 3 3 3 4" xfId="8752"/>
    <cellStyle name="normálne 13 3 3 4" xfId="4205"/>
    <cellStyle name="normálne 13 3 3 5" xfId="5913"/>
    <cellStyle name="normálne 13 3 3 6" xfId="7617"/>
    <cellStyle name="normálne 13 3 4" xfId="3147"/>
    <cellStyle name="normálne 13 3 4 2" xfId="4530"/>
    <cellStyle name="normálne 13 3 4 3" xfId="6238"/>
    <cellStyle name="normálne 13 3 4 4" xfId="7942"/>
    <cellStyle name="normálne 13 3 5" xfId="3393"/>
    <cellStyle name="normálne 13 3 5 2" xfId="5101"/>
    <cellStyle name="normálne 13 3 5 3" xfId="6806"/>
    <cellStyle name="normálne 13 3 5 4" xfId="8510"/>
    <cellStyle name="normálne 13 3 6" xfId="3963"/>
    <cellStyle name="normálne 13 3 7" xfId="5669"/>
    <cellStyle name="normálne 13 3 8" xfId="7373"/>
    <cellStyle name="normálne 13 30" xfId="2457"/>
    <cellStyle name="normálne 13 30 2" xfId="2727"/>
    <cellStyle name="normálne 13 30 2 2" xfId="3310"/>
    <cellStyle name="normálne 13 30 2 2 2" xfId="3877"/>
    <cellStyle name="normálne 13 30 2 2 2 2" xfId="5015"/>
    <cellStyle name="normálne 13 30 2 2 2 3" xfId="6721"/>
    <cellStyle name="normálne 13 30 2 2 2 4" xfId="8425"/>
    <cellStyle name="normálne 13 30 2 2 3" xfId="5583"/>
    <cellStyle name="normálne 13 30 2 2 3 2" xfId="7288"/>
    <cellStyle name="normálne 13 30 2 2 3 3" xfId="8992"/>
    <cellStyle name="normálne 13 30 2 2 4" xfId="4445"/>
    <cellStyle name="normálne 13 30 2 2 5" xfId="6153"/>
    <cellStyle name="normálne 13 30 2 2 6" xfId="7857"/>
    <cellStyle name="normálne 13 30 2 3" xfId="3151"/>
    <cellStyle name="normálne 13 30 2 3 2" xfId="4908"/>
    <cellStyle name="normálne 13 30 2 3 3" xfId="6614"/>
    <cellStyle name="normálne 13 30 2 3 4" xfId="8318"/>
    <cellStyle name="normálne 13 30 2 4" xfId="3770"/>
    <cellStyle name="normálne 13 30 2 4 2" xfId="5476"/>
    <cellStyle name="normálne 13 30 2 4 3" xfId="7181"/>
    <cellStyle name="normálne 13 30 2 4 4" xfId="8885"/>
    <cellStyle name="normálne 13 30 2 5" xfId="4338"/>
    <cellStyle name="normálne 13 30 2 6" xfId="6046"/>
    <cellStyle name="normálne 13 30 2 7" xfId="7750"/>
    <cellStyle name="normálne 13 30 3" xfId="2728"/>
    <cellStyle name="normálne 13 30 3 2" xfId="3152"/>
    <cellStyle name="normálne 13 30 3 2 2" xfId="4776"/>
    <cellStyle name="normálne 13 30 3 2 3" xfId="6482"/>
    <cellStyle name="normálne 13 30 3 2 4" xfId="8186"/>
    <cellStyle name="normálne 13 30 3 3" xfId="3638"/>
    <cellStyle name="normálne 13 30 3 3 2" xfId="5344"/>
    <cellStyle name="normálne 13 30 3 3 3" xfId="7049"/>
    <cellStyle name="normálne 13 30 3 3 4" xfId="8753"/>
    <cellStyle name="normálne 13 30 3 4" xfId="4206"/>
    <cellStyle name="normálne 13 30 3 5" xfId="5914"/>
    <cellStyle name="normálne 13 30 3 6" xfId="7618"/>
    <cellStyle name="normálne 13 30 4" xfId="3150"/>
    <cellStyle name="normálne 13 30 4 2" xfId="4633"/>
    <cellStyle name="normálne 13 30 4 3" xfId="6339"/>
    <cellStyle name="normálne 13 30 4 4" xfId="8043"/>
    <cellStyle name="normálne 13 30 5" xfId="3495"/>
    <cellStyle name="normálne 13 30 5 2" xfId="5201"/>
    <cellStyle name="normálne 13 30 5 3" xfId="6906"/>
    <cellStyle name="normálne 13 30 5 4" xfId="8610"/>
    <cellStyle name="normálne 13 30 6" xfId="4063"/>
    <cellStyle name="normálne 13 30 7" xfId="5771"/>
    <cellStyle name="normálne 13 30 8" xfId="7475"/>
    <cellStyle name="normálne 13 31" xfId="2729"/>
    <cellStyle name="normálne 13 31 2" xfId="3311"/>
    <cellStyle name="normálne 13 31 2 2" xfId="3878"/>
    <cellStyle name="normálne 13 31 2 2 2" xfId="5016"/>
    <cellStyle name="normálne 13 31 2 2 3" xfId="6722"/>
    <cellStyle name="normálne 13 31 2 2 4" xfId="8426"/>
    <cellStyle name="normálne 13 31 2 3" xfId="5584"/>
    <cellStyle name="normálne 13 31 2 3 2" xfId="7289"/>
    <cellStyle name="normálne 13 31 2 3 3" xfId="8993"/>
    <cellStyle name="normálne 13 31 2 4" xfId="4446"/>
    <cellStyle name="normálne 13 31 2 5" xfId="6154"/>
    <cellStyle name="normálne 13 31 2 6" xfId="7858"/>
    <cellStyle name="normálne 13 31 3" xfId="3153"/>
    <cellStyle name="normálne 13 31 3 2" xfId="4909"/>
    <cellStyle name="normálne 13 31 3 3" xfId="6615"/>
    <cellStyle name="normálne 13 31 3 4" xfId="8319"/>
    <cellStyle name="normálne 13 31 4" xfId="3771"/>
    <cellStyle name="normálne 13 31 4 2" xfId="5477"/>
    <cellStyle name="normálne 13 31 4 3" xfId="7182"/>
    <cellStyle name="normálne 13 31 4 4" xfId="8886"/>
    <cellStyle name="normálne 13 31 5" xfId="4339"/>
    <cellStyle name="normálne 13 31 6" xfId="6047"/>
    <cellStyle name="normálne 13 31 7" xfId="7751"/>
    <cellStyle name="normálne 13 32" xfId="2730"/>
    <cellStyle name="normálne 13 32 2" xfId="3312"/>
    <cellStyle name="normálne 13 32 2 2" xfId="3879"/>
    <cellStyle name="normálne 13 32 2 2 2" xfId="5017"/>
    <cellStyle name="normálne 13 32 2 2 3" xfId="6723"/>
    <cellStyle name="normálne 13 32 2 2 4" xfId="8427"/>
    <cellStyle name="normálne 13 32 2 3" xfId="5585"/>
    <cellStyle name="normálne 13 32 2 3 2" xfId="7290"/>
    <cellStyle name="normálne 13 32 2 3 3" xfId="8994"/>
    <cellStyle name="normálne 13 32 2 4" xfId="4447"/>
    <cellStyle name="normálne 13 32 2 5" xfId="6155"/>
    <cellStyle name="normálne 13 32 2 6" xfId="7859"/>
    <cellStyle name="normálne 13 32 3" xfId="3154"/>
    <cellStyle name="normálne 13 32 3 2" xfId="4910"/>
    <cellStyle name="normálne 13 32 3 3" xfId="6616"/>
    <cellStyle name="normálne 13 32 3 4" xfId="8320"/>
    <cellStyle name="normálne 13 32 4" xfId="3772"/>
    <cellStyle name="normálne 13 32 4 2" xfId="5478"/>
    <cellStyle name="normálne 13 32 4 3" xfId="7183"/>
    <cellStyle name="normálne 13 32 4 4" xfId="8887"/>
    <cellStyle name="normálne 13 32 5" xfId="4340"/>
    <cellStyle name="normálne 13 32 6" xfId="6048"/>
    <cellStyle name="normálne 13 32 7" xfId="7752"/>
    <cellStyle name="normálne 13 33" xfId="2731"/>
    <cellStyle name="normálne 13 33 2" xfId="3155"/>
    <cellStyle name="normálne 13 33 2 2" xfId="4773"/>
    <cellStyle name="normálne 13 33 2 3" xfId="6479"/>
    <cellStyle name="normálne 13 33 2 4" xfId="8183"/>
    <cellStyle name="normálne 13 33 3" xfId="3635"/>
    <cellStyle name="normálne 13 33 3 2" xfId="5341"/>
    <cellStyle name="normálne 13 33 3 3" xfId="7046"/>
    <cellStyle name="normálne 13 33 3 4" xfId="8750"/>
    <cellStyle name="normálne 13 33 4" xfId="4203"/>
    <cellStyle name="normálne 13 33 5" xfId="5911"/>
    <cellStyle name="normálne 13 33 6" xfId="7615"/>
    <cellStyle name="normálne 13 34" xfId="2732"/>
    <cellStyle name="normálne 13 34 2" xfId="3156"/>
    <cellStyle name="normálne 13 34 2 2" xfId="4788"/>
    <cellStyle name="normálne 13 34 2 3" xfId="6494"/>
    <cellStyle name="normálne 13 34 2 4" xfId="8198"/>
    <cellStyle name="normálne 13 34 3" xfId="3650"/>
    <cellStyle name="normálne 13 34 3 2" xfId="5356"/>
    <cellStyle name="normálne 13 34 3 3" xfId="7061"/>
    <cellStyle name="normálne 13 34 3 4" xfId="8765"/>
    <cellStyle name="normálne 13 34 4" xfId="4218"/>
    <cellStyle name="normálne 13 34 5" xfId="5926"/>
    <cellStyle name="normálne 13 34 6" xfId="7630"/>
    <cellStyle name="normálne 13 35" xfId="3143"/>
    <cellStyle name="normálne 13 35 2" xfId="4463"/>
    <cellStyle name="normálne 13 35 3" xfId="6171"/>
    <cellStyle name="normálne 13 35 4" xfId="7875"/>
    <cellStyle name="normálne 13 36" xfId="3326"/>
    <cellStyle name="normálne 13 36 2" xfId="4540"/>
    <cellStyle name="normálne 13 36 3" xfId="6248"/>
    <cellStyle name="normálne 13 36 4" xfId="7952"/>
    <cellStyle name="normálne 13 37" xfId="5034"/>
    <cellStyle name="normálne 13 37 2" xfId="6739"/>
    <cellStyle name="normálne 13 37 3" xfId="8443"/>
    <cellStyle name="normálne 13 38" xfId="3896"/>
    <cellStyle name="normálne 13 39" xfId="5602"/>
    <cellStyle name="normálne 13 4" xfId="893"/>
    <cellStyle name="normálne 13 4 2" xfId="2733"/>
    <cellStyle name="normálne 13 4 2 2" xfId="3313"/>
    <cellStyle name="normálne 13 4 2 2 2" xfId="3880"/>
    <cellStyle name="normálne 13 4 2 2 2 2" xfId="5018"/>
    <cellStyle name="normálne 13 4 2 2 2 3" xfId="6724"/>
    <cellStyle name="normálne 13 4 2 2 2 4" xfId="8428"/>
    <cellStyle name="normálne 13 4 2 2 3" xfId="5586"/>
    <cellStyle name="normálne 13 4 2 2 3 2" xfId="7291"/>
    <cellStyle name="normálne 13 4 2 2 3 3" xfId="8995"/>
    <cellStyle name="normálne 13 4 2 2 4" xfId="4448"/>
    <cellStyle name="normálne 13 4 2 2 5" xfId="6156"/>
    <cellStyle name="normálne 13 4 2 2 6" xfId="7860"/>
    <cellStyle name="normálne 13 4 2 3" xfId="3158"/>
    <cellStyle name="normálne 13 4 2 3 2" xfId="4911"/>
    <cellStyle name="normálne 13 4 2 3 3" xfId="6617"/>
    <cellStyle name="normálne 13 4 2 3 4" xfId="8321"/>
    <cellStyle name="normálne 13 4 2 4" xfId="3773"/>
    <cellStyle name="normálne 13 4 2 4 2" xfId="5479"/>
    <cellStyle name="normálne 13 4 2 4 3" xfId="7184"/>
    <cellStyle name="normálne 13 4 2 4 4" xfId="8888"/>
    <cellStyle name="normálne 13 4 2 5" xfId="4341"/>
    <cellStyle name="normálne 13 4 2 6" xfId="6049"/>
    <cellStyle name="normálne 13 4 2 7" xfId="7753"/>
    <cellStyle name="normálne 13 4 3" xfId="2734"/>
    <cellStyle name="normálne 13 4 3 2" xfId="3159"/>
    <cellStyle name="normálne 13 4 3 2 2" xfId="4777"/>
    <cellStyle name="normálne 13 4 3 2 3" xfId="6483"/>
    <cellStyle name="normálne 13 4 3 2 4" xfId="8187"/>
    <cellStyle name="normálne 13 4 3 3" xfId="3639"/>
    <cellStyle name="normálne 13 4 3 3 2" xfId="5345"/>
    <cellStyle name="normálne 13 4 3 3 3" xfId="7050"/>
    <cellStyle name="normálne 13 4 3 3 4" xfId="8754"/>
    <cellStyle name="normálne 13 4 3 4" xfId="4207"/>
    <cellStyle name="normálne 13 4 3 5" xfId="5915"/>
    <cellStyle name="normálne 13 4 3 6" xfId="7619"/>
    <cellStyle name="normálne 13 4 4" xfId="3157"/>
    <cellStyle name="normálne 13 4 4 2" xfId="4531"/>
    <cellStyle name="normálne 13 4 4 3" xfId="6239"/>
    <cellStyle name="normálne 13 4 4 4" xfId="7943"/>
    <cellStyle name="normálne 13 4 5" xfId="3394"/>
    <cellStyle name="normálne 13 4 5 2" xfId="5102"/>
    <cellStyle name="normálne 13 4 5 3" xfId="6807"/>
    <cellStyle name="normálne 13 4 5 4" xfId="8511"/>
    <cellStyle name="normálne 13 4 6" xfId="3964"/>
    <cellStyle name="normálne 13 4 7" xfId="5670"/>
    <cellStyle name="normálne 13 4 8" xfId="7374"/>
    <cellStyle name="normálne 13 40" xfId="5679"/>
    <cellStyle name="normálne 13 41" xfId="5596"/>
    <cellStyle name="normálne 13 42" xfId="5680"/>
    <cellStyle name="normálne 13 43" xfId="7306"/>
    <cellStyle name="normálne 13 44" xfId="7383"/>
    <cellStyle name="normálne 13 45" xfId="7458"/>
    <cellStyle name="normálne 13 46" xfId="9005"/>
    <cellStyle name="normálne 13 47" xfId="9007"/>
    <cellStyle name="normálne 13 48" xfId="9006"/>
    <cellStyle name="normálne 13 49" xfId="9004"/>
    <cellStyle name="normálne 13 5" xfId="894"/>
    <cellStyle name="normálne 13 5 2" xfId="2735"/>
    <cellStyle name="normálne 13 5 2 2" xfId="3314"/>
    <cellStyle name="normálne 13 5 2 2 2" xfId="3881"/>
    <cellStyle name="normálne 13 5 2 2 2 2" xfId="5019"/>
    <cellStyle name="normálne 13 5 2 2 2 3" xfId="6725"/>
    <cellStyle name="normálne 13 5 2 2 2 4" xfId="8429"/>
    <cellStyle name="normálne 13 5 2 2 3" xfId="5587"/>
    <cellStyle name="normálne 13 5 2 2 3 2" xfId="7292"/>
    <cellStyle name="normálne 13 5 2 2 3 3" xfId="8996"/>
    <cellStyle name="normálne 13 5 2 2 4" xfId="4449"/>
    <cellStyle name="normálne 13 5 2 2 5" xfId="6157"/>
    <cellStyle name="normálne 13 5 2 2 6" xfId="7861"/>
    <cellStyle name="normálne 13 5 2 3" xfId="3161"/>
    <cellStyle name="normálne 13 5 2 3 2" xfId="4912"/>
    <cellStyle name="normálne 13 5 2 3 3" xfId="6618"/>
    <cellStyle name="normálne 13 5 2 3 4" xfId="8322"/>
    <cellStyle name="normálne 13 5 2 4" xfId="3774"/>
    <cellStyle name="normálne 13 5 2 4 2" xfId="5480"/>
    <cellStyle name="normálne 13 5 2 4 3" xfId="7185"/>
    <cellStyle name="normálne 13 5 2 4 4" xfId="8889"/>
    <cellStyle name="normálne 13 5 2 5" xfId="4342"/>
    <cellStyle name="normálne 13 5 2 6" xfId="6050"/>
    <cellStyle name="normálne 13 5 2 7" xfId="7754"/>
    <cellStyle name="normálne 13 5 3" xfId="2736"/>
    <cellStyle name="normálne 13 5 3 2" xfId="3162"/>
    <cellStyle name="normálne 13 5 3 2 2" xfId="4778"/>
    <cellStyle name="normálne 13 5 3 2 3" xfId="6484"/>
    <cellStyle name="normálne 13 5 3 2 4" xfId="8188"/>
    <cellStyle name="normálne 13 5 3 3" xfId="3640"/>
    <cellStyle name="normálne 13 5 3 3 2" xfId="5346"/>
    <cellStyle name="normálne 13 5 3 3 3" xfId="7051"/>
    <cellStyle name="normálne 13 5 3 3 4" xfId="8755"/>
    <cellStyle name="normálne 13 5 3 4" xfId="4208"/>
    <cellStyle name="normálne 13 5 3 5" xfId="5916"/>
    <cellStyle name="normálne 13 5 3 6" xfId="7620"/>
    <cellStyle name="normálne 13 5 4" xfId="3160"/>
    <cellStyle name="normálne 13 5 4 2" xfId="4532"/>
    <cellStyle name="normálne 13 5 4 3" xfId="6240"/>
    <cellStyle name="normálne 13 5 4 4" xfId="7944"/>
    <cellStyle name="normálne 13 5 5" xfId="3395"/>
    <cellStyle name="normálne 13 5 5 2" xfId="5103"/>
    <cellStyle name="normálne 13 5 5 3" xfId="6808"/>
    <cellStyle name="normálne 13 5 5 4" xfId="8512"/>
    <cellStyle name="normálne 13 5 6" xfId="3965"/>
    <cellStyle name="normálne 13 5 7" xfId="5671"/>
    <cellStyle name="normálne 13 5 8" xfId="7375"/>
    <cellStyle name="normálne 13 6" xfId="1087"/>
    <cellStyle name="normálne 13 7" xfId="1088"/>
    <cellStyle name="normálne 13 8" xfId="1089"/>
    <cellStyle name="normálne 13 9" xfId="1090"/>
    <cellStyle name="normálne 14" xfId="822"/>
    <cellStyle name="normálne 14 10" xfId="1091"/>
    <cellStyle name="normálne 14 11" xfId="1092"/>
    <cellStyle name="normálne 14 12" xfId="1093"/>
    <cellStyle name="normálne 14 13" xfId="1094"/>
    <cellStyle name="normálne 14 14" xfId="1095"/>
    <cellStyle name="normálne 14 15" xfId="1096"/>
    <cellStyle name="normálne 14 16" xfId="1097"/>
    <cellStyle name="normálne 14 17" xfId="1098"/>
    <cellStyle name="normálne 14 18" xfId="1099"/>
    <cellStyle name="normálne 14 19" xfId="1100"/>
    <cellStyle name="normálne 14 2" xfId="1101"/>
    <cellStyle name="normálne 14 2 2" xfId="1102"/>
    <cellStyle name="normálne 14 2 3" xfId="1103"/>
    <cellStyle name="normálne 14 2 4" xfId="1104"/>
    <cellStyle name="normálne 14 2 5" xfId="1105"/>
    <cellStyle name="normálne 14 2 6" xfId="1106"/>
    <cellStyle name="normálne 14 2 7" xfId="1107"/>
    <cellStyle name="normálne 14 2 8" xfId="1108"/>
    <cellStyle name="normálne 14 2 9" xfId="1109"/>
    <cellStyle name="normálne 14 20" xfId="1110"/>
    <cellStyle name="normálne 14 21" xfId="1111"/>
    <cellStyle name="normálne 14 3" xfId="1112"/>
    <cellStyle name="normálne 14 3 2" xfId="1113"/>
    <cellStyle name="normálne 14 3 3" xfId="1114"/>
    <cellStyle name="normálne 14 3 4" xfId="1115"/>
    <cellStyle name="normálne 14 3 5" xfId="1116"/>
    <cellStyle name="normálne 14 3 6" xfId="1117"/>
    <cellStyle name="normálne 14 3 7" xfId="1118"/>
    <cellStyle name="normálne 14 3 8" xfId="1119"/>
    <cellStyle name="normálne 14 3 9" xfId="1120"/>
    <cellStyle name="normálne 14 4" xfId="1121"/>
    <cellStyle name="normálne 14 5" xfId="1122"/>
    <cellStyle name="normálne 14 6" xfId="1123"/>
    <cellStyle name="normálne 14 7" xfId="1124"/>
    <cellStyle name="normálne 14 8" xfId="1125"/>
    <cellStyle name="normálne 14 9" xfId="1126"/>
    <cellStyle name="normálne 15" xfId="823"/>
    <cellStyle name="normálne 15 10" xfId="1127"/>
    <cellStyle name="normálne 15 11" xfId="1128"/>
    <cellStyle name="normálne 15 12" xfId="1129"/>
    <cellStyle name="normálne 15 13" xfId="1130"/>
    <cellStyle name="normálne 15 14" xfId="1131"/>
    <cellStyle name="normálne 15 15" xfId="1132"/>
    <cellStyle name="normálne 15 16" xfId="1133"/>
    <cellStyle name="normálne 15 17" xfId="1134"/>
    <cellStyle name="normálne 15 18" xfId="1135"/>
    <cellStyle name="normálne 15 19" xfId="1136"/>
    <cellStyle name="normálne 15 2" xfId="1137"/>
    <cellStyle name="normálne 15 20" xfId="1138"/>
    <cellStyle name="normálne 15 21" xfId="1139"/>
    <cellStyle name="normálne 15 22" xfId="1140"/>
    <cellStyle name="normálne 15 23" xfId="1141"/>
    <cellStyle name="normálne 15 24" xfId="1142"/>
    <cellStyle name="normálne 15 25" xfId="1143"/>
    <cellStyle name="normálne 15 26" xfId="1144"/>
    <cellStyle name="normálne 15 27" xfId="1145"/>
    <cellStyle name="normálne 15 28" xfId="1146"/>
    <cellStyle name="normálne 15 29" xfId="1147"/>
    <cellStyle name="normálne 15 3" xfId="1148"/>
    <cellStyle name="normálne 15 30" xfId="1149"/>
    <cellStyle name="normálne 15 31" xfId="1150"/>
    <cellStyle name="normálne 15 32" xfId="1151"/>
    <cellStyle name="normálne 15 33" xfId="1152"/>
    <cellStyle name="normálne 15 34" xfId="1153"/>
    <cellStyle name="normálne 15 35" xfId="1154"/>
    <cellStyle name="normálne 15 36" xfId="1155"/>
    <cellStyle name="normálne 15 37" xfId="1156"/>
    <cellStyle name="normálne 15 38" xfId="1157"/>
    <cellStyle name="normálne 15 39" xfId="1158"/>
    <cellStyle name="normálne 15 4" xfId="1159"/>
    <cellStyle name="normálne 15 40" xfId="1160"/>
    <cellStyle name="normálne 15 41" xfId="1161"/>
    <cellStyle name="normálne 15 42" xfId="1162"/>
    <cellStyle name="normálne 15 43" xfId="1163"/>
    <cellStyle name="normálne 15 44" xfId="1164"/>
    <cellStyle name="normálne 15 45" xfId="1165"/>
    <cellStyle name="normálne 15 46" xfId="1166"/>
    <cellStyle name="normálne 15 47" xfId="1167"/>
    <cellStyle name="normálne 15 48" xfId="1168"/>
    <cellStyle name="normálne 15 49" xfId="1169"/>
    <cellStyle name="normálne 15 5" xfId="1170"/>
    <cellStyle name="normálne 15 50" xfId="1171"/>
    <cellStyle name="normálne 15 51" xfId="1172"/>
    <cellStyle name="normálne 15 52" xfId="1173"/>
    <cellStyle name="normálne 15 53" xfId="1174"/>
    <cellStyle name="normálne 15 54" xfId="1175"/>
    <cellStyle name="normálne 15 55" xfId="1176"/>
    <cellStyle name="normálne 15 56" xfId="1177"/>
    <cellStyle name="normálne 15 57" xfId="1178"/>
    <cellStyle name="normálne 15 58" xfId="1179"/>
    <cellStyle name="normálne 15 59" xfId="1180"/>
    <cellStyle name="normálne 15 6" xfId="1181"/>
    <cellStyle name="normálne 15 60" xfId="1182"/>
    <cellStyle name="normálne 15 61" xfId="1183"/>
    <cellStyle name="normálne 15 62" xfId="1184"/>
    <cellStyle name="normálne 15 63" xfId="1185"/>
    <cellStyle name="normálne 15 7" xfId="1186"/>
    <cellStyle name="normálne 15 8" xfId="1187"/>
    <cellStyle name="normálne 15 9" xfId="1188"/>
    <cellStyle name="Normálne 16" xfId="824"/>
    <cellStyle name="normálne 16 10" xfId="1189"/>
    <cellStyle name="normálne 16 11" xfId="1190"/>
    <cellStyle name="normálne 16 12" xfId="1191"/>
    <cellStyle name="normálne 16 13" xfId="1192"/>
    <cellStyle name="normálne 16 14" xfId="1193"/>
    <cellStyle name="normálne 16 15" xfId="1194"/>
    <cellStyle name="normálne 16 16" xfId="1195"/>
    <cellStyle name="normálne 16 17" xfId="1196"/>
    <cellStyle name="normálne 16 18" xfId="1197"/>
    <cellStyle name="normálne 16 19" xfId="1198"/>
    <cellStyle name="normálne 16 2" xfId="1199"/>
    <cellStyle name="normálne 16 20" xfId="1200"/>
    <cellStyle name="normálne 16 21" xfId="1201"/>
    <cellStyle name="normálne 16 22" xfId="1202"/>
    <cellStyle name="normálne 16 23" xfId="1203"/>
    <cellStyle name="normálne 16 24" xfId="1204"/>
    <cellStyle name="Normálne 16 25" xfId="2737"/>
    <cellStyle name="Normálne 16 26" xfId="2738"/>
    <cellStyle name="Normálne 16 27" xfId="3315"/>
    <cellStyle name="Normálne 16 28" xfId="3316"/>
    <cellStyle name="normálne 16 3" xfId="1205"/>
    <cellStyle name="normálne 16 4" xfId="1206"/>
    <cellStyle name="normálne 16 5" xfId="1207"/>
    <cellStyle name="normálne 16 6" xfId="1208"/>
    <cellStyle name="normálne 16 7" xfId="1209"/>
    <cellStyle name="normálne 16 8" xfId="1210"/>
    <cellStyle name="normálne 16 9" xfId="1211"/>
    <cellStyle name="normálne 17" xfId="895"/>
    <cellStyle name="normálne 17 10" xfId="1212"/>
    <cellStyle name="normálne 17 11" xfId="1213"/>
    <cellStyle name="normálne 17 12" xfId="1214"/>
    <cellStyle name="normálne 17 13" xfId="1215"/>
    <cellStyle name="normálne 17 14" xfId="1216"/>
    <cellStyle name="normálne 17 15" xfId="1217"/>
    <cellStyle name="normálne 17 16" xfId="1218"/>
    <cellStyle name="normálne 17 17" xfId="1219"/>
    <cellStyle name="normálne 17 18" xfId="1220"/>
    <cellStyle name="normálne 17 19" xfId="1221"/>
    <cellStyle name="normálne 17 2" xfId="1222"/>
    <cellStyle name="normálne 17 2 2" xfId="2458"/>
    <cellStyle name="normálne 17 20" xfId="1223"/>
    <cellStyle name="normálne 17 21" xfId="1224"/>
    <cellStyle name="normálne 17 22" xfId="1225"/>
    <cellStyle name="normálne 17 23" xfId="1226"/>
    <cellStyle name="normálne 17 24" xfId="1227"/>
    <cellStyle name="normálne 17 25" xfId="1228"/>
    <cellStyle name="normálne 17 26" xfId="1229"/>
    <cellStyle name="normálne 17 27" xfId="1230"/>
    <cellStyle name="normálne 17 28" xfId="1231"/>
    <cellStyle name="normálne 17 29" xfId="1232"/>
    <cellStyle name="normálne 17 3" xfId="1233"/>
    <cellStyle name="normálne 17 30" xfId="1234"/>
    <cellStyle name="normálne 17 31" xfId="1235"/>
    <cellStyle name="normálne 17 32" xfId="1236"/>
    <cellStyle name="normálne 17 33" xfId="1237"/>
    <cellStyle name="normálne 17 34" xfId="1238"/>
    <cellStyle name="normálne 17 35" xfId="1239"/>
    <cellStyle name="normálne 17 36" xfId="1240"/>
    <cellStyle name="normálne 17 37" xfId="1241"/>
    <cellStyle name="normálne 17 38" xfId="1242"/>
    <cellStyle name="normálne 17 39" xfId="1243"/>
    <cellStyle name="normálne 17 4" xfId="1244"/>
    <cellStyle name="normálne 17 40" xfId="1245"/>
    <cellStyle name="normálne 17 41" xfId="1246"/>
    <cellStyle name="normálne 17 42" xfId="1247"/>
    <cellStyle name="normálne 17 43" xfId="1248"/>
    <cellStyle name="normálne 17 44" xfId="1249"/>
    <cellStyle name="normálne 17 45" xfId="1250"/>
    <cellStyle name="normálne 17 46" xfId="1251"/>
    <cellStyle name="normálne 17 47" xfId="1252"/>
    <cellStyle name="Normálne 17 48" xfId="2381"/>
    <cellStyle name="Normálne 17 48 2" xfId="2739"/>
    <cellStyle name="Normálne 17 48 2 2" xfId="3317"/>
    <cellStyle name="Normálne 17 48 2 2 2" xfId="3882"/>
    <cellStyle name="Normálne 17 48 2 2 2 2" xfId="5020"/>
    <cellStyle name="Normálne 17 48 2 2 2 3" xfId="6726"/>
    <cellStyle name="Normálne 17 48 2 2 2 4" xfId="8430"/>
    <cellStyle name="Normálne 17 48 2 2 3" xfId="5588"/>
    <cellStyle name="Normálne 17 48 2 2 3 2" xfId="7293"/>
    <cellStyle name="Normálne 17 48 2 2 3 3" xfId="8997"/>
    <cellStyle name="Normálne 17 48 2 2 4" xfId="4450"/>
    <cellStyle name="Normálne 17 48 2 2 5" xfId="6158"/>
    <cellStyle name="Normálne 17 48 2 2 6" xfId="7862"/>
    <cellStyle name="Normálne 17 48 2 3" xfId="3164"/>
    <cellStyle name="Normálne 17 48 2 3 2" xfId="4913"/>
    <cellStyle name="Normálne 17 48 2 3 3" xfId="6619"/>
    <cellStyle name="Normálne 17 48 2 3 4" xfId="8323"/>
    <cellStyle name="Normálne 17 48 2 4" xfId="3775"/>
    <cellStyle name="Normálne 17 48 2 4 2" xfId="5481"/>
    <cellStyle name="Normálne 17 48 2 4 3" xfId="7186"/>
    <cellStyle name="Normálne 17 48 2 4 4" xfId="8890"/>
    <cellStyle name="Normálne 17 48 2 5" xfId="4343"/>
    <cellStyle name="Normálne 17 48 2 6" xfId="6051"/>
    <cellStyle name="Normálne 17 48 2 7" xfId="7755"/>
    <cellStyle name="Normálne 17 48 3" xfId="2740"/>
    <cellStyle name="Normálne 17 48 3 2" xfId="3165"/>
    <cellStyle name="Normálne 17 48 3 2 2" xfId="4779"/>
    <cellStyle name="Normálne 17 48 3 2 3" xfId="6485"/>
    <cellStyle name="Normálne 17 48 3 2 4" xfId="8189"/>
    <cellStyle name="Normálne 17 48 3 3" xfId="3641"/>
    <cellStyle name="Normálne 17 48 3 3 2" xfId="5347"/>
    <cellStyle name="Normálne 17 48 3 3 3" xfId="7052"/>
    <cellStyle name="Normálne 17 48 3 3 4" xfId="8756"/>
    <cellStyle name="Normálne 17 48 3 4" xfId="4209"/>
    <cellStyle name="Normálne 17 48 3 5" xfId="5917"/>
    <cellStyle name="Normálne 17 48 3 6" xfId="7621"/>
    <cellStyle name="Normálne 17 48 4" xfId="3163"/>
    <cellStyle name="Normálne 17 48 4 2" xfId="4572"/>
    <cellStyle name="Normálne 17 48 4 3" xfId="6278"/>
    <cellStyle name="Normálne 17 48 4 4" xfId="7982"/>
    <cellStyle name="Normálne 17 48 5" xfId="3433"/>
    <cellStyle name="Normálne 17 48 5 2" xfId="5140"/>
    <cellStyle name="Normálne 17 48 5 3" xfId="6845"/>
    <cellStyle name="Normálne 17 48 5 4" xfId="8549"/>
    <cellStyle name="Normálne 17 48 6" xfId="4002"/>
    <cellStyle name="Normálne 17 48 7" xfId="5710"/>
    <cellStyle name="Normálne 17 48 8" xfId="7413"/>
    <cellStyle name="Normálne 17 49" xfId="2382"/>
    <cellStyle name="Normálne 17 49 2" xfId="2741"/>
    <cellStyle name="Normálne 17 49 2 2" xfId="3318"/>
    <cellStyle name="Normálne 17 49 2 2 2" xfId="3883"/>
    <cellStyle name="Normálne 17 49 2 2 2 2" xfId="5021"/>
    <cellStyle name="Normálne 17 49 2 2 2 3" xfId="6727"/>
    <cellStyle name="Normálne 17 49 2 2 2 4" xfId="8431"/>
    <cellStyle name="Normálne 17 49 2 2 3" xfId="5589"/>
    <cellStyle name="Normálne 17 49 2 2 3 2" xfId="7294"/>
    <cellStyle name="Normálne 17 49 2 2 3 3" xfId="8998"/>
    <cellStyle name="Normálne 17 49 2 2 4" xfId="4451"/>
    <cellStyle name="Normálne 17 49 2 2 5" xfId="6159"/>
    <cellStyle name="Normálne 17 49 2 2 6" xfId="7863"/>
    <cellStyle name="Normálne 17 49 2 3" xfId="3167"/>
    <cellStyle name="Normálne 17 49 2 3 2" xfId="4914"/>
    <cellStyle name="Normálne 17 49 2 3 3" xfId="6620"/>
    <cellStyle name="Normálne 17 49 2 3 4" xfId="8324"/>
    <cellStyle name="Normálne 17 49 2 4" xfId="3776"/>
    <cellStyle name="Normálne 17 49 2 4 2" xfId="5482"/>
    <cellStyle name="Normálne 17 49 2 4 3" xfId="7187"/>
    <cellStyle name="Normálne 17 49 2 4 4" xfId="8891"/>
    <cellStyle name="Normálne 17 49 2 5" xfId="4344"/>
    <cellStyle name="Normálne 17 49 2 6" xfId="6052"/>
    <cellStyle name="Normálne 17 49 2 7" xfId="7756"/>
    <cellStyle name="Normálne 17 49 3" xfId="2742"/>
    <cellStyle name="Normálne 17 49 3 2" xfId="3168"/>
    <cellStyle name="Normálne 17 49 3 2 2" xfId="4780"/>
    <cellStyle name="Normálne 17 49 3 2 3" xfId="6486"/>
    <cellStyle name="Normálne 17 49 3 2 4" xfId="8190"/>
    <cellStyle name="Normálne 17 49 3 3" xfId="3642"/>
    <cellStyle name="Normálne 17 49 3 3 2" xfId="5348"/>
    <cellStyle name="Normálne 17 49 3 3 3" xfId="7053"/>
    <cellStyle name="Normálne 17 49 3 3 4" xfId="8757"/>
    <cellStyle name="Normálne 17 49 3 4" xfId="4210"/>
    <cellStyle name="Normálne 17 49 3 5" xfId="5918"/>
    <cellStyle name="Normálne 17 49 3 6" xfId="7622"/>
    <cellStyle name="Normálne 17 49 4" xfId="3166"/>
    <cellStyle name="Normálne 17 49 4 2" xfId="4573"/>
    <cellStyle name="Normálne 17 49 4 3" xfId="6279"/>
    <cellStyle name="Normálne 17 49 4 4" xfId="7983"/>
    <cellStyle name="Normálne 17 49 5" xfId="3434"/>
    <cellStyle name="Normálne 17 49 5 2" xfId="5141"/>
    <cellStyle name="Normálne 17 49 5 3" xfId="6846"/>
    <cellStyle name="Normálne 17 49 5 4" xfId="8550"/>
    <cellStyle name="Normálne 17 49 6" xfId="4003"/>
    <cellStyle name="Normálne 17 49 7" xfId="5711"/>
    <cellStyle name="Normálne 17 49 8" xfId="7414"/>
    <cellStyle name="normálne 17 5" xfId="1253"/>
    <cellStyle name="Normálne 17 50" xfId="2383"/>
    <cellStyle name="Normálne 17 50 2" xfId="2743"/>
    <cellStyle name="Normálne 17 50 2 2" xfId="3319"/>
    <cellStyle name="Normálne 17 50 2 2 2" xfId="3884"/>
    <cellStyle name="Normálne 17 50 2 2 2 2" xfId="5022"/>
    <cellStyle name="Normálne 17 50 2 2 2 3" xfId="6728"/>
    <cellStyle name="Normálne 17 50 2 2 2 4" xfId="8432"/>
    <cellStyle name="Normálne 17 50 2 2 3" xfId="5590"/>
    <cellStyle name="Normálne 17 50 2 2 3 2" xfId="7295"/>
    <cellStyle name="Normálne 17 50 2 2 3 3" xfId="8999"/>
    <cellStyle name="Normálne 17 50 2 2 4" xfId="4452"/>
    <cellStyle name="Normálne 17 50 2 2 5" xfId="6160"/>
    <cellStyle name="Normálne 17 50 2 2 6" xfId="7864"/>
    <cellStyle name="Normálne 17 50 2 3" xfId="3170"/>
    <cellStyle name="Normálne 17 50 2 3 2" xfId="4915"/>
    <cellStyle name="Normálne 17 50 2 3 3" xfId="6621"/>
    <cellStyle name="Normálne 17 50 2 3 4" xfId="8325"/>
    <cellStyle name="Normálne 17 50 2 4" xfId="3777"/>
    <cellStyle name="Normálne 17 50 2 4 2" xfId="5483"/>
    <cellStyle name="Normálne 17 50 2 4 3" xfId="7188"/>
    <cellStyle name="Normálne 17 50 2 4 4" xfId="8892"/>
    <cellStyle name="Normálne 17 50 2 5" xfId="4345"/>
    <cellStyle name="Normálne 17 50 2 6" xfId="6053"/>
    <cellStyle name="Normálne 17 50 2 7" xfId="7757"/>
    <cellStyle name="Normálne 17 50 3" xfId="2744"/>
    <cellStyle name="Normálne 17 50 3 2" xfId="3171"/>
    <cellStyle name="Normálne 17 50 3 2 2" xfId="4781"/>
    <cellStyle name="Normálne 17 50 3 2 3" xfId="6487"/>
    <cellStyle name="Normálne 17 50 3 2 4" xfId="8191"/>
    <cellStyle name="Normálne 17 50 3 3" xfId="3643"/>
    <cellStyle name="Normálne 17 50 3 3 2" xfId="5349"/>
    <cellStyle name="Normálne 17 50 3 3 3" xfId="7054"/>
    <cellStyle name="Normálne 17 50 3 3 4" xfId="8758"/>
    <cellStyle name="Normálne 17 50 3 4" xfId="4211"/>
    <cellStyle name="Normálne 17 50 3 5" xfId="5919"/>
    <cellStyle name="Normálne 17 50 3 6" xfId="7623"/>
    <cellStyle name="Normálne 17 50 4" xfId="3169"/>
    <cellStyle name="Normálne 17 50 4 2" xfId="4574"/>
    <cellStyle name="Normálne 17 50 4 3" xfId="6280"/>
    <cellStyle name="Normálne 17 50 4 4" xfId="7984"/>
    <cellStyle name="Normálne 17 50 5" xfId="3435"/>
    <cellStyle name="Normálne 17 50 5 2" xfId="5142"/>
    <cellStyle name="Normálne 17 50 5 3" xfId="6847"/>
    <cellStyle name="Normálne 17 50 5 4" xfId="8551"/>
    <cellStyle name="Normálne 17 50 6" xfId="4004"/>
    <cellStyle name="Normálne 17 50 7" xfId="5712"/>
    <cellStyle name="Normálne 17 50 8" xfId="7415"/>
    <cellStyle name="Normálne 17 51" xfId="2384"/>
    <cellStyle name="Normálne 17 51 2" xfId="2745"/>
    <cellStyle name="Normálne 17 51 2 2" xfId="3173"/>
    <cellStyle name="Normálne 17 51 2 2 2" xfId="4782"/>
    <cellStyle name="Normálne 17 51 2 2 3" xfId="6488"/>
    <cellStyle name="Normálne 17 51 2 2 4" xfId="8192"/>
    <cellStyle name="Normálne 17 51 2 3" xfId="3644"/>
    <cellStyle name="Normálne 17 51 2 3 2" xfId="5350"/>
    <cellStyle name="Normálne 17 51 2 3 3" xfId="7055"/>
    <cellStyle name="Normálne 17 51 2 3 4" xfId="8759"/>
    <cellStyle name="Normálne 17 51 2 4" xfId="4212"/>
    <cellStyle name="Normálne 17 51 2 5" xfId="5920"/>
    <cellStyle name="Normálne 17 51 2 6" xfId="7624"/>
    <cellStyle name="Normálne 17 51 3" xfId="3172"/>
    <cellStyle name="Normálne 17 51 3 2" xfId="4575"/>
    <cellStyle name="Normálne 17 51 3 3" xfId="6281"/>
    <cellStyle name="Normálne 17 51 3 4" xfId="7985"/>
    <cellStyle name="Normálne 17 51 4" xfId="3436"/>
    <cellStyle name="Normálne 17 51 4 2" xfId="5143"/>
    <cellStyle name="Normálne 17 51 4 3" xfId="6848"/>
    <cellStyle name="Normálne 17 51 4 4" xfId="8552"/>
    <cellStyle name="Normálne 17 51 5" xfId="4005"/>
    <cellStyle name="Normálne 17 51 6" xfId="5713"/>
    <cellStyle name="Normálne 17 51 7" xfId="7416"/>
    <cellStyle name="Normálne 17 52" xfId="2385"/>
    <cellStyle name="Normálne 17 52 2" xfId="2746"/>
    <cellStyle name="Normálne 17 52 2 2" xfId="3175"/>
    <cellStyle name="Normálne 17 52 2 2 2" xfId="4783"/>
    <cellStyle name="Normálne 17 52 2 2 3" xfId="6489"/>
    <cellStyle name="Normálne 17 52 2 2 4" xfId="8193"/>
    <cellStyle name="Normálne 17 52 2 3" xfId="3645"/>
    <cellStyle name="Normálne 17 52 2 3 2" xfId="5351"/>
    <cellStyle name="Normálne 17 52 2 3 3" xfId="7056"/>
    <cellStyle name="Normálne 17 52 2 3 4" xfId="8760"/>
    <cellStyle name="Normálne 17 52 2 4" xfId="4213"/>
    <cellStyle name="Normálne 17 52 2 5" xfId="5921"/>
    <cellStyle name="Normálne 17 52 2 6" xfId="7625"/>
    <cellStyle name="Normálne 17 52 3" xfId="3174"/>
    <cellStyle name="Normálne 17 52 3 2" xfId="4576"/>
    <cellStyle name="Normálne 17 52 3 3" xfId="6282"/>
    <cellStyle name="Normálne 17 52 3 4" xfId="7986"/>
    <cellStyle name="Normálne 17 52 4" xfId="3437"/>
    <cellStyle name="Normálne 17 52 4 2" xfId="5144"/>
    <cellStyle name="Normálne 17 52 4 3" xfId="6849"/>
    <cellStyle name="Normálne 17 52 4 4" xfId="8553"/>
    <cellStyle name="Normálne 17 52 5" xfId="4006"/>
    <cellStyle name="Normálne 17 52 6" xfId="5714"/>
    <cellStyle name="Normálne 17 52 7" xfId="7417"/>
    <cellStyle name="Normálne 17 53" xfId="2386"/>
    <cellStyle name="Normálne 17 53 2" xfId="2747"/>
    <cellStyle name="Normálne 17 53 2 2" xfId="3177"/>
    <cellStyle name="Normálne 17 53 2 2 2" xfId="4784"/>
    <cellStyle name="Normálne 17 53 2 2 3" xfId="6490"/>
    <cellStyle name="Normálne 17 53 2 2 4" xfId="8194"/>
    <cellStyle name="Normálne 17 53 2 3" xfId="3646"/>
    <cellStyle name="Normálne 17 53 2 3 2" xfId="5352"/>
    <cellStyle name="Normálne 17 53 2 3 3" xfId="7057"/>
    <cellStyle name="Normálne 17 53 2 3 4" xfId="8761"/>
    <cellStyle name="Normálne 17 53 2 4" xfId="4214"/>
    <cellStyle name="Normálne 17 53 2 5" xfId="5922"/>
    <cellStyle name="Normálne 17 53 2 6" xfId="7626"/>
    <cellStyle name="Normálne 17 53 3" xfId="3176"/>
    <cellStyle name="Normálne 17 53 3 2" xfId="4577"/>
    <cellStyle name="Normálne 17 53 3 3" xfId="6283"/>
    <cellStyle name="Normálne 17 53 3 4" xfId="7987"/>
    <cellStyle name="Normálne 17 53 4" xfId="3438"/>
    <cellStyle name="Normálne 17 53 4 2" xfId="5145"/>
    <cellStyle name="Normálne 17 53 4 3" xfId="6850"/>
    <cellStyle name="Normálne 17 53 4 4" xfId="8554"/>
    <cellStyle name="Normálne 17 53 5" xfId="4007"/>
    <cellStyle name="Normálne 17 53 6" xfId="5715"/>
    <cellStyle name="Normálne 17 53 7" xfId="7418"/>
    <cellStyle name="Normálne 17 54" xfId="2387"/>
    <cellStyle name="Normálne 17 54 2" xfId="2748"/>
    <cellStyle name="Normálne 17 54 2 2" xfId="3179"/>
    <cellStyle name="Normálne 17 54 2 2 2" xfId="4785"/>
    <cellStyle name="Normálne 17 54 2 2 3" xfId="6491"/>
    <cellStyle name="Normálne 17 54 2 2 4" xfId="8195"/>
    <cellStyle name="Normálne 17 54 2 3" xfId="3647"/>
    <cellStyle name="Normálne 17 54 2 3 2" xfId="5353"/>
    <cellStyle name="Normálne 17 54 2 3 3" xfId="7058"/>
    <cellStyle name="Normálne 17 54 2 3 4" xfId="8762"/>
    <cellStyle name="Normálne 17 54 2 4" xfId="4215"/>
    <cellStyle name="Normálne 17 54 2 5" xfId="5923"/>
    <cellStyle name="Normálne 17 54 2 6" xfId="7627"/>
    <cellStyle name="Normálne 17 54 3" xfId="3178"/>
    <cellStyle name="Normálne 17 54 3 2" xfId="4578"/>
    <cellStyle name="Normálne 17 54 3 3" xfId="6284"/>
    <cellStyle name="Normálne 17 54 3 4" xfId="7988"/>
    <cellStyle name="Normálne 17 54 4" xfId="3439"/>
    <cellStyle name="Normálne 17 54 4 2" xfId="5146"/>
    <cellStyle name="Normálne 17 54 4 3" xfId="6851"/>
    <cellStyle name="Normálne 17 54 4 4" xfId="8555"/>
    <cellStyle name="Normálne 17 54 5" xfId="4008"/>
    <cellStyle name="Normálne 17 54 6" xfId="5716"/>
    <cellStyle name="Normálne 17 54 7" xfId="7419"/>
    <cellStyle name="Normálne 17 55" xfId="2459"/>
    <cellStyle name="Normálne 17 55 2" xfId="2749"/>
    <cellStyle name="Normálne 17 55 2 2" xfId="3181"/>
    <cellStyle name="Normálne 17 55 2 2 2" xfId="4786"/>
    <cellStyle name="Normálne 17 55 2 2 3" xfId="6492"/>
    <cellStyle name="Normálne 17 55 2 2 4" xfId="8196"/>
    <cellStyle name="Normálne 17 55 2 3" xfId="3648"/>
    <cellStyle name="Normálne 17 55 2 3 2" xfId="5354"/>
    <cellStyle name="Normálne 17 55 2 3 3" xfId="7059"/>
    <cellStyle name="Normálne 17 55 2 3 4" xfId="8763"/>
    <cellStyle name="Normálne 17 55 2 4" xfId="4216"/>
    <cellStyle name="Normálne 17 55 2 5" xfId="5924"/>
    <cellStyle name="Normálne 17 55 2 6" xfId="7628"/>
    <cellStyle name="Normálne 17 55 3" xfId="3180"/>
    <cellStyle name="Normálne 17 55 3 2" xfId="4634"/>
    <cellStyle name="Normálne 17 55 3 3" xfId="6340"/>
    <cellStyle name="Normálne 17 55 3 4" xfId="8044"/>
    <cellStyle name="Normálne 17 55 4" xfId="3496"/>
    <cellStyle name="Normálne 17 55 4 2" xfId="5202"/>
    <cellStyle name="Normálne 17 55 4 3" xfId="6907"/>
    <cellStyle name="Normálne 17 55 4 4" xfId="8611"/>
    <cellStyle name="Normálne 17 55 5" xfId="4064"/>
    <cellStyle name="Normálne 17 55 6" xfId="5772"/>
    <cellStyle name="Normálne 17 55 7" xfId="7476"/>
    <cellStyle name="Normálne 17 56" xfId="2460"/>
    <cellStyle name="Normálne 17 56 2" xfId="2750"/>
    <cellStyle name="Normálne 17 56 2 2" xfId="3183"/>
    <cellStyle name="Normálne 17 56 2 2 2" xfId="4787"/>
    <cellStyle name="Normálne 17 56 2 2 3" xfId="6493"/>
    <cellStyle name="Normálne 17 56 2 2 4" xfId="8197"/>
    <cellStyle name="Normálne 17 56 2 3" xfId="3649"/>
    <cellStyle name="Normálne 17 56 2 3 2" xfId="5355"/>
    <cellStyle name="Normálne 17 56 2 3 3" xfId="7060"/>
    <cellStyle name="Normálne 17 56 2 3 4" xfId="8764"/>
    <cellStyle name="Normálne 17 56 2 4" xfId="4217"/>
    <cellStyle name="Normálne 17 56 2 5" xfId="5925"/>
    <cellStyle name="Normálne 17 56 2 6" xfId="7629"/>
    <cellStyle name="Normálne 17 56 3" xfId="3182"/>
    <cellStyle name="Normálne 17 56 3 2" xfId="4635"/>
    <cellStyle name="Normálne 17 56 3 3" xfId="6341"/>
    <cellStyle name="Normálne 17 56 3 4" xfId="8045"/>
    <cellStyle name="Normálne 17 56 4" xfId="3497"/>
    <cellStyle name="Normálne 17 56 4 2" xfId="5203"/>
    <cellStyle name="Normálne 17 56 4 3" xfId="6908"/>
    <cellStyle name="Normálne 17 56 4 4" xfId="8612"/>
    <cellStyle name="Normálne 17 56 5" xfId="4065"/>
    <cellStyle name="Normálne 17 56 6" xfId="5773"/>
    <cellStyle name="Normálne 17 56 7" xfId="7477"/>
    <cellStyle name="normálne 17 6" xfId="1254"/>
    <cellStyle name="normálne 17 7" xfId="1255"/>
    <cellStyle name="normálne 17 8" xfId="1256"/>
    <cellStyle name="normálne 17 9" xfId="1257"/>
    <cellStyle name="normálne 18" xfId="896"/>
    <cellStyle name="normálne 18 10" xfId="1258"/>
    <cellStyle name="normálne 18 11" xfId="1259"/>
    <cellStyle name="normálne 18 12" xfId="1260"/>
    <cellStyle name="normálne 18 13" xfId="1261"/>
    <cellStyle name="normálne 18 14" xfId="1262"/>
    <cellStyle name="normálne 18 15" xfId="1263"/>
    <cellStyle name="normálne 18 16" xfId="1264"/>
    <cellStyle name="normálne 18 17" xfId="1265"/>
    <cellStyle name="normálne 18 18" xfId="1266"/>
    <cellStyle name="normálne 18 19" xfId="1267"/>
    <cellStyle name="normálne 18 2" xfId="1268"/>
    <cellStyle name="normálne 18 20" xfId="1269"/>
    <cellStyle name="normálne 18 21" xfId="1270"/>
    <cellStyle name="normálne 18 22" xfId="1271"/>
    <cellStyle name="normálne 18 23" xfId="1272"/>
    <cellStyle name="normálne 18 24" xfId="1273"/>
    <cellStyle name="normálne 18 25" xfId="1274"/>
    <cellStyle name="normálne 18 26" xfId="1275"/>
    <cellStyle name="normálne 18 27" xfId="1276"/>
    <cellStyle name="normálne 18 28" xfId="1277"/>
    <cellStyle name="normálne 18 29" xfId="1278"/>
    <cellStyle name="normálne 18 3" xfId="1279"/>
    <cellStyle name="normálne 18 30" xfId="1280"/>
    <cellStyle name="normálne 18 31" xfId="1281"/>
    <cellStyle name="normálne 18 32" xfId="1282"/>
    <cellStyle name="normálne 18 33" xfId="1283"/>
    <cellStyle name="normálne 18 34" xfId="1284"/>
    <cellStyle name="normálne 18 35" xfId="1285"/>
    <cellStyle name="normálne 18 36" xfId="1286"/>
    <cellStyle name="normálne 18 37" xfId="1287"/>
    <cellStyle name="normálne 18 38" xfId="1288"/>
    <cellStyle name="normálne 18 39" xfId="1289"/>
    <cellStyle name="normálne 18 4" xfId="1290"/>
    <cellStyle name="normálne 18 40" xfId="1291"/>
    <cellStyle name="normálne 18 41" xfId="1292"/>
    <cellStyle name="normálne 18 42" xfId="1293"/>
    <cellStyle name="normálne 18 43" xfId="1294"/>
    <cellStyle name="normálne 18 44" xfId="1295"/>
    <cellStyle name="normálne 18 45" xfId="1296"/>
    <cellStyle name="normálne 18 46" xfId="1297"/>
    <cellStyle name="normálne 18 47" xfId="1298"/>
    <cellStyle name="normálne 18 48" xfId="1299"/>
    <cellStyle name="normálne 18 49" xfId="1300"/>
    <cellStyle name="normálne 18 5" xfId="1301"/>
    <cellStyle name="normálne 18 50" xfId="1302"/>
    <cellStyle name="normálne 18 51" xfId="1303"/>
    <cellStyle name="normálne 18 52" xfId="1304"/>
    <cellStyle name="normálne 18 53" xfId="1305"/>
    <cellStyle name="normálne 18 54" xfId="1306"/>
    <cellStyle name="normálne 18 55" xfId="1307"/>
    <cellStyle name="normálne 18 56" xfId="1308"/>
    <cellStyle name="normálne 18 57" xfId="1309"/>
    <cellStyle name="normálne 18 58" xfId="1310"/>
    <cellStyle name="normálne 18 59" xfId="1311"/>
    <cellStyle name="normálne 18 6" xfId="1312"/>
    <cellStyle name="normálne 18 60" xfId="1313"/>
    <cellStyle name="normálne 18 61" xfId="1314"/>
    <cellStyle name="normálne 18 62" xfId="1315"/>
    <cellStyle name="normálne 18 7" xfId="1316"/>
    <cellStyle name="normálne 18 8" xfId="1317"/>
    <cellStyle name="normálne 18 9" xfId="1318"/>
    <cellStyle name="normálne 19" xfId="897"/>
    <cellStyle name="normálne 19 10" xfId="1319"/>
    <cellStyle name="normálne 19 100" xfId="1320"/>
    <cellStyle name="normálne 19 101" xfId="1321"/>
    <cellStyle name="normálne 19 102" xfId="1322"/>
    <cellStyle name="normálne 19 103" xfId="1323"/>
    <cellStyle name="normálne 19 104" xfId="1324"/>
    <cellStyle name="normálne 19 105" xfId="1325"/>
    <cellStyle name="normálne 19 106" xfId="1326"/>
    <cellStyle name="normálne 19 107" xfId="1327"/>
    <cellStyle name="normálne 19 108" xfId="1328"/>
    <cellStyle name="normálne 19 109" xfId="1329"/>
    <cellStyle name="normálne 19 11" xfId="1330"/>
    <cellStyle name="normálne 19 110" xfId="1331"/>
    <cellStyle name="normálne 19 111" xfId="1332"/>
    <cellStyle name="normálne 19 112" xfId="1333"/>
    <cellStyle name="normálne 19 113" xfId="1334"/>
    <cellStyle name="normálne 19 114" xfId="1335"/>
    <cellStyle name="normálne 19 115" xfId="1336"/>
    <cellStyle name="normálne 19 116" xfId="1337"/>
    <cellStyle name="normálne 19 117" xfId="1338"/>
    <cellStyle name="normálne 19 118" xfId="1339"/>
    <cellStyle name="normálne 19 119" xfId="1340"/>
    <cellStyle name="normálne 19 12" xfId="1341"/>
    <cellStyle name="normálne 19 120" xfId="1342"/>
    <cellStyle name="normálne 19 121" xfId="1343"/>
    <cellStyle name="normálne 19 122" xfId="1344"/>
    <cellStyle name="normálne 19 123" xfId="1345"/>
    <cellStyle name="normálne 19 124" xfId="1346"/>
    <cellStyle name="normálne 19 13" xfId="1347"/>
    <cellStyle name="normálne 19 14" xfId="1348"/>
    <cellStyle name="normálne 19 15" xfId="1349"/>
    <cellStyle name="normálne 19 16" xfId="1350"/>
    <cellStyle name="normálne 19 17" xfId="1351"/>
    <cellStyle name="normálne 19 18" xfId="1352"/>
    <cellStyle name="normálne 19 19" xfId="1353"/>
    <cellStyle name="normálne 19 2" xfId="1354"/>
    <cellStyle name="normálne 19 20" xfId="1355"/>
    <cellStyle name="normálne 19 21" xfId="1356"/>
    <cellStyle name="normálne 19 22" xfId="1357"/>
    <cellStyle name="normálne 19 23" xfId="1358"/>
    <cellStyle name="normálne 19 24" xfId="1359"/>
    <cellStyle name="normálne 19 25" xfId="1360"/>
    <cellStyle name="normálne 19 26" xfId="1361"/>
    <cellStyle name="normálne 19 27" xfId="1362"/>
    <cellStyle name="normálne 19 28" xfId="1363"/>
    <cellStyle name="normálne 19 29" xfId="1364"/>
    <cellStyle name="normálne 19 3" xfId="1365"/>
    <cellStyle name="normálne 19 30" xfId="1366"/>
    <cellStyle name="normálne 19 31" xfId="1367"/>
    <cellStyle name="normálne 19 32" xfId="1368"/>
    <cellStyle name="normálne 19 33" xfId="1369"/>
    <cellStyle name="normálne 19 34" xfId="1370"/>
    <cellStyle name="normálne 19 35" xfId="1371"/>
    <cellStyle name="normálne 19 36" xfId="1372"/>
    <cellStyle name="normálne 19 37" xfId="1373"/>
    <cellStyle name="normálne 19 38" xfId="1374"/>
    <cellStyle name="normálne 19 39" xfId="1375"/>
    <cellStyle name="normálne 19 4" xfId="1376"/>
    <cellStyle name="normálne 19 40" xfId="1377"/>
    <cellStyle name="normálne 19 41" xfId="1378"/>
    <cellStyle name="normálne 19 42" xfId="1379"/>
    <cellStyle name="normálne 19 43" xfId="1380"/>
    <cellStyle name="normálne 19 44" xfId="1381"/>
    <cellStyle name="normálne 19 45" xfId="1382"/>
    <cellStyle name="normálne 19 46" xfId="1383"/>
    <cellStyle name="normálne 19 47" xfId="1384"/>
    <cellStyle name="normálne 19 48" xfId="1385"/>
    <cellStyle name="normálne 19 49" xfId="1386"/>
    <cellStyle name="normálne 19 5" xfId="1387"/>
    <cellStyle name="normálne 19 50" xfId="1388"/>
    <cellStyle name="normálne 19 51" xfId="1389"/>
    <cellStyle name="normálne 19 52" xfId="1390"/>
    <cellStyle name="normálne 19 53" xfId="1391"/>
    <cellStyle name="normálne 19 54" xfId="1392"/>
    <cellStyle name="normálne 19 55" xfId="1393"/>
    <cellStyle name="normálne 19 56" xfId="1394"/>
    <cellStyle name="normálne 19 57" xfId="1395"/>
    <cellStyle name="normálne 19 58" xfId="1396"/>
    <cellStyle name="normálne 19 59" xfId="1397"/>
    <cellStyle name="normálne 19 6" xfId="1398"/>
    <cellStyle name="normálne 19 60" xfId="1399"/>
    <cellStyle name="normálne 19 61" xfId="1400"/>
    <cellStyle name="normálne 19 62" xfId="1401"/>
    <cellStyle name="normálne 19 63" xfId="1402"/>
    <cellStyle name="normálne 19 64" xfId="1403"/>
    <cellStyle name="normálne 19 65" xfId="1404"/>
    <cellStyle name="normálne 19 66" xfId="1405"/>
    <cellStyle name="normálne 19 67" xfId="1406"/>
    <cellStyle name="normálne 19 68" xfId="1407"/>
    <cellStyle name="normálne 19 69" xfId="1408"/>
    <cellStyle name="normálne 19 7" xfId="1409"/>
    <cellStyle name="normálne 19 70" xfId="1410"/>
    <cellStyle name="normálne 19 71" xfId="1411"/>
    <cellStyle name="normálne 19 72" xfId="1412"/>
    <cellStyle name="normálne 19 73" xfId="1413"/>
    <cellStyle name="normálne 19 74" xfId="1414"/>
    <cellStyle name="normálne 19 75" xfId="1415"/>
    <cellStyle name="normálne 19 76" xfId="1416"/>
    <cellStyle name="normálne 19 77" xfId="1417"/>
    <cellStyle name="normálne 19 78" xfId="1418"/>
    <cellStyle name="normálne 19 79" xfId="1419"/>
    <cellStyle name="normálne 19 8" xfId="1420"/>
    <cellStyle name="normálne 19 80" xfId="1421"/>
    <cellStyle name="normálne 19 81" xfId="1422"/>
    <cellStyle name="normálne 19 82" xfId="1423"/>
    <cellStyle name="normálne 19 83" xfId="1424"/>
    <cellStyle name="normálne 19 84" xfId="1425"/>
    <cellStyle name="normálne 19 85" xfId="1426"/>
    <cellStyle name="normálne 19 86" xfId="1427"/>
    <cellStyle name="normálne 19 87" xfId="1428"/>
    <cellStyle name="normálne 19 88" xfId="1429"/>
    <cellStyle name="normálne 19 89" xfId="1430"/>
    <cellStyle name="normálne 19 9" xfId="1431"/>
    <cellStyle name="normálne 19 90" xfId="1432"/>
    <cellStyle name="normálne 19 91" xfId="1433"/>
    <cellStyle name="normálne 19 92" xfId="1434"/>
    <cellStyle name="normálne 19 93" xfId="1435"/>
    <cellStyle name="normálne 19 94" xfId="1436"/>
    <cellStyle name="normálne 19 95" xfId="1437"/>
    <cellStyle name="normálne 19 96" xfId="1438"/>
    <cellStyle name="normálne 19 97" xfId="1439"/>
    <cellStyle name="normálne 19 98" xfId="1440"/>
    <cellStyle name="normálne 19 99" xfId="1441"/>
    <cellStyle name="normálne 2" xfId="302"/>
    <cellStyle name="normálne 2 10" xfId="1442"/>
    <cellStyle name="normálne 2 100" xfId="1443"/>
    <cellStyle name="normálne 2 101" xfId="1444"/>
    <cellStyle name="normálne 2 102" xfId="1445"/>
    <cellStyle name="normálne 2 103" xfId="1446"/>
    <cellStyle name="normálne 2 104" xfId="1447"/>
    <cellStyle name="normálne 2 105" xfId="1448"/>
    <cellStyle name="normálne 2 106" xfId="1449"/>
    <cellStyle name="normálne 2 107" xfId="1450"/>
    <cellStyle name="normálne 2 108" xfId="1451"/>
    <cellStyle name="normálne 2 109" xfId="1452"/>
    <cellStyle name="normálne 2 11" xfId="1453"/>
    <cellStyle name="normálne 2 12" xfId="1454"/>
    <cellStyle name="normálne 2 13" xfId="1455"/>
    <cellStyle name="normálne 2 14" xfId="1456"/>
    <cellStyle name="normálne 2 15" xfId="1457"/>
    <cellStyle name="normálne 2 16" xfId="1458"/>
    <cellStyle name="normálne 2 17" xfId="1459"/>
    <cellStyle name="normálne 2 18" xfId="1460"/>
    <cellStyle name="normálne 2 19" xfId="1461"/>
    <cellStyle name="normálne 2 2" xfId="303"/>
    <cellStyle name="normálne 2 2 2" xfId="304"/>
    <cellStyle name="normálne 2 2 2 2" xfId="825"/>
    <cellStyle name="normálne 2 2 3" xfId="826"/>
    <cellStyle name="normálne 2 2 3 2" xfId="827"/>
    <cellStyle name="normálne 2 20" xfId="1462"/>
    <cellStyle name="normálne 2 21" xfId="1463"/>
    <cellStyle name="normálne 2 22" xfId="1464"/>
    <cellStyle name="normálne 2 23" xfId="1465"/>
    <cellStyle name="normálne 2 24" xfId="1466"/>
    <cellStyle name="normálne 2 25" xfId="1467"/>
    <cellStyle name="normálne 2 26" xfId="1468"/>
    <cellStyle name="normálne 2 27" xfId="1469"/>
    <cellStyle name="normálne 2 28" xfId="1470"/>
    <cellStyle name="normálne 2 29" xfId="1471"/>
    <cellStyle name="normálne 2 3" xfId="305"/>
    <cellStyle name="normálne 2 3 2" xfId="306"/>
    <cellStyle name="normálne 2 30" xfId="1472"/>
    <cellStyle name="normálne 2 31" xfId="1473"/>
    <cellStyle name="normálne 2 32" xfId="1474"/>
    <cellStyle name="normálne 2 33" xfId="1475"/>
    <cellStyle name="normálne 2 34" xfId="1476"/>
    <cellStyle name="normálne 2 35" xfId="1477"/>
    <cellStyle name="normálne 2 36" xfId="1478"/>
    <cellStyle name="normálne 2 37" xfId="1479"/>
    <cellStyle name="normálne 2 38" xfId="1480"/>
    <cellStyle name="normálne 2 39" xfId="1481"/>
    <cellStyle name="Normálne 2 4" xfId="307"/>
    <cellStyle name="normálne 2 40" xfId="1482"/>
    <cellStyle name="normálne 2 41" xfId="1483"/>
    <cellStyle name="normálne 2 42" xfId="1484"/>
    <cellStyle name="normálne 2 43" xfId="1485"/>
    <cellStyle name="normálne 2 44" xfId="1486"/>
    <cellStyle name="normálne 2 45" xfId="1487"/>
    <cellStyle name="normálne 2 46" xfId="1488"/>
    <cellStyle name="normálne 2 47" xfId="1489"/>
    <cellStyle name="normálne 2 48" xfId="1490"/>
    <cellStyle name="normálne 2 49" xfId="1491"/>
    <cellStyle name="normálne 2 5" xfId="308"/>
    <cellStyle name="normálne 2 50" xfId="1492"/>
    <cellStyle name="normálne 2 51" xfId="1493"/>
    <cellStyle name="normálne 2 52" xfId="1494"/>
    <cellStyle name="normálne 2 53" xfId="1495"/>
    <cellStyle name="normálne 2 54" xfId="1496"/>
    <cellStyle name="normálne 2 55" xfId="1497"/>
    <cellStyle name="normálne 2 56" xfId="1498"/>
    <cellStyle name="normálne 2 57" xfId="1499"/>
    <cellStyle name="normálne 2 58" xfId="1500"/>
    <cellStyle name="normálne 2 59" xfId="1501"/>
    <cellStyle name="Normálne 2 6" xfId="309"/>
    <cellStyle name="normálne 2 60" xfId="1502"/>
    <cellStyle name="normálne 2 61" xfId="1503"/>
    <cellStyle name="normálne 2 62" xfId="1504"/>
    <cellStyle name="normálne 2 63" xfId="1505"/>
    <cellStyle name="normálne 2 64" xfId="1506"/>
    <cellStyle name="normálne 2 65" xfId="1507"/>
    <cellStyle name="normálne 2 66" xfId="1508"/>
    <cellStyle name="normálne 2 67" xfId="1509"/>
    <cellStyle name="normálne 2 68" xfId="1510"/>
    <cellStyle name="normálne 2 69" xfId="1511"/>
    <cellStyle name="normálne 2 7" xfId="310"/>
    <cellStyle name="normálne 2 70" xfId="1512"/>
    <cellStyle name="normálne 2 71" xfId="1513"/>
    <cellStyle name="normálne 2 72" xfId="1514"/>
    <cellStyle name="normálne 2 73" xfId="1515"/>
    <cellStyle name="normálne 2 74" xfId="1516"/>
    <cellStyle name="normálne 2 75" xfId="1517"/>
    <cellStyle name="normálne 2 76" xfId="1518"/>
    <cellStyle name="normálne 2 77" xfId="1519"/>
    <cellStyle name="normálne 2 78" xfId="1520"/>
    <cellStyle name="normálne 2 79" xfId="1521"/>
    <cellStyle name="normálne 2 8" xfId="1522"/>
    <cellStyle name="normálne 2 80" xfId="1523"/>
    <cellStyle name="normálne 2 81" xfId="1524"/>
    <cellStyle name="normálne 2 82" xfId="1525"/>
    <cellStyle name="normálne 2 83" xfId="1526"/>
    <cellStyle name="normálne 2 84" xfId="1527"/>
    <cellStyle name="normálne 2 85" xfId="1528"/>
    <cellStyle name="normálne 2 86" xfId="1529"/>
    <cellStyle name="normálne 2 87" xfId="1530"/>
    <cellStyle name="normálne 2 88" xfId="1531"/>
    <cellStyle name="normálne 2 89" xfId="1532"/>
    <cellStyle name="normálne 2 9" xfId="1533"/>
    <cellStyle name="normálne 2 90" xfId="1534"/>
    <cellStyle name="normálne 2 91" xfId="1535"/>
    <cellStyle name="normálne 2 92" xfId="1536"/>
    <cellStyle name="normálne 2 93" xfId="1537"/>
    <cellStyle name="normálne 2 94" xfId="1538"/>
    <cellStyle name="normálne 2 95" xfId="1539"/>
    <cellStyle name="normálne 2 96" xfId="1540"/>
    <cellStyle name="normálne 2 97" xfId="1541"/>
    <cellStyle name="normálne 2 98" xfId="1542"/>
    <cellStyle name="normálne 2 99" xfId="1543"/>
    <cellStyle name="normálne 20" xfId="898"/>
    <cellStyle name="normálne 20 10" xfId="1544"/>
    <cellStyle name="normálne 20 100" xfId="1545"/>
    <cellStyle name="normálne 20 101" xfId="1546"/>
    <cellStyle name="normálne 20 102" xfId="1547"/>
    <cellStyle name="normálne 20 103" xfId="1548"/>
    <cellStyle name="normálne 20 104" xfId="1549"/>
    <cellStyle name="normálne 20 105" xfId="1550"/>
    <cellStyle name="normálne 20 106" xfId="1551"/>
    <cellStyle name="normálne 20 107" xfId="1552"/>
    <cellStyle name="normálne 20 108" xfId="1553"/>
    <cellStyle name="normálne 20 109" xfId="1554"/>
    <cellStyle name="normálne 20 11" xfId="1555"/>
    <cellStyle name="normálne 20 110" xfId="1556"/>
    <cellStyle name="normálne 20 111" xfId="1557"/>
    <cellStyle name="normálne 20 112" xfId="1558"/>
    <cellStyle name="normálne 20 113" xfId="1559"/>
    <cellStyle name="normálne 20 114" xfId="1560"/>
    <cellStyle name="normálne 20 115" xfId="1561"/>
    <cellStyle name="normálne 20 116" xfId="1562"/>
    <cellStyle name="normálne 20 117" xfId="1563"/>
    <cellStyle name="normálne 20 118" xfId="1564"/>
    <cellStyle name="normálne 20 119" xfId="1565"/>
    <cellStyle name="normálne 20 12" xfId="1566"/>
    <cellStyle name="normálne 20 120" xfId="1567"/>
    <cellStyle name="normálne 20 121" xfId="1568"/>
    <cellStyle name="normálne 20 122" xfId="1569"/>
    <cellStyle name="normálne 20 123" xfId="1570"/>
    <cellStyle name="normálne 20 124" xfId="1571"/>
    <cellStyle name="normálne 20 13" xfId="1572"/>
    <cellStyle name="normálne 20 14" xfId="1573"/>
    <cellStyle name="normálne 20 15" xfId="1574"/>
    <cellStyle name="normálne 20 16" xfId="1575"/>
    <cellStyle name="normálne 20 17" xfId="1576"/>
    <cellStyle name="normálne 20 18" xfId="1577"/>
    <cellStyle name="normálne 20 19" xfId="1578"/>
    <cellStyle name="normálne 20 2" xfId="1579"/>
    <cellStyle name="normálne 20 20" xfId="1580"/>
    <cellStyle name="normálne 20 21" xfId="1581"/>
    <cellStyle name="normálne 20 22" xfId="1582"/>
    <cellStyle name="normálne 20 23" xfId="1583"/>
    <cellStyle name="normálne 20 24" xfId="1584"/>
    <cellStyle name="normálne 20 25" xfId="1585"/>
    <cellStyle name="normálne 20 26" xfId="1586"/>
    <cellStyle name="normálne 20 27" xfId="1587"/>
    <cellStyle name="normálne 20 28" xfId="1588"/>
    <cellStyle name="normálne 20 29" xfId="1589"/>
    <cellStyle name="normálne 20 3" xfId="1590"/>
    <cellStyle name="normálne 20 30" xfId="1591"/>
    <cellStyle name="normálne 20 31" xfId="1592"/>
    <cellStyle name="normálne 20 32" xfId="1593"/>
    <cellStyle name="normálne 20 33" xfId="1594"/>
    <cellStyle name="normálne 20 34" xfId="1595"/>
    <cellStyle name="normálne 20 35" xfId="1596"/>
    <cellStyle name="normálne 20 36" xfId="1597"/>
    <cellStyle name="normálne 20 37" xfId="1598"/>
    <cellStyle name="normálne 20 38" xfId="1599"/>
    <cellStyle name="normálne 20 39" xfId="1600"/>
    <cellStyle name="normálne 20 4" xfId="1601"/>
    <cellStyle name="normálne 20 40" xfId="1602"/>
    <cellStyle name="normálne 20 41" xfId="1603"/>
    <cellStyle name="normálne 20 42" xfId="1604"/>
    <cellStyle name="normálne 20 43" xfId="1605"/>
    <cellStyle name="normálne 20 44" xfId="1606"/>
    <cellStyle name="normálne 20 45" xfId="1607"/>
    <cellStyle name="normálne 20 46" xfId="1608"/>
    <cellStyle name="normálne 20 47" xfId="1609"/>
    <cellStyle name="normálne 20 48" xfId="1610"/>
    <cellStyle name="normálne 20 49" xfId="1611"/>
    <cellStyle name="normálne 20 5" xfId="1612"/>
    <cellStyle name="normálne 20 50" xfId="1613"/>
    <cellStyle name="normálne 20 51" xfId="1614"/>
    <cellStyle name="normálne 20 52" xfId="1615"/>
    <cellStyle name="normálne 20 53" xfId="1616"/>
    <cellStyle name="normálne 20 54" xfId="1617"/>
    <cellStyle name="normálne 20 55" xfId="1618"/>
    <cellStyle name="normálne 20 56" xfId="1619"/>
    <cellStyle name="normálne 20 57" xfId="1620"/>
    <cellStyle name="normálne 20 58" xfId="1621"/>
    <cellStyle name="normálne 20 59" xfId="1622"/>
    <cellStyle name="normálne 20 6" xfId="1623"/>
    <cellStyle name="normálne 20 60" xfId="1624"/>
    <cellStyle name="normálne 20 61" xfId="1625"/>
    <cellStyle name="normálne 20 62" xfId="1626"/>
    <cellStyle name="normálne 20 63" xfId="1627"/>
    <cellStyle name="normálne 20 64" xfId="1628"/>
    <cellStyle name="normálne 20 65" xfId="1629"/>
    <cellStyle name="normálne 20 66" xfId="1630"/>
    <cellStyle name="normálne 20 67" xfId="1631"/>
    <cellStyle name="normálne 20 68" xfId="1632"/>
    <cellStyle name="normálne 20 69" xfId="1633"/>
    <cellStyle name="normálne 20 7" xfId="1634"/>
    <cellStyle name="normálne 20 70" xfId="1635"/>
    <cellStyle name="normálne 20 71" xfId="1636"/>
    <cellStyle name="normálne 20 72" xfId="1637"/>
    <cellStyle name="normálne 20 73" xfId="1638"/>
    <cellStyle name="normálne 20 74" xfId="1639"/>
    <cellStyle name="normálne 20 75" xfId="1640"/>
    <cellStyle name="normálne 20 76" xfId="1641"/>
    <cellStyle name="normálne 20 77" xfId="1642"/>
    <cellStyle name="normálne 20 78" xfId="1643"/>
    <cellStyle name="normálne 20 79" xfId="1644"/>
    <cellStyle name="normálne 20 8" xfId="1645"/>
    <cellStyle name="normálne 20 80" xfId="1646"/>
    <cellStyle name="normálne 20 81" xfId="1647"/>
    <cellStyle name="normálne 20 82" xfId="1648"/>
    <cellStyle name="normálne 20 83" xfId="1649"/>
    <cellStyle name="normálne 20 84" xfId="1650"/>
    <cellStyle name="normálne 20 85" xfId="1651"/>
    <cellStyle name="normálne 20 86" xfId="1652"/>
    <cellStyle name="normálne 20 87" xfId="1653"/>
    <cellStyle name="normálne 20 88" xfId="1654"/>
    <cellStyle name="normálne 20 89" xfId="1655"/>
    <cellStyle name="normálne 20 9" xfId="1656"/>
    <cellStyle name="normálne 20 90" xfId="1657"/>
    <cellStyle name="normálne 20 91" xfId="1658"/>
    <cellStyle name="normálne 20 92" xfId="1659"/>
    <cellStyle name="normálne 20 93" xfId="1660"/>
    <cellStyle name="normálne 20 94" xfId="1661"/>
    <cellStyle name="normálne 20 95" xfId="1662"/>
    <cellStyle name="normálne 20 96" xfId="1663"/>
    <cellStyle name="normálne 20 97" xfId="1664"/>
    <cellStyle name="normálne 20 98" xfId="1665"/>
    <cellStyle name="normálne 20 99" xfId="1666"/>
    <cellStyle name="normálne 21" xfId="899"/>
    <cellStyle name="normálne 21 2" xfId="1667"/>
    <cellStyle name="normálne 21 3" xfId="1668"/>
    <cellStyle name="normálne 21 4" xfId="1669"/>
    <cellStyle name="normálne 21 5" xfId="1670"/>
    <cellStyle name="normálne 21 6" xfId="1671"/>
    <cellStyle name="normálne 21 7" xfId="1672"/>
    <cellStyle name="normálne 22" xfId="900"/>
    <cellStyle name="normálne 22 10" xfId="1673"/>
    <cellStyle name="normálne 22 11" xfId="1674"/>
    <cellStyle name="normálne 22 2" xfId="1675"/>
    <cellStyle name="normálne 22 3" xfId="1676"/>
    <cellStyle name="normálne 22 4" xfId="1677"/>
    <cellStyle name="normálne 22 5" xfId="1678"/>
    <cellStyle name="normálne 22 6" xfId="1679"/>
    <cellStyle name="normálne 22 7" xfId="1680"/>
    <cellStyle name="normálne 22 8" xfId="1681"/>
    <cellStyle name="normálne 22 9" xfId="1682"/>
    <cellStyle name="normálne 23" xfId="901"/>
    <cellStyle name="normálne 23 2" xfId="1683"/>
    <cellStyle name="normálne 23 3" xfId="1684"/>
    <cellStyle name="normálne 24" xfId="902"/>
    <cellStyle name="normálne 25" xfId="903"/>
    <cellStyle name="normálne 26" xfId="311"/>
    <cellStyle name="normálne 26 2" xfId="312"/>
    <cellStyle name="normálne 26 3" xfId="313"/>
    <cellStyle name="normálne 27" xfId="314"/>
    <cellStyle name="normálne 27 2" xfId="315"/>
    <cellStyle name="normálne 27 3" xfId="316"/>
    <cellStyle name="normálne 27 4" xfId="1685"/>
    <cellStyle name="normálne 28" xfId="317"/>
    <cellStyle name="normálne 28 10" xfId="1686"/>
    <cellStyle name="normálne 28 100" xfId="1687"/>
    <cellStyle name="normálne 28 101" xfId="1688"/>
    <cellStyle name="normálne 28 102" xfId="1689"/>
    <cellStyle name="normálne 28 103" xfId="1690"/>
    <cellStyle name="normálne 28 104" xfId="1691"/>
    <cellStyle name="normálne 28 105" xfId="1692"/>
    <cellStyle name="normálne 28 106" xfId="1693"/>
    <cellStyle name="normálne 28 107" xfId="1694"/>
    <cellStyle name="normálne 28 108" xfId="1695"/>
    <cellStyle name="normálne 28 109" xfId="1696"/>
    <cellStyle name="normálne 28 11" xfId="1697"/>
    <cellStyle name="normálne 28 110" xfId="1698"/>
    <cellStyle name="normálne 28 111" xfId="1699"/>
    <cellStyle name="normálne 28 112" xfId="1700"/>
    <cellStyle name="normálne 28 113" xfId="1701"/>
    <cellStyle name="normálne 28 114" xfId="1702"/>
    <cellStyle name="normálne 28 115" xfId="1703"/>
    <cellStyle name="normálne 28 116" xfId="1704"/>
    <cellStyle name="normálne 28 117" xfId="1705"/>
    <cellStyle name="normálne 28 118" xfId="1706"/>
    <cellStyle name="normálne 28 119" xfId="1707"/>
    <cellStyle name="normálne 28 12" xfId="1708"/>
    <cellStyle name="normálne 28 120" xfId="1709"/>
    <cellStyle name="normálne 28 121" xfId="1710"/>
    <cellStyle name="normálne 28 13" xfId="1711"/>
    <cellStyle name="normálne 28 14" xfId="1712"/>
    <cellStyle name="normálne 28 15" xfId="1713"/>
    <cellStyle name="normálne 28 16" xfId="1714"/>
    <cellStyle name="normálne 28 17" xfId="1715"/>
    <cellStyle name="normálne 28 18" xfId="1716"/>
    <cellStyle name="normálne 28 19" xfId="1717"/>
    <cellStyle name="normálne 28 2" xfId="1718"/>
    <cellStyle name="normálne 28 20" xfId="1719"/>
    <cellStyle name="normálne 28 21" xfId="1720"/>
    <cellStyle name="normálne 28 22" xfId="1721"/>
    <cellStyle name="normálne 28 23" xfId="1722"/>
    <cellStyle name="normálne 28 24" xfId="1723"/>
    <cellStyle name="normálne 28 25" xfId="1724"/>
    <cellStyle name="normálne 28 26" xfId="1725"/>
    <cellStyle name="normálne 28 27" xfId="1726"/>
    <cellStyle name="normálne 28 28" xfId="1727"/>
    <cellStyle name="normálne 28 29" xfId="1728"/>
    <cellStyle name="normálne 28 3" xfId="1729"/>
    <cellStyle name="normálne 28 30" xfId="1730"/>
    <cellStyle name="normálne 28 31" xfId="1731"/>
    <cellStyle name="normálne 28 32" xfId="1732"/>
    <cellStyle name="normálne 28 33" xfId="1733"/>
    <cellStyle name="normálne 28 34" xfId="1734"/>
    <cellStyle name="normálne 28 35" xfId="1735"/>
    <cellStyle name="normálne 28 36" xfId="1736"/>
    <cellStyle name="normálne 28 37" xfId="1737"/>
    <cellStyle name="normálne 28 38" xfId="1738"/>
    <cellStyle name="normálne 28 39" xfId="1739"/>
    <cellStyle name="normálne 28 4" xfId="1740"/>
    <cellStyle name="normálne 28 40" xfId="1741"/>
    <cellStyle name="normálne 28 41" xfId="1742"/>
    <cellStyle name="normálne 28 42" xfId="1743"/>
    <cellStyle name="normálne 28 43" xfId="1744"/>
    <cellStyle name="normálne 28 44" xfId="1745"/>
    <cellStyle name="normálne 28 45" xfId="1746"/>
    <cellStyle name="normálne 28 46" xfId="1747"/>
    <cellStyle name="normálne 28 47" xfId="1748"/>
    <cellStyle name="normálne 28 48" xfId="1749"/>
    <cellStyle name="normálne 28 49" xfId="1750"/>
    <cellStyle name="normálne 28 5" xfId="1751"/>
    <cellStyle name="normálne 28 50" xfId="1752"/>
    <cellStyle name="normálne 28 51" xfId="1753"/>
    <cellStyle name="normálne 28 52" xfId="1754"/>
    <cellStyle name="normálne 28 53" xfId="1755"/>
    <cellStyle name="normálne 28 54" xfId="1756"/>
    <cellStyle name="normálne 28 55" xfId="1757"/>
    <cellStyle name="normálne 28 56" xfId="1758"/>
    <cellStyle name="normálne 28 57" xfId="1759"/>
    <cellStyle name="normálne 28 58" xfId="1760"/>
    <cellStyle name="normálne 28 59" xfId="1761"/>
    <cellStyle name="normálne 28 6" xfId="1762"/>
    <cellStyle name="normálne 28 60" xfId="1763"/>
    <cellStyle name="normálne 28 61" xfId="1764"/>
    <cellStyle name="normálne 28 62" xfId="1765"/>
    <cellStyle name="normálne 28 63" xfId="1766"/>
    <cellStyle name="normálne 28 64" xfId="1767"/>
    <cellStyle name="normálne 28 65" xfId="1768"/>
    <cellStyle name="normálne 28 66" xfId="1769"/>
    <cellStyle name="normálne 28 67" xfId="1770"/>
    <cellStyle name="normálne 28 68" xfId="1771"/>
    <cellStyle name="normálne 28 69" xfId="1772"/>
    <cellStyle name="normálne 28 7" xfId="1773"/>
    <cellStyle name="normálne 28 70" xfId="1774"/>
    <cellStyle name="normálne 28 71" xfId="1775"/>
    <cellStyle name="normálne 28 72" xfId="1776"/>
    <cellStyle name="normálne 28 73" xfId="1777"/>
    <cellStyle name="normálne 28 74" xfId="1778"/>
    <cellStyle name="normálne 28 75" xfId="1779"/>
    <cellStyle name="normálne 28 76" xfId="1780"/>
    <cellStyle name="normálne 28 77" xfId="1781"/>
    <cellStyle name="normálne 28 78" xfId="1782"/>
    <cellStyle name="normálne 28 79" xfId="1783"/>
    <cellStyle name="normálne 28 8" xfId="1784"/>
    <cellStyle name="normálne 28 80" xfId="1785"/>
    <cellStyle name="normálne 28 81" xfId="1786"/>
    <cellStyle name="normálne 28 82" xfId="1787"/>
    <cellStyle name="normálne 28 83" xfId="1788"/>
    <cellStyle name="normálne 28 84" xfId="1789"/>
    <cellStyle name="normálne 28 85" xfId="1790"/>
    <cellStyle name="normálne 28 86" xfId="1791"/>
    <cellStyle name="normálne 28 87" xfId="1792"/>
    <cellStyle name="normálne 28 88" xfId="1793"/>
    <cellStyle name="normálne 28 89" xfId="1794"/>
    <cellStyle name="normálne 28 9" xfId="1795"/>
    <cellStyle name="normálne 28 90" xfId="1796"/>
    <cellStyle name="normálne 28 91" xfId="1797"/>
    <cellStyle name="normálne 28 92" xfId="1798"/>
    <cellStyle name="normálne 28 93" xfId="1799"/>
    <cellStyle name="normálne 28 94" xfId="1800"/>
    <cellStyle name="normálne 28 95" xfId="1801"/>
    <cellStyle name="normálne 28 96" xfId="1802"/>
    <cellStyle name="normálne 28 97" xfId="1803"/>
    <cellStyle name="normálne 28 98" xfId="1804"/>
    <cellStyle name="normálne 28 99" xfId="1805"/>
    <cellStyle name="normálne 29" xfId="318"/>
    <cellStyle name="normálne 29 2" xfId="1806"/>
    <cellStyle name="normálne 29 3" xfId="1807"/>
    <cellStyle name="normálne 29 4" xfId="1808"/>
    <cellStyle name="normálne 29 5" xfId="1809"/>
    <cellStyle name="normálne 29 6" xfId="1810"/>
    <cellStyle name="Normálne 3" xfId="319"/>
    <cellStyle name="Normálne 3 10" xfId="320"/>
    <cellStyle name="Normálne 3 100" xfId="321"/>
    <cellStyle name="Normálne 3 100 2" xfId="322"/>
    <cellStyle name="normálne 3 101" xfId="2388"/>
    <cellStyle name="Normálne 3 11" xfId="323"/>
    <cellStyle name="Normálne 3 12" xfId="324"/>
    <cellStyle name="normálne 3 13" xfId="325"/>
    <cellStyle name="Normálne 3 14" xfId="326"/>
    <cellStyle name="Normálne 3 14 2" xfId="327"/>
    <cellStyle name="Normálne 3 15" xfId="328"/>
    <cellStyle name="Normálne 3 15 2" xfId="329"/>
    <cellStyle name="Normálne 3 16" xfId="330"/>
    <cellStyle name="Normálne 3 16 2" xfId="331"/>
    <cellStyle name="Normálne 3 17" xfId="332"/>
    <cellStyle name="Normálne 3 17 2" xfId="333"/>
    <cellStyle name="Normálne 3 18" xfId="334"/>
    <cellStyle name="Normálne 3 18 2" xfId="335"/>
    <cellStyle name="Normálne 3 19" xfId="336"/>
    <cellStyle name="Normálne 3 19 2" xfId="337"/>
    <cellStyle name="Normálne 3 2" xfId="338"/>
    <cellStyle name="normálne 3 2 10" xfId="339"/>
    <cellStyle name="Normálne 3 2 100" xfId="340"/>
    <cellStyle name="Normálne 3 2 101" xfId="341"/>
    <cellStyle name="Normálne 3 2 102" xfId="342"/>
    <cellStyle name="Normálne 3 2 103" xfId="343"/>
    <cellStyle name="Normálne 3 2 104" xfId="344"/>
    <cellStyle name="Normálne 3 2 105" xfId="345"/>
    <cellStyle name="Normálne 3 2 106" xfId="346"/>
    <cellStyle name="Normálne 3 2 107" xfId="347"/>
    <cellStyle name="Normálne 3 2 108" xfId="348"/>
    <cellStyle name="Normálne 3 2 109" xfId="349"/>
    <cellStyle name="Normálne 3 2 11" xfId="350"/>
    <cellStyle name="Normálne 3 2 110" xfId="351"/>
    <cellStyle name="Normálne 3 2 111" xfId="352"/>
    <cellStyle name="Normálne 3 2 112" xfId="353"/>
    <cellStyle name="Normálne 3 2 113" xfId="354"/>
    <cellStyle name="Normálne 3 2 114" xfId="355"/>
    <cellStyle name="Normálne 3 2 115" xfId="356"/>
    <cellStyle name="Normálne 3 2 116" xfId="357"/>
    <cellStyle name="Normálne 3 2 117" xfId="358"/>
    <cellStyle name="Normálne 3 2 118" xfId="359"/>
    <cellStyle name="Normálne 3 2 119" xfId="360"/>
    <cellStyle name="Normálne 3 2 12" xfId="361"/>
    <cellStyle name="Normálne 3 2 120" xfId="362"/>
    <cellStyle name="Normálne 3 2 121" xfId="363"/>
    <cellStyle name="Normálne 3 2 122" xfId="364"/>
    <cellStyle name="Normálne 3 2 123" xfId="365"/>
    <cellStyle name="Normálne 3 2 124" xfId="366"/>
    <cellStyle name="Normálne 3 2 125" xfId="367"/>
    <cellStyle name="Normálne 3 2 126" xfId="368"/>
    <cellStyle name="Normálne 3 2 127" xfId="369"/>
    <cellStyle name="Normálne 3 2 128" xfId="370"/>
    <cellStyle name="Normálne 3 2 129" xfId="371"/>
    <cellStyle name="Normálne 3 2 13" xfId="372"/>
    <cellStyle name="Normálne 3 2 130" xfId="373"/>
    <cellStyle name="Normálne 3 2 131" xfId="374"/>
    <cellStyle name="Normálne 3 2 132" xfId="375"/>
    <cellStyle name="Normálne 3 2 133" xfId="376"/>
    <cellStyle name="Normálne 3 2 134" xfId="377"/>
    <cellStyle name="Normálne 3 2 135" xfId="378"/>
    <cellStyle name="Normálne 3 2 136" xfId="379"/>
    <cellStyle name="Normálne 3 2 137" xfId="380"/>
    <cellStyle name="Normálne 3 2 138" xfId="381"/>
    <cellStyle name="Normálne 3 2 139" xfId="382"/>
    <cellStyle name="Normálne 3 2 14" xfId="383"/>
    <cellStyle name="Normálne 3 2 140" xfId="384"/>
    <cellStyle name="Normálne 3 2 141" xfId="385"/>
    <cellStyle name="Normálne 3 2 142" xfId="386"/>
    <cellStyle name="Normálne 3 2 143" xfId="387"/>
    <cellStyle name="Normálne 3 2 144" xfId="388"/>
    <cellStyle name="Normálne 3 2 145" xfId="389"/>
    <cellStyle name="Normálne 3 2 146" xfId="2461"/>
    <cellStyle name="Normálne 3 2 15" xfId="390"/>
    <cellStyle name="Normálne 3 2 16" xfId="391"/>
    <cellStyle name="Normálne 3 2 17" xfId="392"/>
    <cellStyle name="Normálne 3 2 18" xfId="393"/>
    <cellStyle name="Normálne 3 2 19" xfId="394"/>
    <cellStyle name="Normálne 3 2 2" xfId="395"/>
    <cellStyle name="Normálne 3 2 2 10" xfId="396"/>
    <cellStyle name="Normálne 3 2 2 11" xfId="397"/>
    <cellStyle name="normálne 3 2 2 2" xfId="398"/>
    <cellStyle name="Normálne 3 2 2 3" xfId="399"/>
    <cellStyle name="Normálne 3 2 2 4" xfId="400"/>
    <cellStyle name="Normálne 3 2 2 5" xfId="401"/>
    <cellStyle name="Normálne 3 2 2 6" xfId="402"/>
    <cellStyle name="Normálne 3 2 2 7" xfId="403"/>
    <cellStyle name="Normálne 3 2 2 8" xfId="404"/>
    <cellStyle name="Normálne 3 2 2 9" xfId="405"/>
    <cellStyle name="Normálne 3 2 20" xfId="406"/>
    <cellStyle name="Normálne 3 2 21" xfId="407"/>
    <cellStyle name="Normálne 3 2 22" xfId="408"/>
    <cellStyle name="Normálne 3 2 23" xfId="409"/>
    <cellStyle name="Normálne 3 2 24" xfId="410"/>
    <cellStyle name="Normálne 3 2 25" xfId="411"/>
    <cellStyle name="Normálne 3 2 26" xfId="412"/>
    <cellStyle name="Normálne 3 2 27" xfId="413"/>
    <cellStyle name="Normálne 3 2 28" xfId="414"/>
    <cellStyle name="Normálne 3 2 29" xfId="415"/>
    <cellStyle name="Normálne 3 2 3" xfId="416"/>
    <cellStyle name="Normálne 3 2 3 2" xfId="417"/>
    <cellStyle name="Normálne 3 2 3 2 2" xfId="418"/>
    <cellStyle name="Normálne 3 2 30" xfId="419"/>
    <cellStyle name="Normálne 3 2 31" xfId="420"/>
    <cellStyle name="Normálne 3 2 32" xfId="421"/>
    <cellStyle name="Normálne 3 2 33" xfId="422"/>
    <cellStyle name="Normálne 3 2 34" xfId="423"/>
    <cellStyle name="Normálne 3 2 35" xfId="424"/>
    <cellStyle name="Normálne 3 2 36" xfId="425"/>
    <cellStyle name="Normálne 3 2 37" xfId="426"/>
    <cellStyle name="Normálne 3 2 38" xfId="427"/>
    <cellStyle name="Normálne 3 2 39" xfId="428"/>
    <cellStyle name="Normálne 3 2 4" xfId="429"/>
    <cellStyle name="Normálne 3 2 4 2" xfId="430"/>
    <cellStyle name="Normálne 3 2 40" xfId="431"/>
    <cellStyle name="Normálne 3 2 41" xfId="432"/>
    <cellStyle name="Normálne 3 2 42" xfId="433"/>
    <cellStyle name="Normálne 3 2 43" xfId="434"/>
    <cellStyle name="Normálne 3 2 44" xfId="435"/>
    <cellStyle name="Normálne 3 2 45" xfId="436"/>
    <cellStyle name="Normálne 3 2 46" xfId="437"/>
    <cellStyle name="Normálne 3 2 47" xfId="438"/>
    <cellStyle name="Normálne 3 2 48" xfId="439"/>
    <cellStyle name="Normálne 3 2 49" xfId="440"/>
    <cellStyle name="Normálne 3 2 5" xfId="441"/>
    <cellStyle name="Normálne 3 2 5 2" xfId="442"/>
    <cellStyle name="Normálne 3 2 50" xfId="443"/>
    <cellStyle name="Normálne 3 2 51" xfId="444"/>
    <cellStyle name="Normálne 3 2 52" xfId="445"/>
    <cellStyle name="Normálne 3 2 53" xfId="446"/>
    <cellStyle name="Normálne 3 2 54" xfId="447"/>
    <cellStyle name="Normálne 3 2 55" xfId="448"/>
    <cellStyle name="Normálne 3 2 56" xfId="449"/>
    <cellStyle name="Normálne 3 2 57" xfId="450"/>
    <cellStyle name="Normálne 3 2 58" xfId="451"/>
    <cellStyle name="Normálne 3 2 59" xfId="452"/>
    <cellStyle name="Normálne 3 2 6" xfId="453"/>
    <cellStyle name="Normálne 3 2 6 2" xfId="454"/>
    <cellStyle name="Normálne 3 2 60" xfId="455"/>
    <cellStyle name="Normálne 3 2 61" xfId="456"/>
    <cellStyle name="Normálne 3 2 62" xfId="457"/>
    <cellStyle name="Normálne 3 2 63" xfId="458"/>
    <cellStyle name="Normálne 3 2 64" xfId="459"/>
    <cellStyle name="Normálne 3 2 65" xfId="460"/>
    <cellStyle name="Normálne 3 2 66" xfId="461"/>
    <cellStyle name="Normálne 3 2 67" xfId="462"/>
    <cellStyle name="Normálne 3 2 68" xfId="463"/>
    <cellStyle name="Normálne 3 2 69" xfId="464"/>
    <cellStyle name="Normálne 3 2 7" xfId="465"/>
    <cellStyle name="Normálne 3 2 7 2" xfId="466"/>
    <cellStyle name="Normálne 3 2 70" xfId="467"/>
    <cellStyle name="Normálne 3 2 71" xfId="468"/>
    <cellStyle name="Normálne 3 2 72" xfId="469"/>
    <cellStyle name="Normálne 3 2 73" xfId="470"/>
    <cellStyle name="Normálne 3 2 74" xfId="471"/>
    <cellStyle name="Normálne 3 2 75" xfId="472"/>
    <cellStyle name="Normálne 3 2 76" xfId="473"/>
    <cellStyle name="Normálne 3 2 77" xfId="474"/>
    <cellStyle name="Normálne 3 2 78" xfId="475"/>
    <cellStyle name="Normálne 3 2 79" xfId="476"/>
    <cellStyle name="Normálne 3 2 8" xfId="477"/>
    <cellStyle name="Normálne 3 2 8 2" xfId="478"/>
    <cellStyle name="Normálne 3 2 80" xfId="479"/>
    <cellStyle name="Normálne 3 2 81" xfId="480"/>
    <cellStyle name="Normálne 3 2 82" xfId="481"/>
    <cellStyle name="Normálne 3 2 83" xfId="482"/>
    <cellStyle name="Normálne 3 2 84" xfId="483"/>
    <cellStyle name="Normálne 3 2 85" xfId="484"/>
    <cellStyle name="Normálne 3 2 86" xfId="485"/>
    <cellStyle name="Normálne 3 2 87" xfId="486"/>
    <cellStyle name="Normálne 3 2 88" xfId="487"/>
    <cellStyle name="Normálne 3 2 89" xfId="488"/>
    <cellStyle name="Normálne 3 2 9" xfId="489"/>
    <cellStyle name="Normálne 3 2 9 2" xfId="490"/>
    <cellStyle name="Normálne 3 2 90" xfId="491"/>
    <cellStyle name="Normálne 3 2 91" xfId="492"/>
    <cellStyle name="Normálne 3 2 92" xfId="493"/>
    <cellStyle name="Normálne 3 2 93" xfId="494"/>
    <cellStyle name="Normálne 3 2 94" xfId="495"/>
    <cellStyle name="Normálne 3 2 95" xfId="496"/>
    <cellStyle name="Normálne 3 2 96" xfId="497"/>
    <cellStyle name="Normálne 3 2 97" xfId="498"/>
    <cellStyle name="Normálne 3 2 98" xfId="499"/>
    <cellStyle name="Normálne 3 2 99" xfId="500"/>
    <cellStyle name="Normálne 3 20" xfId="501"/>
    <cellStyle name="Normálne 3 20 2" xfId="502"/>
    <cellStyle name="Normálne 3 21" xfId="503"/>
    <cellStyle name="Normálne 3 21 2" xfId="504"/>
    <cellStyle name="Normálne 3 22" xfId="505"/>
    <cellStyle name="Normálne 3 22 2" xfId="506"/>
    <cellStyle name="Normálne 3 23" xfId="507"/>
    <cellStyle name="Normálne 3 23 2" xfId="508"/>
    <cellStyle name="Normálne 3 24" xfId="509"/>
    <cellStyle name="Normálne 3 24 2" xfId="510"/>
    <cellStyle name="Normálne 3 25" xfId="511"/>
    <cellStyle name="Normálne 3 25 2" xfId="512"/>
    <cellStyle name="Normálne 3 26" xfId="513"/>
    <cellStyle name="Normálne 3 26 2" xfId="514"/>
    <cellStyle name="Normálne 3 27" xfId="515"/>
    <cellStyle name="Normálne 3 27 2" xfId="516"/>
    <cellStyle name="Normálne 3 28" xfId="517"/>
    <cellStyle name="Normálne 3 28 2" xfId="518"/>
    <cellStyle name="Normálne 3 29" xfId="519"/>
    <cellStyle name="Normálne 3 29 2" xfId="520"/>
    <cellStyle name="normálne 3 3" xfId="521"/>
    <cellStyle name="normálne 3 3 10" xfId="522"/>
    <cellStyle name="Normálne 3 3 2" xfId="523"/>
    <cellStyle name="Normálne 3 3 2 10" xfId="524"/>
    <cellStyle name="Normálne 3 3 2 11" xfId="525"/>
    <cellStyle name="normálne 3 3 2 12" xfId="2389"/>
    <cellStyle name="normálne 3 3 2 2" xfId="526"/>
    <cellStyle name="Normálne 3 3 2 3" xfId="527"/>
    <cellStyle name="Normálne 3 3 2 4" xfId="528"/>
    <cellStyle name="Normálne 3 3 2 5" xfId="529"/>
    <cellStyle name="Normálne 3 3 2 6" xfId="530"/>
    <cellStyle name="Normálne 3 3 2 7" xfId="531"/>
    <cellStyle name="Normálne 3 3 2 8" xfId="532"/>
    <cellStyle name="Normálne 3 3 2 9" xfId="533"/>
    <cellStyle name="normálne 3 3 3" xfId="534"/>
    <cellStyle name="normálne 3 3 4" xfId="535"/>
    <cellStyle name="normálne 3 3 5" xfId="536"/>
    <cellStyle name="normálne 3 3 6" xfId="537"/>
    <cellStyle name="normálne 3 3 7" xfId="538"/>
    <cellStyle name="normálne 3 3 8" xfId="539"/>
    <cellStyle name="normálne 3 3 9" xfId="540"/>
    <cellStyle name="Normálne 3 30" xfId="541"/>
    <cellStyle name="Normálne 3 30 2" xfId="542"/>
    <cellStyle name="Normálne 3 31" xfId="543"/>
    <cellStyle name="Normálne 3 31 2" xfId="544"/>
    <cellStyle name="Normálne 3 32" xfId="545"/>
    <cellStyle name="Normálne 3 32 2" xfId="546"/>
    <cellStyle name="Normálne 3 33" xfId="547"/>
    <cellStyle name="Normálne 3 33 2" xfId="548"/>
    <cellStyle name="Normálne 3 34" xfId="549"/>
    <cellStyle name="Normálne 3 34 2" xfId="550"/>
    <cellStyle name="Normálne 3 35" xfId="551"/>
    <cellStyle name="Normálne 3 35 2" xfId="552"/>
    <cellStyle name="Normálne 3 36" xfId="553"/>
    <cellStyle name="Normálne 3 36 2" xfId="554"/>
    <cellStyle name="Normálne 3 37" xfId="555"/>
    <cellStyle name="Normálne 3 37 2" xfId="556"/>
    <cellStyle name="Normálne 3 38" xfId="557"/>
    <cellStyle name="Normálne 3 38 2" xfId="558"/>
    <cellStyle name="Normálne 3 39" xfId="559"/>
    <cellStyle name="Normálne 3 39 2" xfId="560"/>
    <cellStyle name="Normálne 3 4" xfId="561"/>
    <cellStyle name="Normálne 3 4 10" xfId="562"/>
    <cellStyle name="Normálne 3 4 11" xfId="563"/>
    <cellStyle name="normálne 3 4 12" xfId="2390"/>
    <cellStyle name="normálne 3 4 2" xfId="564"/>
    <cellStyle name="Normálne 3 4 3" xfId="565"/>
    <cellStyle name="Normálne 3 4 4" xfId="566"/>
    <cellStyle name="Normálne 3 4 5" xfId="567"/>
    <cellStyle name="Normálne 3 4 6" xfId="568"/>
    <cellStyle name="Normálne 3 4 7" xfId="569"/>
    <cellStyle name="Normálne 3 4 8" xfId="570"/>
    <cellStyle name="Normálne 3 4 9" xfId="571"/>
    <cellStyle name="Normálne 3 40" xfId="572"/>
    <cellStyle name="Normálne 3 40 2" xfId="573"/>
    <cellStyle name="Normálne 3 41" xfId="574"/>
    <cellStyle name="Normálne 3 41 2" xfId="575"/>
    <cellStyle name="Normálne 3 42" xfId="576"/>
    <cellStyle name="Normálne 3 42 2" xfId="577"/>
    <cellStyle name="Normálne 3 43" xfId="578"/>
    <cellStyle name="Normálne 3 43 2" xfId="579"/>
    <cellStyle name="Normálne 3 44" xfId="580"/>
    <cellStyle name="Normálne 3 44 2" xfId="581"/>
    <cellStyle name="Normálne 3 45" xfId="582"/>
    <cellStyle name="Normálne 3 45 2" xfId="583"/>
    <cellStyle name="Normálne 3 46" xfId="584"/>
    <cellStyle name="Normálne 3 46 2" xfId="585"/>
    <cellStyle name="Normálne 3 47" xfId="586"/>
    <cellStyle name="Normálne 3 47 2" xfId="587"/>
    <cellStyle name="Normálne 3 48" xfId="588"/>
    <cellStyle name="Normálne 3 48 2" xfId="589"/>
    <cellStyle name="Normálne 3 49" xfId="590"/>
    <cellStyle name="Normálne 3 49 2" xfId="591"/>
    <cellStyle name="Normálne 3 5" xfId="592"/>
    <cellStyle name="Normálne 3 5 2" xfId="593"/>
    <cellStyle name="Normálne 3 50" xfId="594"/>
    <cellStyle name="Normálne 3 50 2" xfId="595"/>
    <cellStyle name="Normálne 3 51" xfId="596"/>
    <cellStyle name="Normálne 3 51 2" xfId="597"/>
    <cellStyle name="Normálne 3 52" xfId="598"/>
    <cellStyle name="Normálne 3 52 2" xfId="599"/>
    <cellStyle name="Normálne 3 53" xfId="600"/>
    <cellStyle name="Normálne 3 53 2" xfId="601"/>
    <cellStyle name="Normálne 3 54" xfId="602"/>
    <cellStyle name="Normálne 3 54 2" xfId="603"/>
    <cellStyle name="Normálne 3 55" xfId="604"/>
    <cellStyle name="Normálne 3 55 2" xfId="605"/>
    <cellStyle name="normálne 3 56" xfId="606"/>
    <cellStyle name="normálne 3 57" xfId="607"/>
    <cellStyle name="normálne 3 58" xfId="608"/>
    <cellStyle name="normálne 3 59" xfId="609"/>
    <cellStyle name="Normálne 3 6" xfId="610"/>
    <cellStyle name="Normálne 3 6 2" xfId="611"/>
    <cellStyle name="Normálne 3 6 2 2" xfId="612"/>
    <cellStyle name="Normálne 3 6 3" xfId="613"/>
    <cellStyle name="Normálne 3 6 3 2" xfId="614"/>
    <cellStyle name="Normálne 3 6 4" xfId="615"/>
    <cellStyle name="Normálne 3 6 4 2" xfId="616"/>
    <cellStyle name="Normálne 3 6 5" xfId="617"/>
    <cellStyle name="Normálne 3 6 5 2" xfId="618"/>
    <cellStyle name="Normálne 3 6 6" xfId="619"/>
    <cellStyle name="normálne 3 60" xfId="620"/>
    <cellStyle name="normálne 3 61" xfId="621"/>
    <cellStyle name="normálne 3 62" xfId="622"/>
    <cellStyle name="normálne 3 63" xfId="623"/>
    <cellStyle name="normálne 3 64" xfId="624"/>
    <cellStyle name="normálne 3 65" xfId="625"/>
    <cellStyle name="normálne 3 66" xfId="626"/>
    <cellStyle name="Normálne 3 67" xfId="627"/>
    <cellStyle name="Normálne 3 67 2" xfId="628"/>
    <cellStyle name="Normálne 3 68" xfId="629"/>
    <cellStyle name="Normálne 3 68 2" xfId="630"/>
    <cellStyle name="Normálne 3 69" xfId="631"/>
    <cellStyle name="Normálne 3 69 2" xfId="632"/>
    <cellStyle name="Normálne 3 7" xfId="633"/>
    <cellStyle name="Normálne 3 7 2" xfId="634"/>
    <cellStyle name="Normálne 3 70" xfId="635"/>
    <cellStyle name="Normálne 3 70 2" xfId="636"/>
    <cellStyle name="Normálne 3 71" xfId="637"/>
    <cellStyle name="Normálne 3 71 2" xfId="638"/>
    <cellStyle name="Normálne 3 72" xfId="639"/>
    <cellStyle name="Normálne 3 72 2" xfId="640"/>
    <cellStyle name="Normálne 3 73" xfId="641"/>
    <cellStyle name="Normálne 3 73 2" xfId="642"/>
    <cellStyle name="Normálne 3 74" xfId="643"/>
    <cellStyle name="Normálne 3 74 2" xfId="644"/>
    <cellStyle name="Normálne 3 75" xfId="645"/>
    <cellStyle name="Normálne 3 75 2" xfId="646"/>
    <cellStyle name="Normálne 3 76" xfId="647"/>
    <cellStyle name="Normálne 3 76 2" xfId="648"/>
    <cellStyle name="Normálne 3 77" xfId="649"/>
    <cellStyle name="Normálne 3 77 2" xfId="650"/>
    <cellStyle name="Normálne 3 78" xfId="651"/>
    <cellStyle name="Normálne 3 78 2" xfId="652"/>
    <cellStyle name="Normálne 3 79" xfId="653"/>
    <cellStyle name="Normálne 3 79 2" xfId="654"/>
    <cellStyle name="Normálne 3 8" xfId="655"/>
    <cellStyle name="Normálne 3 80" xfId="656"/>
    <cellStyle name="Normálne 3 80 2" xfId="657"/>
    <cellStyle name="Normálne 3 81" xfId="658"/>
    <cellStyle name="Normálne 3 81 2" xfId="659"/>
    <cellStyle name="Normálne 3 82" xfId="660"/>
    <cellStyle name="Normálne 3 82 2" xfId="661"/>
    <cellStyle name="Normálne 3 83" xfId="662"/>
    <cellStyle name="Normálne 3 83 2" xfId="663"/>
    <cellStyle name="Normálne 3 84" xfId="664"/>
    <cellStyle name="Normálne 3 84 2" xfId="665"/>
    <cellStyle name="Normálne 3 85" xfId="666"/>
    <cellStyle name="Normálne 3 85 2" xfId="667"/>
    <cellStyle name="Normálne 3 86" xfId="668"/>
    <cellStyle name="Normálne 3 86 2" xfId="669"/>
    <cellStyle name="Normálne 3 87" xfId="670"/>
    <cellStyle name="Normálne 3 87 2" xfId="671"/>
    <cellStyle name="Normálne 3 88" xfId="672"/>
    <cellStyle name="Normálne 3 88 2" xfId="673"/>
    <cellStyle name="Normálne 3 89" xfId="674"/>
    <cellStyle name="Normálne 3 89 2" xfId="675"/>
    <cellStyle name="Normálne 3 9" xfId="676"/>
    <cellStyle name="Normálne 3 90" xfId="677"/>
    <cellStyle name="Normálne 3 90 2" xfId="678"/>
    <cellStyle name="Normálne 3 91" xfId="679"/>
    <cellStyle name="Normálne 3 91 2" xfId="680"/>
    <cellStyle name="Normálne 3 92" xfId="681"/>
    <cellStyle name="Normálne 3 92 2" xfId="682"/>
    <cellStyle name="Normálne 3 93" xfId="683"/>
    <cellStyle name="Normálne 3 93 2" xfId="684"/>
    <cellStyle name="Normálne 3 94" xfId="685"/>
    <cellStyle name="Normálne 3 94 2" xfId="686"/>
    <cellStyle name="Normálne 3 95" xfId="687"/>
    <cellStyle name="Normálne 3 95 2" xfId="688"/>
    <cellStyle name="Normálne 3 96" xfId="689"/>
    <cellStyle name="Normálne 3 96 2" xfId="690"/>
    <cellStyle name="Normálne 3 97" xfId="691"/>
    <cellStyle name="Normálne 3 97 2" xfId="692"/>
    <cellStyle name="Normálne 3 98" xfId="693"/>
    <cellStyle name="Normálne 3 98 2" xfId="694"/>
    <cellStyle name="Normálne 3 99" xfId="695"/>
    <cellStyle name="Normálne 3 99 2" xfId="696"/>
    <cellStyle name="normálne 30" xfId="904"/>
    <cellStyle name="normálne 30 2" xfId="1811"/>
    <cellStyle name="normálne 30 3" xfId="1812"/>
    <cellStyle name="normálne 30 4" xfId="1813"/>
    <cellStyle name="normálne 30 5" xfId="1814"/>
    <cellStyle name="normálne 30 6" xfId="1815"/>
    <cellStyle name="normálne 30 7" xfId="1816"/>
    <cellStyle name="normálne 30 8" xfId="1817"/>
    <cellStyle name="normálne 30 9" xfId="1818"/>
    <cellStyle name="normálne 31" xfId="828"/>
    <cellStyle name="normálne 31 2" xfId="1819"/>
    <cellStyle name="normálne 31 3" xfId="1820"/>
    <cellStyle name="normálne 31 4" xfId="1821"/>
    <cellStyle name="normálne 31 5" xfId="1822"/>
    <cellStyle name="normálne 31 6" xfId="1823"/>
    <cellStyle name="normálne 31 7" xfId="1824"/>
    <cellStyle name="normálne 31 8" xfId="1825"/>
    <cellStyle name="normálne 31 9" xfId="1826"/>
    <cellStyle name="normálne 32" xfId="905"/>
    <cellStyle name="normálne 33" xfId="906"/>
    <cellStyle name="normálne 34" xfId="907"/>
    <cellStyle name="normálne 34 10" xfId="1827"/>
    <cellStyle name="normálne 34 11" xfId="1828"/>
    <cellStyle name="normálne 34 12" xfId="1829"/>
    <cellStyle name="normálne 34 13" xfId="1830"/>
    <cellStyle name="normálne 34 14" xfId="1831"/>
    <cellStyle name="normálne 34 15" xfId="1832"/>
    <cellStyle name="normálne 34 16" xfId="1833"/>
    <cellStyle name="normálne 34 17" xfId="1834"/>
    <cellStyle name="normálne 34 18" xfId="1835"/>
    <cellStyle name="normálne 34 19" xfId="1836"/>
    <cellStyle name="normálne 34 2" xfId="1837"/>
    <cellStyle name="normálne 34 20" xfId="1838"/>
    <cellStyle name="normálne 34 3" xfId="1839"/>
    <cellStyle name="normálne 34 4" xfId="1840"/>
    <cellStyle name="normálne 34 5" xfId="1841"/>
    <cellStyle name="normálne 34 6" xfId="1842"/>
    <cellStyle name="normálne 34 7" xfId="1843"/>
    <cellStyle name="normálne 34 8" xfId="1844"/>
    <cellStyle name="normálne 34 9" xfId="1845"/>
    <cellStyle name="normálne 35" xfId="908"/>
    <cellStyle name="normálne 35 10" xfId="1846"/>
    <cellStyle name="normálne 35 11" xfId="1847"/>
    <cellStyle name="normálne 35 12" xfId="1848"/>
    <cellStyle name="normálne 35 13" xfId="1849"/>
    <cellStyle name="normálne 35 14" xfId="1850"/>
    <cellStyle name="normálne 35 15" xfId="1851"/>
    <cellStyle name="normálne 35 16" xfId="1852"/>
    <cellStyle name="normálne 35 17" xfId="1853"/>
    <cellStyle name="normálne 35 18" xfId="1854"/>
    <cellStyle name="normálne 35 19" xfId="1855"/>
    <cellStyle name="normálne 35 2" xfId="1856"/>
    <cellStyle name="normálne 35 20" xfId="1857"/>
    <cellStyle name="normálne 35 3" xfId="1858"/>
    <cellStyle name="normálne 35 4" xfId="1859"/>
    <cellStyle name="normálne 35 5" xfId="1860"/>
    <cellStyle name="normálne 35 6" xfId="1861"/>
    <cellStyle name="normálne 35 7" xfId="1862"/>
    <cellStyle name="normálne 35 8" xfId="1863"/>
    <cellStyle name="normálne 35 9" xfId="1864"/>
    <cellStyle name="normálne 36" xfId="909"/>
    <cellStyle name="normálne 36 2" xfId="829"/>
    <cellStyle name="normálne 37" xfId="910"/>
    <cellStyle name="normálne 37 2" xfId="1865"/>
    <cellStyle name="normálne 38" xfId="911"/>
    <cellStyle name="normálne 38 2" xfId="1866"/>
    <cellStyle name="normálne 39" xfId="912"/>
    <cellStyle name="Normálne 4" xfId="697"/>
    <cellStyle name="normálne 4 10" xfId="1867"/>
    <cellStyle name="normálne 4 100" xfId="1868"/>
    <cellStyle name="normálne 4 101" xfId="1869"/>
    <cellStyle name="normálne 4 102" xfId="1870"/>
    <cellStyle name="normálne 4 103" xfId="1871"/>
    <cellStyle name="normálne 4 104" xfId="1872"/>
    <cellStyle name="normálne 4 105" xfId="1873"/>
    <cellStyle name="normálne 4 106" xfId="1874"/>
    <cellStyle name="normálne 4 107" xfId="1875"/>
    <cellStyle name="normálne 4 108" xfId="1876"/>
    <cellStyle name="normálne 4 109" xfId="1877"/>
    <cellStyle name="normálne 4 11" xfId="1878"/>
    <cellStyle name="normálne 4 110" xfId="1879"/>
    <cellStyle name="normálne 4 111" xfId="1880"/>
    <cellStyle name="normálne 4 112" xfId="1881"/>
    <cellStyle name="normálne 4 113" xfId="1882"/>
    <cellStyle name="normálne 4 114" xfId="1883"/>
    <cellStyle name="normálne 4 115" xfId="1884"/>
    <cellStyle name="normálne 4 116" xfId="1885"/>
    <cellStyle name="normálne 4 117" xfId="1886"/>
    <cellStyle name="normálne 4 118" xfId="1887"/>
    <cellStyle name="normálne 4 119" xfId="1888"/>
    <cellStyle name="normálne 4 12" xfId="1889"/>
    <cellStyle name="normálne 4 120" xfId="1890"/>
    <cellStyle name="normálne 4 121" xfId="1891"/>
    <cellStyle name="normálne 4 122" xfId="1892"/>
    <cellStyle name="normálne 4 123" xfId="1893"/>
    <cellStyle name="normálne 4 124" xfId="1894"/>
    <cellStyle name="normálne 4 13" xfId="1895"/>
    <cellStyle name="normálne 4 14" xfId="1896"/>
    <cellStyle name="normálne 4 15" xfId="1897"/>
    <cellStyle name="normálne 4 16" xfId="1898"/>
    <cellStyle name="normálne 4 17" xfId="1899"/>
    <cellStyle name="normálne 4 18" xfId="1900"/>
    <cellStyle name="normálne 4 19" xfId="1901"/>
    <cellStyle name="Normálne 4 2" xfId="698"/>
    <cellStyle name="Normálne 4 2 2" xfId="699"/>
    <cellStyle name="normálne 4 20" xfId="1902"/>
    <cellStyle name="normálne 4 21" xfId="1903"/>
    <cellStyle name="normálne 4 22" xfId="1904"/>
    <cellStyle name="normálne 4 23" xfId="1905"/>
    <cellStyle name="normálne 4 24" xfId="1906"/>
    <cellStyle name="normálne 4 25" xfId="1907"/>
    <cellStyle name="normálne 4 26" xfId="1908"/>
    <cellStyle name="normálne 4 27" xfId="1909"/>
    <cellStyle name="normálne 4 28" xfId="1910"/>
    <cellStyle name="normálne 4 29" xfId="1911"/>
    <cellStyle name="normálne 4 3" xfId="1912"/>
    <cellStyle name="normálne 4 30" xfId="1913"/>
    <cellStyle name="normálne 4 31" xfId="1914"/>
    <cellStyle name="normálne 4 32" xfId="1915"/>
    <cellStyle name="normálne 4 33" xfId="1916"/>
    <cellStyle name="normálne 4 34" xfId="1917"/>
    <cellStyle name="normálne 4 35" xfId="1918"/>
    <cellStyle name="normálne 4 36" xfId="1919"/>
    <cellStyle name="normálne 4 37" xfId="1920"/>
    <cellStyle name="normálne 4 38" xfId="1921"/>
    <cellStyle name="normálne 4 39" xfId="1922"/>
    <cellStyle name="normálne 4 4" xfId="1923"/>
    <cellStyle name="normálne 4 40" xfId="1924"/>
    <cellStyle name="normálne 4 41" xfId="1925"/>
    <cellStyle name="normálne 4 42" xfId="1926"/>
    <cellStyle name="normálne 4 43" xfId="1927"/>
    <cellStyle name="normálne 4 44" xfId="1928"/>
    <cellStyle name="normálne 4 45" xfId="1929"/>
    <cellStyle name="normálne 4 46" xfId="1930"/>
    <cellStyle name="normálne 4 47" xfId="1931"/>
    <cellStyle name="normálne 4 48" xfId="1932"/>
    <cellStyle name="normálne 4 49" xfId="1933"/>
    <cellStyle name="normálne 4 5" xfId="1934"/>
    <cellStyle name="normálne 4 50" xfId="1935"/>
    <cellStyle name="normálne 4 51" xfId="1936"/>
    <cellStyle name="normálne 4 52" xfId="1937"/>
    <cellStyle name="normálne 4 53" xfId="1938"/>
    <cellStyle name="normálne 4 54" xfId="1939"/>
    <cellStyle name="normálne 4 55" xfId="1940"/>
    <cellStyle name="normálne 4 56" xfId="1941"/>
    <cellStyle name="normálne 4 57" xfId="1942"/>
    <cellStyle name="normálne 4 58" xfId="1943"/>
    <cellStyle name="normálne 4 59" xfId="1944"/>
    <cellStyle name="normálne 4 6" xfId="1945"/>
    <cellStyle name="normálne 4 60" xfId="1946"/>
    <cellStyle name="normálne 4 61" xfId="1947"/>
    <cellStyle name="normálne 4 62" xfId="1948"/>
    <cellStyle name="normálne 4 63" xfId="1949"/>
    <cellStyle name="normálne 4 64" xfId="1950"/>
    <cellStyle name="normálne 4 65" xfId="1951"/>
    <cellStyle name="normálne 4 66" xfId="1952"/>
    <cellStyle name="normálne 4 67" xfId="1953"/>
    <cellStyle name="normálne 4 68" xfId="1954"/>
    <cellStyle name="normálne 4 69" xfId="1955"/>
    <cellStyle name="normálne 4 7" xfId="1956"/>
    <cellStyle name="normálne 4 70" xfId="1957"/>
    <cellStyle name="normálne 4 71" xfId="1958"/>
    <cellStyle name="normálne 4 72" xfId="1959"/>
    <cellStyle name="normálne 4 73" xfId="1960"/>
    <cellStyle name="normálne 4 74" xfId="1961"/>
    <cellStyle name="normálne 4 75" xfId="1962"/>
    <cellStyle name="normálne 4 76" xfId="1963"/>
    <cellStyle name="normálne 4 77" xfId="1964"/>
    <cellStyle name="normálne 4 78" xfId="1965"/>
    <cellStyle name="normálne 4 79" xfId="1966"/>
    <cellStyle name="normálne 4 8" xfId="1967"/>
    <cellStyle name="normálne 4 80" xfId="1968"/>
    <cellStyle name="normálne 4 81" xfId="1969"/>
    <cellStyle name="normálne 4 82" xfId="1970"/>
    <cellStyle name="normálne 4 83" xfId="1971"/>
    <cellStyle name="normálne 4 84" xfId="1972"/>
    <cellStyle name="normálne 4 85" xfId="1973"/>
    <cellStyle name="normálne 4 86" xfId="1974"/>
    <cellStyle name="normálne 4 87" xfId="1975"/>
    <cellStyle name="normálne 4 88" xfId="1976"/>
    <cellStyle name="normálne 4 89" xfId="1977"/>
    <cellStyle name="normálne 4 9" xfId="1978"/>
    <cellStyle name="normálne 4 90" xfId="1979"/>
    <cellStyle name="normálne 4 91" xfId="1980"/>
    <cellStyle name="normálne 4 92" xfId="1981"/>
    <cellStyle name="normálne 4 93" xfId="1982"/>
    <cellStyle name="normálne 4 94" xfId="1983"/>
    <cellStyle name="normálne 4 95" xfId="1984"/>
    <cellStyle name="normálne 4 96" xfId="1985"/>
    <cellStyle name="normálne 4 97" xfId="1986"/>
    <cellStyle name="normálne 4 98" xfId="1987"/>
    <cellStyle name="normálne 4 99" xfId="1988"/>
    <cellStyle name="normálne 41" xfId="1989"/>
    <cellStyle name="normálne 42" xfId="1990"/>
    <cellStyle name="normálne 45" xfId="1991"/>
    <cellStyle name="normálne 45 2" xfId="1992"/>
    <cellStyle name="normálne 46" xfId="1993"/>
    <cellStyle name="normálne 46 2" xfId="1994"/>
    <cellStyle name="normálne 47" xfId="1995"/>
    <cellStyle name="normálne 47 2" xfId="1996"/>
    <cellStyle name="normálne 49" xfId="1997"/>
    <cellStyle name="Normálne 5" xfId="700"/>
    <cellStyle name="normálne 5 10" xfId="1998"/>
    <cellStyle name="normálne 5 11" xfId="1999"/>
    <cellStyle name="normálne 5 12" xfId="2000"/>
    <cellStyle name="normálne 5 13" xfId="2001"/>
    <cellStyle name="normálne 5 14" xfId="2002"/>
    <cellStyle name="normálne 5 15" xfId="2003"/>
    <cellStyle name="normálne 5 16" xfId="2004"/>
    <cellStyle name="normálne 5 17" xfId="2005"/>
    <cellStyle name="normálne 5 18" xfId="2006"/>
    <cellStyle name="normálne 5 19" xfId="2007"/>
    <cellStyle name="normálne 5 2" xfId="2008"/>
    <cellStyle name="normálne 5 20" xfId="2009"/>
    <cellStyle name="normálne 5 21" xfId="2010"/>
    <cellStyle name="normálne 5 22" xfId="2011"/>
    <cellStyle name="normálne 5 23" xfId="2012"/>
    <cellStyle name="normálne 5 24" xfId="2013"/>
    <cellStyle name="normálne 5 25" xfId="2014"/>
    <cellStyle name="normálne 5 26" xfId="2015"/>
    <cellStyle name="normálne 5 27" xfId="2016"/>
    <cellStyle name="normálne 5 28" xfId="2017"/>
    <cellStyle name="normálne 5 29" xfId="2018"/>
    <cellStyle name="normálne 5 3" xfId="2019"/>
    <cellStyle name="normálne 5 30" xfId="2020"/>
    <cellStyle name="normálne 5 31" xfId="2021"/>
    <cellStyle name="normálne 5 32" xfId="2022"/>
    <cellStyle name="normálne 5 33" xfId="2023"/>
    <cellStyle name="normálne 5 34" xfId="2024"/>
    <cellStyle name="normálne 5 35" xfId="2025"/>
    <cellStyle name="normálne 5 36" xfId="2026"/>
    <cellStyle name="normálne 5 37" xfId="2027"/>
    <cellStyle name="normálne 5 38" xfId="2028"/>
    <cellStyle name="normálne 5 39" xfId="2029"/>
    <cellStyle name="normálne 5 4" xfId="2030"/>
    <cellStyle name="normálne 5 40" xfId="2031"/>
    <cellStyle name="normálne 5 41" xfId="2032"/>
    <cellStyle name="normálne 5 42" xfId="2033"/>
    <cellStyle name="normálne 5 43" xfId="2034"/>
    <cellStyle name="normálne 5 44" xfId="2035"/>
    <cellStyle name="normálne 5 45" xfId="2036"/>
    <cellStyle name="normálne 5 46" xfId="2037"/>
    <cellStyle name="normálne 5 47" xfId="2038"/>
    <cellStyle name="normálne 5 48" xfId="2039"/>
    <cellStyle name="normálne 5 49" xfId="2040"/>
    <cellStyle name="normálne 5 5" xfId="2041"/>
    <cellStyle name="normálne 5 50" xfId="2042"/>
    <cellStyle name="normálne 5 51" xfId="2043"/>
    <cellStyle name="normálne 5 52" xfId="2044"/>
    <cellStyle name="normálne 5 53" xfId="2045"/>
    <cellStyle name="normálne 5 54" xfId="2046"/>
    <cellStyle name="normálne 5 55" xfId="2047"/>
    <cellStyle name="normálne 5 56" xfId="2048"/>
    <cellStyle name="normálne 5 57" xfId="2049"/>
    <cellStyle name="normálne 5 58" xfId="2050"/>
    <cellStyle name="normálne 5 59" xfId="2051"/>
    <cellStyle name="normálne 5 6" xfId="2052"/>
    <cellStyle name="normálne 5 60" xfId="2053"/>
    <cellStyle name="normálne 5 61" xfId="2054"/>
    <cellStyle name="normálne 5 62" xfId="2055"/>
    <cellStyle name="normálne 5 63" xfId="2056"/>
    <cellStyle name="normálne 5 64" xfId="2057"/>
    <cellStyle name="normálne 5 65" xfId="2058"/>
    <cellStyle name="normálne 5 66" xfId="2059"/>
    <cellStyle name="normálne 5 67" xfId="2060"/>
    <cellStyle name="normálne 5 68" xfId="2061"/>
    <cellStyle name="normálne 5 69" xfId="2062"/>
    <cellStyle name="normálne 5 7" xfId="2063"/>
    <cellStyle name="normálne 5 70" xfId="2064"/>
    <cellStyle name="normálne 5 71" xfId="2065"/>
    <cellStyle name="normálne 5 72" xfId="2066"/>
    <cellStyle name="normálne 5 73" xfId="2067"/>
    <cellStyle name="normálne 5 74" xfId="2068"/>
    <cellStyle name="normálne 5 75" xfId="2069"/>
    <cellStyle name="normálne 5 76" xfId="2070"/>
    <cellStyle name="normálne 5 77" xfId="2071"/>
    <cellStyle name="normálne 5 78" xfId="2072"/>
    <cellStyle name="normálne 5 79" xfId="2073"/>
    <cellStyle name="normálne 5 8" xfId="2074"/>
    <cellStyle name="normálne 5 80" xfId="2075"/>
    <cellStyle name="normálne 5 81" xfId="2076"/>
    <cellStyle name="normálne 5 82" xfId="2077"/>
    <cellStyle name="normálne 5 83" xfId="2078"/>
    <cellStyle name="normálne 5 84" xfId="2079"/>
    <cellStyle name="normálne 5 85" xfId="2080"/>
    <cellStyle name="normálne 5 86" xfId="2081"/>
    <cellStyle name="normálne 5 87" xfId="2082"/>
    <cellStyle name="normálne 5 88" xfId="2083"/>
    <cellStyle name="normálne 5 89" xfId="2084"/>
    <cellStyle name="normálne 5 9" xfId="2085"/>
    <cellStyle name="normálne 5 90" xfId="2086"/>
    <cellStyle name="normálne 5 91" xfId="2087"/>
    <cellStyle name="normálne 5 92" xfId="2088"/>
    <cellStyle name="normálne 5 93" xfId="2089"/>
    <cellStyle name="normálne 5 94" xfId="2090"/>
    <cellStyle name="normálne 51" xfId="2091"/>
    <cellStyle name="Normálne 6" xfId="701"/>
    <cellStyle name="normálne 6 10" xfId="2092"/>
    <cellStyle name="normálne 6 11" xfId="2093"/>
    <cellStyle name="normálne 6 12" xfId="2094"/>
    <cellStyle name="normálne 6 13" xfId="2095"/>
    <cellStyle name="normálne 6 14" xfId="2096"/>
    <cellStyle name="normálne 6 15" xfId="2097"/>
    <cellStyle name="normálne 6 16" xfId="2098"/>
    <cellStyle name="normálne 6 17" xfId="2099"/>
    <cellStyle name="normálne 6 18" xfId="2100"/>
    <cellStyle name="normálne 6 19" xfId="2101"/>
    <cellStyle name="normálne 6 2" xfId="2102"/>
    <cellStyle name="normálne 6 20" xfId="2103"/>
    <cellStyle name="normálne 6 21" xfId="2104"/>
    <cellStyle name="normálne 6 22" xfId="2105"/>
    <cellStyle name="normálne 6 23" xfId="2106"/>
    <cellStyle name="normálne 6 24" xfId="2107"/>
    <cellStyle name="normálne 6 25" xfId="2108"/>
    <cellStyle name="normálne 6 26" xfId="2109"/>
    <cellStyle name="normálne 6 27" xfId="2110"/>
    <cellStyle name="normálne 6 28" xfId="2111"/>
    <cellStyle name="normálne 6 29" xfId="2112"/>
    <cellStyle name="normálne 6 3" xfId="2113"/>
    <cellStyle name="normálne 6 30" xfId="2114"/>
    <cellStyle name="normálne 6 31" xfId="2115"/>
    <cellStyle name="normálne 6 32" xfId="2116"/>
    <cellStyle name="normálne 6 33" xfId="2117"/>
    <cellStyle name="normálne 6 34" xfId="2118"/>
    <cellStyle name="normálne 6 35" xfId="2119"/>
    <cellStyle name="normálne 6 36" xfId="2120"/>
    <cellStyle name="normálne 6 37" xfId="2121"/>
    <cellStyle name="normálne 6 38" xfId="2122"/>
    <cellStyle name="normálne 6 39" xfId="2123"/>
    <cellStyle name="normálne 6 4" xfId="2124"/>
    <cellStyle name="normálne 6 40" xfId="2125"/>
    <cellStyle name="normálne 6 41" xfId="2126"/>
    <cellStyle name="normálne 6 42" xfId="2127"/>
    <cellStyle name="normálne 6 43" xfId="2128"/>
    <cellStyle name="normálne 6 44" xfId="2129"/>
    <cellStyle name="normálne 6 45" xfId="2130"/>
    <cellStyle name="normálne 6 46" xfId="2131"/>
    <cellStyle name="normálne 6 47" xfId="2132"/>
    <cellStyle name="normálne 6 48" xfId="2133"/>
    <cellStyle name="normálne 6 49" xfId="2134"/>
    <cellStyle name="normálne 6 5" xfId="2135"/>
    <cellStyle name="normálne 6 50" xfId="2136"/>
    <cellStyle name="normálne 6 51" xfId="2137"/>
    <cellStyle name="normálne 6 52" xfId="2138"/>
    <cellStyle name="normálne 6 53" xfId="2139"/>
    <cellStyle name="normálne 6 54" xfId="2140"/>
    <cellStyle name="normálne 6 55" xfId="2141"/>
    <cellStyle name="normálne 6 56" xfId="2142"/>
    <cellStyle name="normálne 6 57" xfId="2143"/>
    <cellStyle name="normálne 6 58" xfId="2144"/>
    <cellStyle name="normálne 6 59" xfId="2145"/>
    <cellStyle name="normálne 6 6" xfId="2146"/>
    <cellStyle name="normálne 6 60" xfId="2147"/>
    <cellStyle name="normálne 6 61" xfId="2148"/>
    <cellStyle name="normálne 6 62" xfId="2149"/>
    <cellStyle name="normálne 6 63" xfId="2150"/>
    <cellStyle name="normálne 6 64" xfId="2151"/>
    <cellStyle name="normálne 6 65" xfId="2152"/>
    <cellStyle name="normálne 6 66" xfId="2153"/>
    <cellStyle name="normálne 6 67" xfId="2154"/>
    <cellStyle name="normálne 6 68" xfId="2155"/>
    <cellStyle name="normálne 6 69" xfId="2156"/>
    <cellStyle name="normálne 6 7" xfId="2157"/>
    <cellStyle name="normálne 6 70" xfId="2158"/>
    <cellStyle name="normálne 6 71" xfId="2159"/>
    <cellStyle name="normálne 6 72" xfId="2160"/>
    <cellStyle name="normálne 6 73" xfId="2161"/>
    <cellStyle name="normálne 6 74" xfId="2162"/>
    <cellStyle name="normálne 6 75" xfId="2163"/>
    <cellStyle name="normálne 6 76" xfId="2164"/>
    <cellStyle name="normálne 6 77" xfId="2165"/>
    <cellStyle name="normálne 6 78" xfId="2166"/>
    <cellStyle name="normálne 6 79" xfId="2167"/>
    <cellStyle name="normálne 6 8" xfId="2168"/>
    <cellStyle name="normálne 6 80" xfId="2169"/>
    <cellStyle name="normálne 6 81" xfId="2170"/>
    <cellStyle name="normálne 6 82" xfId="2171"/>
    <cellStyle name="normálne 6 83" xfId="2172"/>
    <cellStyle name="normálne 6 84" xfId="2173"/>
    <cellStyle name="normálne 6 85" xfId="2174"/>
    <cellStyle name="normálne 6 86" xfId="2175"/>
    <cellStyle name="normálne 6 87" xfId="2176"/>
    <cellStyle name="normálne 6 88" xfId="2177"/>
    <cellStyle name="normálne 6 89" xfId="2178"/>
    <cellStyle name="normálne 6 9" xfId="2179"/>
    <cellStyle name="normálne 6 90" xfId="2180"/>
    <cellStyle name="normálne 6 91" xfId="2181"/>
    <cellStyle name="normálne 6 92" xfId="2182"/>
    <cellStyle name="Normálne 7" xfId="702"/>
    <cellStyle name="normálne 7 10" xfId="2183"/>
    <cellStyle name="normálne 7 2" xfId="2184"/>
    <cellStyle name="normálne 7 3" xfId="2185"/>
    <cellStyle name="normálne 7 4" xfId="2186"/>
    <cellStyle name="normálne 7 5" xfId="2187"/>
    <cellStyle name="normálne 7 6" xfId="2188"/>
    <cellStyle name="normálne 7 7" xfId="2189"/>
    <cellStyle name="normálne 7 8" xfId="2190"/>
    <cellStyle name="normálne 7 9" xfId="2191"/>
    <cellStyle name="Normálne 8" xfId="703"/>
    <cellStyle name="normálne 8 10" xfId="2192"/>
    <cellStyle name="normálne 8 100" xfId="2193"/>
    <cellStyle name="normálne 8 101" xfId="2194"/>
    <cellStyle name="normálne 8 102" xfId="2195"/>
    <cellStyle name="normálne 8 103" xfId="2196"/>
    <cellStyle name="normálne 8 104" xfId="2197"/>
    <cellStyle name="normálne 8 105" xfId="2198"/>
    <cellStyle name="normálne 8 106" xfId="2199"/>
    <cellStyle name="normálne 8 107" xfId="2200"/>
    <cellStyle name="normálne 8 108" xfId="2201"/>
    <cellStyle name="normálne 8 109" xfId="2202"/>
    <cellStyle name="normálne 8 11" xfId="2203"/>
    <cellStyle name="normálne 8 110" xfId="2204"/>
    <cellStyle name="normálne 8 111" xfId="2205"/>
    <cellStyle name="normálne 8 112" xfId="2206"/>
    <cellStyle name="normálne 8 113" xfId="2207"/>
    <cellStyle name="normálne 8 114" xfId="2208"/>
    <cellStyle name="normálne 8 115" xfId="2209"/>
    <cellStyle name="normálne 8 116" xfId="2210"/>
    <cellStyle name="normálne 8 117" xfId="2211"/>
    <cellStyle name="normálne 8 118" xfId="2212"/>
    <cellStyle name="normálne 8 119" xfId="2213"/>
    <cellStyle name="normálne 8 12" xfId="2214"/>
    <cellStyle name="normálne 8 120" xfId="2215"/>
    <cellStyle name="normálne 8 121" xfId="2216"/>
    <cellStyle name="normálne 8 122" xfId="2217"/>
    <cellStyle name="normálne 8 123" xfId="2218"/>
    <cellStyle name="normálne 8 124" xfId="2219"/>
    <cellStyle name="normálne 8 125" xfId="2220"/>
    <cellStyle name="normálne 8 13" xfId="2221"/>
    <cellStyle name="normálne 8 14" xfId="2222"/>
    <cellStyle name="normálne 8 15" xfId="2223"/>
    <cellStyle name="normálne 8 16" xfId="2224"/>
    <cellStyle name="normálne 8 17" xfId="2225"/>
    <cellStyle name="normálne 8 18" xfId="2226"/>
    <cellStyle name="normálne 8 19" xfId="2227"/>
    <cellStyle name="normálne 8 2" xfId="2228"/>
    <cellStyle name="normálne 8 20" xfId="2229"/>
    <cellStyle name="normálne 8 21" xfId="2230"/>
    <cellStyle name="normálne 8 22" xfId="2231"/>
    <cellStyle name="normálne 8 23" xfId="2232"/>
    <cellStyle name="normálne 8 24" xfId="2233"/>
    <cellStyle name="normálne 8 25" xfId="2234"/>
    <cellStyle name="normálne 8 26" xfId="2235"/>
    <cellStyle name="normálne 8 27" xfId="2236"/>
    <cellStyle name="normálne 8 28" xfId="2237"/>
    <cellStyle name="normálne 8 29" xfId="2238"/>
    <cellStyle name="normálne 8 3" xfId="2239"/>
    <cellStyle name="normálne 8 30" xfId="2240"/>
    <cellStyle name="normálne 8 31" xfId="2241"/>
    <cellStyle name="normálne 8 32" xfId="2242"/>
    <cellStyle name="normálne 8 33" xfId="2243"/>
    <cellStyle name="normálne 8 34" xfId="2244"/>
    <cellStyle name="normálne 8 35" xfId="2245"/>
    <cellStyle name="normálne 8 36" xfId="2246"/>
    <cellStyle name="normálne 8 37" xfId="2247"/>
    <cellStyle name="normálne 8 38" xfId="2248"/>
    <cellStyle name="normálne 8 39" xfId="2249"/>
    <cellStyle name="normálne 8 4" xfId="2250"/>
    <cellStyle name="normálne 8 40" xfId="2251"/>
    <cellStyle name="normálne 8 41" xfId="2252"/>
    <cellStyle name="normálne 8 42" xfId="2253"/>
    <cellStyle name="normálne 8 43" xfId="2254"/>
    <cellStyle name="normálne 8 44" xfId="2255"/>
    <cellStyle name="normálne 8 45" xfId="2256"/>
    <cellStyle name="normálne 8 46" xfId="2257"/>
    <cellStyle name="normálne 8 47" xfId="2258"/>
    <cellStyle name="normálne 8 48" xfId="2259"/>
    <cellStyle name="normálne 8 49" xfId="2260"/>
    <cellStyle name="normálne 8 5" xfId="2261"/>
    <cellStyle name="normálne 8 50" xfId="2262"/>
    <cellStyle name="normálne 8 51" xfId="2263"/>
    <cellStyle name="normálne 8 52" xfId="2264"/>
    <cellStyle name="normálne 8 53" xfId="2265"/>
    <cellStyle name="normálne 8 54" xfId="2266"/>
    <cellStyle name="normálne 8 55" xfId="2267"/>
    <cellStyle name="normálne 8 56" xfId="2268"/>
    <cellStyle name="normálne 8 57" xfId="2269"/>
    <cellStyle name="normálne 8 58" xfId="2270"/>
    <cellStyle name="normálne 8 59" xfId="2271"/>
    <cellStyle name="normálne 8 6" xfId="2272"/>
    <cellStyle name="normálne 8 60" xfId="2273"/>
    <cellStyle name="normálne 8 61" xfId="2274"/>
    <cellStyle name="normálne 8 62" xfId="2275"/>
    <cellStyle name="normálne 8 63" xfId="2276"/>
    <cellStyle name="normálne 8 64" xfId="2277"/>
    <cellStyle name="normálne 8 65" xfId="2278"/>
    <cellStyle name="normálne 8 66" xfId="2279"/>
    <cellStyle name="normálne 8 67" xfId="2280"/>
    <cellStyle name="normálne 8 68" xfId="2281"/>
    <cellStyle name="normálne 8 69" xfId="2282"/>
    <cellStyle name="normálne 8 7" xfId="2283"/>
    <cellStyle name="normálne 8 70" xfId="2284"/>
    <cellStyle name="normálne 8 71" xfId="2285"/>
    <cellStyle name="normálne 8 72" xfId="2286"/>
    <cellStyle name="normálne 8 73" xfId="2287"/>
    <cellStyle name="normálne 8 74" xfId="2288"/>
    <cellStyle name="normálne 8 75" xfId="2289"/>
    <cellStyle name="normálne 8 76" xfId="2290"/>
    <cellStyle name="normálne 8 77" xfId="2291"/>
    <cellStyle name="normálne 8 78" xfId="2292"/>
    <cellStyle name="normálne 8 79" xfId="2293"/>
    <cellStyle name="normálne 8 8" xfId="2294"/>
    <cellStyle name="normálne 8 80" xfId="2295"/>
    <cellStyle name="normálne 8 81" xfId="2296"/>
    <cellStyle name="normálne 8 82" xfId="2297"/>
    <cellStyle name="normálne 8 83" xfId="2298"/>
    <cellStyle name="normálne 8 84" xfId="2299"/>
    <cellStyle name="normálne 8 85" xfId="2300"/>
    <cellStyle name="normálne 8 86" xfId="2301"/>
    <cellStyle name="normálne 8 87" xfId="2302"/>
    <cellStyle name="normálne 8 88" xfId="2303"/>
    <cellStyle name="normálne 8 89" xfId="2304"/>
    <cellStyle name="normálne 8 9" xfId="2305"/>
    <cellStyle name="normálne 8 90" xfId="2306"/>
    <cellStyle name="normálne 8 91" xfId="2307"/>
    <cellStyle name="normálne 8 92" xfId="2308"/>
    <cellStyle name="normálne 8 93" xfId="2309"/>
    <cellStyle name="normálne 8 94" xfId="2310"/>
    <cellStyle name="normálne 8 95" xfId="2311"/>
    <cellStyle name="normálne 8 96" xfId="2312"/>
    <cellStyle name="normálne 8 97" xfId="2313"/>
    <cellStyle name="normálne 8 98" xfId="2314"/>
    <cellStyle name="normálne 8 99" xfId="2315"/>
    <cellStyle name="Normálne 9" xfId="704"/>
    <cellStyle name="normálne 9 10" xfId="2316"/>
    <cellStyle name="normálne 9 11" xfId="2317"/>
    <cellStyle name="normálne 9 12" xfId="2318"/>
    <cellStyle name="normálne 9 13" xfId="2319"/>
    <cellStyle name="normálne 9 14" xfId="2320"/>
    <cellStyle name="normálne 9 15" xfId="2321"/>
    <cellStyle name="normálne 9 16" xfId="2322"/>
    <cellStyle name="normálne 9 17" xfId="2323"/>
    <cellStyle name="normálne 9 18" xfId="2324"/>
    <cellStyle name="normálne 9 19" xfId="2325"/>
    <cellStyle name="normálne 9 2" xfId="2326"/>
    <cellStyle name="normálne 9 2 10" xfId="2327"/>
    <cellStyle name="normálne 9 2 11" xfId="2328"/>
    <cellStyle name="normálne 9 2 2" xfId="2329"/>
    <cellStyle name="normálne 9 2 3" xfId="2330"/>
    <cellStyle name="normálne 9 2 4" xfId="2331"/>
    <cellStyle name="normálne 9 2 5" xfId="2332"/>
    <cellStyle name="normálne 9 2 6" xfId="2333"/>
    <cellStyle name="normálne 9 2 7" xfId="2334"/>
    <cellStyle name="normálne 9 2 8" xfId="2335"/>
    <cellStyle name="normálne 9 2 9" xfId="2336"/>
    <cellStyle name="normálne 9 20" xfId="2337"/>
    <cellStyle name="normálne 9 21" xfId="2338"/>
    <cellStyle name="normálne 9 3" xfId="2339"/>
    <cellStyle name="normálne 9 4" xfId="2340"/>
    <cellStyle name="normálne 9 5" xfId="2341"/>
    <cellStyle name="normálne 9 6" xfId="2342"/>
    <cellStyle name="normálne 9 7" xfId="2343"/>
    <cellStyle name="normálne 9 8" xfId="2344"/>
    <cellStyle name="normálne 9 9" xfId="2345"/>
    <cellStyle name="normálne_101_123" xfId="830"/>
    <cellStyle name="normální 2" xfId="705"/>
    <cellStyle name="normální 2 2" xfId="831"/>
    <cellStyle name="normální_Database.T" xfId="706"/>
    <cellStyle name="Note" xfId="707"/>
    <cellStyle name="Output" xfId="708"/>
    <cellStyle name="Poznámka 10" xfId="2403"/>
    <cellStyle name="Poznámka 10 2" xfId="2751"/>
    <cellStyle name="Poznámka 11" xfId="3889"/>
    <cellStyle name="Poznámka 11 2" xfId="5027"/>
    <cellStyle name="Poznámka 2" xfId="709"/>
    <cellStyle name="Poznámka 2 2" xfId="710"/>
    <cellStyle name="Poznámka 2 3" xfId="832"/>
    <cellStyle name="Poznámka 2 3 2" xfId="833"/>
    <cellStyle name="Poznámka 2 3 3" xfId="834"/>
    <cellStyle name="Poznámka 3" xfId="711"/>
    <cellStyle name="Poznámka 3 2" xfId="2346"/>
    <cellStyle name="Poznámka 4" xfId="712"/>
    <cellStyle name="Poznámka 5" xfId="713"/>
    <cellStyle name="Poznámka 5 2" xfId="835"/>
    <cellStyle name="Poznámka 5 3" xfId="836"/>
    <cellStyle name="Poznámka 6" xfId="714"/>
    <cellStyle name="Poznámka 6 2" xfId="715"/>
    <cellStyle name="Poznámka 6 2 2" xfId="716"/>
    <cellStyle name="Poznámka 6 2 3" xfId="717"/>
    <cellStyle name="Poznámka 6 2 3 2" xfId="718"/>
    <cellStyle name="Poznámka 6 3" xfId="719"/>
    <cellStyle name="Poznámka 6 3 2" xfId="720"/>
    <cellStyle name="Poznámka 6 3 2 2" xfId="721"/>
    <cellStyle name="Poznámka 6 3 3" xfId="722"/>
    <cellStyle name="Poznámka 6 4" xfId="723"/>
    <cellStyle name="Poznámka 6 4 2" xfId="724"/>
    <cellStyle name="Poznámka 6 5" xfId="725"/>
    <cellStyle name="Poznámka 6 5 2" xfId="726"/>
    <cellStyle name="Poznámka 7" xfId="727"/>
    <cellStyle name="Poznámka 8" xfId="728"/>
    <cellStyle name="Poznámka 8 2" xfId="729"/>
    <cellStyle name="Poznámka 8 3" xfId="730"/>
    <cellStyle name="Poznámka 9" xfId="2391"/>
    <cellStyle name="Prepojená bunka 2" xfId="731"/>
    <cellStyle name="Prepojená bunka 3" xfId="732"/>
    <cellStyle name="Prepojená bunka 4" xfId="733"/>
    <cellStyle name="Propojená buňka" xfId="734"/>
    <cellStyle name="Spolu 2" xfId="735"/>
    <cellStyle name="Spolu 3" xfId="736"/>
    <cellStyle name="Spolu 4" xfId="737"/>
    <cellStyle name="Správně" xfId="738"/>
    <cellStyle name="Štýl 1" xfId="739"/>
    <cellStyle name="Text upozornění" xfId="740"/>
    <cellStyle name="Text upozornenia 2" xfId="741"/>
    <cellStyle name="Text upozornenia 3" xfId="742"/>
    <cellStyle name="Text upozornenia 4" xfId="743"/>
    <cellStyle name="Title" xfId="744"/>
    <cellStyle name="Titul 2" xfId="745"/>
    <cellStyle name="Titul 3" xfId="746"/>
    <cellStyle name="Total" xfId="747"/>
    <cellStyle name="Vstup 2" xfId="748"/>
    <cellStyle name="Vstup 3" xfId="749"/>
    <cellStyle name="Vstup 4" xfId="750"/>
    <cellStyle name="Výpočet 2" xfId="751"/>
    <cellStyle name="Výpočet 3" xfId="752"/>
    <cellStyle name="Výpočet 4" xfId="753"/>
    <cellStyle name="Výstup 2" xfId="754"/>
    <cellStyle name="Výstup 3" xfId="755"/>
    <cellStyle name="Výstup 4" xfId="756"/>
    <cellStyle name="Vysvětlující text" xfId="757"/>
    <cellStyle name="Vysvetľujúci text 2" xfId="758"/>
    <cellStyle name="Vysvetľujúci text 3" xfId="759"/>
    <cellStyle name="Vysvetľujúci text 4" xfId="760"/>
    <cellStyle name="Warning Text" xfId="761"/>
    <cellStyle name="Zlá 2" xfId="762"/>
    <cellStyle name="Zlá 3" xfId="763"/>
    <cellStyle name="Zlá 4" xfId="764"/>
    <cellStyle name="Zvýraznění 1" xfId="765"/>
    <cellStyle name="Zvýraznění 2" xfId="766"/>
    <cellStyle name="Zvýraznění 3" xfId="767"/>
    <cellStyle name="Zvýraznění 4" xfId="768"/>
    <cellStyle name="Zvýraznění 5" xfId="769"/>
    <cellStyle name="Zvýraznění 6" xfId="770"/>
    <cellStyle name="Zvýraznenie1 2" xfId="771"/>
    <cellStyle name="Zvýraznenie1 3" xfId="772"/>
    <cellStyle name="Zvýraznenie1 4" xfId="773"/>
    <cellStyle name="Zvýraznenie2 2" xfId="774"/>
    <cellStyle name="Zvýraznenie2 3" xfId="775"/>
    <cellStyle name="Zvýraznenie2 4" xfId="776"/>
    <cellStyle name="Zvýraznenie3 2" xfId="777"/>
    <cellStyle name="Zvýraznenie3 3" xfId="778"/>
    <cellStyle name="Zvýraznenie3 4" xfId="779"/>
    <cellStyle name="Zvýraznenie4 2" xfId="780"/>
    <cellStyle name="Zvýraznenie4 3" xfId="781"/>
    <cellStyle name="Zvýraznenie4 4" xfId="782"/>
    <cellStyle name="Zvýraznenie5 2" xfId="783"/>
    <cellStyle name="Zvýraznenie5 3" xfId="784"/>
    <cellStyle name="Zvýraznenie5 4" xfId="785"/>
    <cellStyle name="Zvýraznenie6 2" xfId="786"/>
    <cellStyle name="Zvýraznenie6 3" xfId="787"/>
    <cellStyle name="Zvýraznenie6 4" xfId="788"/>
  </cellStyles>
  <dxfs count="0"/>
  <tableStyles count="0" defaultTableStyle="TableStyleMedium2" defaultPivotStyle="PivotStyleLight16"/>
  <colors>
    <mruColors>
      <color rgb="FFCCFFFF"/>
      <color rgb="FFFF99CC"/>
      <color rgb="FFFFFF99"/>
      <color rgb="FFFFFFCC"/>
      <color rgb="FFCCE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11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1.xml"/><Relationship Id="rId145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externalLink" Target="externalLinks/externalLink1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externalLink" Target="externalLinks/externalLink2.xml"/><Relationship Id="rId146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externalLink" Target="externalLinks/externalLink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externalLink" Target="externalLinks/externalLink4.xml"/><Relationship Id="rId148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externalLink" Target="externalLinks/externalLink5.xml"/><Relationship Id="rId90" Type="http://schemas.openxmlformats.org/officeDocument/2006/relationships/worksheet" Target="worksheets/sheet9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LS\D61NM-CH\VYMERY\CENOVA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wdata\pwtemp\reming_zakazky\dms24128\vzor_1004\TRIEDNIK_TSP\pokusssssssssssssss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wdata\pwtemp\reming_zakazky\dms24128\vzor_1004\TRIEDNIK_TSP\pokusssssssssssssss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ekova/AppData/Local/Microsoft/Windows/Temporary%20Internet%20Files/Content.Outlook/8KINC5DK/vzor_1004/TRIEDNIK_TSP/pokussssssssssssss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Zaloha%208.3.2007\My%20Documents\0820_nosn&#253;%20syst&#233;m%20MHD\DSZ\0820_DSZ_Naklady_Stavby_ondrej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Zaloha%208.3.2007/My%20Documents/0820_nosn&#253;%20syst&#233;m%20MHD/DSZ/0820_DSZ_Naklady_Stavby_ondre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SIL-PC\Zaloha%208.3.2007\My%20Documents\0820_nosn&#253;%20syst&#233;m%20MHD\DSZ\0820_DSZ_Naklady_Stavby_ondrej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Zaloha%208.3.2007\My%20Documents\0820_nosn&#253;%20syst&#233;m%20MHD\DSZ\0820_DSZ_Naklady_Stavby_ondre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aloha%208.3.2007\My%20Documents\0820_nosn&#253;%20syst&#233;m%20MHD\DSZ\0820_DSZ_Naklady_Stavby_ondre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wdata\pwtemp\reming_zakazky\dms24128\vzor_1004\TRIEDNIK_TSP\pokussssssssssssss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wdata/pwtemp/reming_zakazky/dms24128/vzor_1004/TRIEDNIK_TSP/pokussssssssssssss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SIL-PC\pwdata\pwtemp\reming_zakazky\dms24128\vzor_1004\TRIEDNIK_TSP\pokusssssssssssssss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cts"/>
      <sheetName val="Total"/>
      <sheetName val="Database"/>
    </sheetNames>
    <sheetDataSet>
      <sheetData sheetId="0" refreshError="1">
        <row r="6">
          <cell r="A6" t="str">
            <v>100-00</v>
          </cell>
          <cell r="C6" t="str">
            <v>Všeobecné položky</v>
          </cell>
          <cell r="D6" t="str">
            <v/>
          </cell>
          <cell r="F6" t="str">
            <v/>
          </cell>
          <cell r="G6" t="str">
            <v/>
          </cell>
          <cell r="H6" t="str">
            <v xml:space="preserve"> </v>
          </cell>
        </row>
        <row r="7">
          <cell r="A7" t="str">
            <v>100-00</v>
          </cell>
          <cell r="B7" t="str">
            <v>100-01</v>
          </cell>
          <cell r="C7" t="str">
            <v>Zariadenie staveniska</v>
          </cell>
          <cell r="D7" t="str">
            <v>ks</v>
          </cell>
          <cell r="E7">
            <v>1</v>
          </cell>
          <cell r="F7">
            <v>1</v>
          </cell>
          <cell r="G7">
            <v>1</v>
          </cell>
          <cell r="H7" t="str">
            <v xml:space="preserve"> </v>
          </cell>
        </row>
        <row r="8">
          <cell r="A8" t="str">
            <v>100-00</v>
          </cell>
          <cell r="B8" t="str">
            <v>100-02</v>
          </cell>
          <cell r="C8" t="str">
            <v>Realizaená dokumentácia</v>
          </cell>
          <cell r="D8" t="str">
            <v>ks</v>
          </cell>
          <cell r="E8">
            <v>1</v>
          </cell>
          <cell r="F8">
            <v>1</v>
          </cell>
          <cell r="G8">
            <v>1</v>
          </cell>
          <cell r="H8" t="str">
            <v xml:space="preserve"> </v>
          </cell>
        </row>
        <row r="9">
          <cell r="A9" t="str">
            <v>100-00</v>
          </cell>
          <cell r="B9" t="str">
            <v>100-03</v>
          </cell>
          <cell r="C9" t="str">
            <v>Dokumentácia skutoeného vyhotovenia</v>
          </cell>
          <cell r="D9" t="str">
            <v>ks</v>
          </cell>
          <cell r="E9">
            <v>1</v>
          </cell>
          <cell r="F9">
            <v>1</v>
          </cell>
          <cell r="G9">
            <v>1</v>
          </cell>
          <cell r="H9" t="str">
            <v xml:space="preserve"> </v>
          </cell>
        </row>
        <row r="10">
          <cell r="A10" t="str">
            <v>100-00</v>
          </cell>
          <cell r="B10" t="str">
            <v>999</v>
          </cell>
          <cell r="C10" t="str">
            <v>Spolu</v>
          </cell>
          <cell r="D10" t="str">
            <v/>
          </cell>
          <cell r="F10" t="str">
            <v/>
          </cell>
          <cell r="G10" t="str">
            <v/>
          </cell>
          <cell r="H10">
            <v>3</v>
          </cell>
        </row>
        <row r="11">
          <cell r="C11" t="str">
            <v xml:space="preserve"> </v>
          </cell>
          <cell r="D11" t="str">
            <v/>
          </cell>
          <cell r="F11" t="str">
            <v/>
          </cell>
          <cell r="G11" t="str">
            <v/>
          </cell>
          <cell r="H11" t="str">
            <v xml:space="preserve"> </v>
          </cell>
        </row>
        <row r="12">
          <cell r="C12" t="str">
            <v xml:space="preserve"> </v>
          </cell>
          <cell r="D12" t="str">
            <v/>
          </cell>
          <cell r="F12" t="str">
            <v/>
          </cell>
          <cell r="G12" t="str">
            <v/>
          </cell>
          <cell r="H12" t="str">
            <v xml:space="preserve"> </v>
          </cell>
        </row>
        <row r="13">
          <cell r="C13" t="str">
            <v xml:space="preserve"> </v>
          </cell>
          <cell r="D13" t="str">
            <v/>
          </cell>
          <cell r="F13" t="str">
            <v/>
          </cell>
          <cell r="G13" t="str">
            <v/>
          </cell>
          <cell r="H13" t="str">
            <v xml:space="preserve"> </v>
          </cell>
        </row>
        <row r="14">
          <cell r="C14" t="str">
            <v xml:space="preserve"> </v>
          </cell>
          <cell r="D14" t="str">
            <v/>
          </cell>
          <cell r="F14" t="str">
            <v/>
          </cell>
          <cell r="G14" t="str">
            <v/>
          </cell>
          <cell r="H14" t="str">
            <v xml:space="preserve"> </v>
          </cell>
        </row>
        <row r="15">
          <cell r="C15" t="str">
            <v xml:space="preserve"> </v>
          </cell>
          <cell r="D15" t="str">
            <v/>
          </cell>
          <cell r="F15" t="str">
            <v/>
          </cell>
          <cell r="G15" t="str">
            <v/>
          </cell>
          <cell r="H15" t="str">
            <v xml:space="preserve"> </v>
          </cell>
        </row>
        <row r="16">
          <cell r="C16" t="str">
            <v xml:space="preserve"> </v>
          </cell>
          <cell r="D16" t="str">
            <v/>
          </cell>
          <cell r="F16" t="str">
            <v/>
          </cell>
          <cell r="G16" t="str">
            <v/>
          </cell>
          <cell r="H16" t="str">
            <v xml:space="preserve"> </v>
          </cell>
        </row>
        <row r="17">
          <cell r="C17" t="str">
            <v xml:space="preserve"> </v>
          </cell>
          <cell r="D17" t="str">
            <v/>
          </cell>
          <cell r="F17" t="str">
            <v/>
          </cell>
          <cell r="G17" t="str">
            <v/>
          </cell>
          <cell r="H17" t="str">
            <v xml:space="preserve"> </v>
          </cell>
        </row>
        <row r="18">
          <cell r="C18" t="str">
            <v xml:space="preserve"> </v>
          </cell>
          <cell r="D18" t="str">
            <v/>
          </cell>
          <cell r="F18" t="str">
            <v/>
          </cell>
          <cell r="G18" t="str">
            <v/>
          </cell>
          <cell r="H18" t="str">
            <v xml:space="preserve"> </v>
          </cell>
        </row>
        <row r="19">
          <cell r="C19" t="str">
            <v xml:space="preserve"> </v>
          </cell>
          <cell r="D19" t="str">
            <v/>
          </cell>
          <cell r="F19" t="str">
            <v/>
          </cell>
          <cell r="G19" t="str">
            <v/>
          </cell>
          <cell r="H19" t="str">
            <v xml:space="preserve"> </v>
          </cell>
        </row>
        <row r="20">
          <cell r="C20" t="str">
            <v xml:space="preserve"> </v>
          </cell>
          <cell r="D20" t="str">
            <v/>
          </cell>
          <cell r="F20" t="str">
            <v/>
          </cell>
          <cell r="G20" t="str">
            <v/>
          </cell>
          <cell r="H20" t="str">
            <v xml:space="preserve"> </v>
          </cell>
        </row>
        <row r="21">
          <cell r="C21" t="str">
            <v xml:space="preserve"> </v>
          </cell>
          <cell r="D21" t="str">
            <v/>
          </cell>
          <cell r="F21" t="str">
            <v/>
          </cell>
          <cell r="G21" t="str">
            <v/>
          </cell>
          <cell r="H21" t="str">
            <v xml:space="preserve"> </v>
          </cell>
        </row>
        <row r="22">
          <cell r="C22" t="str">
            <v xml:space="preserve"> </v>
          </cell>
          <cell r="D22" t="str">
            <v/>
          </cell>
          <cell r="F22" t="str">
            <v/>
          </cell>
          <cell r="G22" t="str">
            <v/>
          </cell>
          <cell r="H22" t="str">
            <v xml:space="preserve"> </v>
          </cell>
        </row>
        <row r="23">
          <cell r="C23" t="str">
            <v xml:space="preserve"> </v>
          </cell>
          <cell r="D23" t="str">
            <v/>
          </cell>
          <cell r="F23" t="str">
            <v/>
          </cell>
          <cell r="G23" t="str">
            <v/>
          </cell>
          <cell r="H23" t="str">
            <v xml:space="preserve"> </v>
          </cell>
        </row>
        <row r="24">
          <cell r="C24" t="str">
            <v xml:space="preserve"> </v>
          </cell>
          <cell r="D24" t="str">
            <v/>
          </cell>
          <cell r="F24" t="str">
            <v/>
          </cell>
          <cell r="G24" t="str">
            <v/>
          </cell>
          <cell r="H24" t="str">
            <v xml:space="preserve"> </v>
          </cell>
        </row>
        <row r="25">
          <cell r="C25" t="str">
            <v xml:space="preserve"> </v>
          </cell>
          <cell r="D25" t="str">
            <v/>
          </cell>
          <cell r="F25" t="str">
            <v/>
          </cell>
          <cell r="G25" t="str">
            <v/>
          </cell>
          <cell r="H25" t="str">
            <v xml:space="preserve"> </v>
          </cell>
        </row>
        <row r="26">
          <cell r="C26" t="str">
            <v xml:space="preserve"> </v>
          </cell>
          <cell r="D26" t="str">
            <v/>
          </cell>
          <cell r="F26" t="str">
            <v/>
          </cell>
          <cell r="G26" t="str">
            <v/>
          </cell>
          <cell r="H26" t="str">
            <v xml:space="preserve"> </v>
          </cell>
        </row>
        <row r="27">
          <cell r="C27" t="str">
            <v xml:space="preserve"> </v>
          </cell>
          <cell r="D27" t="str">
            <v/>
          </cell>
          <cell r="F27" t="str">
            <v/>
          </cell>
          <cell r="G27" t="str">
            <v/>
          </cell>
          <cell r="H27" t="str">
            <v xml:space="preserve"> </v>
          </cell>
        </row>
        <row r="28">
          <cell r="C28" t="str">
            <v xml:space="preserve"> </v>
          </cell>
          <cell r="D28" t="str">
            <v/>
          </cell>
          <cell r="F28" t="str">
            <v/>
          </cell>
          <cell r="G28" t="str">
            <v/>
          </cell>
          <cell r="H28" t="str">
            <v xml:space="preserve"> </v>
          </cell>
        </row>
        <row r="29">
          <cell r="C29" t="str">
            <v xml:space="preserve"> </v>
          </cell>
          <cell r="D29" t="str">
            <v/>
          </cell>
          <cell r="F29" t="str">
            <v/>
          </cell>
          <cell r="G29" t="str">
            <v/>
          </cell>
          <cell r="H29" t="str">
            <v xml:space="preserve"> </v>
          </cell>
        </row>
        <row r="30">
          <cell r="C30" t="str">
            <v xml:space="preserve"> </v>
          </cell>
          <cell r="D30" t="str">
            <v/>
          </cell>
          <cell r="F30" t="str">
            <v/>
          </cell>
          <cell r="G30" t="str">
            <v/>
          </cell>
          <cell r="H30" t="str">
            <v xml:space="preserve"> </v>
          </cell>
        </row>
        <row r="31">
          <cell r="C31" t="str">
            <v xml:space="preserve"> </v>
          </cell>
          <cell r="D31" t="str">
            <v/>
          </cell>
          <cell r="F31" t="str">
            <v/>
          </cell>
          <cell r="G31" t="str">
            <v/>
          </cell>
          <cell r="H31" t="str">
            <v xml:space="preserve"> </v>
          </cell>
        </row>
        <row r="32">
          <cell r="C32" t="str">
            <v xml:space="preserve"> </v>
          </cell>
          <cell r="D32" t="str">
            <v/>
          </cell>
          <cell r="F32" t="str">
            <v/>
          </cell>
          <cell r="G32" t="str">
            <v/>
          </cell>
          <cell r="H32" t="str">
            <v xml:space="preserve"> </v>
          </cell>
        </row>
        <row r="33">
          <cell r="C33" t="str">
            <v xml:space="preserve"> </v>
          </cell>
          <cell r="D33" t="str">
            <v/>
          </cell>
          <cell r="F33" t="str">
            <v/>
          </cell>
          <cell r="G33" t="str">
            <v/>
          </cell>
          <cell r="H33" t="str">
            <v xml:space="preserve"> </v>
          </cell>
        </row>
        <row r="34">
          <cell r="C34" t="str">
            <v xml:space="preserve"> </v>
          </cell>
          <cell r="D34" t="str">
            <v/>
          </cell>
          <cell r="F34" t="str">
            <v/>
          </cell>
          <cell r="G34" t="str">
            <v/>
          </cell>
          <cell r="H34" t="str">
            <v xml:space="preserve"> </v>
          </cell>
        </row>
        <row r="35">
          <cell r="C35" t="str">
            <v xml:space="preserve"> </v>
          </cell>
          <cell r="D35" t="str">
            <v/>
          </cell>
          <cell r="F35" t="str">
            <v/>
          </cell>
          <cell r="G35" t="str">
            <v/>
          </cell>
          <cell r="H35" t="str">
            <v xml:space="preserve"> </v>
          </cell>
        </row>
        <row r="36">
          <cell r="C36" t="str">
            <v xml:space="preserve"> </v>
          </cell>
          <cell r="D36" t="str">
            <v/>
          </cell>
          <cell r="F36" t="str">
            <v/>
          </cell>
          <cell r="G36" t="str">
            <v/>
          </cell>
          <cell r="H36" t="str">
            <v xml:space="preserve"> </v>
          </cell>
        </row>
        <row r="37">
          <cell r="C37" t="str">
            <v xml:space="preserve"> </v>
          </cell>
          <cell r="D37" t="str">
            <v/>
          </cell>
          <cell r="F37" t="str">
            <v/>
          </cell>
          <cell r="G37" t="str">
            <v/>
          </cell>
          <cell r="H37" t="str">
            <v xml:space="preserve"> </v>
          </cell>
        </row>
        <row r="38">
          <cell r="C38" t="str">
            <v xml:space="preserve"> </v>
          </cell>
          <cell r="D38" t="str">
            <v/>
          </cell>
          <cell r="F38" t="str">
            <v/>
          </cell>
          <cell r="G38" t="str">
            <v/>
          </cell>
          <cell r="H38" t="str">
            <v xml:space="preserve"> </v>
          </cell>
        </row>
        <row r="39">
          <cell r="A39" t="str">
            <v>105-00a</v>
          </cell>
          <cell r="C39" t="str">
            <v>Spevnené plochy pravé odpoeívadlo Beckov</v>
          </cell>
          <cell r="D39" t="str">
            <v/>
          </cell>
          <cell r="F39" t="str">
            <v/>
          </cell>
          <cell r="G39" t="str">
            <v/>
          </cell>
          <cell r="H39" t="str">
            <v xml:space="preserve"> </v>
          </cell>
        </row>
        <row r="40">
          <cell r="A40" t="str">
            <v>105-00a</v>
          </cell>
          <cell r="B40" t="str">
            <v>5</v>
          </cell>
          <cell r="C40" t="str">
            <v>KOMUNIKÁCIA</v>
          </cell>
          <cell r="D40" t="str">
            <v/>
          </cell>
          <cell r="F40" t="str">
            <v/>
          </cell>
          <cell r="G40" t="str">
            <v/>
          </cell>
          <cell r="H40" t="str">
            <v xml:space="preserve"> </v>
          </cell>
        </row>
        <row r="41">
          <cell r="A41" t="str">
            <v>105-00a</v>
          </cell>
          <cell r="B41" t="str">
            <v>561 26.1</v>
          </cell>
          <cell r="C41" t="str">
            <v>Podklad zo zeminy stabilizovanej cementom hr. do 200 mm po zhutnení so spracovaním zmesi v miešacom centre z materiálu nakupovaného</v>
          </cell>
          <cell r="D41" t="str">
            <v>m2</v>
          </cell>
          <cell r="E41">
            <v>2469</v>
          </cell>
          <cell r="F41">
            <v>1</v>
          </cell>
          <cell r="G41">
            <v>2469</v>
          </cell>
          <cell r="H41" t="str">
            <v xml:space="preserve"> </v>
          </cell>
        </row>
        <row r="42">
          <cell r="A42" t="str">
            <v>105-00a</v>
          </cell>
          <cell r="B42" t="str">
            <v>561 26.2</v>
          </cell>
          <cell r="C42" t="str">
            <v>Zemina spevnená cementom hr. do 200 mm po zhutnení</v>
          </cell>
          <cell r="D42" t="str">
            <v>m2</v>
          </cell>
          <cell r="E42">
            <v>2014</v>
          </cell>
          <cell r="F42">
            <v>1</v>
          </cell>
          <cell r="G42">
            <v>2014</v>
          </cell>
          <cell r="H42" t="str">
            <v xml:space="preserve"> </v>
          </cell>
        </row>
        <row r="43">
          <cell r="A43" t="str">
            <v>105-00a</v>
          </cell>
          <cell r="B43" t="str">
            <v>564 75.1</v>
          </cell>
          <cell r="C43" t="str">
            <v>Podklad z vibrovaného štrku hr. cez 120 do 150 mm</v>
          </cell>
          <cell r="D43" t="str">
            <v>m2</v>
          </cell>
          <cell r="E43">
            <v>1307</v>
          </cell>
          <cell r="F43">
            <v>1</v>
          </cell>
          <cell r="G43">
            <v>1307</v>
          </cell>
          <cell r="H43" t="str">
            <v xml:space="preserve"> </v>
          </cell>
        </row>
        <row r="44">
          <cell r="A44" t="str">
            <v>105-00a</v>
          </cell>
          <cell r="B44" t="str">
            <v>564 85.1</v>
          </cell>
          <cell r="C44" t="str">
            <v>Podklad zo štrkodrvy hr. cez 120 do 150 mm po zhutnení</v>
          </cell>
          <cell r="D44" t="str">
            <v>m2</v>
          </cell>
          <cell r="E44">
            <v>2906</v>
          </cell>
          <cell r="F44">
            <v>1</v>
          </cell>
          <cell r="G44">
            <v>2906</v>
          </cell>
          <cell r="H44" t="str">
            <v xml:space="preserve"> </v>
          </cell>
        </row>
        <row r="45">
          <cell r="A45" t="str">
            <v>105-00a</v>
          </cell>
          <cell r="B45" t="str">
            <v>565 14.1</v>
          </cell>
          <cell r="C45" t="str">
            <v>Podklad vozovky z asfaltom oba3ovaného kameniva hr. 60 mm po zhutnení</v>
          </cell>
          <cell r="D45" t="str">
            <v>m2</v>
          </cell>
          <cell r="E45">
            <v>2014</v>
          </cell>
          <cell r="F45">
            <v>1</v>
          </cell>
          <cell r="G45">
            <v>2014</v>
          </cell>
          <cell r="H45" t="str">
            <v xml:space="preserve"> </v>
          </cell>
        </row>
        <row r="46">
          <cell r="A46" t="str">
            <v>105-00a</v>
          </cell>
          <cell r="B46" t="str">
            <v>567 12.1</v>
          </cell>
          <cell r="C46" t="str">
            <v>Podklad vozovky z betónu prostého hr.do 150 mm po zhutnení</v>
          </cell>
          <cell r="D46" t="str">
            <v>m2</v>
          </cell>
          <cell r="E46">
            <v>455</v>
          </cell>
          <cell r="F46">
            <v>1</v>
          </cell>
          <cell r="G46">
            <v>455</v>
          </cell>
          <cell r="H46" t="str">
            <v xml:space="preserve"> </v>
          </cell>
        </row>
        <row r="47">
          <cell r="A47" t="str">
            <v>105-00a</v>
          </cell>
          <cell r="B47" t="str">
            <v>573 11</v>
          </cell>
          <cell r="C47" t="str">
            <v>Infiltraený postrek</v>
          </cell>
          <cell r="D47" t="str">
            <v>m2</v>
          </cell>
          <cell r="E47">
            <v>6042</v>
          </cell>
          <cell r="F47">
            <v>1</v>
          </cell>
          <cell r="G47">
            <v>6042</v>
          </cell>
          <cell r="H47" t="str">
            <v xml:space="preserve"> </v>
          </cell>
        </row>
        <row r="48">
          <cell r="A48" t="str">
            <v>105-00a</v>
          </cell>
          <cell r="B48" t="str">
            <v>577 14.2</v>
          </cell>
          <cell r="C48" t="str">
            <v>Betón asfaltový hr. 50 mm po zhutnení - modifikovaný</v>
          </cell>
          <cell r="D48" t="str">
            <v>m2</v>
          </cell>
          <cell r="E48">
            <v>2014</v>
          </cell>
          <cell r="F48">
            <v>1</v>
          </cell>
          <cell r="G48">
            <v>2014</v>
          </cell>
          <cell r="H48" t="str">
            <v xml:space="preserve"> </v>
          </cell>
        </row>
        <row r="49">
          <cell r="A49" t="str">
            <v>105-00a</v>
          </cell>
          <cell r="B49" t="str">
            <v>577 14.3</v>
          </cell>
          <cell r="C49" t="str">
            <v xml:space="preserve">Asfaltový koberec mastixový hr. 50 mm po zhutnení - modifikovaný </v>
          </cell>
          <cell r="D49" t="str">
            <v>m2</v>
          </cell>
          <cell r="E49">
            <v>2014</v>
          </cell>
          <cell r="F49">
            <v>1</v>
          </cell>
          <cell r="G49">
            <v>2014</v>
          </cell>
          <cell r="H49" t="str">
            <v xml:space="preserve"> </v>
          </cell>
        </row>
        <row r="50">
          <cell r="A50" t="str">
            <v>105-00a</v>
          </cell>
          <cell r="B50" t="str">
            <v>591 20.1</v>
          </cell>
          <cell r="C50" t="str">
            <v>Kryt vozovky dláždený</v>
          </cell>
          <cell r="D50" t="str">
            <v>m2</v>
          </cell>
          <cell r="E50">
            <v>892</v>
          </cell>
          <cell r="F50">
            <v>1</v>
          </cell>
          <cell r="G50">
            <v>892</v>
          </cell>
          <cell r="H50" t="str">
            <v xml:space="preserve"> </v>
          </cell>
        </row>
        <row r="51">
          <cell r="A51" t="str">
            <v>105-00a</v>
          </cell>
          <cell r="B51" t="str">
            <v>596 29.1</v>
          </cell>
          <cell r="C51" t="str">
            <v>Kryt komunikácií pre peších dláždený</v>
          </cell>
          <cell r="D51" t="str">
            <v>m2</v>
          </cell>
          <cell r="E51">
            <v>870</v>
          </cell>
          <cell r="F51">
            <v>1</v>
          </cell>
          <cell r="G51">
            <v>870</v>
          </cell>
          <cell r="H51" t="str">
            <v xml:space="preserve"> </v>
          </cell>
        </row>
        <row r="52">
          <cell r="A52" t="str">
            <v>105-00a</v>
          </cell>
          <cell r="B52" t="str">
            <v>9</v>
          </cell>
          <cell r="C52" t="str">
            <v>OSTATNÉ KONŠTRUKCIE</v>
          </cell>
          <cell r="D52" t="str">
            <v/>
          </cell>
          <cell r="F52" t="str">
            <v/>
          </cell>
          <cell r="G52" t="str">
            <v/>
          </cell>
          <cell r="H52" t="str">
            <v xml:space="preserve"> </v>
          </cell>
        </row>
        <row r="53">
          <cell r="A53" t="str">
            <v>105-00a</v>
          </cell>
          <cell r="B53" t="str">
            <v>917 86.1</v>
          </cell>
          <cell r="C53" t="str">
            <v>Chodníkové obrubníky betónové</v>
          </cell>
          <cell r="D53" t="str">
            <v>m</v>
          </cell>
          <cell r="E53">
            <v>1048</v>
          </cell>
          <cell r="F53">
            <v>1</v>
          </cell>
          <cell r="G53">
            <v>1048</v>
          </cell>
          <cell r="H53" t="str">
            <v xml:space="preserve"> </v>
          </cell>
        </row>
        <row r="54">
          <cell r="A54" t="str">
            <v>105-00a</v>
          </cell>
          <cell r="B54" t="str">
            <v>999</v>
          </cell>
          <cell r="C54" t="str">
            <v>Spolu</v>
          </cell>
          <cell r="D54" t="str">
            <v/>
          </cell>
          <cell r="F54" t="str">
            <v/>
          </cell>
          <cell r="G54" t="str">
            <v/>
          </cell>
          <cell r="H54">
            <v>24045</v>
          </cell>
        </row>
        <row r="55">
          <cell r="C55" t="str">
            <v xml:space="preserve"> </v>
          </cell>
          <cell r="D55" t="str">
            <v/>
          </cell>
          <cell r="F55" t="str">
            <v/>
          </cell>
          <cell r="G55" t="str">
            <v/>
          </cell>
          <cell r="H55" t="str">
            <v xml:space="preserve"> </v>
          </cell>
        </row>
        <row r="56">
          <cell r="A56" t="str">
            <v>105-00b</v>
          </cell>
          <cell r="C56" t="str">
            <v>Spevnené plochy 3avé odpoeívadlo Beckov</v>
          </cell>
          <cell r="D56" t="str">
            <v/>
          </cell>
          <cell r="F56" t="str">
            <v/>
          </cell>
          <cell r="G56" t="str">
            <v/>
          </cell>
          <cell r="H56" t="str">
            <v xml:space="preserve"> </v>
          </cell>
        </row>
        <row r="57">
          <cell r="A57" t="str">
            <v>105-00b</v>
          </cell>
          <cell r="B57" t="str">
            <v>5</v>
          </cell>
          <cell r="C57" t="str">
            <v>KOMUNIKÁCIA</v>
          </cell>
          <cell r="D57" t="str">
            <v/>
          </cell>
          <cell r="F57" t="str">
            <v/>
          </cell>
          <cell r="G57" t="str">
            <v/>
          </cell>
          <cell r="H57" t="str">
            <v xml:space="preserve"> </v>
          </cell>
        </row>
        <row r="58">
          <cell r="A58" t="str">
            <v>105-00b</v>
          </cell>
          <cell r="B58" t="str">
            <v>561 26.1</v>
          </cell>
          <cell r="C58" t="str">
            <v>Podklad zo zeminy stabilizovanej cementom hr. do 200 mm po zhutnení so spracovaním zmesi v miešacom centre z materiálu nakupovaného</v>
          </cell>
          <cell r="D58" t="str">
            <v>m2</v>
          </cell>
          <cell r="E58">
            <v>2544</v>
          </cell>
          <cell r="F58">
            <v>1</v>
          </cell>
          <cell r="G58">
            <v>2544</v>
          </cell>
          <cell r="H58" t="str">
            <v xml:space="preserve"> </v>
          </cell>
        </row>
        <row r="59">
          <cell r="A59" t="str">
            <v>105-00b</v>
          </cell>
          <cell r="B59" t="str">
            <v>561 26.2</v>
          </cell>
          <cell r="C59" t="str">
            <v>Zemina spevnená cementom hr. do 200 mm po zhutnení</v>
          </cell>
          <cell r="D59" t="str">
            <v>m2</v>
          </cell>
          <cell r="E59">
            <v>2089</v>
          </cell>
          <cell r="F59">
            <v>1</v>
          </cell>
          <cell r="G59">
            <v>2089</v>
          </cell>
          <cell r="H59" t="str">
            <v xml:space="preserve"> </v>
          </cell>
        </row>
        <row r="60">
          <cell r="A60" t="str">
            <v>105-00b</v>
          </cell>
          <cell r="B60" t="str">
            <v>564 75.1</v>
          </cell>
          <cell r="C60" t="str">
            <v>Podklad z vibrovaného štrku hr. cez 120 do 150 mm</v>
          </cell>
          <cell r="D60" t="str">
            <v>m2</v>
          </cell>
          <cell r="E60">
            <v>1558</v>
          </cell>
          <cell r="F60">
            <v>1</v>
          </cell>
          <cell r="G60">
            <v>1558</v>
          </cell>
          <cell r="H60" t="str">
            <v xml:space="preserve"> </v>
          </cell>
        </row>
        <row r="61">
          <cell r="A61" t="str">
            <v>105-00b</v>
          </cell>
          <cell r="B61" t="str">
            <v>564 85.1</v>
          </cell>
          <cell r="C61" t="str">
            <v>Podklad zo štrkodrvy hr. cez 120 do 150 mm po zhutnení</v>
          </cell>
          <cell r="D61" t="str">
            <v>m2</v>
          </cell>
          <cell r="E61">
            <v>3232</v>
          </cell>
          <cell r="F61">
            <v>1</v>
          </cell>
          <cell r="G61">
            <v>3232</v>
          </cell>
          <cell r="H61" t="str">
            <v xml:space="preserve"> </v>
          </cell>
        </row>
        <row r="62">
          <cell r="A62" t="str">
            <v>105-00b</v>
          </cell>
          <cell r="B62" t="str">
            <v>565 14.1</v>
          </cell>
          <cell r="C62" t="str">
            <v>Podklad vozovky z asfaltom oba3ovaného kameniva hr. 60 mm po zhutnení</v>
          </cell>
          <cell r="D62" t="str">
            <v>m2</v>
          </cell>
          <cell r="E62">
            <v>2089</v>
          </cell>
          <cell r="F62">
            <v>1</v>
          </cell>
          <cell r="G62">
            <v>2089</v>
          </cell>
          <cell r="H62" t="str">
            <v xml:space="preserve"> </v>
          </cell>
        </row>
        <row r="63">
          <cell r="A63" t="str">
            <v>105-00b</v>
          </cell>
          <cell r="B63" t="str">
            <v>567 12.1</v>
          </cell>
          <cell r="C63" t="str">
            <v>Podklad vozovky z betónu prostého hr.do 150 mm po zhutnení</v>
          </cell>
          <cell r="D63" t="str">
            <v>m2</v>
          </cell>
          <cell r="E63">
            <v>455</v>
          </cell>
          <cell r="F63">
            <v>1</v>
          </cell>
          <cell r="G63">
            <v>455</v>
          </cell>
          <cell r="H63" t="str">
            <v xml:space="preserve"> </v>
          </cell>
        </row>
        <row r="64">
          <cell r="A64" t="str">
            <v>105-00b</v>
          </cell>
          <cell r="B64" t="str">
            <v>573 11</v>
          </cell>
          <cell r="C64" t="str">
            <v>Infiltraený postrek</v>
          </cell>
          <cell r="D64" t="str">
            <v>m2</v>
          </cell>
          <cell r="E64">
            <v>6267</v>
          </cell>
          <cell r="F64">
            <v>1</v>
          </cell>
          <cell r="G64">
            <v>6267</v>
          </cell>
          <cell r="H64" t="str">
            <v xml:space="preserve"> </v>
          </cell>
        </row>
        <row r="65">
          <cell r="A65" t="str">
            <v>105-00b</v>
          </cell>
          <cell r="B65" t="str">
            <v>577 14.2</v>
          </cell>
          <cell r="C65" t="str">
            <v>Betón asfaltový hr. 50 mm po zhutnení - modifikovaný</v>
          </cell>
          <cell r="D65" t="str">
            <v>m2</v>
          </cell>
          <cell r="E65">
            <v>2089</v>
          </cell>
          <cell r="F65">
            <v>1</v>
          </cell>
          <cell r="G65">
            <v>2089</v>
          </cell>
          <cell r="H65" t="str">
            <v xml:space="preserve"> </v>
          </cell>
        </row>
        <row r="66">
          <cell r="A66" t="str">
            <v>105-00b</v>
          </cell>
          <cell r="B66" t="str">
            <v>577 14.3</v>
          </cell>
          <cell r="C66" t="str">
            <v xml:space="preserve">Asfaltový koberec mastixový hr. 50 mm po zhutnení - modifikovaný </v>
          </cell>
          <cell r="D66" t="str">
            <v>m2</v>
          </cell>
          <cell r="E66">
            <v>2089</v>
          </cell>
          <cell r="F66">
            <v>1</v>
          </cell>
          <cell r="G66">
            <v>2089</v>
          </cell>
          <cell r="H66" t="str">
            <v xml:space="preserve"> </v>
          </cell>
        </row>
        <row r="67">
          <cell r="A67" t="str">
            <v>105-00b</v>
          </cell>
          <cell r="B67" t="str">
            <v>591 20.1</v>
          </cell>
          <cell r="C67" t="str">
            <v>Kryt vozovky dláždený</v>
          </cell>
          <cell r="D67" t="str">
            <v>m2</v>
          </cell>
          <cell r="E67">
            <v>1143</v>
          </cell>
          <cell r="F67">
            <v>1</v>
          </cell>
          <cell r="G67">
            <v>1143</v>
          </cell>
          <cell r="H67" t="str">
            <v xml:space="preserve"> </v>
          </cell>
        </row>
        <row r="68">
          <cell r="A68" t="str">
            <v>105-00b</v>
          </cell>
          <cell r="B68" t="str">
            <v>596 29.1</v>
          </cell>
          <cell r="C68" t="str">
            <v>Kryt komunikácií pre peších dláždený</v>
          </cell>
          <cell r="D68" t="str">
            <v>m2</v>
          </cell>
          <cell r="E68">
            <v>870</v>
          </cell>
          <cell r="F68">
            <v>1</v>
          </cell>
          <cell r="G68">
            <v>870</v>
          </cell>
          <cell r="H68" t="str">
            <v xml:space="preserve"> </v>
          </cell>
        </row>
        <row r="69">
          <cell r="A69" t="str">
            <v>105-00b</v>
          </cell>
          <cell r="B69" t="str">
            <v>9</v>
          </cell>
          <cell r="C69" t="str">
            <v>OSTATNÉ KONŠTRUKCIE</v>
          </cell>
          <cell r="D69" t="str">
            <v/>
          </cell>
          <cell r="F69" t="str">
            <v/>
          </cell>
          <cell r="G69" t="str">
            <v/>
          </cell>
          <cell r="H69" t="str">
            <v xml:space="preserve"> </v>
          </cell>
        </row>
        <row r="70">
          <cell r="A70" t="str">
            <v>105-00b</v>
          </cell>
          <cell r="B70" t="str">
            <v>917 86.1</v>
          </cell>
          <cell r="C70" t="str">
            <v>Chodníkové obrubníky betónové</v>
          </cell>
          <cell r="D70" t="str">
            <v>m</v>
          </cell>
          <cell r="E70">
            <v>998</v>
          </cell>
          <cell r="F70">
            <v>1</v>
          </cell>
          <cell r="G70">
            <v>998</v>
          </cell>
          <cell r="H70" t="str">
            <v xml:space="preserve"> </v>
          </cell>
        </row>
        <row r="71">
          <cell r="A71" t="str">
            <v>105-00b</v>
          </cell>
          <cell r="B71" t="str">
            <v>999</v>
          </cell>
          <cell r="C71" t="str">
            <v>Spolu</v>
          </cell>
          <cell r="D71" t="str">
            <v/>
          </cell>
          <cell r="F71" t="str">
            <v/>
          </cell>
          <cell r="G71" t="str">
            <v/>
          </cell>
          <cell r="H71">
            <v>25423</v>
          </cell>
        </row>
        <row r="72">
          <cell r="C72" t="str">
            <v xml:space="preserve"> </v>
          </cell>
          <cell r="D72" t="str">
            <v/>
          </cell>
          <cell r="F72" t="str">
            <v/>
          </cell>
          <cell r="G72" t="str">
            <v/>
          </cell>
          <cell r="H72" t="str">
            <v xml:space="preserve"> </v>
          </cell>
        </row>
        <row r="73">
          <cell r="A73" t="str">
            <v>106-00</v>
          </cell>
          <cell r="C73" t="str">
            <v>Spevnené plochy odpoeívadlo Kostolná</v>
          </cell>
          <cell r="D73" t="str">
            <v/>
          </cell>
          <cell r="F73" t="str">
            <v/>
          </cell>
          <cell r="G73" t="str">
            <v/>
          </cell>
          <cell r="H73" t="str">
            <v xml:space="preserve"> </v>
          </cell>
        </row>
        <row r="74">
          <cell r="A74" t="str">
            <v>106-00</v>
          </cell>
          <cell r="B74" t="str">
            <v>5</v>
          </cell>
          <cell r="C74" t="str">
            <v>KOMUNIKÁCIA</v>
          </cell>
          <cell r="D74" t="str">
            <v/>
          </cell>
          <cell r="F74" t="str">
            <v/>
          </cell>
          <cell r="G74" t="str">
            <v/>
          </cell>
          <cell r="H74" t="str">
            <v xml:space="preserve"> </v>
          </cell>
        </row>
        <row r="75">
          <cell r="A75" t="str">
            <v>106-00</v>
          </cell>
          <cell r="B75" t="str">
            <v>561 26.1</v>
          </cell>
          <cell r="C75" t="str">
            <v>Podklad zo zeminy stabilizovanej cementom hr. do 200 mm po zhutnení so spracovaním zmesi v miešacom centre z materiálu nakupovaného</v>
          </cell>
          <cell r="D75" t="str">
            <v>m2</v>
          </cell>
          <cell r="E75">
            <v>2136</v>
          </cell>
          <cell r="F75">
            <v>1</v>
          </cell>
          <cell r="G75">
            <v>2136</v>
          </cell>
          <cell r="H75" t="str">
            <v xml:space="preserve"> </v>
          </cell>
        </row>
        <row r="76">
          <cell r="A76" t="str">
            <v>106-00</v>
          </cell>
          <cell r="B76" t="str">
            <v>561 26.2</v>
          </cell>
          <cell r="C76" t="str">
            <v>Zemina spevnená cementom hr. do 200 mm po zhutnení</v>
          </cell>
          <cell r="D76" t="str">
            <v>m2</v>
          </cell>
          <cell r="E76">
            <v>1768</v>
          </cell>
          <cell r="F76">
            <v>1</v>
          </cell>
          <cell r="G76">
            <v>1768</v>
          </cell>
          <cell r="H76" t="str">
            <v xml:space="preserve"> </v>
          </cell>
        </row>
        <row r="77">
          <cell r="A77" t="str">
            <v>106-00</v>
          </cell>
          <cell r="B77" t="str">
            <v>564 75.1</v>
          </cell>
          <cell r="C77" t="str">
            <v>Podklad z vibrovaného štrku hr. cez 120 do 150 mm</v>
          </cell>
          <cell r="D77" t="str">
            <v>m2</v>
          </cell>
          <cell r="E77">
            <v>819</v>
          </cell>
          <cell r="F77">
            <v>1</v>
          </cell>
          <cell r="G77">
            <v>819</v>
          </cell>
          <cell r="H77" t="str">
            <v xml:space="preserve"> </v>
          </cell>
        </row>
        <row r="78">
          <cell r="A78" t="str">
            <v>106-00</v>
          </cell>
          <cell r="B78" t="str">
            <v>564 85.1</v>
          </cell>
          <cell r="C78" t="str">
            <v>Podklad zo štrkodrvy hr. cez 120 do 150 mm po zhutnení</v>
          </cell>
          <cell r="D78" t="str">
            <v>m2</v>
          </cell>
          <cell r="E78">
            <v>2406</v>
          </cell>
          <cell r="F78">
            <v>1</v>
          </cell>
          <cell r="G78">
            <v>2406</v>
          </cell>
          <cell r="H78" t="str">
            <v xml:space="preserve"> </v>
          </cell>
        </row>
        <row r="79">
          <cell r="A79" t="str">
            <v>106-00</v>
          </cell>
          <cell r="B79" t="str">
            <v>565 14.1</v>
          </cell>
          <cell r="C79" t="str">
            <v>Podklad vozovky z asfaltom oba3ovaného kameniva hr. 60 mm po zhutnení</v>
          </cell>
          <cell r="D79" t="str">
            <v>m2</v>
          </cell>
          <cell r="E79">
            <v>1768</v>
          </cell>
          <cell r="F79">
            <v>1</v>
          </cell>
          <cell r="G79">
            <v>1768</v>
          </cell>
          <cell r="H79" t="str">
            <v xml:space="preserve"> </v>
          </cell>
        </row>
        <row r="80">
          <cell r="A80" t="str">
            <v>106-00</v>
          </cell>
          <cell r="B80" t="str">
            <v>567 12.1</v>
          </cell>
          <cell r="C80" t="str">
            <v>Podklad vozovky z betónu prostého hr.do 150 mm po zhutnení</v>
          </cell>
          <cell r="D80" t="str">
            <v>m2</v>
          </cell>
          <cell r="E80">
            <v>368</v>
          </cell>
          <cell r="F80">
            <v>1</v>
          </cell>
          <cell r="G80">
            <v>368</v>
          </cell>
          <cell r="H80" t="str">
            <v xml:space="preserve"> </v>
          </cell>
        </row>
        <row r="81">
          <cell r="A81" t="str">
            <v>106-00</v>
          </cell>
          <cell r="B81" t="str">
            <v>573 11</v>
          </cell>
          <cell r="C81" t="str">
            <v>Infiltraený postrek</v>
          </cell>
          <cell r="D81" t="str">
            <v>m2</v>
          </cell>
          <cell r="E81">
            <v>5304</v>
          </cell>
          <cell r="F81">
            <v>1</v>
          </cell>
          <cell r="G81">
            <v>5304</v>
          </cell>
          <cell r="H81" t="str">
            <v xml:space="preserve"> </v>
          </cell>
        </row>
        <row r="82">
          <cell r="A82" t="str">
            <v>106-00</v>
          </cell>
          <cell r="B82" t="str">
            <v>577 14.2</v>
          </cell>
          <cell r="C82" t="str">
            <v>Betón asfaltový hr. 50 mm po zhutnení - modifikovaný</v>
          </cell>
          <cell r="D82" t="str">
            <v>m2</v>
          </cell>
          <cell r="E82">
            <v>1768</v>
          </cell>
          <cell r="F82">
            <v>1</v>
          </cell>
          <cell r="G82">
            <v>1768</v>
          </cell>
          <cell r="H82" t="str">
            <v xml:space="preserve"> </v>
          </cell>
        </row>
        <row r="83">
          <cell r="A83" t="str">
            <v>106-00</v>
          </cell>
          <cell r="B83" t="str">
            <v>577 14.3</v>
          </cell>
          <cell r="C83" t="str">
            <v xml:space="preserve">Asfaltový koberec mastixový hr. 50 mm po zhutnení - modifikovaný </v>
          </cell>
          <cell r="D83" t="str">
            <v>m2</v>
          </cell>
          <cell r="E83">
            <v>1768</v>
          </cell>
          <cell r="F83">
            <v>1</v>
          </cell>
          <cell r="G83">
            <v>1768</v>
          </cell>
          <cell r="H83" t="str">
            <v xml:space="preserve"> </v>
          </cell>
        </row>
        <row r="84">
          <cell r="A84" t="str">
            <v>106-00</v>
          </cell>
          <cell r="B84" t="str">
            <v>591 20.1</v>
          </cell>
          <cell r="C84" t="str">
            <v>Kryt vozovky dláždený</v>
          </cell>
          <cell r="D84" t="str">
            <v>m2</v>
          </cell>
          <cell r="E84">
            <v>638</v>
          </cell>
          <cell r="F84">
            <v>1</v>
          </cell>
          <cell r="G84">
            <v>638</v>
          </cell>
          <cell r="H84" t="str">
            <v xml:space="preserve"> </v>
          </cell>
        </row>
        <row r="85">
          <cell r="A85" t="str">
            <v>106-00</v>
          </cell>
          <cell r="B85" t="str">
            <v>596 29.1</v>
          </cell>
          <cell r="C85" t="str">
            <v>Kryt komunikácií pre peších dláždený</v>
          </cell>
          <cell r="D85" t="str">
            <v>m2</v>
          </cell>
          <cell r="E85">
            <v>549</v>
          </cell>
          <cell r="F85">
            <v>1</v>
          </cell>
          <cell r="G85">
            <v>549</v>
          </cell>
          <cell r="H85" t="str">
            <v xml:space="preserve"> </v>
          </cell>
        </row>
        <row r="86">
          <cell r="A86" t="str">
            <v>106-00</v>
          </cell>
          <cell r="B86" t="str">
            <v>9</v>
          </cell>
          <cell r="C86" t="str">
            <v>OSTATNÉ KONŠTRUKCIE</v>
          </cell>
          <cell r="D86" t="str">
            <v/>
          </cell>
          <cell r="F86" t="str">
            <v/>
          </cell>
          <cell r="G86" t="str">
            <v/>
          </cell>
          <cell r="H86" t="str">
            <v xml:space="preserve"> </v>
          </cell>
        </row>
        <row r="87">
          <cell r="A87" t="str">
            <v>106-00</v>
          </cell>
          <cell r="B87" t="str">
            <v>917 86.1</v>
          </cell>
          <cell r="C87" t="str">
            <v>Chodníkové obrubníky betónové</v>
          </cell>
          <cell r="D87" t="str">
            <v>m</v>
          </cell>
          <cell r="E87">
            <v>809</v>
          </cell>
          <cell r="F87">
            <v>1</v>
          </cell>
          <cell r="G87">
            <v>809</v>
          </cell>
          <cell r="H87" t="str">
            <v xml:space="preserve"> </v>
          </cell>
        </row>
        <row r="88">
          <cell r="A88" t="str">
            <v>106-00</v>
          </cell>
          <cell r="B88" t="str">
            <v>999</v>
          </cell>
          <cell r="C88" t="str">
            <v>Spolu</v>
          </cell>
          <cell r="D88" t="str">
            <v/>
          </cell>
          <cell r="F88" t="str">
            <v/>
          </cell>
          <cell r="G88" t="str">
            <v/>
          </cell>
          <cell r="H88">
            <v>20101</v>
          </cell>
        </row>
        <row r="89">
          <cell r="C89" t="str">
            <v xml:space="preserve"> </v>
          </cell>
          <cell r="D89" t="str">
            <v/>
          </cell>
          <cell r="F89" t="str">
            <v/>
          </cell>
          <cell r="G89" t="str">
            <v/>
          </cell>
          <cell r="H89" t="str">
            <v xml:space="preserve"> </v>
          </cell>
        </row>
        <row r="90">
          <cell r="C90" t="str">
            <v xml:space="preserve"> </v>
          </cell>
          <cell r="D90" t="str">
            <v/>
          </cell>
          <cell r="F90" t="str">
            <v/>
          </cell>
          <cell r="G90" t="str">
            <v/>
          </cell>
          <cell r="H90" t="str">
            <v xml:space="preserve"> </v>
          </cell>
        </row>
        <row r="91">
          <cell r="C91" t="str">
            <v xml:space="preserve"> </v>
          </cell>
          <cell r="D91" t="str">
            <v/>
          </cell>
          <cell r="F91" t="str">
            <v/>
          </cell>
          <cell r="G91" t="str">
            <v/>
          </cell>
          <cell r="H91" t="str">
            <v xml:space="preserve"> </v>
          </cell>
        </row>
        <row r="92">
          <cell r="C92" t="str">
            <v xml:space="preserve"> </v>
          </cell>
          <cell r="D92" t="str">
            <v/>
          </cell>
          <cell r="F92" t="str">
            <v/>
          </cell>
          <cell r="G92" t="str">
            <v/>
          </cell>
          <cell r="H92" t="str">
            <v xml:space="preserve"> </v>
          </cell>
        </row>
        <row r="93">
          <cell r="C93" t="str">
            <v xml:space="preserve"> </v>
          </cell>
          <cell r="D93" t="str">
            <v/>
          </cell>
          <cell r="F93" t="str">
            <v/>
          </cell>
          <cell r="G93" t="str">
            <v/>
          </cell>
          <cell r="H93" t="str">
            <v xml:space="preserve"> </v>
          </cell>
        </row>
        <row r="94">
          <cell r="C94" t="str">
            <v xml:space="preserve"> </v>
          </cell>
          <cell r="D94" t="str">
            <v/>
          </cell>
          <cell r="F94" t="str">
            <v/>
          </cell>
          <cell r="G94" t="str">
            <v/>
          </cell>
          <cell r="H94" t="str">
            <v xml:space="preserve"> </v>
          </cell>
        </row>
        <row r="95">
          <cell r="C95" t="str">
            <v xml:space="preserve"> </v>
          </cell>
          <cell r="D95" t="str">
            <v/>
          </cell>
          <cell r="F95" t="str">
            <v/>
          </cell>
          <cell r="G95" t="str">
            <v/>
          </cell>
          <cell r="H95" t="str">
            <v xml:space="preserve"> </v>
          </cell>
        </row>
        <row r="96">
          <cell r="C96" t="str">
            <v xml:space="preserve"> </v>
          </cell>
          <cell r="D96" t="str">
            <v/>
          </cell>
          <cell r="F96" t="str">
            <v/>
          </cell>
          <cell r="G96" t="str">
            <v/>
          </cell>
          <cell r="H96" t="str">
            <v xml:space="preserve"> </v>
          </cell>
        </row>
        <row r="97">
          <cell r="C97" t="str">
            <v xml:space="preserve"> </v>
          </cell>
          <cell r="D97" t="str">
            <v/>
          </cell>
          <cell r="F97" t="str">
            <v/>
          </cell>
          <cell r="G97" t="str">
            <v/>
          </cell>
          <cell r="H97" t="str">
            <v xml:space="preserve"> </v>
          </cell>
        </row>
        <row r="98">
          <cell r="C98" t="str">
            <v xml:space="preserve"> </v>
          </cell>
          <cell r="D98" t="str">
            <v/>
          </cell>
          <cell r="F98" t="str">
            <v/>
          </cell>
          <cell r="G98" t="str">
            <v/>
          </cell>
          <cell r="H98" t="str">
            <v xml:space="preserve"> </v>
          </cell>
        </row>
        <row r="99">
          <cell r="C99" t="str">
            <v xml:space="preserve"> </v>
          </cell>
          <cell r="D99" t="str">
            <v/>
          </cell>
          <cell r="F99" t="str">
            <v/>
          </cell>
          <cell r="G99" t="str">
            <v/>
          </cell>
          <cell r="H99" t="str">
            <v xml:space="preserve"> </v>
          </cell>
        </row>
        <row r="100">
          <cell r="C100" t="str">
            <v xml:space="preserve"> </v>
          </cell>
          <cell r="D100" t="str">
            <v/>
          </cell>
          <cell r="F100" t="str">
            <v/>
          </cell>
          <cell r="G100" t="str">
            <v/>
          </cell>
          <cell r="H100" t="str">
            <v xml:space="preserve"> </v>
          </cell>
        </row>
        <row r="101">
          <cell r="C101" t="str">
            <v xml:space="preserve"> </v>
          </cell>
          <cell r="D101" t="str">
            <v/>
          </cell>
          <cell r="F101" t="str">
            <v/>
          </cell>
          <cell r="G101" t="str">
            <v/>
          </cell>
          <cell r="H101" t="str">
            <v xml:space="preserve"> </v>
          </cell>
        </row>
        <row r="102">
          <cell r="C102" t="str">
            <v xml:space="preserve"> </v>
          </cell>
          <cell r="D102" t="str">
            <v/>
          </cell>
          <cell r="F102" t="str">
            <v/>
          </cell>
          <cell r="G102" t="str">
            <v/>
          </cell>
          <cell r="H102" t="str">
            <v xml:space="preserve"> </v>
          </cell>
        </row>
        <row r="103">
          <cell r="C103" t="str">
            <v xml:space="preserve"> </v>
          </cell>
          <cell r="D103" t="str">
            <v/>
          </cell>
          <cell r="F103" t="str">
            <v/>
          </cell>
          <cell r="G103" t="str">
            <v/>
          </cell>
          <cell r="H103" t="str">
            <v xml:space="preserve"> </v>
          </cell>
        </row>
        <row r="104">
          <cell r="C104" t="str">
            <v xml:space="preserve"> </v>
          </cell>
          <cell r="D104" t="str">
            <v/>
          </cell>
          <cell r="F104" t="str">
            <v/>
          </cell>
          <cell r="G104" t="str">
            <v/>
          </cell>
          <cell r="H104" t="str">
            <v xml:space="preserve"> </v>
          </cell>
        </row>
        <row r="105">
          <cell r="C105" t="str">
            <v xml:space="preserve"> </v>
          </cell>
          <cell r="D105" t="str">
            <v/>
          </cell>
          <cell r="F105" t="str">
            <v/>
          </cell>
          <cell r="G105" t="str">
            <v/>
          </cell>
          <cell r="H105" t="str">
            <v xml:space="preserve"> </v>
          </cell>
        </row>
        <row r="106">
          <cell r="C106" t="str">
            <v xml:space="preserve"> </v>
          </cell>
          <cell r="D106" t="str">
            <v/>
          </cell>
          <cell r="F106" t="str">
            <v/>
          </cell>
          <cell r="G106" t="str">
            <v/>
          </cell>
          <cell r="H106" t="str">
            <v xml:space="preserve"> </v>
          </cell>
        </row>
        <row r="107">
          <cell r="A107" t="str">
            <v>125-00</v>
          </cell>
          <cell r="C107" t="str">
            <v>Prístupová komunikácia na pozemky PD Soblahov</v>
          </cell>
          <cell r="D107" t="str">
            <v/>
          </cell>
          <cell r="F107" t="str">
            <v/>
          </cell>
          <cell r="G107" t="str">
            <v/>
          </cell>
          <cell r="H107" t="str">
            <v xml:space="preserve"> </v>
          </cell>
        </row>
        <row r="108">
          <cell r="A108" t="str">
            <v>125-00</v>
          </cell>
          <cell r="B108" t="str">
            <v>1</v>
          </cell>
          <cell r="C108" t="str">
            <v>ZEMNÉ PRÁCE</v>
          </cell>
          <cell r="D108" t="str">
            <v/>
          </cell>
          <cell r="F108" t="str">
            <v/>
          </cell>
          <cell r="G108" t="str">
            <v/>
          </cell>
          <cell r="H108" t="str">
            <v xml:space="preserve"> </v>
          </cell>
        </row>
        <row r="109">
          <cell r="A109" t="str">
            <v>125-00</v>
          </cell>
          <cell r="B109" t="str">
            <v>120 00.2</v>
          </cell>
          <cell r="C109" t="str">
            <v xml:space="preserve">Poplatok za získanie zeminy zo zemníka </v>
          </cell>
          <cell r="D109" t="str">
            <v>m3</v>
          </cell>
          <cell r="E109">
            <v>2</v>
          </cell>
          <cell r="F109">
            <v>1</v>
          </cell>
          <cell r="G109">
            <v>2</v>
          </cell>
          <cell r="H109" t="str">
            <v xml:space="preserve"> </v>
          </cell>
        </row>
        <row r="110">
          <cell r="A110" t="str">
            <v>125-00</v>
          </cell>
          <cell r="B110" t="str">
            <v>121 10.4</v>
          </cell>
          <cell r="C110" t="str">
            <v>Zobratie ornice</v>
          </cell>
          <cell r="D110" t="str">
            <v>m3</v>
          </cell>
          <cell r="E110">
            <v>2</v>
          </cell>
          <cell r="F110">
            <v>1</v>
          </cell>
          <cell r="G110">
            <v>2</v>
          </cell>
          <cell r="H110" t="str">
            <v xml:space="preserve"> </v>
          </cell>
        </row>
        <row r="111">
          <cell r="A111" t="str">
            <v>125-00</v>
          </cell>
          <cell r="B111" t="str">
            <v>122 75.2</v>
          </cell>
          <cell r="C111" t="str">
            <v>Odkopávky a prekopávky pre spodnú stavbu dia3nic</v>
          </cell>
          <cell r="D111" t="str">
            <v>m3</v>
          </cell>
          <cell r="E111">
            <v>2</v>
          </cell>
          <cell r="F111">
            <v>1</v>
          </cell>
          <cell r="G111">
            <v>2</v>
          </cell>
          <cell r="H111" t="str">
            <v xml:space="preserve"> </v>
          </cell>
        </row>
        <row r="112">
          <cell r="A112" t="str">
            <v>125-00</v>
          </cell>
          <cell r="B112" t="str">
            <v>162 32.4</v>
          </cell>
          <cell r="C112" t="str">
            <v>Vodorovné premiestnenie zeminy</v>
          </cell>
          <cell r="D112" t="str">
            <v>m3</v>
          </cell>
          <cell r="E112">
            <v>2</v>
          </cell>
          <cell r="F112">
            <v>1</v>
          </cell>
          <cell r="G112">
            <v>2</v>
          </cell>
          <cell r="H112" t="str">
            <v xml:space="preserve"> </v>
          </cell>
        </row>
        <row r="113">
          <cell r="A113" t="str">
            <v>125-00</v>
          </cell>
          <cell r="B113" t="str">
            <v>162 70.2</v>
          </cell>
          <cell r="C113" t="str">
            <v>Dovoz zeminy zo zemníka</v>
          </cell>
          <cell r="D113" t="str">
            <v>m3</v>
          </cell>
          <cell r="E113">
            <v>2</v>
          </cell>
          <cell r="F113">
            <v>1</v>
          </cell>
          <cell r="G113">
            <v>2</v>
          </cell>
          <cell r="H113" t="str">
            <v xml:space="preserve"> </v>
          </cell>
        </row>
        <row r="114">
          <cell r="A114" t="str">
            <v>125-00</v>
          </cell>
          <cell r="B114" t="str">
            <v>171 15.1</v>
          </cell>
          <cell r="C114" t="str">
            <v>Uloženie sypaniny do zhutnených násypov</v>
          </cell>
          <cell r="D114" t="str">
            <v>m3</v>
          </cell>
          <cell r="E114">
            <v>2</v>
          </cell>
          <cell r="F114">
            <v>1</v>
          </cell>
          <cell r="G114">
            <v>2</v>
          </cell>
          <cell r="H114" t="str">
            <v xml:space="preserve"> </v>
          </cell>
        </row>
        <row r="115">
          <cell r="A115" t="str">
            <v>125-00</v>
          </cell>
          <cell r="B115" t="str">
            <v>183 95.1</v>
          </cell>
          <cell r="C115" t="str">
            <v>Založenie trávnika hydroosevom</v>
          </cell>
          <cell r="D115" t="str">
            <v>m2</v>
          </cell>
          <cell r="E115">
            <v>2</v>
          </cell>
          <cell r="F115">
            <v>1</v>
          </cell>
          <cell r="G115">
            <v>2</v>
          </cell>
          <cell r="H115" t="str">
            <v xml:space="preserve"> </v>
          </cell>
        </row>
        <row r="116">
          <cell r="A116" t="str">
            <v>125-00</v>
          </cell>
          <cell r="B116" t="str">
            <v>5</v>
          </cell>
          <cell r="C116" t="str">
            <v>KOMUNIKÁCIA</v>
          </cell>
          <cell r="D116" t="str">
            <v/>
          </cell>
          <cell r="F116" t="str">
            <v/>
          </cell>
          <cell r="G116" t="str">
            <v/>
          </cell>
          <cell r="H116" t="str">
            <v xml:space="preserve"> </v>
          </cell>
        </row>
        <row r="117">
          <cell r="A117" t="str">
            <v>125-00</v>
          </cell>
          <cell r="B117" t="str">
            <v>564 27.1</v>
          </cell>
          <cell r="C117" t="str">
            <v>Podklad vozovky zo štrkopiesku hr. cez 200 do 250 mm po zhutnení</v>
          </cell>
          <cell r="D117" t="str">
            <v>m2</v>
          </cell>
          <cell r="E117">
            <v>2</v>
          </cell>
          <cell r="F117">
            <v>1</v>
          </cell>
          <cell r="G117">
            <v>2</v>
          </cell>
          <cell r="H117" t="str">
            <v xml:space="preserve"> </v>
          </cell>
        </row>
        <row r="118">
          <cell r="A118" t="str">
            <v>125-00</v>
          </cell>
          <cell r="B118" t="str">
            <v>564 75.1</v>
          </cell>
          <cell r="C118" t="str">
            <v>Podklad z vibrovaného štrku hr. cez 120 do 150 mm</v>
          </cell>
          <cell r="D118" t="str">
            <v>m2</v>
          </cell>
          <cell r="E118">
            <v>2</v>
          </cell>
          <cell r="F118">
            <v>1</v>
          </cell>
          <cell r="G118">
            <v>2</v>
          </cell>
          <cell r="H118" t="str">
            <v xml:space="preserve"> </v>
          </cell>
        </row>
        <row r="119">
          <cell r="A119" t="str">
            <v>125-00</v>
          </cell>
          <cell r="B119" t="str">
            <v>565 13.1</v>
          </cell>
          <cell r="C119" t="str">
            <v>Podklad vozovky z asfaltom oba3ovaného kameniva hr. do 50 mm po zhutnení</v>
          </cell>
          <cell r="D119" t="str">
            <v>m2</v>
          </cell>
          <cell r="E119">
            <v>2</v>
          </cell>
          <cell r="F119">
            <v>1</v>
          </cell>
          <cell r="G119">
            <v>2</v>
          </cell>
          <cell r="H119" t="str">
            <v xml:space="preserve"> </v>
          </cell>
        </row>
        <row r="120">
          <cell r="A120" t="str">
            <v>125-00</v>
          </cell>
          <cell r="B120" t="str">
            <v>569 50.1</v>
          </cell>
          <cell r="C120" t="str">
            <v>Zriadenie zemných krajníc so zhutnením</v>
          </cell>
          <cell r="D120" t="str">
            <v>m3</v>
          </cell>
          <cell r="E120">
            <v>2</v>
          </cell>
          <cell r="F120">
            <v>1</v>
          </cell>
          <cell r="G120">
            <v>2</v>
          </cell>
          <cell r="H120" t="str">
            <v xml:space="preserve"> </v>
          </cell>
        </row>
        <row r="121">
          <cell r="A121" t="str">
            <v>125-00</v>
          </cell>
          <cell r="B121" t="str">
            <v>573 41</v>
          </cell>
          <cell r="C121" t="str">
            <v>Náter uzatvárací asfaltový</v>
          </cell>
          <cell r="D121" t="str">
            <v>m2</v>
          </cell>
          <cell r="E121">
            <v>2</v>
          </cell>
          <cell r="F121">
            <v>1</v>
          </cell>
          <cell r="G121">
            <v>2</v>
          </cell>
          <cell r="H121" t="str">
            <v xml:space="preserve"> </v>
          </cell>
        </row>
        <row r="122">
          <cell r="A122" t="str">
            <v>125-00</v>
          </cell>
          <cell r="B122" t="str">
            <v>9</v>
          </cell>
          <cell r="C122" t="str">
            <v>OSTATNÉ KONŠTRUKCIE</v>
          </cell>
          <cell r="D122" t="str">
            <v/>
          </cell>
          <cell r="F122" t="str">
            <v/>
          </cell>
          <cell r="G122" t="str">
            <v/>
          </cell>
          <cell r="H122" t="str">
            <v xml:space="preserve"> </v>
          </cell>
        </row>
        <row r="123">
          <cell r="A123" t="str">
            <v>125-00</v>
          </cell>
          <cell r="B123" t="str">
            <v>911 33.10</v>
          </cell>
          <cell r="C123" t="str">
            <v>Zvodidlo oce3ové - zábradelné</v>
          </cell>
          <cell r="D123" t="str">
            <v>m</v>
          </cell>
          <cell r="E123">
            <v>2</v>
          </cell>
          <cell r="F123">
            <v>1</v>
          </cell>
          <cell r="G123">
            <v>2</v>
          </cell>
          <cell r="H123" t="str">
            <v xml:space="preserve"> </v>
          </cell>
        </row>
        <row r="124">
          <cell r="A124" t="str">
            <v>125-00</v>
          </cell>
          <cell r="B124" t="str">
            <v>913 34.1</v>
          </cell>
          <cell r="C124" t="str">
            <v>Medzníky z kameoa</v>
          </cell>
          <cell r="D124" t="str">
            <v>ks</v>
          </cell>
          <cell r="E124">
            <v>2</v>
          </cell>
          <cell r="F124">
            <v>1</v>
          </cell>
          <cell r="G124">
            <v>2</v>
          </cell>
          <cell r="H124" t="str">
            <v xml:space="preserve"> </v>
          </cell>
        </row>
        <row r="125">
          <cell r="A125" t="str">
            <v>125-00</v>
          </cell>
          <cell r="B125" t="str">
            <v>914 40.1</v>
          </cell>
          <cell r="C125" t="str">
            <v>Zvislé dopravné znaeky - s reflexnou fóliou</v>
          </cell>
          <cell r="D125" t="str">
            <v>ks</v>
          </cell>
          <cell r="E125">
            <v>2</v>
          </cell>
          <cell r="F125">
            <v>1</v>
          </cell>
          <cell r="G125">
            <v>2</v>
          </cell>
          <cell r="H125" t="str">
            <v xml:space="preserve"> </v>
          </cell>
        </row>
        <row r="126">
          <cell r="A126" t="str">
            <v>125-00</v>
          </cell>
          <cell r="B126" t="str">
            <v>999</v>
          </cell>
          <cell r="C126" t="str">
            <v>Spolu</v>
          </cell>
          <cell r="D126" t="str">
            <v/>
          </cell>
          <cell r="F126" t="str">
            <v/>
          </cell>
          <cell r="G126" t="str">
            <v/>
          </cell>
          <cell r="H126">
            <v>30</v>
          </cell>
        </row>
        <row r="127">
          <cell r="C127" t="str">
            <v xml:space="preserve"> </v>
          </cell>
          <cell r="D127" t="str">
            <v/>
          </cell>
          <cell r="F127" t="str">
            <v/>
          </cell>
          <cell r="G127" t="str">
            <v/>
          </cell>
          <cell r="H127" t="str">
            <v xml:space="preserve"> </v>
          </cell>
        </row>
        <row r="128">
          <cell r="A128" t="str">
            <v>131-00</v>
          </cell>
          <cell r="C128" t="str">
            <v>Úprava po3nej cesty Beckov, km 3,400</v>
          </cell>
          <cell r="D128" t="str">
            <v/>
          </cell>
          <cell r="F128" t="str">
            <v/>
          </cell>
          <cell r="G128" t="str">
            <v/>
          </cell>
          <cell r="H128" t="str">
            <v xml:space="preserve"> </v>
          </cell>
        </row>
        <row r="129">
          <cell r="A129" t="str">
            <v>131-00</v>
          </cell>
          <cell r="B129" t="str">
            <v>1</v>
          </cell>
          <cell r="C129" t="str">
            <v>ZEMNÉ PRÁCE</v>
          </cell>
          <cell r="D129" t="str">
            <v/>
          </cell>
          <cell r="F129" t="str">
            <v/>
          </cell>
          <cell r="G129" t="str">
            <v/>
          </cell>
          <cell r="H129" t="str">
            <v xml:space="preserve"> </v>
          </cell>
        </row>
        <row r="130">
          <cell r="A130" t="str">
            <v>131-00</v>
          </cell>
          <cell r="B130" t="str">
            <v>113 35.2</v>
          </cell>
          <cell r="C130" t="str">
            <v>Odstránenie podkladu vozovky z kameniva drveného hr. do 150 mm</v>
          </cell>
          <cell r="D130" t="str">
            <v>m3</v>
          </cell>
          <cell r="E130">
            <v>1</v>
          </cell>
          <cell r="F130">
            <v>1</v>
          </cell>
          <cell r="G130">
            <v>1</v>
          </cell>
          <cell r="H130" t="str">
            <v xml:space="preserve"> </v>
          </cell>
        </row>
        <row r="131">
          <cell r="A131" t="str">
            <v>131-00</v>
          </cell>
          <cell r="B131" t="str">
            <v>120 00.2</v>
          </cell>
          <cell r="C131" t="str">
            <v xml:space="preserve">Poplatok za získanie zeminy zo zemníka </v>
          </cell>
          <cell r="D131" t="str">
            <v>m3</v>
          </cell>
          <cell r="E131">
            <v>1</v>
          </cell>
          <cell r="F131">
            <v>1</v>
          </cell>
          <cell r="G131">
            <v>1</v>
          </cell>
          <cell r="H131" t="str">
            <v xml:space="preserve"> </v>
          </cell>
        </row>
        <row r="132">
          <cell r="A132" t="str">
            <v>131-00</v>
          </cell>
          <cell r="B132" t="str">
            <v>121 10.4</v>
          </cell>
          <cell r="C132" t="str">
            <v>Zobratie ornice</v>
          </cell>
          <cell r="D132" t="str">
            <v>m3</v>
          </cell>
          <cell r="E132">
            <v>1</v>
          </cell>
          <cell r="F132">
            <v>1</v>
          </cell>
          <cell r="G132">
            <v>1</v>
          </cell>
          <cell r="H132" t="str">
            <v xml:space="preserve"> </v>
          </cell>
        </row>
        <row r="133">
          <cell r="A133" t="str">
            <v>131-00</v>
          </cell>
          <cell r="B133" t="str">
            <v>122 75.2</v>
          </cell>
          <cell r="C133" t="str">
            <v>Odkopávky a prekopávky pre spodnú stavbu dia3nic</v>
          </cell>
          <cell r="D133" t="str">
            <v>m3</v>
          </cell>
          <cell r="E133">
            <v>1</v>
          </cell>
          <cell r="F133">
            <v>1</v>
          </cell>
          <cell r="G133">
            <v>1</v>
          </cell>
          <cell r="H133" t="str">
            <v xml:space="preserve"> </v>
          </cell>
        </row>
        <row r="134">
          <cell r="A134" t="str">
            <v>131-00</v>
          </cell>
          <cell r="B134" t="str">
            <v>162 32.4</v>
          </cell>
          <cell r="C134" t="str">
            <v>Vodorovné premiestnenie zeminy</v>
          </cell>
          <cell r="D134" t="str">
            <v>m3</v>
          </cell>
          <cell r="E134">
            <v>1</v>
          </cell>
          <cell r="F134">
            <v>1</v>
          </cell>
          <cell r="G134">
            <v>1</v>
          </cell>
          <cell r="H134" t="str">
            <v xml:space="preserve"> </v>
          </cell>
        </row>
        <row r="135">
          <cell r="A135" t="str">
            <v>131-00</v>
          </cell>
          <cell r="B135" t="str">
            <v>162 70.2</v>
          </cell>
          <cell r="C135" t="str">
            <v>Dovoz zeminy zo zemníka</v>
          </cell>
          <cell r="D135" t="str">
            <v>m3</v>
          </cell>
          <cell r="E135">
            <v>1</v>
          </cell>
          <cell r="F135">
            <v>1</v>
          </cell>
          <cell r="G135">
            <v>1</v>
          </cell>
          <cell r="H135" t="str">
            <v xml:space="preserve"> </v>
          </cell>
        </row>
        <row r="136">
          <cell r="A136" t="str">
            <v>131-00</v>
          </cell>
          <cell r="B136" t="str">
            <v>171 15.1</v>
          </cell>
          <cell r="C136" t="str">
            <v>Uloženie sypaniny do zhutnených násypov</v>
          </cell>
          <cell r="D136" t="str">
            <v>m3</v>
          </cell>
          <cell r="E136">
            <v>1</v>
          </cell>
          <cell r="F136">
            <v>1</v>
          </cell>
          <cell r="G136">
            <v>1</v>
          </cell>
          <cell r="H136" t="str">
            <v xml:space="preserve"> </v>
          </cell>
        </row>
        <row r="137">
          <cell r="A137" t="str">
            <v>131-00</v>
          </cell>
          <cell r="B137" t="str">
            <v>183 95.1</v>
          </cell>
          <cell r="C137" t="str">
            <v>Založenie trávnika hydroosevom</v>
          </cell>
          <cell r="D137" t="str">
            <v>m2</v>
          </cell>
          <cell r="E137">
            <v>1</v>
          </cell>
          <cell r="F137">
            <v>1</v>
          </cell>
          <cell r="G137">
            <v>1</v>
          </cell>
          <cell r="H137" t="str">
            <v xml:space="preserve"> </v>
          </cell>
        </row>
        <row r="138">
          <cell r="A138" t="str">
            <v>131-00</v>
          </cell>
          <cell r="B138" t="str">
            <v>5</v>
          </cell>
          <cell r="C138" t="str">
            <v>KOMUNIKÁCIA</v>
          </cell>
          <cell r="D138" t="str">
            <v/>
          </cell>
          <cell r="F138" t="str">
            <v/>
          </cell>
          <cell r="G138" t="str">
            <v/>
          </cell>
          <cell r="H138" t="str">
            <v xml:space="preserve"> </v>
          </cell>
        </row>
        <row r="139">
          <cell r="A139" t="str">
            <v>131-00</v>
          </cell>
          <cell r="B139" t="str">
            <v>564 27.1</v>
          </cell>
          <cell r="C139" t="str">
            <v>Podklad vozovky zo štrkopiesku hr. cez 200 do 250 mm po zhutnení</v>
          </cell>
          <cell r="D139" t="str">
            <v>m2</v>
          </cell>
          <cell r="E139">
            <v>1</v>
          </cell>
          <cell r="F139">
            <v>1</v>
          </cell>
          <cell r="G139">
            <v>1</v>
          </cell>
          <cell r="H139" t="str">
            <v xml:space="preserve"> </v>
          </cell>
        </row>
        <row r="140">
          <cell r="A140" t="str">
            <v>131-00</v>
          </cell>
          <cell r="B140" t="str">
            <v>564 75.1</v>
          </cell>
          <cell r="C140" t="str">
            <v>Podklad z vibrovaného štrku hr. cez 120 do 150 mm</v>
          </cell>
          <cell r="D140" t="str">
            <v>m2</v>
          </cell>
          <cell r="E140">
            <v>1</v>
          </cell>
          <cell r="F140">
            <v>1</v>
          </cell>
          <cell r="G140">
            <v>1</v>
          </cell>
          <cell r="H140" t="str">
            <v xml:space="preserve"> </v>
          </cell>
        </row>
        <row r="141">
          <cell r="A141" t="str">
            <v>131-00</v>
          </cell>
          <cell r="B141" t="str">
            <v>565 13.1</v>
          </cell>
          <cell r="C141" t="str">
            <v>Podklad vozovky z asfaltom oba3ovaného kameniva hr. do 50 mm po zhutnení</v>
          </cell>
          <cell r="D141" t="str">
            <v>m2</v>
          </cell>
          <cell r="E141">
            <v>1</v>
          </cell>
          <cell r="F141">
            <v>1</v>
          </cell>
          <cell r="G141">
            <v>1</v>
          </cell>
          <cell r="H141" t="str">
            <v xml:space="preserve"> </v>
          </cell>
        </row>
        <row r="142">
          <cell r="A142" t="str">
            <v>131-00</v>
          </cell>
          <cell r="B142" t="str">
            <v>569 50.1</v>
          </cell>
          <cell r="C142" t="str">
            <v>Zriadenie zemných krajníc so zhutnením</v>
          </cell>
          <cell r="D142" t="str">
            <v>m3</v>
          </cell>
          <cell r="E142">
            <v>1</v>
          </cell>
          <cell r="F142">
            <v>1</v>
          </cell>
          <cell r="G142">
            <v>1</v>
          </cell>
          <cell r="H142" t="str">
            <v xml:space="preserve"> </v>
          </cell>
        </row>
        <row r="143">
          <cell r="A143" t="str">
            <v>131-00</v>
          </cell>
          <cell r="B143" t="str">
            <v>573 41</v>
          </cell>
          <cell r="C143" t="str">
            <v>Náter uzatvárací asfaltový</v>
          </cell>
          <cell r="D143" t="str">
            <v>m2</v>
          </cell>
          <cell r="E143">
            <v>1</v>
          </cell>
          <cell r="F143">
            <v>1</v>
          </cell>
          <cell r="G143">
            <v>1</v>
          </cell>
          <cell r="H143" t="str">
            <v xml:space="preserve"> </v>
          </cell>
        </row>
        <row r="144">
          <cell r="A144" t="str">
            <v>131-00</v>
          </cell>
          <cell r="B144" t="str">
            <v>9</v>
          </cell>
          <cell r="C144" t="str">
            <v>OSTATNÉ KONŠTRUKCIE</v>
          </cell>
          <cell r="D144" t="str">
            <v/>
          </cell>
          <cell r="F144" t="str">
            <v/>
          </cell>
          <cell r="G144" t="str">
            <v/>
          </cell>
          <cell r="H144" t="str">
            <v xml:space="preserve"> </v>
          </cell>
        </row>
        <row r="145">
          <cell r="A145" t="str">
            <v>131-00</v>
          </cell>
          <cell r="B145" t="str">
            <v>913 34.1</v>
          </cell>
          <cell r="C145" t="str">
            <v>Medzníky z kameoa</v>
          </cell>
          <cell r="D145" t="str">
            <v>ks</v>
          </cell>
          <cell r="E145">
            <v>1</v>
          </cell>
          <cell r="F145">
            <v>1</v>
          </cell>
          <cell r="G145">
            <v>1</v>
          </cell>
          <cell r="H145" t="str">
            <v xml:space="preserve"> </v>
          </cell>
        </row>
        <row r="146">
          <cell r="A146" t="str">
            <v>131-00</v>
          </cell>
          <cell r="B146" t="str">
            <v>960 00.1</v>
          </cell>
          <cell r="C146" t="str">
            <v>Poplatok za skládkovanie vybúraných hmôt, sutí a zeminy</v>
          </cell>
          <cell r="D146" t="str">
            <v>t</v>
          </cell>
          <cell r="E146">
            <v>1</v>
          </cell>
          <cell r="F146">
            <v>1</v>
          </cell>
          <cell r="G146">
            <v>1</v>
          </cell>
          <cell r="H146" t="str">
            <v xml:space="preserve"> </v>
          </cell>
        </row>
        <row r="147">
          <cell r="A147" t="str">
            <v>131-00</v>
          </cell>
          <cell r="B147" t="str">
            <v>999</v>
          </cell>
          <cell r="C147" t="str">
            <v>Spolu</v>
          </cell>
          <cell r="D147" t="str">
            <v/>
          </cell>
          <cell r="F147" t="str">
            <v/>
          </cell>
          <cell r="G147" t="str">
            <v/>
          </cell>
          <cell r="H147">
            <v>15</v>
          </cell>
        </row>
        <row r="148">
          <cell r="C148" t="str">
            <v xml:space="preserve"> </v>
          </cell>
          <cell r="D148" t="str">
            <v/>
          </cell>
          <cell r="F148" t="str">
            <v/>
          </cell>
          <cell r="G148" t="str">
            <v/>
          </cell>
          <cell r="H148" t="str">
            <v xml:space="preserve"> </v>
          </cell>
        </row>
        <row r="149">
          <cell r="A149" t="str">
            <v>132-00</v>
          </cell>
          <cell r="C149" t="str">
            <v>Úprava po3nej cesty Ivanovce</v>
          </cell>
          <cell r="D149" t="str">
            <v/>
          </cell>
          <cell r="F149" t="str">
            <v/>
          </cell>
          <cell r="G149" t="str">
            <v/>
          </cell>
          <cell r="H149" t="str">
            <v xml:space="preserve"> </v>
          </cell>
        </row>
        <row r="150">
          <cell r="A150" t="str">
            <v>132-00</v>
          </cell>
          <cell r="B150" t="str">
            <v>1</v>
          </cell>
          <cell r="C150" t="str">
            <v>ZEMNÉ PRÁCE</v>
          </cell>
          <cell r="D150" t="str">
            <v/>
          </cell>
          <cell r="F150" t="str">
            <v/>
          </cell>
          <cell r="G150" t="str">
            <v/>
          </cell>
          <cell r="H150" t="str">
            <v xml:space="preserve"> </v>
          </cell>
        </row>
        <row r="151">
          <cell r="A151" t="str">
            <v>132-00</v>
          </cell>
          <cell r="B151" t="str">
            <v>113 15.2</v>
          </cell>
          <cell r="C151" t="str">
            <v>Odstránenie krytu vozovky živienej hr. do 150 mm</v>
          </cell>
          <cell r="D151" t="str">
            <v>m2</v>
          </cell>
          <cell r="E151">
            <v>1</v>
          </cell>
          <cell r="F151">
            <v>1</v>
          </cell>
          <cell r="G151">
            <v>1</v>
          </cell>
          <cell r="H151" t="str">
            <v xml:space="preserve"> </v>
          </cell>
        </row>
        <row r="152">
          <cell r="A152" t="str">
            <v>132-00</v>
          </cell>
          <cell r="B152" t="str">
            <v>113 35.2</v>
          </cell>
          <cell r="C152" t="str">
            <v>Odstránenie podkladu vozovky z kameniva drveného hr. do 150 mm</v>
          </cell>
          <cell r="D152" t="str">
            <v>m3</v>
          </cell>
          <cell r="E152">
            <v>1</v>
          </cell>
          <cell r="F152">
            <v>1</v>
          </cell>
          <cell r="G152">
            <v>1</v>
          </cell>
          <cell r="H152" t="str">
            <v xml:space="preserve"> </v>
          </cell>
        </row>
        <row r="153">
          <cell r="A153" t="str">
            <v>132-00</v>
          </cell>
          <cell r="B153" t="str">
            <v>120 00.2</v>
          </cell>
          <cell r="C153" t="str">
            <v xml:space="preserve">Poplatok za získanie zeminy zo zemníka </v>
          </cell>
          <cell r="D153" t="str">
            <v>m3</v>
          </cell>
          <cell r="E153">
            <v>1</v>
          </cell>
          <cell r="F153">
            <v>1</v>
          </cell>
          <cell r="G153">
            <v>1</v>
          </cell>
          <cell r="H153" t="str">
            <v xml:space="preserve"> </v>
          </cell>
        </row>
        <row r="154">
          <cell r="A154" t="str">
            <v>132-00</v>
          </cell>
          <cell r="B154" t="str">
            <v>121 10.4</v>
          </cell>
          <cell r="C154" t="str">
            <v>Zobratie ornice</v>
          </cell>
          <cell r="D154" t="str">
            <v>m3</v>
          </cell>
          <cell r="E154">
            <v>1</v>
          </cell>
          <cell r="F154">
            <v>1</v>
          </cell>
          <cell r="G154">
            <v>1</v>
          </cell>
          <cell r="H154" t="str">
            <v xml:space="preserve"> </v>
          </cell>
        </row>
        <row r="155">
          <cell r="A155" t="str">
            <v>132-00</v>
          </cell>
          <cell r="B155" t="str">
            <v>122 75.2</v>
          </cell>
          <cell r="C155" t="str">
            <v>Odkopávky a prekopávky pre spodnú stavbu dia3nic</v>
          </cell>
          <cell r="D155" t="str">
            <v>m3</v>
          </cell>
          <cell r="E155">
            <v>1</v>
          </cell>
          <cell r="F155">
            <v>1</v>
          </cell>
          <cell r="G155">
            <v>1</v>
          </cell>
          <cell r="H155" t="str">
            <v xml:space="preserve"> </v>
          </cell>
        </row>
        <row r="156">
          <cell r="A156" t="str">
            <v>132-00</v>
          </cell>
          <cell r="B156" t="str">
            <v>162 32.4</v>
          </cell>
          <cell r="C156" t="str">
            <v>Vodorovné premiestnenie zeminy</v>
          </cell>
          <cell r="D156" t="str">
            <v>m3</v>
          </cell>
          <cell r="E156">
            <v>1</v>
          </cell>
          <cell r="F156">
            <v>1</v>
          </cell>
          <cell r="G156">
            <v>1</v>
          </cell>
          <cell r="H156" t="str">
            <v xml:space="preserve"> </v>
          </cell>
        </row>
        <row r="157">
          <cell r="A157" t="str">
            <v>132-00</v>
          </cell>
          <cell r="B157" t="str">
            <v>162 70.2</v>
          </cell>
          <cell r="C157" t="str">
            <v>Dovoz zeminy zo zemníka</v>
          </cell>
          <cell r="D157" t="str">
            <v>m3</v>
          </cell>
          <cell r="E157">
            <v>1</v>
          </cell>
          <cell r="F157">
            <v>1</v>
          </cell>
          <cell r="G157">
            <v>1</v>
          </cell>
          <cell r="H157" t="str">
            <v xml:space="preserve"> </v>
          </cell>
        </row>
        <row r="158">
          <cell r="A158" t="str">
            <v>132-00</v>
          </cell>
          <cell r="B158" t="str">
            <v>171 15.1</v>
          </cell>
          <cell r="C158" t="str">
            <v>Uloženie sypaniny do zhutnených násypov</v>
          </cell>
          <cell r="D158" t="str">
            <v>m3</v>
          </cell>
          <cell r="E158">
            <v>1</v>
          </cell>
          <cell r="F158">
            <v>1</v>
          </cell>
          <cell r="G158">
            <v>1</v>
          </cell>
          <cell r="H158" t="str">
            <v xml:space="preserve"> </v>
          </cell>
        </row>
        <row r="159">
          <cell r="A159" t="str">
            <v>132-00</v>
          </cell>
          <cell r="B159" t="str">
            <v>183 95.1</v>
          </cell>
          <cell r="C159" t="str">
            <v>Založenie trávnika hydroosevom</v>
          </cell>
          <cell r="D159" t="str">
            <v>m2</v>
          </cell>
          <cell r="E159">
            <v>1</v>
          </cell>
          <cell r="F159">
            <v>1</v>
          </cell>
          <cell r="G159">
            <v>1</v>
          </cell>
          <cell r="H159" t="str">
            <v xml:space="preserve"> </v>
          </cell>
        </row>
        <row r="160">
          <cell r="A160" t="str">
            <v>132-00</v>
          </cell>
          <cell r="B160" t="str">
            <v>5</v>
          </cell>
          <cell r="C160" t="str">
            <v>KOMUNIKÁCIA</v>
          </cell>
          <cell r="D160" t="str">
            <v/>
          </cell>
          <cell r="F160" t="str">
            <v/>
          </cell>
          <cell r="G160" t="str">
            <v/>
          </cell>
          <cell r="H160" t="str">
            <v xml:space="preserve"> </v>
          </cell>
        </row>
        <row r="161">
          <cell r="A161" t="str">
            <v>132-00</v>
          </cell>
          <cell r="B161" t="str">
            <v>564 27.1</v>
          </cell>
          <cell r="C161" t="str">
            <v>Podklad vozovky zo štrkopiesku hr. cez 200 do 250 mm po zhutnení</v>
          </cell>
          <cell r="D161" t="str">
            <v>m2</v>
          </cell>
          <cell r="E161">
            <v>1</v>
          </cell>
          <cell r="F161">
            <v>1</v>
          </cell>
          <cell r="G161">
            <v>1</v>
          </cell>
          <cell r="H161" t="str">
            <v xml:space="preserve"> </v>
          </cell>
        </row>
        <row r="162">
          <cell r="A162" t="str">
            <v>132-00</v>
          </cell>
          <cell r="B162" t="str">
            <v>564 75.1</v>
          </cell>
          <cell r="C162" t="str">
            <v>Podklad z vibrovaného štrku hr. cez 120 do 150 mm</v>
          </cell>
          <cell r="D162" t="str">
            <v>m2</v>
          </cell>
          <cell r="E162">
            <v>1</v>
          </cell>
          <cell r="F162">
            <v>1</v>
          </cell>
          <cell r="G162">
            <v>1</v>
          </cell>
          <cell r="H162" t="str">
            <v xml:space="preserve"> </v>
          </cell>
        </row>
        <row r="163">
          <cell r="A163" t="str">
            <v>132-00</v>
          </cell>
          <cell r="B163" t="str">
            <v>565 13.1</v>
          </cell>
          <cell r="C163" t="str">
            <v>Podklad vozovky z asfaltom oba3ovaného kameniva hr. do 50 mm po zhutnení</v>
          </cell>
          <cell r="D163" t="str">
            <v>m2</v>
          </cell>
          <cell r="E163">
            <v>1</v>
          </cell>
          <cell r="F163">
            <v>1</v>
          </cell>
          <cell r="G163">
            <v>1</v>
          </cell>
          <cell r="H163" t="str">
            <v xml:space="preserve"> </v>
          </cell>
        </row>
        <row r="164">
          <cell r="A164" t="str">
            <v>132-00</v>
          </cell>
          <cell r="B164" t="str">
            <v>569 50.1</v>
          </cell>
          <cell r="C164" t="str">
            <v>Zriadenie zemných krajníc so zhutnením</v>
          </cell>
          <cell r="D164" t="str">
            <v>m3</v>
          </cell>
          <cell r="E164">
            <v>1</v>
          </cell>
          <cell r="F164">
            <v>1</v>
          </cell>
          <cell r="G164">
            <v>1</v>
          </cell>
          <cell r="H164" t="str">
            <v xml:space="preserve"> </v>
          </cell>
        </row>
        <row r="165">
          <cell r="A165" t="str">
            <v>132-00</v>
          </cell>
          <cell r="B165" t="str">
            <v>573 41</v>
          </cell>
          <cell r="C165" t="str">
            <v>Náter uzatvárací asfaltový</v>
          </cell>
          <cell r="D165" t="str">
            <v>m2</v>
          </cell>
          <cell r="E165">
            <v>1</v>
          </cell>
          <cell r="F165">
            <v>1</v>
          </cell>
          <cell r="G165">
            <v>1</v>
          </cell>
          <cell r="H165" t="str">
            <v xml:space="preserve"> </v>
          </cell>
        </row>
        <row r="166">
          <cell r="A166" t="str">
            <v>132-00</v>
          </cell>
          <cell r="B166" t="str">
            <v>9</v>
          </cell>
          <cell r="C166" t="str">
            <v>OSTATNÉ KONŠTRUKCIE</v>
          </cell>
          <cell r="D166" t="str">
            <v/>
          </cell>
          <cell r="F166" t="str">
            <v/>
          </cell>
          <cell r="G166" t="str">
            <v/>
          </cell>
          <cell r="H166" t="str">
            <v xml:space="preserve"> </v>
          </cell>
        </row>
        <row r="167">
          <cell r="A167" t="str">
            <v>132-00</v>
          </cell>
          <cell r="B167" t="str">
            <v>911 33.1</v>
          </cell>
          <cell r="C167" t="str">
            <v>Zvodidlo oce3ové cestné</v>
          </cell>
          <cell r="D167" t="str">
            <v>m</v>
          </cell>
          <cell r="E167">
            <v>1</v>
          </cell>
          <cell r="F167">
            <v>1</v>
          </cell>
          <cell r="G167">
            <v>1</v>
          </cell>
          <cell r="H167" t="str">
            <v xml:space="preserve"> </v>
          </cell>
        </row>
        <row r="168">
          <cell r="A168" t="str">
            <v>132-00</v>
          </cell>
          <cell r="B168" t="str">
            <v>913 34.1</v>
          </cell>
          <cell r="C168" t="str">
            <v>Medzníky z kameoa</v>
          </cell>
          <cell r="D168" t="str">
            <v>ks</v>
          </cell>
          <cell r="E168">
            <v>1</v>
          </cell>
          <cell r="F168">
            <v>1</v>
          </cell>
          <cell r="G168">
            <v>1</v>
          </cell>
          <cell r="H168" t="str">
            <v xml:space="preserve"> </v>
          </cell>
        </row>
        <row r="169">
          <cell r="A169" t="str">
            <v>132-00</v>
          </cell>
          <cell r="B169" t="str">
            <v>914 40.1</v>
          </cell>
          <cell r="C169" t="str">
            <v>Zvislé dopravné znaeky - s reflexnou fóliou</v>
          </cell>
          <cell r="D169" t="str">
            <v>ks</v>
          </cell>
          <cell r="E169">
            <v>2</v>
          </cell>
          <cell r="F169">
            <v>1</v>
          </cell>
          <cell r="G169">
            <v>2</v>
          </cell>
          <cell r="H169" t="str">
            <v xml:space="preserve"> </v>
          </cell>
        </row>
        <row r="170">
          <cell r="A170" t="str">
            <v>132-00</v>
          </cell>
          <cell r="B170" t="str">
            <v>960 00.1</v>
          </cell>
          <cell r="C170" t="str">
            <v>Poplatok za skládkovanie vybúraných hmôt, sutí a zeminy</v>
          </cell>
          <cell r="D170" t="str">
            <v>t</v>
          </cell>
          <cell r="E170">
            <v>1</v>
          </cell>
          <cell r="F170">
            <v>1</v>
          </cell>
          <cell r="G170">
            <v>1</v>
          </cell>
          <cell r="H170" t="str">
            <v xml:space="preserve"> </v>
          </cell>
        </row>
        <row r="171">
          <cell r="A171" t="str">
            <v>132-00</v>
          </cell>
          <cell r="B171" t="str">
            <v>999</v>
          </cell>
          <cell r="C171" t="str">
            <v>Spolu</v>
          </cell>
          <cell r="D171" t="str">
            <v/>
          </cell>
          <cell r="F171" t="str">
            <v/>
          </cell>
          <cell r="G171" t="str">
            <v/>
          </cell>
          <cell r="H171">
            <v>19</v>
          </cell>
        </row>
        <row r="172">
          <cell r="C172" t="str">
            <v xml:space="preserve"> </v>
          </cell>
          <cell r="D172" t="str">
            <v/>
          </cell>
          <cell r="F172" t="str">
            <v/>
          </cell>
          <cell r="G172" t="str">
            <v/>
          </cell>
          <cell r="H172" t="str">
            <v xml:space="preserve"> </v>
          </cell>
        </row>
        <row r="173">
          <cell r="A173" t="str">
            <v>133-00</v>
          </cell>
          <cell r="C173" t="str">
            <v>Úprava po3nej cesty Meleice</v>
          </cell>
          <cell r="D173" t="str">
            <v/>
          </cell>
          <cell r="F173" t="str">
            <v/>
          </cell>
          <cell r="G173" t="str">
            <v/>
          </cell>
          <cell r="H173" t="str">
            <v xml:space="preserve"> </v>
          </cell>
        </row>
        <row r="174">
          <cell r="A174" t="str">
            <v>133-00</v>
          </cell>
          <cell r="B174" t="str">
            <v>1</v>
          </cell>
          <cell r="C174" t="str">
            <v>ZEMNÉ PRÁCE</v>
          </cell>
          <cell r="D174" t="str">
            <v/>
          </cell>
          <cell r="F174" t="str">
            <v/>
          </cell>
          <cell r="G174" t="str">
            <v/>
          </cell>
          <cell r="H174" t="str">
            <v xml:space="preserve"> </v>
          </cell>
        </row>
        <row r="175">
          <cell r="A175" t="str">
            <v>133-00</v>
          </cell>
          <cell r="B175" t="str">
            <v>113 35.2</v>
          </cell>
          <cell r="C175" t="str">
            <v>Odstránenie podkladu vozovky z kameniva drveného hr. do 150 mm</v>
          </cell>
          <cell r="D175" t="str">
            <v>m3</v>
          </cell>
          <cell r="E175">
            <v>1</v>
          </cell>
          <cell r="F175">
            <v>1</v>
          </cell>
          <cell r="G175">
            <v>1</v>
          </cell>
          <cell r="H175" t="str">
            <v xml:space="preserve"> </v>
          </cell>
        </row>
        <row r="176">
          <cell r="A176" t="str">
            <v>133-00</v>
          </cell>
          <cell r="B176" t="str">
            <v>120 00.2</v>
          </cell>
          <cell r="C176" t="str">
            <v xml:space="preserve">Poplatok za získanie zeminy zo zemníka </v>
          </cell>
          <cell r="D176" t="str">
            <v>m3</v>
          </cell>
          <cell r="E176">
            <v>1</v>
          </cell>
          <cell r="F176">
            <v>1</v>
          </cell>
          <cell r="G176">
            <v>1</v>
          </cell>
          <cell r="H176" t="str">
            <v xml:space="preserve"> </v>
          </cell>
        </row>
        <row r="177">
          <cell r="A177" t="str">
            <v>133-00</v>
          </cell>
          <cell r="B177" t="str">
            <v>121 10.4</v>
          </cell>
          <cell r="C177" t="str">
            <v>Zobratie ornice</v>
          </cell>
          <cell r="D177" t="str">
            <v>m3</v>
          </cell>
          <cell r="E177">
            <v>1</v>
          </cell>
          <cell r="F177">
            <v>1</v>
          </cell>
          <cell r="G177">
            <v>1</v>
          </cell>
          <cell r="H177" t="str">
            <v xml:space="preserve"> </v>
          </cell>
        </row>
        <row r="178">
          <cell r="A178" t="str">
            <v>133-00</v>
          </cell>
          <cell r="B178" t="str">
            <v>122 75.2</v>
          </cell>
          <cell r="C178" t="str">
            <v>Odkopávky a prekopávky pre spodnú stavbu dia3nic</v>
          </cell>
          <cell r="D178" t="str">
            <v>m3</v>
          </cell>
          <cell r="E178">
            <v>1</v>
          </cell>
          <cell r="F178">
            <v>1</v>
          </cell>
          <cell r="G178">
            <v>1</v>
          </cell>
          <cell r="H178" t="str">
            <v xml:space="preserve"> </v>
          </cell>
        </row>
        <row r="179">
          <cell r="A179" t="str">
            <v>133-00</v>
          </cell>
          <cell r="B179" t="str">
            <v>162 32.4</v>
          </cell>
          <cell r="C179" t="str">
            <v>Vodorovné premiestnenie zeminy</v>
          </cell>
          <cell r="D179" t="str">
            <v>m3</v>
          </cell>
          <cell r="E179">
            <v>1</v>
          </cell>
          <cell r="F179">
            <v>1</v>
          </cell>
          <cell r="G179">
            <v>1</v>
          </cell>
          <cell r="H179" t="str">
            <v xml:space="preserve"> </v>
          </cell>
        </row>
        <row r="180">
          <cell r="A180" t="str">
            <v>133-00</v>
          </cell>
          <cell r="B180" t="str">
            <v>162 70.2</v>
          </cell>
          <cell r="C180" t="str">
            <v>Dovoz zeminy zo zemníka</v>
          </cell>
          <cell r="D180" t="str">
            <v>m3</v>
          </cell>
          <cell r="E180">
            <v>1</v>
          </cell>
          <cell r="F180">
            <v>1</v>
          </cell>
          <cell r="G180">
            <v>1</v>
          </cell>
          <cell r="H180" t="str">
            <v xml:space="preserve"> </v>
          </cell>
        </row>
        <row r="181">
          <cell r="A181" t="str">
            <v>133-00</v>
          </cell>
          <cell r="B181" t="str">
            <v>171 15.1</v>
          </cell>
          <cell r="C181" t="str">
            <v>Uloženie sypaniny do zhutnených násypov</v>
          </cell>
          <cell r="D181" t="str">
            <v>m3</v>
          </cell>
          <cell r="E181">
            <v>1</v>
          </cell>
          <cell r="F181">
            <v>1</v>
          </cell>
          <cell r="G181">
            <v>1</v>
          </cell>
          <cell r="H181" t="str">
            <v xml:space="preserve"> </v>
          </cell>
        </row>
        <row r="182">
          <cell r="A182" t="str">
            <v>133-00</v>
          </cell>
          <cell r="B182" t="str">
            <v>183 95.1</v>
          </cell>
          <cell r="C182" t="str">
            <v>Založenie trávnika hydroosevom</v>
          </cell>
          <cell r="D182" t="str">
            <v>m2</v>
          </cell>
          <cell r="E182">
            <v>1</v>
          </cell>
          <cell r="F182">
            <v>1</v>
          </cell>
          <cell r="G182">
            <v>1</v>
          </cell>
          <cell r="H182" t="str">
            <v xml:space="preserve"> </v>
          </cell>
        </row>
        <row r="183">
          <cell r="A183" t="str">
            <v>133-00</v>
          </cell>
          <cell r="B183">
            <v>3</v>
          </cell>
          <cell r="C183" t="str">
            <v>ZVISLÉ KONŠTRUKCIE</v>
          </cell>
          <cell r="D183" t="str">
            <v/>
          </cell>
          <cell r="F183" t="str">
            <v/>
          </cell>
          <cell r="G183" t="str">
            <v/>
          </cell>
          <cell r="H183" t="str">
            <v xml:space="preserve"> </v>
          </cell>
        </row>
        <row r="184">
          <cell r="A184" t="str">
            <v>133-00</v>
          </cell>
          <cell r="B184" t="str">
            <v>348 17</v>
          </cell>
          <cell r="C184" t="str">
            <v>Zábradlie oce3ové</v>
          </cell>
          <cell r="D184" t="str">
            <v>m</v>
          </cell>
          <cell r="E184">
            <v>1</v>
          </cell>
          <cell r="F184">
            <v>1</v>
          </cell>
          <cell r="G184">
            <v>1</v>
          </cell>
          <cell r="H184" t="str">
            <v xml:space="preserve"> </v>
          </cell>
        </row>
        <row r="185">
          <cell r="A185" t="str">
            <v>133-00</v>
          </cell>
          <cell r="B185" t="str">
            <v>5</v>
          </cell>
          <cell r="C185" t="str">
            <v>KOMUNIKÁCIA</v>
          </cell>
          <cell r="D185" t="str">
            <v/>
          </cell>
          <cell r="F185" t="str">
            <v/>
          </cell>
          <cell r="G185" t="str">
            <v/>
          </cell>
          <cell r="H185" t="str">
            <v xml:space="preserve"> </v>
          </cell>
        </row>
        <row r="186">
          <cell r="A186" t="str">
            <v>133-00</v>
          </cell>
          <cell r="B186" t="str">
            <v>564 27.1</v>
          </cell>
          <cell r="C186" t="str">
            <v>Podklad vozovky zo štrkopiesku hr. cez 200 do 250 mm po zhutnení</v>
          </cell>
          <cell r="D186" t="str">
            <v>m2</v>
          </cell>
          <cell r="E186">
            <v>1</v>
          </cell>
          <cell r="F186">
            <v>1</v>
          </cell>
          <cell r="G186">
            <v>1</v>
          </cell>
          <cell r="H186" t="str">
            <v xml:space="preserve"> </v>
          </cell>
        </row>
        <row r="187">
          <cell r="A187" t="str">
            <v>133-00</v>
          </cell>
          <cell r="B187" t="str">
            <v>564 75.1</v>
          </cell>
          <cell r="C187" t="str">
            <v>Podklad z vibrovaného štrku hr. cez 120 do 150 mm</v>
          </cell>
          <cell r="D187" t="str">
            <v>m2</v>
          </cell>
          <cell r="E187">
            <v>1</v>
          </cell>
          <cell r="F187">
            <v>1</v>
          </cell>
          <cell r="G187">
            <v>1</v>
          </cell>
          <cell r="H187" t="str">
            <v xml:space="preserve"> </v>
          </cell>
        </row>
        <row r="188">
          <cell r="A188" t="str">
            <v>133-00</v>
          </cell>
          <cell r="B188" t="str">
            <v>565 13.1</v>
          </cell>
          <cell r="C188" t="str">
            <v>Podklad vozovky z asfaltom oba3ovaného kameniva hr. do 50 mm po zhutnení</v>
          </cell>
          <cell r="D188" t="str">
            <v>m2</v>
          </cell>
          <cell r="E188">
            <v>1</v>
          </cell>
          <cell r="F188">
            <v>1</v>
          </cell>
          <cell r="G188">
            <v>1</v>
          </cell>
          <cell r="H188" t="str">
            <v xml:space="preserve"> </v>
          </cell>
        </row>
        <row r="189">
          <cell r="A189" t="str">
            <v>133-00</v>
          </cell>
          <cell r="B189" t="str">
            <v>569 50.1</v>
          </cell>
          <cell r="C189" t="str">
            <v>Zriadenie zemných krajníc so zhutnením</v>
          </cell>
          <cell r="D189" t="str">
            <v>m3</v>
          </cell>
          <cell r="E189">
            <v>1</v>
          </cell>
          <cell r="F189">
            <v>1</v>
          </cell>
          <cell r="G189">
            <v>1</v>
          </cell>
          <cell r="H189" t="str">
            <v xml:space="preserve"> </v>
          </cell>
        </row>
        <row r="190">
          <cell r="A190" t="str">
            <v>133-00</v>
          </cell>
          <cell r="B190" t="str">
            <v>573 41</v>
          </cell>
          <cell r="C190" t="str">
            <v>Náter uzatvárací asfaltový</v>
          </cell>
          <cell r="D190" t="str">
            <v>m2</v>
          </cell>
          <cell r="E190">
            <v>1</v>
          </cell>
          <cell r="F190">
            <v>1</v>
          </cell>
          <cell r="G190">
            <v>1</v>
          </cell>
          <cell r="H190" t="str">
            <v xml:space="preserve"> </v>
          </cell>
        </row>
        <row r="191">
          <cell r="A191" t="str">
            <v>133-00</v>
          </cell>
          <cell r="B191" t="str">
            <v>9</v>
          </cell>
          <cell r="C191" t="str">
            <v>OSTATNÉ KONŠTRUKCIE</v>
          </cell>
          <cell r="D191" t="str">
            <v/>
          </cell>
          <cell r="F191" t="str">
            <v/>
          </cell>
          <cell r="G191" t="str">
            <v/>
          </cell>
          <cell r="H191" t="str">
            <v xml:space="preserve"> </v>
          </cell>
        </row>
        <row r="192">
          <cell r="A192" t="str">
            <v>133-00</v>
          </cell>
          <cell r="B192" t="str">
            <v>913 34.1</v>
          </cell>
          <cell r="C192" t="str">
            <v>Medzníky z kameoa</v>
          </cell>
          <cell r="D192" t="str">
            <v>ks</v>
          </cell>
          <cell r="E192">
            <v>1</v>
          </cell>
          <cell r="F192">
            <v>1</v>
          </cell>
          <cell r="G192">
            <v>1</v>
          </cell>
          <cell r="H192" t="str">
            <v xml:space="preserve"> </v>
          </cell>
        </row>
        <row r="193">
          <cell r="A193" t="str">
            <v>133-00</v>
          </cell>
          <cell r="B193" t="str">
            <v>919 42</v>
          </cell>
          <cell r="C193" t="str">
            <v>Eelá cestných priepustov</v>
          </cell>
          <cell r="D193" t="str">
            <v>ks</v>
          </cell>
          <cell r="E193">
            <v>1</v>
          </cell>
          <cell r="F193">
            <v>1</v>
          </cell>
          <cell r="G193">
            <v>1</v>
          </cell>
          <cell r="H193" t="str">
            <v xml:space="preserve"> </v>
          </cell>
        </row>
        <row r="194">
          <cell r="A194" t="str">
            <v>133-00</v>
          </cell>
          <cell r="B194" t="str">
            <v>919 52</v>
          </cell>
          <cell r="C194" t="str">
            <v>Cestný priepust</v>
          </cell>
          <cell r="D194" t="str">
            <v>m</v>
          </cell>
          <cell r="E194">
            <v>1</v>
          </cell>
          <cell r="F194">
            <v>1</v>
          </cell>
          <cell r="G194">
            <v>1</v>
          </cell>
          <cell r="H194" t="str">
            <v xml:space="preserve"> </v>
          </cell>
        </row>
        <row r="195">
          <cell r="A195" t="str">
            <v>133-00</v>
          </cell>
          <cell r="B195" t="str">
            <v>960 00.1</v>
          </cell>
          <cell r="C195" t="str">
            <v>Poplatok za skládkovanie vybúraných hmôt, sutí a zeminy</v>
          </cell>
          <cell r="D195" t="str">
            <v>t</v>
          </cell>
          <cell r="E195">
            <v>1</v>
          </cell>
          <cell r="F195">
            <v>1</v>
          </cell>
          <cell r="G195">
            <v>1</v>
          </cell>
          <cell r="H195" t="str">
            <v xml:space="preserve"> </v>
          </cell>
        </row>
        <row r="196">
          <cell r="A196" t="str">
            <v>133-00</v>
          </cell>
          <cell r="B196" t="str">
            <v>999</v>
          </cell>
          <cell r="C196" t="str">
            <v>Spolu</v>
          </cell>
          <cell r="D196" t="str">
            <v/>
          </cell>
          <cell r="F196" t="str">
            <v/>
          </cell>
          <cell r="G196" t="str">
            <v/>
          </cell>
          <cell r="H196">
            <v>18</v>
          </cell>
        </row>
        <row r="197">
          <cell r="C197" t="str">
            <v xml:space="preserve"> </v>
          </cell>
          <cell r="D197" t="str">
            <v/>
          </cell>
          <cell r="F197" t="str">
            <v/>
          </cell>
          <cell r="G197" t="str">
            <v/>
          </cell>
          <cell r="H197" t="str">
            <v xml:space="preserve"> </v>
          </cell>
        </row>
        <row r="198">
          <cell r="A198" t="str">
            <v>134-00</v>
          </cell>
          <cell r="C198" t="str">
            <v>Úprava po3nej cesty Bierovce</v>
          </cell>
          <cell r="D198" t="str">
            <v/>
          </cell>
          <cell r="F198" t="str">
            <v/>
          </cell>
          <cell r="G198" t="str">
            <v/>
          </cell>
          <cell r="H198" t="str">
            <v xml:space="preserve"> </v>
          </cell>
        </row>
        <row r="199">
          <cell r="A199" t="str">
            <v>134-00</v>
          </cell>
          <cell r="B199" t="str">
            <v>1</v>
          </cell>
          <cell r="C199" t="str">
            <v>ZEMNÉ PRÁCE</v>
          </cell>
          <cell r="D199" t="str">
            <v/>
          </cell>
          <cell r="F199" t="str">
            <v/>
          </cell>
          <cell r="G199" t="str">
            <v/>
          </cell>
          <cell r="H199" t="str">
            <v xml:space="preserve"> </v>
          </cell>
        </row>
        <row r="200">
          <cell r="A200" t="str">
            <v>134-00</v>
          </cell>
          <cell r="B200" t="str">
            <v>113 35.2</v>
          </cell>
          <cell r="C200" t="str">
            <v>Odstránenie podkladu vozovky z kameniva drveného hr. do 150 mm</v>
          </cell>
          <cell r="D200" t="str">
            <v>m3</v>
          </cell>
          <cell r="E200">
            <v>2</v>
          </cell>
          <cell r="F200">
            <v>1</v>
          </cell>
          <cell r="G200">
            <v>2</v>
          </cell>
          <cell r="H200" t="str">
            <v xml:space="preserve"> </v>
          </cell>
        </row>
        <row r="201">
          <cell r="A201" t="str">
            <v>134-00</v>
          </cell>
          <cell r="B201" t="str">
            <v>120 00.2</v>
          </cell>
          <cell r="C201" t="str">
            <v xml:space="preserve">Poplatok za získanie zeminy zo zemníka </v>
          </cell>
          <cell r="D201" t="str">
            <v>m3</v>
          </cell>
          <cell r="E201">
            <v>2</v>
          </cell>
          <cell r="F201">
            <v>1</v>
          </cell>
          <cell r="G201">
            <v>2</v>
          </cell>
          <cell r="H201" t="str">
            <v xml:space="preserve"> </v>
          </cell>
        </row>
        <row r="202">
          <cell r="A202" t="str">
            <v>134-00</v>
          </cell>
          <cell r="B202" t="str">
            <v>121 10.4</v>
          </cell>
          <cell r="C202" t="str">
            <v>Zobratie ornice</v>
          </cell>
          <cell r="D202" t="str">
            <v>m3</v>
          </cell>
          <cell r="E202">
            <v>2</v>
          </cell>
          <cell r="F202">
            <v>1</v>
          </cell>
          <cell r="G202">
            <v>2</v>
          </cell>
          <cell r="H202" t="str">
            <v xml:space="preserve"> </v>
          </cell>
        </row>
        <row r="203">
          <cell r="A203" t="str">
            <v>134-00</v>
          </cell>
          <cell r="B203" t="str">
            <v>122 75.2</v>
          </cell>
          <cell r="C203" t="str">
            <v>Odkopávky a prekopávky pre spodnú stavbu dia3nic</v>
          </cell>
          <cell r="D203" t="str">
            <v>m3</v>
          </cell>
          <cell r="E203">
            <v>2</v>
          </cell>
          <cell r="F203">
            <v>1</v>
          </cell>
          <cell r="G203">
            <v>2</v>
          </cell>
          <cell r="H203" t="str">
            <v xml:space="preserve"> </v>
          </cell>
        </row>
        <row r="204">
          <cell r="A204" t="str">
            <v>134-00</v>
          </cell>
          <cell r="B204" t="str">
            <v>162 32.4</v>
          </cell>
          <cell r="C204" t="str">
            <v>Vodorovné premiestnenie zeminy</v>
          </cell>
          <cell r="D204" t="str">
            <v>m3</v>
          </cell>
          <cell r="E204">
            <v>2</v>
          </cell>
          <cell r="F204">
            <v>1</v>
          </cell>
          <cell r="G204">
            <v>2</v>
          </cell>
          <cell r="H204" t="str">
            <v xml:space="preserve"> </v>
          </cell>
        </row>
        <row r="205">
          <cell r="A205" t="str">
            <v>134-00</v>
          </cell>
          <cell r="B205" t="str">
            <v>162 70.2</v>
          </cell>
          <cell r="C205" t="str">
            <v>Dovoz zeminy zo zemníka</v>
          </cell>
          <cell r="D205" t="str">
            <v>m3</v>
          </cell>
          <cell r="E205">
            <v>2</v>
          </cell>
          <cell r="F205">
            <v>1</v>
          </cell>
          <cell r="G205">
            <v>2</v>
          </cell>
          <cell r="H205" t="str">
            <v xml:space="preserve"> </v>
          </cell>
        </row>
        <row r="206">
          <cell r="A206" t="str">
            <v>134-00</v>
          </cell>
          <cell r="B206" t="str">
            <v>171 15.1</v>
          </cell>
          <cell r="C206" t="str">
            <v>Uloženie sypaniny do zhutnených násypov</v>
          </cell>
          <cell r="D206" t="str">
            <v>m3</v>
          </cell>
          <cell r="E206">
            <v>2</v>
          </cell>
          <cell r="F206">
            <v>1</v>
          </cell>
          <cell r="G206">
            <v>2</v>
          </cell>
          <cell r="H206" t="str">
            <v xml:space="preserve"> </v>
          </cell>
        </row>
        <row r="207">
          <cell r="A207" t="str">
            <v>134-00</v>
          </cell>
          <cell r="B207" t="str">
            <v>183 95.1</v>
          </cell>
          <cell r="C207" t="str">
            <v>Založenie trávnika hydroosevom</v>
          </cell>
          <cell r="D207" t="str">
            <v>m2</v>
          </cell>
          <cell r="E207">
            <v>2</v>
          </cell>
          <cell r="F207">
            <v>1</v>
          </cell>
          <cell r="G207">
            <v>2</v>
          </cell>
          <cell r="H207" t="str">
            <v xml:space="preserve"> </v>
          </cell>
        </row>
        <row r="208">
          <cell r="A208" t="str">
            <v>134-00</v>
          </cell>
          <cell r="B208" t="str">
            <v>5</v>
          </cell>
          <cell r="C208" t="str">
            <v>KOMUNIKÁCIA</v>
          </cell>
          <cell r="D208" t="str">
            <v/>
          </cell>
          <cell r="F208" t="str">
            <v/>
          </cell>
          <cell r="G208" t="str">
            <v/>
          </cell>
          <cell r="H208" t="str">
            <v xml:space="preserve"> </v>
          </cell>
        </row>
        <row r="209">
          <cell r="A209" t="str">
            <v>134-00</v>
          </cell>
          <cell r="B209" t="str">
            <v>564 27.1</v>
          </cell>
          <cell r="C209" t="str">
            <v>Podklad vozovky zo štrkopiesku hr. cez 200 do 250 mm po zhutnení</v>
          </cell>
          <cell r="D209" t="str">
            <v>m2</v>
          </cell>
          <cell r="E209">
            <v>2</v>
          </cell>
          <cell r="F209">
            <v>1</v>
          </cell>
          <cell r="G209">
            <v>2</v>
          </cell>
          <cell r="H209" t="str">
            <v xml:space="preserve"> </v>
          </cell>
        </row>
        <row r="210">
          <cell r="A210" t="str">
            <v>134-00</v>
          </cell>
          <cell r="B210" t="str">
            <v>564 75.1</v>
          </cell>
          <cell r="C210" t="str">
            <v>Podklad z vibrovaného štrku hr. cez 120 do 150 mm</v>
          </cell>
          <cell r="D210" t="str">
            <v>m2</v>
          </cell>
          <cell r="E210">
            <v>2</v>
          </cell>
          <cell r="F210">
            <v>1</v>
          </cell>
          <cell r="G210">
            <v>2</v>
          </cell>
          <cell r="H210" t="str">
            <v xml:space="preserve"> </v>
          </cell>
        </row>
        <row r="211">
          <cell r="A211" t="str">
            <v>134-00</v>
          </cell>
          <cell r="B211" t="str">
            <v>565 13.1</v>
          </cell>
          <cell r="C211" t="str">
            <v>Podklad vozovky z asfaltom oba3ovaného kameniva hr. do 50 mm po zhutnení</v>
          </cell>
          <cell r="D211" t="str">
            <v>m2</v>
          </cell>
          <cell r="E211">
            <v>2</v>
          </cell>
          <cell r="F211">
            <v>1</v>
          </cell>
          <cell r="G211">
            <v>2</v>
          </cell>
          <cell r="H211" t="str">
            <v xml:space="preserve"> </v>
          </cell>
        </row>
        <row r="212">
          <cell r="A212" t="str">
            <v>134-00</v>
          </cell>
          <cell r="B212" t="str">
            <v>569 50.1</v>
          </cell>
          <cell r="C212" t="str">
            <v>Zriadenie zemných krajníc so zhutnením</v>
          </cell>
          <cell r="D212" t="str">
            <v>m3</v>
          </cell>
          <cell r="E212">
            <v>2</v>
          </cell>
          <cell r="F212">
            <v>1</v>
          </cell>
          <cell r="G212">
            <v>2</v>
          </cell>
          <cell r="H212" t="str">
            <v xml:space="preserve"> </v>
          </cell>
        </row>
        <row r="213">
          <cell r="A213" t="str">
            <v>134-00</v>
          </cell>
          <cell r="B213" t="str">
            <v>573 41</v>
          </cell>
          <cell r="C213" t="str">
            <v>Náter uzatvárací asfaltový</v>
          </cell>
          <cell r="D213" t="str">
            <v>m2</v>
          </cell>
          <cell r="E213">
            <v>2</v>
          </cell>
          <cell r="F213">
            <v>1</v>
          </cell>
          <cell r="G213">
            <v>2</v>
          </cell>
          <cell r="H213" t="str">
            <v xml:space="preserve"> </v>
          </cell>
        </row>
        <row r="214">
          <cell r="A214" t="str">
            <v>134-00</v>
          </cell>
          <cell r="B214" t="str">
            <v>9</v>
          </cell>
          <cell r="C214" t="str">
            <v>OSTATNÉ KONŠTRUKCIE</v>
          </cell>
          <cell r="D214" t="str">
            <v/>
          </cell>
          <cell r="F214" t="str">
            <v/>
          </cell>
          <cell r="G214" t="str">
            <v/>
          </cell>
          <cell r="H214" t="str">
            <v xml:space="preserve"> </v>
          </cell>
        </row>
        <row r="215">
          <cell r="A215" t="str">
            <v>134-00</v>
          </cell>
          <cell r="B215" t="str">
            <v>911 33.11</v>
          </cell>
          <cell r="C215" t="str">
            <v>Zvodidlo oce3ové cestné</v>
          </cell>
          <cell r="D215" t="str">
            <v>m</v>
          </cell>
          <cell r="E215">
            <v>2</v>
          </cell>
          <cell r="F215">
            <v>1</v>
          </cell>
          <cell r="G215">
            <v>2</v>
          </cell>
          <cell r="H215" t="str">
            <v xml:space="preserve"> </v>
          </cell>
        </row>
        <row r="216">
          <cell r="A216" t="str">
            <v>134-00</v>
          </cell>
          <cell r="B216" t="str">
            <v>913 34.1</v>
          </cell>
          <cell r="C216" t="str">
            <v>Medzníky z kameoa</v>
          </cell>
          <cell r="D216" t="str">
            <v>ks</v>
          </cell>
          <cell r="E216">
            <v>2</v>
          </cell>
          <cell r="F216">
            <v>1</v>
          </cell>
          <cell r="G216">
            <v>2</v>
          </cell>
          <cell r="H216" t="str">
            <v xml:space="preserve"> </v>
          </cell>
        </row>
        <row r="217">
          <cell r="A217" t="str">
            <v>134-00</v>
          </cell>
          <cell r="B217" t="str">
            <v>960 00.1</v>
          </cell>
          <cell r="C217" t="str">
            <v>Poplatok za skládkovanie vybúraných hmôt, sutí a zeminy</v>
          </cell>
          <cell r="D217" t="str">
            <v>t</v>
          </cell>
          <cell r="E217">
            <v>2</v>
          </cell>
          <cell r="F217">
            <v>1</v>
          </cell>
          <cell r="G217">
            <v>2</v>
          </cell>
          <cell r="H217" t="str">
            <v xml:space="preserve"> </v>
          </cell>
        </row>
        <row r="218">
          <cell r="A218" t="str">
            <v>134-00</v>
          </cell>
          <cell r="B218" t="str">
            <v>999</v>
          </cell>
          <cell r="C218" t="str">
            <v>Spolu</v>
          </cell>
          <cell r="D218" t="str">
            <v/>
          </cell>
          <cell r="F218" t="str">
            <v/>
          </cell>
          <cell r="G218" t="str">
            <v/>
          </cell>
          <cell r="H218">
            <v>32</v>
          </cell>
        </row>
        <row r="219">
          <cell r="C219" t="str">
            <v xml:space="preserve"> </v>
          </cell>
          <cell r="D219" t="str">
            <v/>
          </cell>
          <cell r="F219" t="str">
            <v/>
          </cell>
          <cell r="G219" t="str">
            <v/>
          </cell>
          <cell r="H219" t="str">
            <v xml:space="preserve"> </v>
          </cell>
        </row>
        <row r="220">
          <cell r="A220" t="str">
            <v>135-00</v>
          </cell>
          <cell r="C220" t="str">
            <v>Súbežná po3ná cesta RDP Chocholná - Veleice</v>
          </cell>
          <cell r="D220" t="str">
            <v/>
          </cell>
          <cell r="F220" t="str">
            <v/>
          </cell>
          <cell r="G220" t="str">
            <v/>
          </cell>
          <cell r="H220" t="str">
            <v xml:space="preserve"> </v>
          </cell>
        </row>
        <row r="221">
          <cell r="A221" t="str">
            <v>135-00</v>
          </cell>
          <cell r="B221" t="str">
            <v>1</v>
          </cell>
          <cell r="C221" t="str">
            <v>ZEMNÉ PRÁCE</v>
          </cell>
          <cell r="D221" t="str">
            <v/>
          </cell>
          <cell r="F221" t="str">
            <v/>
          </cell>
          <cell r="G221" t="str">
            <v/>
          </cell>
          <cell r="H221" t="str">
            <v xml:space="preserve"> </v>
          </cell>
        </row>
        <row r="222">
          <cell r="A222" t="str">
            <v>135-00</v>
          </cell>
          <cell r="B222" t="str">
            <v>120 00.2</v>
          </cell>
          <cell r="C222" t="str">
            <v xml:space="preserve">Poplatok za získanie zeminy zo zemníka </v>
          </cell>
          <cell r="D222" t="str">
            <v>m3</v>
          </cell>
          <cell r="E222">
            <v>1</v>
          </cell>
          <cell r="F222">
            <v>1</v>
          </cell>
          <cell r="G222">
            <v>1</v>
          </cell>
          <cell r="H222" t="str">
            <v xml:space="preserve"> </v>
          </cell>
        </row>
        <row r="223">
          <cell r="A223" t="str">
            <v>135-00</v>
          </cell>
          <cell r="B223" t="str">
            <v>121 10.4</v>
          </cell>
          <cell r="C223" t="str">
            <v>Zobratie ornice</v>
          </cell>
          <cell r="D223" t="str">
            <v>m3</v>
          </cell>
          <cell r="E223">
            <v>1</v>
          </cell>
          <cell r="F223">
            <v>1</v>
          </cell>
          <cell r="G223">
            <v>1</v>
          </cell>
          <cell r="H223" t="str">
            <v xml:space="preserve"> </v>
          </cell>
        </row>
        <row r="224">
          <cell r="A224" t="str">
            <v>135-00</v>
          </cell>
          <cell r="B224" t="str">
            <v>122 75.2</v>
          </cell>
          <cell r="C224" t="str">
            <v>Odkopávky a prekopávky pre spodnú stavbu dia3nic</v>
          </cell>
          <cell r="D224" t="str">
            <v>m3</v>
          </cell>
          <cell r="E224">
            <v>1</v>
          </cell>
          <cell r="F224">
            <v>1</v>
          </cell>
          <cell r="G224">
            <v>1</v>
          </cell>
          <cell r="H224" t="str">
            <v xml:space="preserve"> </v>
          </cell>
        </row>
        <row r="225">
          <cell r="A225" t="str">
            <v>135-00</v>
          </cell>
          <cell r="B225" t="str">
            <v>162 32.4</v>
          </cell>
          <cell r="C225" t="str">
            <v>Vodorovné premiestnenie zeminy</v>
          </cell>
          <cell r="D225" t="str">
            <v>m3</v>
          </cell>
          <cell r="E225">
            <v>1</v>
          </cell>
          <cell r="F225">
            <v>1</v>
          </cell>
          <cell r="G225">
            <v>1</v>
          </cell>
          <cell r="H225" t="str">
            <v xml:space="preserve"> </v>
          </cell>
        </row>
        <row r="226">
          <cell r="A226" t="str">
            <v>135-00</v>
          </cell>
          <cell r="B226" t="str">
            <v>162 70.2</v>
          </cell>
          <cell r="C226" t="str">
            <v>Dovoz zeminy zo zemníka</v>
          </cell>
          <cell r="D226" t="str">
            <v>m3</v>
          </cell>
          <cell r="E226">
            <v>1</v>
          </cell>
          <cell r="F226">
            <v>1</v>
          </cell>
          <cell r="G226">
            <v>1</v>
          </cell>
          <cell r="H226" t="str">
            <v xml:space="preserve"> </v>
          </cell>
        </row>
        <row r="227">
          <cell r="A227" t="str">
            <v>135-00</v>
          </cell>
          <cell r="B227" t="str">
            <v>171 15.1</v>
          </cell>
          <cell r="C227" t="str">
            <v>Uloženie sypaniny do zhutnených násypov</v>
          </cell>
          <cell r="D227" t="str">
            <v>m3</v>
          </cell>
          <cell r="E227">
            <v>1</v>
          </cell>
          <cell r="F227">
            <v>1</v>
          </cell>
          <cell r="G227">
            <v>1</v>
          </cell>
          <cell r="H227" t="str">
            <v xml:space="preserve"> </v>
          </cell>
        </row>
        <row r="228">
          <cell r="A228" t="str">
            <v>135-00</v>
          </cell>
          <cell r="B228" t="str">
            <v>183 95.1</v>
          </cell>
          <cell r="C228" t="str">
            <v>Založenie trávnika hydroosevom</v>
          </cell>
          <cell r="D228" t="str">
            <v>m2</v>
          </cell>
          <cell r="E228">
            <v>1</v>
          </cell>
          <cell r="F228">
            <v>1</v>
          </cell>
          <cell r="G228">
            <v>1</v>
          </cell>
          <cell r="H228" t="str">
            <v xml:space="preserve"> </v>
          </cell>
        </row>
        <row r="229">
          <cell r="A229" t="str">
            <v>135-00</v>
          </cell>
          <cell r="B229">
            <v>3</v>
          </cell>
          <cell r="C229" t="str">
            <v>ZVISLÉ KONŠTRUKCIE</v>
          </cell>
          <cell r="D229" t="str">
            <v/>
          </cell>
          <cell r="F229" t="str">
            <v/>
          </cell>
          <cell r="G229" t="str">
            <v/>
          </cell>
          <cell r="H229" t="str">
            <v xml:space="preserve"> </v>
          </cell>
        </row>
        <row r="230">
          <cell r="A230" t="str">
            <v>135-00</v>
          </cell>
          <cell r="B230" t="str">
            <v>348 17</v>
          </cell>
          <cell r="C230" t="str">
            <v>Zábradlie oce3ové</v>
          </cell>
          <cell r="D230" t="str">
            <v>m</v>
          </cell>
          <cell r="E230">
            <v>1</v>
          </cell>
          <cell r="F230">
            <v>1</v>
          </cell>
          <cell r="G230">
            <v>1</v>
          </cell>
          <cell r="H230" t="str">
            <v xml:space="preserve"> </v>
          </cell>
        </row>
        <row r="231">
          <cell r="A231" t="str">
            <v>135-00</v>
          </cell>
          <cell r="B231" t="str">
            <v>5</v>
          </cell>
          <cell r="C231" t="str">
            <v>KOMUNIKÁCIA</v>
          </cell>
          <cell r="D231" t="str">
            <v/>
          </cell>
          <cell r="F231" t="str">
            <v/>
          </cell>
          <cell r="G231" t="str">
            <v/>
          </cell>
          <cell r="H231" t="str">
            <v xml:space="preserve"> </v>
          </cell>
        </row>
        <row r="232">
          <cell r="A232" t="str">
            <v>135-00</v>
          </cell>
          <cell r="B232" t="str">
            <v>564 27.1</v>
          </cell>
          <cell r="C232" t="str">
            <v>Podklad vozovky zo štrkopiesku hr. cez 200 do 250 mm po zhutnení</v>
          </cell>
          <cell r="D232" t="str">
            <v>m2</v>
          </cell>
          <cell r="E232">
            <v>1</v>
          </cell>
          <cell r="F232">
            <v>1</v>
          </cell>
          <cell r="G232">
            <v>1</v>
          </cell>
          <cell r="H232" t="str">
            <v xml:space="preserve"> </v>
          </cell>
        </row>
        <row r="233">
          <cell r="A233" t="str">
            <v>135-00</v>
          </cell>
          <cell r="B233" t="str">
            <v>564 75.1</v>
          </cell>
          <cell r="C233" t="str">
            <v>Podklad z vibrovaného štrku hr. cez 120 do 150 mm</v>
          </cell>
          <cell r="D233" t="str">
            <v>m2</v>
          </cell>
          <cell r="E233">
            <v>1</v>
          </cell>
          <cell r="F233">
            <v>1</v>
          </cell>
          <cell r="G233">
            <v>1</v>
          </cell>
          <cell r="H233" t="str">
            <v xml:space="preserve"> </v>
          </cell>
        </row>
        <row r="234">
          <cell r="A234" t="str">
            <v>135-00</v>
          </cell>
          <cell r="B234" t="str">
            <v>565 13.1</v>
          </cell>
          <cell r="C234" t="str">
            <v>Podklad vozovky z asfaltom oba3ovaného kameniva hr. do 50 mm po zhutnení</v>
          </cell>
          <cell r="D234" t="str">
            <v>m2</v>
          </cell>
          <cell r="E234">
            <v>1</v>
          </cell>
          <cell r="F234">
            <v>1</v>
          </cell>
          <cell r="G234">
            <v>1</v>
          </cell>
          <cell r="H234" t="str">
            <v xml:space="preserve"> </v>
          </cell>
        </row>
        <row r="235">
          <cell r="A235" t="str">
            <v>135-00</v>
          </cell>
          <cell r="B235" t="str">
            <v>569 50.1</v>
          </cell>
          <cell r="C235" t="str">
            <v>Zriadenie zemných krajníc so zhutnením</v>
          </cell>
          <cell r="D235" t="str">
            <v>m3</v>
          </cell>
          <cell r="E235">
            <v>1</v>
          </cell>
          <cell r="F235">
            <v>1</v>
          </cell>
          <cell r="G235">
            <v>1</v>
          </cell>
          <cell r="H235" t="str">
            <v xml:space="preserve"> </v>
          </cell>
        </row>
        <row r="236">
          <cell r="A236" t="str">
            <v>135-00</v>
          </cell>
          <cell r="B236" t="str">
            <v>573 41</v>
          </cell>
          <cell r="C236" t="str">
            <v>Náter uzatvárací asfaltový</v>
          </cell>
          <cell r="D236" t="str">
            <v>m2</v>
          </cell>
          <cell r="E236">
            <v>1</v>
          </cell>
          <cell r="F236">
            <v>1</v>
          </cell>
          <cell r="G236">
            <v>1</v>
          </cell>
          <cell r="H236" t="str">
            <v xml:space="preserve"> </v>
          </cell>
        </row>
        <row r="237">
          <cell r="A237" t="str">
            <v>135-00</v>
          </cell>
          <cell r="B237" t="str">
            <v>9</v>
          </cell>
          <cell r="C237" t="str">
            <v>OSTATNÉ KONŠTRUKCIE</v>
          </cell>
          <cell r="D237" t="str">
            <v/>
          </cell>
          <cell r="F237" t="str">
            <v/>
          </cell>
          <cell r="G237" t="str">
            <v/>
          </cell>
          <cell r="H237" t="str">
            <v xml:space="preserve"> </v>
          </cell>
        </row>
        <row r="238">
          <cell r="A238" t="str">
            <v>135-00</v>
          </cell>
          <cell r="B238" t="str">
            <v>913 34.1</v>
          </cell>
          <cell r="C238" t="str">
            <v>Medzníky z kameoa</v>
          </cell>
          <cell r="D238" t="str">
            <v>ks</v>
          </cell>
          <cell r="E238">
            <v>2</v>
          </cell>
          <cell r="F238">
            <v>1</v>
          </cell>
          <cell r="G238">
            <v>2</v>
          </cell>
          <cell r="H238" t="str">
            <v xml:space="preserve"> </v>
          </cell>
        </row>
        <row r="239">
          <cell r="A239" t="str">
            <v>135-00</v>
          </cell>
          <cell r="B239" t="str">
            <v>999</v>
          </cell>
          <cell r="C239" t="str">
            <v>Spolu</v>
          </cell>
          <cell r="D239" t="str">
            <v/>
          </cell>
          <cell r="F239" t="str">
            <v/>
          </cell>
          <cell r="G239" t="str">
            <v/>
          </cell>
          <cell r="H239">
            <v>15</v>
          </cell>
        </row>
        <row r="240">
          <cell r="C240" t="str">
            <v xml:space="preserve"> </v>
          </cell>
          <cell r="D240" t="str">
            <v/>
          </cell>
          <cell r="F240" t="str">
            <v/>
          </cell>
          <cell r="G240" t="str">
            <v/>
          </cell>
          <cell r="H240" t="str">
            <v xml:space="preserve"> </v>
          </cell>
        </row>
        <row r="241">
          <cell r="A241" t="str">
            <v>136-00</v>
          </cell>
          <cell r="C241" t="str">
            <v>Úprava po3nej cesty pri PD Beckov</v>
          </cell>
          <cell r="D241" t="str">
            <v/>
          </cell>
          <cell r="F241" t="str">
            <v/>
          </cell>
          <cell r="G241" t="str">
            <v/>
          </cell>
          <cell r="H241" t="str">
            <v xml:space="preserve"> </v>
          </cell>
        </row>
        <row r="242">
          <cell r="A242" t="str">
            <v>136-00</v>
          </cell>
          <cell r="B242" t="str">
            <v>1</v>
          </cell>
          <cell r="C242" t="str">
            <v>ZEMNÉ PRÁCE</v>
          </cell>
          <cell r="D242" t="str">
            <v/>
          </cell>
          <cell r="F242" t="str">
            <v/>
          </cell>
          <cell r="G242" t="str">
            <v/>
          </cell>
          <cell r="H242" t="str">
            <v xml:space="preserve"> </v>
          </cell>
        </row>
        <row r="243">
          <cell r="A243" t="str">
            <v>136-00</v>
          </cell>
          <cell r="B243" t="str">
            <v>113 35.2</v>
          </cell>
          <cell r="C243" t="str">
            <v>Odstránenie podkladu vozovky z kameniva drveného hr. do 150 mm</v>
          </cell>
          <cell r="D243" t="str">
            <v>m3</v>
          </cell>
          <cell r="E243">
            <v>1</v>
          </cell>
          <cell r="F243">
            <v>1</v>
          </cell>
          <cell r="G243">
            <v>1</v>
          </cell>
          <cell r="H243" t="str">
            <v xml:space="preserve"> </v>
          </cell>
        </row>
        <row r="244">
          <cell r="A244" t="str">
            <v>136-00</v>
          </cell>
          <cell r="B244" t="str">
            <v>120 00.2</v>
          </cell>
          <cell r="C244" t="str">
            <v xml:space="preserve">Poplatok za získanie zeminy zo zemníka </v>
          </cell>
          <cell r="D244" t="str">
            <v>m3</v>
          </cell>
          <cell r="E244">
            <v>1</v>
          </cell>
          <cell r="F244">
            <v>1</v>
          </cell>
          <cell r="G244">
            <v>1</v>
          </cell>
          <cell r="H244" t="str">
            <v xml:space="preserve"> </v>
          </cell>
        </row>
        <row r="245">
          <cell r="A245" t="str">
            <v>136-00</v>
          </cell>
          <cell r="B245" t="str">
            <v>121 10.4</v>
          </cell>
          <cell r="C245" t="str">
            <v>Zobratie ornice</v>
          </cell>
          <cell r="D245" t="str">
            <v>m3</v>
          </cell>
          <cell r="E245">
            <v>1</v>
          </cell>
          <cell r="F245">
            <v>1</v>
          </cell>
          <cell r="G245">
            <v>1</v>
          </cell>
          <cell r="H245" t="str">
            <v xml:space="preserve"> </v>
          </cell>
        </row>
        <row r="246">
          <cell r="A246" t="str">
            <v>136-00</v>
          </cell>
          <cell r="B246" t="str">
            <v>122 75.2</v>
          </cell>
          <cell r="C246" t="str">
            <v>Odkopávky a prekopávky pre spodnú stavbu dia3nic</v>
          </cell>
          <cell r="D246" t="str">
            <v>m3</v>
          </cell>
          <cell r="E246">
            <v>1</v>
          </cell>
          <cell r="F246">
            <v>1</v>
          </cell>
          <cell r="G246">
            <v>1</v>
          </cell>
          <cell r="H246" t="str">
            <v xml:space="preserve"> </v>
          </cell>
        </row>
        <row r="247">
          <cell r="A247" t="str">
            <v>136-00</v>
          </cell>
          <cell r="B247" t="str">
            <v>162 32.4</v>
          </cell>
          <cell r="C247" t="str">
            <v>Vodorovné premiestnenie zeminy</v>
          </cell>
          <cell r="D247" t="str">
            <v>m3</v>
          </cell>
          <cell r="E247">
            <v>1</v>
          </cell>
          <cell r="F247">
            <v>1</v>
          </cell>
          <cell r="G247">
            <v>1</v>
          </cell>
          <cell r="H247" t="str">
            <v xml:space="preserve"> </v>
          </cell>
        </row>
        <row r="248">
          <cell r="A248" t="str">
            <v>136-00</v>
          </cell>
          <cell r="B248" t="str">
            <v>162 70.2</v>
          </cell>
          <cell r="C248" t="str">
            <v>Dovoz zeminy zo zemníka</v>
          </cell>
          <cell r="D248" t="str">
            <v>m3</v>
          </cell>
          <cell r="E248">
            <v>1</v>
          </cell>
          <cell r="F248">
            <v>1</v>
          </cell>
          <cell r="G248">
            <v>1</v>
          </cell>
          <cell r="H248" t="str">
            <v xml:space="preserve"> </v>
          </cell>
        </row>
        <row r="249">
          <cell r="A249" t="str">
            <v>136-00</v>
          </cell>
          <cell r="B249" t="str">
            <v>171 15.1</v>
          </cell>
          <cell r="C249" t="str">
            <v>Uloženie sypaniny do zhutnených násypov</v>
          </cell>
          <cell r="D249" t="str">
            <v>m3</v>
          </cell>
          <cell r="E249">
            <v>1</v>
          </cell>
          <cell r="F249">
            <v>1</v>
          </cell>
          <cell r="G249">
            <v>1</v>
          </cell>
          <cell r="H249" t="str">
            <v xml:space="preserve"> </v>
          </cell>
        </row>
        <row r="250">
          <cell r="A250" t="str">
            <v>136-00</v>
          </cell>
          <cell r="B250" t="str">
            <v>183 95.1</v>
          </cell>
          <cell r="C250" t="str">
            <v>Založenie trávnika hydroosevom</v>
          </cell>
          <cell r="D250" t="str">
            <v>m2</v>
          </cell>
          <cell r="E250">
            <v>1</v>
          </cell>
          <cell r="F250">
            <v>1</v>
          </cell>
          <cell r="G250">
            <v>1</v>
          </cell>
          <cell r="H250" t="str">
            <v xml:space="preserve"> </v>
          </cell>
        </row>
        <row r="251">
          <cell r="A251" t="str">
            <v>136-00</v>
          </cell>
          <cell r="B251" t="str">
            <v>5</v>
          </cell>
          <cell r="C251" t="str">
            <v>KOMUNIKÁCIA</v>
          </cell>
          <cell r="D251" t="str">
            <v/>
          </cell>
          <cell r="F251" t="str">
            <v/>
          </cell>
          <cell r="G251" t="str">
            <v/>
          </cell>
          <cell r="H251" t="str">
            <v xml:space="preserve"> </v>
          </cell>
        </row>
        <row r="252">
          <cell r="A252" t="str">
            <v>136-00</v>
          </cell>
          <cell r="B252" t="str">
            <v>564 27.1</v>
          </cell>
          <cell r="C252" t="str">
            <v>Podklad vozovky zo štrkopiesku hr. cez 200 do 250 mm po zhutnení</v>
          </cell>
          <cell r="D252" t="str">
            <v>m2</v>
          </cell>
          <cell r="E252">
            <v>1</v>
          </cell>
          <cell r="F252">
            <v>1</v>
          </cell>
          <cell r="G252">
            <v>1</v>
          </cell>
          <cell r="H252" t="str">
            <v xml:space="preserve"> </v>
          </cell>
        </row>
        <row r="253">
          <cell r="A253" t="str">
            <v>136-00</v>
          </cell>
          <cell r="B253" t="str">
            <v>564 75.1</v>
          </cell>
          <cell r="C253" t="str">
            <v>Podklad z vibrovaného štrku hr. cez 120 do 150 mm</v>
          </cell>
          <cell r="D253" t="str">
            <v>m2</v>
          </cell>
          <cell r="E253">
            <v>1</v>
          </cell>
          <cell r="F253">
            <v>1</v>
          </cell>
          <cell r="G253">
            <v>1</v>
          </cell>
          <cell r="H253" t="str">
            <v xml:space="preserve"> </v>
          </cell>
        </row>
        <row r="254">
          <cell r="A254" t="str">
            <v>136-00</v>
          </cell>
          <cell r="B254" t="str">
            <v>565 13.1</v>
          </cell>
          <cell r="C254" t="str">
            <v>Podklad vozovky z asfaltom oba3ovaného kameniva hr. do 50 mm po zhutnení</v>
          </cell>
          <cell r="D254" t="str">
            <v>m2</v>
          </cell>
          <cell r="E254">
            <v>1</v>
          </cell>
          <cell r="F254">
            <v>1</v>
          </cell>
          <cell r="G254">
            <v>1</v>
          </cell>
          <cell r="H254" t="str">
            <v xml:space="preserve"> </v>
          </cell>
        </row>
        <row r="255">
          <cell r="A255" t="str">
            <v>136-00</v>
          </cell>
          <cell r="B255" t="str">
            <v>569 50.1</v>
          </cell>
          <cell r="C255" t="str">
            <v>Zriadenie zemných krajníc so zhutnením</v>
          </cell>
          <cell r="D255" t="str">
            <v>m3</v>
          </cell>
          <cell r="E255">
            <v>1</v>
          </cell>
          <cell r="F255">
            <v>1</v>
          </cell>
          <cell r="G255">
            <v>1</v>
          </cell>
          <cell r="H255" t="str">
            <v xml:space="preserve"> </v>
          </cell>
        </row>
        <row r="256">
          <cell r="A256" t="str">
            <v>136-00</v>
          </cell>
          <cell r="B256" t="str">
            <v>573 41</v>
          </cell>
          <cell r="C256" t="str">
            <v>Náter uzatvárací asfaltový</v>
          </cell>
          <cell r="D256" t="str">
            <v>m2</v>
          </cell>
          <cell r="E256">
            <v>1</v>
          </cell>
          <cell r="F256">
            <v>1</v>
          </cell>
          <cell r="G256">
            <v>1</v>
          </cell>
          <cell r="H256" t="str">
            <v xml:space="preserve"> </v>
          </cell>
        </row>
        <row r="257">
          <cell r="A257" t="str">
            <v>136-00</v>
          </cell>
          <cell r="B257" t="str">
            <v>9</v>
          </cell>
          <cell r="C257" t="str">
            <v>OSTATNÉ KONŠTRUKCIE</v>
          </cell>
          <cell r="D257" t="str">
            <v/>
          </cell>
          <cell r="F257" t="str">
            <v/>
          </cell>
          <cell r="G257" t="str">
            <v/>
          </cell>
          <cell r="H257" t="str">
            <v xml:space="preserve"> </v>
          </cell>
        </row>
        <row r="258">
          <cell r="A258" t="str">
            <v>136-00</v>
          </cell>
          <cell r="B258" t="str">
            <v>913 34.1</v>
          </cell>
          <cell r="C258" t="str">
            <v>Medzníky z kameoa</v>
          </cell>
          <cell r="D258" t="str">
            <v>ks</v>
          </cell>
          <cell r="E258">
            <v>1</v>
          </cell>
          <cell r="F258">
            <v>1</v>
          </cell>
          <cell r="G258">
            <v>1</v>
          </cell>
          <cell r="H258" t="str">
            <v xml:space="preserve"> </v>
          </cell>
        </row>
        <row r="259">
          <cell r="A259" t="str">
            <v>136-00</v>
          </cell>
          <cell r="B259" t="str">
            <v>960 00.1</v>
          </cell>
          <cell r="C259" t="str">
            <v>Poplatok za skládkovanie vybúraných hmôt, sutí a zeminy</v>
          </cell>
          <cell r="D259" t="str">
            <v>t</v>
          </cell>
          <cell r="E259">
            <v>1</v>
          </cell>
          <cell r="F259">
            <v>1</v>
          </cell>
          <cell r="G259">
            <v>1</v>
          </cell>
          <cell r="H259" t="str">
            <v xml:space="preserve"> </v>
          </cell>
        </row>
        <row r="260">
          <cell r="A260" t="str">
            <v>136-00</v>
          </cell>
          <cell r="B260" t="str">
            <v>999</v>
          </cell>
          <cell r="C260" t="str">
            <v>Spolu</v>
          </cell>
          <cell r="D260" t="str">
            <v/>
          </cell>
          <cell r="F260" t="str">
            <v/>
          </cell>
          <cell r="G260" t="str">
            <v/>
          </cell>
          <cell r="H260">
            <v>15</v>
          </cell>
        </row>
        <row r="261">
          <cell r="C261" t="str">
            <v xml:space="preserve"> </v>
          </cell>
          <cell r="D261" t="str">
            <v/>
          </cell>
          <cell r="F261" t="str">
            <v/>
          </cell>
          <cell r="G261" t="str">
            <v/>
          </cell>
          <cell r="H261" t="str">
            <v xml:space="preserve"> </v>
          </cell>
        </row>
        <row r="262">
          <cell r="A262" t="str">
            <v>137-00</v>
          </cell>
          <cell r="C262" t="str">
            <v>Úprava po3nej cesty Beckov, km 4,450</v>
          </cell>
          <cell r="D262" t="str">
            <v/>
          </cell>
          <cell r="F262" t="str">
            <v/>
          </cell>
          <cell r="G262" t="str">
            <v/>
          </cell>
          <cell r="H262" t="str">
            <v xml:space="preserve"> </v>
          </cell>
        </row>
        <row r="263">
          <cell r="A263" t="str">
            <v>137-00</v>
          </cell>
          <cell r="B263" t="str">
            <v>1</v>
          </cell>
          <cell r="C263" t="str">
            <v>ZEMNÉ PRÁCE</v>
          </cell>
          <cell r="D263" t="str">
            <v/>
          </cell>
          <cell r="F263" t="str">
            <v/>
          </cell>
          <cell r="G263" t="str">
            <v/>
          </cell>
          <cell r="H263" t="str">
            <v xml:space="preserve"> </v>
          </cell>
        </row>
        <row r="264">
          <cell r="A264" t="str">
            <v>137-00</v>
          </cell>
          <cell r="B264" t="str">
            <v>113 35.2</v>
          </cell>
          <cell r="C264" t="str">
            <v>Odstránenie podkladu vozovky z kameniva drveného hr. do 150 mm</v>
          </cell>
          <cell r="D264" t="str">
            <v>m3</v>
          </cell>
          <cell r="E264">
            <v>1</v>
          </cell>
          <cell r="F264">
            <v>1</v>
          </cell>
          <cell r="G264">
            <v>1</v>
          </cell>
          <cell r="H264" t="str">
            <v xml:space="preserve"> </v>
          </cell>
        </row>
        <row r="265">
          <cell r="A265" t="str">
            <v>137-00</v>
          </cell>
          <cell r="B265" t="str">
            <v>120 00.2</v>
          </cell>
          <cell r="C265" t="str">
            <v xml:space="preserve">Poplatok za získanie zeminy zo zemníka </v>
          </cell>
          <cell r="D265" t="str">
            <v>m3</v>
          </cell>
          <cell r="E265">
            <v>1</v>
          </cell>
          <cell r="F265">
            <v>1</v>
          </cell>
          <cell r="G265">
            <v>1</v>
          </cell>
          <cell r="H265" t="str">
            <v xml:space="preserve"> </v>
          </cell>
        </row>
        <row r="266">
          <cell r="A266" t="str">
            <v>137-00</v>
          </cell>
          <cell r="B266" t="str">
            <v>121 10.4</v>
          </cell>
          <cell r="C266" t="str">
            <v>Zobratie ornice</v>
          </cell>
          <cell r="D266" t="str">
            <v>m3</v>
          </cell>
          <cell r="E266">
            <v>1</v>
          </cell>
          <cell r="F266">
            <v>1</v>
          </cell>
          <cell r="G266">
            <v>1</v>
          </cell>
          <cell r="H266" t="str">
            <v xml:space="preserve"> </v>
          </cell>
        </row>
        <row r="267">
          <cell r="A267" t="str">
            <v>137-00</v>
          </cell>
          <cell r="B267" t="str">
            <v>122 75.2</v>
          </cell>
          <cell r="C267" t="str">
            <v>Odkopávky a prekopávky pre spodnú stavbu dia3nic</v>
          </cell>
          <cell r="D267" t="str">
            <v>m3</v>
          </cell>
          <cell r="E267">
            <v>1</v>
          </cell>
          <cell r="F267">
            <v>1</v>
          </cell>
          <cell r="G267">
            <v>1</v>
          </cell>
          <cell r="H267" t="str">
            <v xml:space="preserve"> </v>
          </cell>
        </row>
        <row r="268">
          <cell r="A268" t="str">
            <v>137-00</v>
          </cell>
          <cell r="B268" t="str">
            <v>162 32.4</v>
          </cell>
          <cell r="C268" t="str">
            <v>Vodorovné premiestnenie zeminy</v>
          </cell>
          <cell r="D268" t="str">
            <v>m3</v>
          </cell>
          <cell r="E268">
            <v>1</v>
          </cell>
          <cell r="F268">
            <v>1</v>
          </cell>
          <cell r="G268">
            <v>1</v>
          </cell>
          <cell r="H268" t="str">
            <v xml:space="preserve"> </v>
          </cell>
        </row>
        <row r="269">
          <cell r="A269" t="str">
            <v>137-00</v>
          </cell>
          <cell r="B269" t="str">
            <v>162 70.2</v>
          </cell>
          <cell r="C269" t="str">
            <v>Dovoz zeminy zo zemníka</v>
          </cell>
          <cell r="D269" t="str">
            <v>m3</v>
          </cell>
          <cell r="E269">
            <v>1</v>
          </cell>
          <cell r="F269">
            <v>1</v>
          </cell>
          <cell r="G269">
            <v>1</v>
          </cell>
          <cell r="H269" t="str">
            <v xml:space="preserve"> </v>
          </cell>
        </row>
        <row r="270">
          <cell r="A270" t="str">
            <v>137-00</v>
          </cell>
          <cell r="B270" t="str">
            <v>171 15.1</v>
          </cell>
          <cell r="C270" t="str">
            <v>Uloženie sypaniny do zhutnených násypov</v>
          </cell>
          <cell r="D270" t="str">
            <v>m3</v>
          </cell>
          <cell r="E270">
            <v>1</v>
          </cell>
          <cell r="F270">
            <v>1</v>
          </cell>
          <cell r="G270">
            <v>1</v>
          </cell>
          <cell r="H270" t="str">
            <v xml:space="preserve"> </v>
          </cell>
        </row>
        <row r="271">
          <cell r="A271" t="str">
            <v>137-00</v>
          </cell>
          <cell r="B271" t="str">
            <v>183 95.1</v>
          </cell>
          <cell r="C271" t="str">
            <v>Založenie trávnika hydroosevom</v>
          </cell>
          <cell r="D271" t="str">
            <v>m2</v>
          </cell>
          <cell r="E271">
            <v>1</v>
          </cell>
          <cell r="F271">
            <v>1</v>
          </cell>
          <cell r="G271">
            <v>1</v>
          </cell>
          <cell r="H271" t="str">
            <v xml:space="preserve"> </v>
          </cell>
        </row>
        <row r="272">
          <cell r="A272" t="str">
            <v>137-00</v>
          </cell>
          <cell r="B272" t="str">
            <v>5</v>
          </cell>
          <cell r="C272" t="str">
            <v>KOMUNIKÁCIA</v>
          </cell>
          <cell r="D272" t="str">
            <v/>
          </cell>
          <cell r="F272" t="str">
            <v/>
          </cell>
          <cell r="G272" t="str">
            <v/>
          </cell>
          <cell r="H272" t="str">
            <v xml:space="preserve"> </v>
          </cell>
        </row>
        <row r="273">
          <cell r="A273" t="str">
            <v>137-00</v>
          </cell>
          <cell r="B273" t="str">
            <v>564 27.1</v>
          </cell>
          <cell r="C273" t="str">
            <v>Podklad vozovky zo štrkopiesku hr. cez 200 do 250 mm po zhutnení</v>
          </cell>
          <cell r="D273" t="str">
            <v>m2</v>
          </cell>
          <cell r="E273">
            <v>1</v>
          </cell>
          <cell r="F273">
            <v>1</v>
          </cell>
          <cell r="G273">
            <v>1</v>
          </cell>
          <cell r="H273" t="str">
            <v xml:space="preserve"> </v>
          </cell>
        </row>
        <row r="274">
          <cell r="A274" t="str">
            <v>137-00</v>
          </cell>
          <cell r="B274" t="str">
            <v>564 75.1</v>
          </cell>
          <cell r="C274" t="str">
            <v>Podklad z vibrovaného štrku hr. cez 120 do 150 mm</v>
          </cell>
          <cell r="D274" t="str">
            <v>m2</v>
          </cell>
          <cell r="E274">
            <v>1</v>
          </cell>
          <cell r="F274">
            <v>1</v>
          </cell>
          <cell r="G274">
            <v>1</v>
          </cell>
          <cell r="H274" t="str">
            <v xml:space="preserve"> </v>
          </cell>
        </row>
        <row r="275">
          <cell r="A275" t="str">
            <v>137-00</v>
          </cell>
          <cell r="B275" t="str">
            <v>565 13.1</v>
          </cell>
          <cell r="C275" t="str">
            <v>Podklad vozovky z asfaltom oba3ovaného kameniva hr. do 50 mm po zhutnení</v>
          </cell>
          <cell r="D275" t="str">
            <v>m2</v>
          </cell>
          <cell r="E275">
            <v>1</v>
          </cell>
          <cell r="F275">
            <v>1</v>
          </cell>
          <cell r="G275">
            <v>1</v>
          </cell>
          <cell r="H275" t="str">
            <v xml:space="preserve"> </v>
          </cell>
        </row>
        <row r="276">
          <cell r="A276" t="str">
            <v>137-00</v>
          </cell>
          <cell r="B276" t="str">
            <v>569 50.1</v>
          </cell>
          <cell r="C276" t="str">
            <v>Zriadenie zemných krajníc so zhutnením</v>
          </cell>
          <cell r="D276" t="str">
            <v>m3</v>
          </cell>
          <cell r="E276">
            <v>1</v>
          </cell>
          <cell r="F276">
            <v>1</v>
          </cell>
          <cell r="G276">
            <v>1</v>
          </cell>
          <cell r="H276" t="str">
            <v xml:space="preserve"> </v>
          </cell>
        </row>
        <row r="277">
          <cell r="A277" t="str">
            <v>137-00</v>
          </cell>
          <cell r="B277" t="str">
            <v>573 41</v>
          </cell>
          <cell r="C277" t="str">
            <v>Náter uzatvárací asfaltový</v>
          </cell>
          <cell r="D277" t="str">
            <v>m2</v>
          </cell>
          <cell r="E277">
            <v>1</v>
          </cell>
          <cell r="F277">
            <v>1</v>
          </cell>
          <cell r="G277">
            <v>1</v>
          </cell>
          <cell r="H277" t="str">
            <v xml:space="preserve"> </v>
          </cell>
        </row>
        <row r="278">
          <cell r="A278" t="str">
            <v>137-00</v>
          </cell>
          <cell r="B278" t="str">
            <v>9</v>
          </cell>
          <cell r="C278" t="str">
            <v>OSTATNÉ KONŠTRUKCIE</v>
          </cell>
          <cell r="D278" t="str">
            <v/>
          </cell>
          <cell r="F278" t="str">
            <v/>
          </cell>
          <cell r="G278" t="str">
            <v/>
          </cell>
          <cell r="H278" t="str">
            <v xml:space="preserve"> </v>
          </cell>
        </row>
        <row r="279">
          <cell r="A279" t="str">
            <v>137-00</v>
          </cell>
          <cell r="B279" t="str">
            <v>913 34.1</v>
          </cell>
          <cell r="C279" t="str">
            <v>Medzníky z kameoa</v>
          </cell>
          <cell r="D279" t="str">
            <v>ks</v>
          </cell>
          <cell r="E279">
            <v>1</v>
          </cell>
          <cell r="F279">
            <v>1</v>
          </cell>
          <cell r="G279">
            <v>1</v>
          </cell>
          <cell r="H279" t="str">
            <v xml:space="preserve"> </v>
          </cell>
        </row>
        <row r="280">
          <cell r="A280" t="str">
            <v>137-00</v>
          </cell>
          <cell r="B280" t="str">
            <v>960 00.1</v>
          </cell>
          <cell r="C280" t="str">
            <v>Poplatok za skládkovanie vybúraných hmôt, sutí a zeminy</v>
          </cell>
          <cell r="D280" t="str">
            <v>t</v>
          </cell>
          <cell r="E280">
            <v>1</v>
          </cell>
          <cell r="F280">
            <v>1</v>
          </cell>
          <cell r="G280">
            <v>1</v>
          </cell>
          <cell r="H280" t="str">
            <v xml:space="preserve"> </v>
          </cell>
        </row>
        <row r="281">
          <cell r="A281" t="str">
            <v>137-00</v>
          </cell>
          <cell r="B281" t="str">
            <v>999</v>
          </cell>
          <cell r="C281" t="str">
            <v>Spolu</v>
          </cell>
          <cell r="D281" t="str">
            <v/>
          </cell>
          <cell r="F281" t="str">
            <v/>
          </cell>
          <cell r="G281" t="str">
            <v/>
          </cell>
          <cell r="H281">
            <v>15</v>
          </cell>
        </row>
        <row r="282">
          <cell r="C282" t="str">
            <v xml:space="preserve"> </v>
          </cell>
          <cell r="D282" t="str">
            <v/>
          </cell>
          <cell r="F282" t="str">
            <v/>
          </cell>
          <cell r="G282" t="str">
            <v/>
          </cell>
          <cell r="H282" t="str">
            <v xml:space="preserve"> </v>
          </cell>
        </row>
        <row r="283">
          <cell r="C283" t="str">
            <v xml:space="preserve"> </v>
          </cell>
          <cell r="D283" t="str">
            <v/>
          </cell>
          <cell r="F283" t="str">
            <v/>
          </cell>
          <cell r="G283" t="str">
            <v/>
          </cell>
          <cell r="H283" t="str">
            <v xml:space="preserve"> </v>
          </cell>
        </row>
        <row r="284">
          <cell r="C284" t="str">
            <v xml:space="preserve"> </v>
          </cell>
          <cell r="D284" t="str">
            <v/>
          </cell>
          <cell r="F284" t="str">
            <v/>
          </cell>
          <cell r="G284" t="str">
            <v/>
          </cell>
          <cell r="H284" t="str">
            <v xml:space="preserve"> </v>
          </cell>
        </row>
        <row r="285">
          <cell r="C285" t="str">
            <v xml:space="preserve"> </v>
          </cell>
          <cell r="D285" t="str">
            <v/>
          </cell>
          <cell r="F285" t="str">
            <v/>
          </cell>
          <cell r="G285" t="str">
            <v/>
          </cell>
          <cell r="H285" t="str">
            <v xml:space="preserve"> </v>
          </cell>
        </row>
        <row r="286">
          <cell r="C286" t="str">
            <v xml:space="preserve"> </v>
          </cell>
          <cell r="D286" t="str">
            <v/>
          </cell>
          <cell r="F286" t="str">
            <v/>
          </cell>
          <cell r="G286" t="str">
            <v/>
          </cell>
          <cell r="H286" t="str">
            <v xml:space="preserve"> </v>
          </cell>
        </row>
        <row r="287">
          <cell r="C287" t="str">
            <v xml:space="preserve"> </v>
          </cell>
          <cell r="D287" t="str">
            <v/>
          </cell>
          <cell r="F287" t="str">
            <v/>
          </cell>
          <cell r="G287" t="str">
            <v/>
          </cell>
          <cell r="H287" t="str">
            <v xml:space="preserve"> </v>
          </cell>
        </row>
        <row r="288">
          <cell r="C288" t="str">
            <v xml:space="preserve"> </v>
          </cell>
          <cell r="D288" t="str">
            <v/>
          </cell>
          <cell r="F288" t="str">
            <v/>
          </cell>
          <cell r="G288" t="str">
            <v/>
          </cell>
          <cell r="H288" t="str">
            <v xml:space="preserve"> </v>
          </cell>
        </row>
        <row r="289">
          <cell r="C289" t="str">
            <v xml:space="preserve"> </v>
          </cell>
          <cell r="D289" t="str">
            <v/>
          </cell>
          <cell r="F289" t="str">
            <v/>
          </cell>
          <cell r="G289" t="str">
            <v/>
          </cell>
          <cell r="H289" t="str">
            <v xml:space="preserve"> </v>
          </cell>
        </row>
        <row r="290">
          <cell r="C290" t="str">
            <v xml:space="preserve"> </v>
          </cell>
          <cell r="D290" t="str">
            <v/>
          </cell>
          <cell r="F290" t="str">
            <v/>
          </cell>
          <cell r="G290" t="str">
            <v/>
          </cell>
          <cell r="H290" t="str">
            <v xml:space="preserve"> </v>
          </cell>
        </row>
        <row r="291">
          <cell r="C291" t="str">
            <v xml:space="preserve"> </v>
          </cell>
          <cell r="D291" t="str">
            <v/>
          </cell>
          <cell r="F291" t="str">
            <v/>
          </cell>
          <cell r="G291" t="str">
            <v/>
          </cell>
          <cell r="H291" t="str">
            <v xml:space="preserve"> </v>
          </cell>
        </row>
        <row r="292">
          <cell r="C292" t="str">
            <v xml:space="preserve"> </v>
          </cell>
          <cell r="D292" t="str">
            <v/>
          </cell>
          <cell r="F292" t="str">
            <v/>
          </cell>
          <cell r="G292" t="str">
            <v/>
          </cell>
          <cell r="H292" t="str">
            <v xml:space="preserve"> </v>
          </cell>
        </row>
        <row r="293">
          <cell r="C293" t="str">
            <v xml:space="preserve"> </v>
          </cell>
          <cell r="D293" t="str">
            <v/>
          </cell>
          <cell r="F293" t="str">
            <v/>
          </cell>
          <cell r="G293" t="str">
            <v/>
          </cell>
          <cell r="H293" t="str">
            <v xml:space="preserve"> </v>
          </cell>
        </row>
        <row r="294">
          <cell r="C294" t="str">
            <v xml:space="preserve"> </v>
          </cell>
          <cell r="D294" t="str">
            <v/>
          </cell>
          <cell r="F294" t="str">
            <v/>
          </cell>
          <cell r="G294" t="str">
            <v/>
          </cell>
          <cell r="H294" t="str">
            <v xml:space="preserve"> </v>
          </cell>
        </row>
        <row r="295">
          <cell r="C295" t="str">
            <v xml:space="preserve"> </v>
          </cell>
          <cell r="D295" t="str">
            <v/>
          </cell>
          <cell r="F295" t="str">
            <v/>
          </cell>
          <cell r="G295" t="str">
            <v/>
          </cell>
          <cell r="H295" t="str">
            <v xml:space="preserve"> </v>
          </cell>
        </row>
        <row r="296">
          <cell r="C296" t="str">
            <v xml:space="preserve"> </v>
          </cell>
          <cell r="D296" t="str">
            <v/>
          </cell>
          <cell r="F296" t="str">
            <v/>
          </cell>
          <cell r="G296" t="str">
            <v/>
          </cell>
          <cell r="H296" t="str">
            <v xml:space="preserve"> </v>
          </cell>
        </row>
        <row r="297">
          <cell r="C297" t="str">
            <v xml:space="preserve"> </v>
          </cell>
          <cell r="D297" t="str">
            <v/>
          </cell>
          <cell r="F297" t="str">
            <v/>
          </cell>
          <cell r="G297" t="str">
            <v/>
          </cell>
          <cell r="H297" t="str">
            <v xml:space="preserve"> </v>
          </cell>
        </row>
        <row r="298">
          <cell r="C298" t="str">
            <v xml:space="preserve"> </v>
          </cell>
          <cell r="D298" t="str">
            <v/>
          </cell>
          <cell r="F298" t="str">
            <v/>
          </cell>
          <cell r="G298" t="str">
            <v/>
          </cell>
          <cell r="H298" t="str">
            <v xml:space="preserve"> </v>
          </cell>
        </row>
        <row r="299">
          <cell r="C299" t="str">
            <v xml:space="preserve"> </v>
          </cell>
          <cell r="D299" t="str">
            <v/>
          </cell>
          <cell r="F299" t="str">
            <v/>
          </cell>
          <cell r="G299" t="str">
            <v/>
          </cell>
          <cell r="H299" t="str">
            <v xml:space="preserve"> </v>
          </cell>
        </row>
        <row r="300">
          <cell r="C300" t="str">
            <v xml:space="preserve"> </v>
          </cell>
          <cell r="D300" t="str">
            <v/>
          </cell>
          <cell r="F300" t="str">
            <v/>
          </cell>
          <cell r="G300" t="str">
            <v/>
          </cell>
          <cell r="H300" t="str">
            <v xml:space="preserve"> </v>
          </cell>
        </row>
        <row r="301">
          <cell r="C301" t="str">
            <v xml:space="preserve"> </v>
          </cell>
          <cell r="D301" t="str">
            <v/>
          </cell>
          <cell r="F301" t="str">
            <v/>
          </cell>
          <cell r="G301" t="str">
            <v/>
          </cell>
          <cell r="H301" t="str">
            <v xml:space="preserve"> </v>
          </cell>
        </row>
        <row r="302">
          <cell r="C302" t="str">
            <v xml:space="preserve"> </v>
          </cell>
          <cell r="D302" t="str">
            <v/>
          </cell>
          <cell r="F302" t="str">
            <v/>
          </cell>
          <cell r="G302" t="str">
            <v/>
          </cell>
          <cell r="H302" t="str">
            <v xml:space="preserve"> </v>
          </cell>
        </row>
        <row r="303">
          <cell r="C303" t="str">
            <v xml:space="preserve"> </v>
          </cell>
          <cell r="D303" t="str">
            <v/>
          </cell>
          <cell r="F303" t="str">
            <v/>
          </cell>
          <cell r="G303" t="str">
            <v/>
          </cell>
          <cell r="H303" t="str">
            <v xml:space="preserve"> </v>
          </cell>
        </row>
        <row r="304">
          <cell r="C304" t="str">
            <v xml:space="preserve"> </v>
          </cell>
          <cell r="D304" t="str">
            <v/>
          </cell>
          <cell r="F304" t="str">
            <v/>
          </cell>
          <cell r="G304" t="str">
            <v/>
          </cell>
          <cell r="H304" t="str">
            <v xml:space="preserve"> </v>
          </cell>
        </row>
        <row r="305">
          <cell r="C305" t="str">
            <v xml:space="preserve"> </v>
          </cell>
          <cell r="D305" t="str">
            <v/>
          </cell>
          <cell r="F305" t="str">
            <v/>
          </cell>
          <cell r="G305" t="str">
            <v/>
          </cell>
          <cell r="H305" t="str">
            <v xml:space="preserve"> </v>
          </cell>
        </row>
        <row r="306">
          <cell r="C306" t="str">
            <v xml:space="preserve"> </v>
          </cell>
          <cell r="D306" t="str">
            <v/>
          </cell>
          <cell r="F306" t="str">
            <v/>
          </cell>
          <cell r="G306" t="str">
            <v/>
          </cell>
          <cell r="H306" t="str">
            <v xml:space="preserve"> </v>
          </cell>
        </row>
        <row r="307">
          <cell r="C307" t="str">
            <v xml:space="preserve"> </v>
          </cell>
          <cell r="D307" t="str">
            <v/>
          </cell>
          <cell r="F307" t="str">
            <v/>
          </cell>
          <cell r="G307" t="str">
            <v/>
          </cell>
          <cell r="H307" t="str">
            <v xml:space="preserve"> </v>
          </cell>
        </row>
        <row r="308">
          <cell r="C308" t="str">
            <v xml:space="preserve"> </v>
          </cell>
          <cell r="D308" t="str">
            <v/>
          </cell>
          <cell r="F308" t="str">
            <v/>
          </cell>
          <cell r="G308" t="str">
            <v/>
          </cell>
          <cell r="H308" t="str">
            <v xml:space="preserve"> </v>
          </cell>
        </row>
        <row r="309">
          <cell r="C309" t="str">
            <v xml:space="preserve"> </v>
          </cell>
          <cell r="D309" t="str">
            <v/>
          </cell>
          <cell r="F309" t="str">
            <v/>
          </cell>
          <cell r="G309" t="str">
            <v/>
          </cell>
          <cell r="H309" t="str">
            <v xml:space="preserve"> </v>
          </cell>
        </row>
        <row r="310">
          <cell r="C310" t="str">
            <v xml:space="preserve"> </v>
          </cell>
          <cell r="D310" t="str">
            <v/>
          </cell>
          <cell r="F310" t="str">
            <v/>
          </cell>
          <cell r="G310" t="str">
            <v/>
          </cell>
          <cell r="H310" t="str">
            <v xml:space="preserve"> </v>
          </cell>
        </row>
        <row r="311">
          <cell r="C311" t="str">
            <v xml:space="preserve"> </v>
          </cell>
          <cell r="D311" t="str">
            <v/>
          </cell>
          <cell r="F311" t="str">
            <v/>
          </cell>
          <cell r="G311" t="str">
            <v/>
          </cell>
          <cell r="H311" t="str">
            <v xml:space="preserve"> </v>
          </cell>
        </row>
        <row r="312">
          <cell r="C312" t="str">
            <v xml:space="preserve"> </v>
          </cell>
          <cell r="D312" t="str">
            <v/>
          </cell>
          <cell r="F312" t="str">
            <v/>
          </cell>
          <cell r="G312" t="str">
            <v/>
          </cell>
          <cell r="H312" t="str">
            <v xml:space="preserve"> </v>
          </cell>
        </row>
        <row r="313">
          <cell r="C313" t="str">
            <v xml:space="preserve"> </v>
          </cell>
          <cell r="D313" t="str">
            <v/>
          </cell>
          <cell r="F313" t="str">
            <v/>
          </cell>
          <cell r="G313" t="str">
            <v/>
          </cell>
          <cell r="H313" t="str">
            <v xml:space="preserve"> </v>
          </cell>
        </row>
        <row r="314">
          <cell r="C314" t="str">
            <v xml:space="preserve"> </v>
          </cell>
          <cell r="D314" t="str">
            <v/>
          </cell>
          <cell r="F314" t="str">
            <v/>
          </cell>
          <cell r="G314" t="str">
            <v/>
          </cell>
          <cell r="H314" t="str">
            <v xml:space="preserve"> </v>
          </cell>
        </row>
        <row r="315">
          <cell r="C315" t="str">
            <v xml:space="preserve"> </v>
          </cell>
          <cell r="D315" t="str">
            <v/>
          </cell>
          <cell r="F315" t="str">
            <v/>
          </cell>
          <cell r="G315" t="str">
            <v/>
          </cell>
          <cell r="H315" t="str">
            <v xml:space="preserve"> </v>
          </cell>
        </row>
        <row r="316">
          <cell r="C316" t="str">
            <v xml:space="preserve"> </v>
          </cell>
          <cell r="D316" t="str">
            <v/>
          </cell>
          <cell r="F316" t="str">
            <v/>
          </cell>
          <cell r="G316" t="str">
            <v/>
          </cell>
          <cell r="H316" t="str">
            <v xml:space="preserve"> </v>
          </cell>
        </row>
        <row r="317">
          <cell r="C317" t="str">
            <v xml:space="preserve"> </v>
          </cell>
          <cell r="D317" t="str">
            <v/>
          </cell>
          <cell r="F317" t="str">
            <v/>
          </cell>
          <cell r="G317" t="str">
            <v/>
          </cell>
          <cell r="H317" t="str">
            <v xml:space="preserve"> </v>
          </cell>
        </row>
        <row r="318">
          <cell r="C318" t="str">
            <v xml:space="preserve"> </v>
          </cell>
          <cell r="D318" t="str">
            <v/>
          </cell>
          <cell r="F318" t="str">
            <v/>
          </cell>
          <cell r="G318" t="str">
            <v/>
          </cell>
          <cell r="H318" t="str">
            <v xml:space="preserve"> </v>
          </cell>
        </row>
        <row r="319">
          <cell r="C319" t="str">
            <v xml:space="preserve"> </v>
          </cell>
          <cell r="D319" t="str">
            <v/>
          </cell>
          <cell r="F319" t="str">
            <v/>
          </cell>
          <cell r="G319" t="str">
            <v/>
          </cell>
          <cell r="H319" t="str">
            <v xml:space="preserve"> </v>
          </cell>
        </row>
        <row r="320">
          <cell r="C320" t="str">
            <v xml:space="preserve"> </v>
          </cell>
          <cell r="D320" t="str">
            <v/>
          </cell>
          <cell r="F320" t="str">
            <v/>
          </cell>
          <cell r="G320" t="str">
            <v/>
          </cell>
          <cell r="H320" t="str">
            <v xml:space="preserve"> </v>
          </cell>
        </row>
        <row r="321">
          <cell r="C321" t="str">
            <v xml:space="preserve"> </v>
          </cell>
          <cell r="D321" t="str">
            <v/>
          </cell>
          <cell r="F321" t="str">
            <v/>
          </cell>
          <cell r="G321" t="str">
            <v/>
          </cell>
          <cell r="H321" t="str">
            <v xml:space="preserve"> </v>
          </cell>
        </row>
        <row r="322">
          <cell r="C322" t="str">
            <v xml:space="preserve"> </v>
          </cell>
          <cell r="D322" t="str">
            <v/>
          </cell>
          <cell r="F322" t="str">
            <v/>
          </cell>
          <cell r="G322" t="str">
            <v/>
          </cell>
          <cell r="H322" t="str">
            <v xml:space="preserve"> </v>
          </cell>
        </row>
        <row r="323">
          <cell r="C323" t="str">
            <v xml:space="preserve"> </v>
          </cell>
          <cell r="D323" t="str">
            <v/>
          </cell>
          <cell r="F323" t="str">
            <v/>
          </cell>
          <cell r="G323" t="str">
            <v/>
          </cell>
          <cell r="H323" t="str">
            <v xml:space="preserve"> </v>
          </cell>
        </row>
        <row r="324">
          <cell r="C324" t="str">
            <v xml:space="preserve"> </v>
          </cell>
          <cell r="D324" t="str">
            <v/>
          </cell>
          <cell r="F324" t="str">
            <v/>
          </cell>
          <cell r="G324" t="str">
            <v/>
          </cell>
          <cell r="H324" t="str">
            <v xml:space="preserve"> </v>
          </cell>
        </row>
        <row r="325">
          <cell r="C325" t="str">
            <v xml:space="preserve"> </v>
          </cell>
          <cell r="D325" t="str">
            <v/>
          </cell>
          <cell r="F325" t="str">
            <v/>
          </cell>
          <cell r="G325" t="str">
            <v/>
          </cell>
          <cell r="H325" t="str">
            <v xml:space="preserve"> </v>
          </cell>
        </row>
        <row r="326">
          <cell r="C326" t="str">
            <v xml:space="preserve"> </v>
          </cell>
          <cell r="D326" t="str">
            <v/>
          </cell>
          <cell r="F326" t="str">
            <v/>
          </cell>
          <cell r="G326" t="str">
            <v/>
          </cell>
          <cell r="H326" t="str">
            <v xml:space="preserve"> </v>
          </cell>
        </row>
        <row r="327">
          <cell r="C327" t="str">
            <v xml:space="preserve"> </v>
          </cell>
          <cell r="D327" t="str">
            <v/>
          </cell>
          <cell r="F327" t="str">
            <v/>
          </cell>
          <cell r="G327" t="str">
            <v/>
          </cell>
          <cell r="H327" t="str">
            <v xml:space="preserve"> </v>
          </cell>
        </row>
        <row r="328">
          <cell r="C328" t="str">
            <v xml:space="preserve"> </v>
          </cell>
          <cell r="D328" t="str">
            <v/>
          </cell>
          <cell r="F328" t="str">
            <v/>
          </cell>
          <cell r="G328" t="str">
            <v/>
          </cell>
          <cell r="H328" t="str">
            <v xml:space="preserve"> </v>
          </cell>
        </row>
        <row r="329">
          <cell r="C329" t="str">
            <v xml:space="preserve"> </v>
          </cell>
          <cell r="D329" t="str">
            <v/>
          </cell>
          <cell r="F329" t="str">
            <v/>
          </cell>
          <cell r="G329" t="str">
            <v/>
          </cell>
          <cell r="H329" t="str">
            <v xml:space="preserve"> </v>
          </cell>
        </row>
        <row r="330">
          <cell r="C330" t="str">
            <v xml:space="preserve"> </v>
          </cell>
          <cell r="D330" t="str">
            <v/>
          </cell>
          <cell r="F330" t="str">
            <v/>
          </cell>
          <cell r="G330" t="str">
            <v/>
          </cell>
          <cell r="H330" t="str">
            <v xml:space="preserve"> </v>
          </cell>
        </row>
        <row r="331">
          <cell r="C331" t="str">
            <v xml:space="preserve"> </v>
          </cell>
          <cell r="D331" t="str">
            <v/>
          </cell>
          <cell r="F331" t="str">
            <v/>
          </cell>
          <cell r="G331" t="str">
            <v/>
          </cell>
          <cell r="H331" t="str">
            <v xml:space="preserve"> </v>
          </cell>
        </row>
        <row r="332">
          <cell r="C332" t="str">
            <v xml:space="preserve"> </v>
          </cell>
          <cell r="D332" t="str">
            <v/>
          </cell>
          <cell r="F332" t="str">
            <v/>
          </cell>
          <cell r="G332" t="str">
            <v/>
          </cell>
          <cell r="H332" t="str">
            <v xml:space="preserve"> </v>
          </cell>
        </row>
        <row r="333">
          <cell r="C333" t="str">
            <v xml:space="preserve"> </v>
          </cell>
          <cell r="D333" t="str">
            <v/>
          </cell>
          <cell r="F333" t="str">
            <v/>
          </cell>
          <cell r="G333" t="str">
            <v/>
          </cell>
          <cell r="H333" t="str">
            <v xml:space="preserve"> </v>
          </cell>
        </row>
        <row r="334">
          <cell r="C334" t="str">
            <v xml:space="preserve"> </v>
          </cell>
          <cell r="D334" t="str">
            <v/>
          </cell>
          <cell r="F334" t="str">
            <v/>
          </cell>
          <cell r="G334" t="str">
            <v/>
          </cell>
          <cell r="H334" t="str">
            <v xml:space="preserve"> </v>
          </cell>
        </row>
        <row r="335">
          <cell r="C335" t="str">
            <v xml:space="preserve"> </v>
          </cell>
          <cell r="D335" t="str">
            <v/>
          </cell>
          <cell r="F335" t="str">
            <v/>
          </cell>
          <cell r="G335" t="str">
            <v/>
          </cell>
          <cell r="H335" t="str">
            <v xml:space="preserve"> </v>
          </cell>
        </row>
        <row r="336">
          <cell r="C336" t="str">
            <v xml:space="preserve"> </v>
          </cell>
          <cell r="D336" t="str">
            <v/>
          </cell>
          <cell r="F336" t="str">
            <v/>
          </cell>
          <cell r="G336" t="str">
            <v/>
          </cell>
          <cell r="H336" t="str">
            <v xml:space="preserve"> </v>
          </cell>
        </row>
        <row r="337">
          <cell r="C337" t="str">
            <v xml:space="preserve"> </v>
          </cell>
          <cell r="D337" t="str">
            <v/>
          </cell>
          <cell r="F337" t="str">
            <v/>
          </cell>
          <cell r="G337" t="str">
            <v/>
          </cell>
          <cell r="H337" t="str">
            <v xml:space="preserve"> </v>
          </cell>
        </row>
        <row r="338">
          <cell r="C338" t="str">
            <v xml:space="preserve"> </v>
          </cell>
          <cell r="D338" t="str">
            <v/>
          </cell>
          <cell r="F338" t="str">
            <v/>
          </cell>
          <cell r="G338" t="str">
            <v/>
          </cell>
          <cell r="H338" t="str">
            <v xml:space="preserve"> </v>
          </cell>
        </row>
        <row r="339">
          <cell r="C339" t="str">
            <v xml:space="preserve"> </v>
          </cell>
          <cell r="D339" t="str">
            <v/>
          </cell>
          <cell r="F339" t="str">
            <v/>
          </cell>
          <cell r="G339" t="str">
            <v/>
          </cell>
          <cell r="H339" t="str">
            <v xml:space="preserve"> </v>
          </cell>
        </row>
        <row r="340">
          <cell r="C340" t="str">
            <v xml:space="preserve"> </v>
          </cell>
          <cell r="D340" t="str">
            <v/>
          </cell>
          <cell r="F340" t="str">
            <v/>
          </cell>
          <cell r="G340" t="str">
            <v/>
          </cell>
          <cell r="H340" t="str">
            <v xml:space="preserve"> </v>
          </cell>
        </row>
        <row r="341">
          <cell r="C341" t="str">
            <v xml:space="preserve"> </v>
          </cell>
          <cell r="D341" t="str">
            <v/>
          </cell>
          <cell r="F341" t="str">
            <v/>
          </cell>
          <cell r="G341" t="str">
            <v/>
          </cell>
          <cell r="H341" t="str">
            <v xml:space="preserve"> </v>
          </cell>
        </row>
        <row r="342">
          <cell r="C342" t="str">
            <v xml:space="preserve"> </v>
          </cell>
          <cell r="D342" t="str">
            <v/>
          </cell>
          <cell r="F342" t="str">
            <v/>
          </cell>
          <cell r="G342" t="str">
            <v/>
          </cell>
          <cell r="H342" t="str">
            <v xml:space="preserve"> </v>
          </cell>
        </row>
        <row r="343">
          <cell r="C343" t="str">
            <v xml:space="preserve"> </v>
          </cell>
          <cell r="D343" t="str">
            <v/>
          </cell>
          <cell r="F343" t="str">
            <v/>
          </cell>
          <cell r="G343" t="str">
            <v/>
          </cell>
          <cell r="H343" t="str">
            <v xml:space="preserve"> </v>
          </cell>
        </row>
        <row r="344">
          <cell r="C344" t="str">
            <v xml:space="preserve"> </v>
          </cell>
          <cell r="D344" t="str">
            <v/>
          </cell>
          <cell r="F344" t="str">
            <v/>
          </cell>
          <cell r="G344" t="str">
            <v/>
          </cell>
          <cell r="H344" t="str">
            <v xml:space="preserve"> </v>
          </cell>
        </row>
        <row r="345">
          <cell r="C345" t="str">
            <v xml:space="preserve"> </v>
          </cell>
          <cell r="D345" t="str">
            <v/>
          </cell>
          <cell r="F345" t="str">
            <v/>
          </cell>
          <cell r="G345" t="str">
            <v/>
          </cell>
          <cell r="H345" t="str">
            <v xml:space="preserve"> </v>
          </cell>
        </row>
        <row r="346">
          <cell r="A346" t="str">
            <v>215-00</v>
          </cell>
          <cell r="C346" t="str">
            <v>Most nad D61 v km 13,903 na úeelovej komunikácii k VE</v>
          </cell>
          <cell r="D346" t="str">
            <v/>
          </cell>
          <cell r="F346" t="str">
            <v/>
          </cell>
          <cell r="G346" t="str">
            <v/>
          </cell>
          <cell r="H346" t="str">
            <v xml:space="preserve"> </v>
          </cell>
        </row>
        <row r="347">
          <cell r="A347" t="str">
            <v>215-00</v>
          </cell>
          <cell r="B347" t="str">
            <v>1</v>
          </cell>
          <cell r="C347" t="str">
            <v>ZEMNÉ PRÁCE</v>
          </cell>
          <cell r="D347" t="str">
            <v/>
          </cell>
          <cell r="F347" t="str">
            <v/>
          </cell>
          <cell r="G347" t="str">
            <v/>
          </cell>
          <cell r="H347" t="str">
            <v xml:space="preserve"> </v>
          </cell>
        </row>
        <row r="348">
          <cell r="A348" t="str">
            <v>215-00</v>
          </cell>
          <cell r="B348" t="str">
            <v>120 00.2</v>
          </cell>
          <cell r="C348" t="str">
            <v xml:space="preserve">Poplatok za získanie zeminy zo zemníka </v>
          </cell>
          <cell r="D348" t="str">
            <v>m3</v>
          </cell>
          <cell r="E348">
            <v>1</v>
          </cell>
          <cell r="F348">
            <v>1</v>
          </cell>
          <cell r="G348">
            <v>1</v>
          </cell>
          <cell r="H348" t="str">
            <v xml:space="preserve"> </v>
          </cell>
        </row>
        <row r="349">
          <cell r="A349" t="str">
            <v>215-00</v>
          </cell>
          <cell r="B349" t="str">
            <v>131 75.1</v>
          </cell>
          <cell r="C349" t="str">
            <v>Habenie jám nezapažených v hor.tr. 1-4</v>
          </cell>
          <cell r="D349" t="str">
            <v>m3</v>
          </cell>
          <cell r="E349">
            <v>1</v>
          </cell>
          <cell r="F349">
            <v>1</v>
          </cell>
          <cell r="G349">
            <v>1</v>
          </cell>
          <cell r="H349" t="str">
            <v xml:space="preserve"> </v>
          </cell>
        </row>
        <row r="350">
          <cell r="A350" t="str">
            <v>215-00</v>
          </cell>
          <cell r="B350" t="str">
            <v>162 70.2</v>
          </cell>
          <cell r="C350" t="str">
            <v>Dovoz zeminy zo zemníka</v>
          </cell>
          <cell r="D350" t="str">
            <v>m3</v>
          </cell>
          <cell r="E350">
            <v>1</v>
          </cell>
          <cell r="F350">
            <v>1</v>
          </cell>
          <cell r="G350">
            <v>1</v>
          </cell>
          <cell r="H350" t="str">
            <v xml:space="preserve"> </v>
          </cell>
        </row>
        <row r="351">
          <cell r="A351" t="str">
            <v>215-00</v>
          </cell>
          <cell r="B351" t="str">
            <v>171 15.3</v>
          </cell>
          <cell r="C351" t="str">
            <v>Uloženie sypaniny do zhutnených násypov (kuželov)</v>
          </cell>
          <cell r="D351" t="str">
            <v>m3</v>
          </cell>
          <cell r="E351">
            <v>1</v>
          </cell>
          <cell r="F351">
            <v>1</v>
          </cell>
          <cell r="G351">
            <v>1</v>
          </cell>
          <cell r="H351" t="str">
            <v xml:space="preserve"> </v>
          </cell>
        </row>
        <row r="352">
          <cell r="A352" t="str">
            <v>215-00</v>
          </cell>
          <cell r="B352" t="str">
            <v>174 15.1</v>
          </cell>
          <cell r="C352" t="str">
            <v>Zásyp jám so zhutnením</v>
          </cell>
          <cell r="D352" t="str">
            <v>m3</v>
          </cell>
          <cell r="E352">
            <v>1</v>
          </cell>
          <cell r="F352">
            <v>1</v>
          </cell>
          <cell r="G352">
            <v>1</v>
          </cell>
          <cell r="H352" t="str">
            <v xml:space="preserve"> </v>
          </cell>
        </row>
        <row r="353">
          <cell r="A353" t="str">
            <v>215-00</v>
          </cell>
          <cell r="B353">
            <v>2</v>
          </cell>
          <cell r="C353" t="str">
            <v>ZAKLADANIE</v>
          </cell>
          <cell r="D353" t="str">
            <v/>
          </cell>
          <cell r="F353" t="str">
            <v/>
          </cell>
          <cell r="G353" t="str">
            <v/>
          </cell>
          <cell r="H353" t="str">
            <v xml:space="preserve"> </v>
          </cell>
        </row>
        <row r="354">
          <cell r="A354" t="str">
            <v>215-00</v>
          </cell>
          <cell r="B354" t="str">
            <v>271 31.1</v>
          </cell>
          <cell r="C354" t="str">
            <v>Podkladné dosky z prostého betónu B 170 (C 12/15)</v>
          </cell>
          <cell r="D354" t="str">
            <v>m3</v>
          </cell>
          <cell r="E354">
            <v>1</v>
          </cell>
          <cell r="F354">
            <v>1</v>
          </cell>
          <cell r="G354">
            <v>1</v>
          </cell>
          <cell r="H354" t="str">
            <v xml:space="preserve"> </v>
          </cell>
        </row>
        <row r="355">
          <cell r="A355" t="str">
            <v>215-00</v>
          </cell>
          <cell r="B355" t="str">
            <v>273 32.1</v>
          </cell>
          <cell r="C355" t="str">
            <v>Základové dosky zo železobetónu B 330</v>
          </cell>
          <cell r="D355" t="str">
            <v>m3</v>
          </cell>
          <cell r="E355">
            <v>1</v>
          </cell>
          <cell r="F355">
            <v>1</v>
          </cell>
          <cell r="G355">
            <v>1</v>
          </cell>
          <cell r="H355" t="str">
            <v xml:space="preserve"> </v>
          </cell>
        </row>
        <row r="356">
          <cell r="A356" t="str">
            <v>215-00</v>
          </cell>
          <cell r="B356" t="str">
            <v>273 36.1</v>
          </cell>
          <cell r="C356" t="str">
            <v>Výstuž základových dosiek</v>
          </cell>
          <cell r="D356" t="str">
            <v>t</v>
          </cell>
          <cell r="E356">
            <v>1</v>
          </cell>
          <cell r="F356">
            <v>1</v>
          </cell>
          <cell r="G356">
            <v>1</v>
          </cell>
          <cell r="H356" t="str">
            <v xml:space="preserve"> </v>
          </cell>
        </row>
        <row r="357">
          <cell r="A357" t="str">
            <v>215-00</v>
          </cell>
          <cell r="B357">
            <v>3</v>
          </cell>
          <cell r="C357" t="str">
            <v>ZVISLÉ KONŠTRUKCIE</v>
          </cell>
          <cell r="D357" t="str">
            <v/>
          </cell>
          <cell r="F357" t="str">
            <v/>
          </cell>
          <cell r="G357" t="str">
            <v/>
          </cell>
          <cell r="H357" t="str">
            <v xml:space="preserve"> </v>
          </cell>
        </row>
        <row r="358">
          <cell r="A358" t="str">
            <v>215-00</v>
          </cell>
          <cell r="B358" t="str">
            <v>317 12.1</v>
          </cell>
          <cell r="C358" t="str">
            <v>Osadenie zvislých dielcov rímsy</v>
          </cell>
          <cell r="D358" t="str">
            <v>ks</v>
          </cell>
          <cell r="E358">
            <v>1</v>
          </cell>
          <cell r="F358">
            <v>1</v>
          </cell>
          <cell r="G358">
            <v>1</v>
          </cell>
          <cell r="H358" t="str">
            <v xml:space="preserve"> </v>
          </cell>
        </row>
        <row r="359">
          <cell r="A359" t="str">
            <v>215-00</v>
          </cell>
          <cell r="B359" t="str">
            <v>317 32.7</v>
          </cell>
          <cell r="C359" t="str">
            <v>Rímsy zo železobetónu B 400</v>
          </cell>
          <cell r="D359" t="str">
            <v>m3</v>
          </cell>
          <cell r="E359">
            <v>1</v>
          </cell>
          <cell r="F359">
            <v>1</v>
          </cell>
          <cell r="G359">
            <v>1</v>
          </cell>
          <cell r="H359" t="str">
            <v xml:space="preserve"> </v>
          </cell>
        </row>
        <row r="360">
          <cell r="A360" t="str">
            <v>215-00</v>
          </cell>
          <cell r="B360" t="str">
            <v>317 32.8</v>
          </cell>
          <cell r="C360" t="str">
            <v>Rímsy zo železobetónu B 400 - chodníková</v>
          </cell>
          <cell r="D360" t="str">
            <v>m3</v>
          </cell>
          <cell r="E360">
            <v>1</v>
          </cell>
          <cell r="F360">
            <v>1</v>
          </cell>
          <cell r="G360">
            <v>1</v>
          </cell>
          <cell r="H360" t="str">
            <v xml:space="preserve"> </v>
          </cell>
        </row>
        <row r="361">
          <cell r="A361" t="str">
            <v>215-00</v>
          </cell>
          <cell r="B361" t="str">
            <v>317 36.1</v>
          </cell>
          <cell r="C361" t="str">
            <v>Výstuž ríms</v>
          </cell>
          <cell r="D361" t="str">
            <v>t</v>
          </cell>
          <cell r="E361">
            <v>1</v>
          </cell>
          <cell r="F361">
            <v>1</v>
          </cell>
          <cell r="G361">
            <v>1</v>
          </cell>
          <cell r="H361" t="str">
            <v xml:space="preserve"> </v>
          </cell>
        </row>
        <row r="362">
          <cell r="A362" t="str">
            <v>215-00</v>
          </cell>
          <cell r="B362" t="str">
            <v>334 32.5</v>
          </cell>
          <cell r="C362" t="str">
            <v>Mostné podpery zo železobetónu B 400 - medzi3ahlé</v>
          </cell>
          <cell r="D362" t="str">
            <v>m3</v>
          </cell>
          <cell r="E362">
            <v>1</v>
          </cell>
          <cell r="F362">
            <v>1</v>
          </cell>
          <cell r="G362">
            <v>1</v>
          </cell>
          <cell r="H362" t="str">
            <v xml:space="preserve"> </v>
          </cell>
        </row>
        <row r="363">
          <cell r="A363" t="str">
            <v>215-00</v>
          </cell>
          <cell r="B363" t="str">
            <v>334 32.7</v>
          </cell>
          <cell r="C363" t="str">
            <v>Mostné opory zo železobetónu B 400 - krajné</v>
          </cell>
          <cell r="D363" t="str">
            <v>m3</v>
          </cell>
          <cell r="E363">
            <v>1</v>
          </cell>
          <cell r="F363">
            <v>1</v>
          </cell>
          <cell r="G363">
            <v>1</v>
          </cell>
          <cell r="H363" t="str">
            <v xml:space="preserve"> </v>
          </cell>
        </row>
        <row r="364">
          <cell r="A364" t="str">
            <v>215-00</v>
          </cell>
          <cell r="B364" t="str">
            <v>334 36.1</v>
          </cell>
          <cell r="C364" t="str">
            <v>Výstuž mostných opôr - krajné</v>
          </cell>
          <cell r="D364" t="str">
            <v>t</v>
          </cell>
          <cell r="E364">
            <v>1</v>
          </cell>
          <cell r="F364">
            <v>1</v>
          </cell>
          <cell r="G364">
            <v>1</v>
          </cell>
          <cell r="H364" t="str">
            <v xml:space="preserve"> </v>
          </cell>
        </row>
        <row r="365">
          <cell r="A365" t="str">
            <v>215-00</v>
          </cell>
          <cell r="B365" t="str">
            <v>334 36.2</v>
          </cell>
          <cell r="C365" t="str">
            <v>Výstuž mostných podpier - medzi3ahlé</v>
          </cell>
          <cell r="D365" t="str">
            <v>t</v>
          </cell>
          <cell r="E365">
            <v>1</v>
          </cell>
          <cell r="F365">
            <v>1</v>
          </cell>
          <cell r="G365">
            <v>1</v>
          </cell>
          <cell r="H365" t="str">
            <v xml:space="preserve"> </v>
          </cell>
        </row>
        <row r="366">
          <cell r="A366" t="str">
            <v>215-00</v>
          </cell>
          <cell r="B366" t="str">
            <v>348 17.1</v>
          </cell>
          <cell r="C366" t="str">
            <v>Zábradlie oce3ové</v>
          </cell>
          <cell r="D366" t="str">
            <v>m</v>
          </cell>
          <cell r="E366">
            <v>1</v>
          </cell>
          <cell r="F366">
            <v>1</v>
          </cell>
          <cell r="G366">
            <v>1</v>
          </cell>
          <cell r="H366" t="str">
            <v xml:space="preserve"> </v>
          </cell>
        </row>
        <row r="367">
          <cell r="C367" t="str">
            <v xml:space="preserve"> </v>
          </cell>
          <cell r="D367" t="str">
            <v/>
          </cell>
          <cell r="F367" t="str">
            <v/>
          </cell>
          <cell r="G367" t="str">
            <v/>
          </cell>
          <cell r="H367" t="str">
            <v xml:space="preserve"> </v>
          </cell>
        </row>
        <row r="368">
          <cell r="C368" t="str">
            <v xml:space="preserve"> </v>
          </cell>
          <cell r="D368" t="str">
            <v/>
          </cell>
          <cell r="F368" t="str">
            <v/>
          </cell>
          <cell r="G368" t="str">
            <v/>
          </cell>
          <cell r="H368" t="str">
            <v xml:space="preserve"> </v>
          </cell>
        </row>
        <row r="369">
          <cell r="C369" t="str">
            <v xml:space="preserve"> </v>
          </cell>
          <cell r="D369" t="str">
            <v/>
          </cell>
          <cell r="F369" t="str">
            <v/>
          </cell>
          <cell r="G369" t="str">
            <v/>
          </cell>
          <cell r="H369" t="str">
            <v xml:space="preserve"> </v>
          </cell>
        </row>
        <row r="370">
          <cell r="C370" t="str">
            <v xml:space="preserve"> </v>
          </cell>
          <cell r="D370" t="str">
            <v/>
          </cell>
          <cell r="F370" t="str">
            <v/>
          </cell>
          <cell r="G370" t="str">
            <v/>
          </cell>
          <cell r="H370" t="str">
            <v xml:space="preserve"> </v>
          </cell>
        </row>
        <row r="371">
          <cell r="C371" t="str">
            <v xml:space="preserve"> </v>
          </cell>
          <cell r="D371" t="str">
            <v/>
          </cell>
          <cell r="F371" t="str">
            <v/>
          </cell>
          <cell r="G371" t="str">
            <v/>
          </cell>
          <cell r="H371" t="str">
            <v xml:space="preserve"> </v>
          </cell>
        </row>
        <row r="372">
          <cell r="C372" t="str">
            <v xml:space="preserve"> </v>
          </cell>
          <cell r="D372" t="str">
            <v/>
          </cell>
          <cell r="F372" t="str">
            <v/>
          </cell>
          <cell r="G372" t="str">
            <v/>
          </cell>
          <cell r="H372" t="str">
            <v xml:space="preserve"> </v>
          </cell>
        </row>
        <row r="373">
          <cell r="C373" t="str">
            <v xml:space="preserve"> </v>
          </cell>
          <cell r="D373" t="str">
            <v/>
          </cell>
          <cell r="F373" t="str">
            <v/>
          </cell>
          <cell r="G373" t="str">
            <v/>
          </cell>
          <cell r="H373" t="str">
            <v xml:space="preserve"> </v>
          </cell>
        </row>
        <row r="374">
          <cell r="C374" t="str">
            <v xml:space="preserve"> </v>
          </cell>
          <cell r="D374" t="str">
            <v/>
          </cell>
          <cell r="F374" t="str">
            <v/>
          </cell>
          <cell r="G374" t="str">
            <v/>
          </cell>
          <cell r="H374" t="str">
            <v xml:space="preserve"> </v>
          </cell>
        </row>
        <row r="375">
          <cell r="C375" t="str">
            <v xml:space="preserve"> </v>
          </cell>
          <cell r="D375" t="str">
            <v/>
          </cell>
          <cell r="F375" t="str">
            <v/>
          </cell>
          <cell r="G375" t="str">
            <v/>
          </cell>
          <cell r="H375" t="str">
            <v xml:space="preserve"> </v>
          </cell>
        </row>
        <row r="376">
          <cell r="C376" t="str">
            <v xml:space="preserve"> </v>
          </cell>
          <cell r="D376" t="str">
            <v/>
          </cell>
          <cell r="F376" t="str">
            <v/>
          </cell>
          <cell r="G376" t="str">
            <v/>
          </cell>
          <cell r="H376" t="str">
            <v xml:space="preserve"> </v>
          </cell>
        </row>
        <row r="377">
          <cell r="C377" t="str">
            <v xml:space="preserve"> </v>
          </cell>
          <cell r="D377" t="str">
            <v/>
          </cell>
          <cell r="F377" t="str">
            <v/>
          </cell>
          <cell r="G377" t="str">
            <v/>
          </cell>
          <cell r="H377" t="str">
            <v xml:space="preserve"> </v>
          </cell>
        </row>
        <row r="378">
          <cell r="C378" t="str">
            <v xml:space="preserve"> </v>
          </cell>
          <cell r="D378" t="str">
            <v/>
          </cell>
          <cell r="F378" t="str">
            <v/>
          </cell>
          <cell r="G378" t="str">
            <v/>
          </cell>
          <cell r="H378" t="str">
            <v xml:space="preserve"> </v>
          </cell>
        </row>
        <row r="379">
          <cell r="C379" t="str">
            <v xml:space="preserve"> </v>
          </cell>
          <cell r="D379" t="str">
            <v/>
          </cell>
          <cell r="F379" t="str">
            <v/>
          </cell>
          <cell r="G379" t="str">
            <v/>
          </cell>
          <cell r="H379" t="str">
            <v xml:space="preserve"> </v>
          </cell>
        </row>
        <row r="380">
          <cell r="C380" t="str">
            <v xml:space="preserve"> </v>
          </cell>
          <cell r="D380" t="str">
            <v/>
          </cell>
          <cell r="F380" t="str">
            <v/>
          </cell>
          <cell r="G380" t="str">
            <v/>
          </cell>
          <cell r="H380" t="str">
            <v xml:space="preserve"> </v>
          </cell>
        </row>
        <row r="381">
          <cell r="C381" t="str">
            <v xml:space="preserve"> </v>
          </cell>
          <cell r="D381" t="str">
            <v/>
          </cell>
          <cell r="F381" t="str">
            <v/>
          </cell>
          <cell r="G381" t="str">
            <v/>
          </cell>
          <cell r="H381" t="str">
            <v xml:space="preserve"> </v>
          </cell>
        </row>
        <row r="382">
          <cell r="C382" t="str">
            <v xml:space="preserve"> </v>
          </cell>
          <cell r="D382" t="str">
            <v/>
          </cell>
          <cell r="F382" t="str">
            <v/>
          </cell>
          <cell r="G382" t="str">
            <v/>
          </cell>
          <cell r="H382" t="str">
            <v xml:space="preserve"> </v>
          </cell>
        </row>
        <row r="383">
          <cell r="C383" t="str">
            <v xml:space="preserve"> </v>
          </cell>
          <cell r="D383" t="str">
            <v/>
          </cell>
          <cell r="F383" t="str">
            <v/>
          </cell>
          <cell r="G383" t="str">
            <v/>
          </cell>
          <cell r="H383" t="str">
            <v xml:space="preserve"> </v>
          </cell>
        </row>
        <row r="384">
          <cell r="C384" t="str">
            <v xml:space="preserve"> </v>
          </cell>
          <cell r="D384" t="str">
            <v/>
          </cell>
          <cell r="F384" t="str">
            <v/>
          </cell>
          <cell r="G384" t="str">
            <v/>
          </cell>
          <cell r="H384" t="str">
            <v xml:space="preserve"> </v>
          </cell>
        </row>
        <row r="385">
          <cell r="C385" t="str">
            <v xml:space="preserve"> </v>
          </cell>
          <cell r="D385" t="str">
            <v/>
          </cell>
          <cell r="F385" t="str">
            <v/>
          </cell>
          <cell r="G385" t="str">
            <v/>
          </cell>
          <cell r="H385" t="str">
            <v xml:space="preserve"> </v>
          </cell>
        </row>
        <row r="386">
          <cell r="C386" t="str">
            <v xml:space="preserve"> </v>
          </cell>
          <cell r="D386" t="str">
            <v/>
          </cell>
          <cell r="F386" t="str">
            <v/>
          </cell>
          <cell r="G386" t="str">
            <v/>
          </cell>
          <cell r="H386" t="str">
            <v xml:space="preserve"> </v>
          </cell>
        </row>
        <row r="387">
          <cell r="C387" t="str">
            <v xml:space="preserve"> </v>
          </cell>
          <cell r="D387" t="str">
            <v/>
          </cell>
          <cell r="F387" t="str">
            <v/>
          </cell>
          <cell r="G387" t="str">
            <v/>
          </cell>
          <cell r="H387" t="str">
            <v xml:space="preserve"> </v>
          </cell>
        </row>
        <row r="388">
          <cell r="C388" t="str">
            <v xml:space="preserve"> </v>
          </cell>
          <cell r="D388" t="str">
            <v/>
          </cell>
          <cell r="F388" t="str">
            <v/>
          </cell>
          <cell r="G388" t="str">
            <v/>
          </cell>
          <cell r="H388" t="str">
            <v xml:space="preserve"> </v>
          </cell>
        </row>
        <row r="389">
          <cell r="C389" t="str">
            <v xml:space="preserve"> </v>
          </cell>
          <cell r="D389" t="str">
            <v/>
          </cell>
          <cell r="F389" t="str">
            <v/>
          </cell>
          <cell r="G389" t="str">
            <v/>
          </cell>
          <cell r="H389" t="str">
            <v xml:space="preserve"> </v>
          </cell>
        </row>
        <row r="390">
          <cell r="C390" t="str">
            <v xml:space="preserve"> </v>
          </cell>
          <cell r="D390" t="str">
            <v/>
          </cell>
          <cell r="F390" t="str">
            <v/>
          </cell>
          <cell r="G390" t="str">
            <v/>
          </cell>
          <cell r="H390" t="str">
            <v xml:space="preserve"> </v>
          </cell>
        </row>
        <row r="391">
          <cell r="C391" t="str">
            <v xml:space="preserve"> </v>
          </cell>
          <cell r="D391" t="str">
            <v/>
          </cell>
          <cell r="F391" t="str">
            <v/>
          </cell>
          <cell r="G391" t="str">
            <v/>
          </cell>
          <cell r="H391" t="str">
            <v xml:space="preserve"> </v>
          </cell>
        </row>
        <row r="392">
          <cell r="C392" t="str">
            <v xml:space="preserve"> </v>
          </cell>
          <cell r="D392" t="str">
            <v/>
          </cell>
          <cell r="F392" t="str">
            <v/>
          </cell>
          <cell r="G392" t="str">
            <v/>
          </cell>
          <cell r="H392" t="str">
            <v xml:space="preserve"> </v>
          </cell>
        </row>
        <row r="393">
          <cell r="C393" t="str">
            <v xml:space="preserve"> </v>
          </cell>
          <cell r="D393" t="str">
            <v/>
          </cell>
          <cell r="F393" t="str">
            <v/>
          </cell>
          <cell r="G393" t="str">
            <v/>
          </cell>
          <cell r="H393" t="str">
            <v xml:space="preserve"> </v>
          </cell>
        </row>
        <row r="394">
          <cell r="C394" t="str">
            <v xml:space="preserve"> </v>
          </cell>
          <cell r="D394" t="str">
            <v/>
          </cell>
          <cell r="F394" t="str">
            <v/>
          </cell>
          <cell r="G394" t="str">
            <v/>
          </cell>
          <cell r="H394" t="str">
            <v xml:space="preserve"> </v>
          </cell>
        </row>
        <row r="395">
          <cell r="C395" t="str">
            <v xml:space="preserve"> </v>
          </cell>
          <cell r="D395" t="str">
            <v/>
          </cell>
          <cell r="F395" t="str">
            <v/>
          </cell>
          <cell r="G395" t="str">
            <v/>
          </cell>
          <cell r="H395" t="str">
            <v xml:space="preserve"> </v>
          </cell>
        </row>
        <row r="396">
          <cell r="C396" t="str">
            <v xml:space="preserve"> </v>
          </cell>
          <cell r="D396" t="str">
            <v/>
          </cell>
          <cell r="F396" t="str">
            <v/>
          </cell>
          <cell r="G396" t="str">
            <v/>
          </cell>
          <cell r="H396" t="str">
            <v xml:space="preserve"> </v>
          </cell>
        </row>
        <row r="397">
          <cell r="C397" t="str">
            <v xml:space="preserve"> </v>
          </cell>
          <cell r="D397" t="str">
            <v/>
          </cell>
          <cell r="F397" t="str">
            <v/>
          </cell>
          <cell r="G397" t="str">
            <v/>
          </cell>
          <cell r="H397" t="str">
            <v xml:space="preserve"> </v>
          </cell>
        </row>
        <row r="398">
          <cell r="C398" t="str">
            <v xml:space="preserve"> </v>
          </cell>
          <cell r="D398" t="str">
            <v/>
          </cell>
          <cell r="F398" t="str">
            <v/>
          </cell>
          <cell r="G398" t="str">
            <v/>
          </cell>
          <cell r="H398" t="str">
            <v xml:space="preserve"> </v>
          </cell>
        </row>
        <row r="399">
          <cell r="C399" t="str">
            <v xml:space="preserve"> </v>
          </cell>
          <cell r="D399" t="str">
            <v/>
          </cell>
          <cell r="F399" t="str">
            <v/>
          </cell>
          <cell r="G399" t="str">
            <v/>
          </cell>
          <cell r="H399" t="str">
            <v xml:space="preserve"> </v>
          </cell>
        </row>
        <row r="400">
          <cell r="C400" t="str">
            <v xml:space="preserve"> </v>
          </cell>
          <cell r="D400" t="str">
            <v/>
          </cell>
          <cell r="F400" t="str">
            <v/>
          </cell>
          <cell r="G400" t="str">
            <v/>
          </cell>
          <cell r="H400" t="str">
            <v xml:space="preserve"> </v>
          </cell>
        </row>
        <row r="401">
          <cell r="C401" t="str">
            <v xml:space="preserve"> </v>
          </cell>
          <cell r="D401" t="str">
            <v/>
          </cell>
          <cell r="F401" t="str">
            <v/>
          </cell>
          <cell r="G401" t="str">
            <v/>
          </cell>
          <cell r="H401" t="str">
            <v xml:space="preserve"> </v>
          </cell>
        </row>
        <row r="402">
          <cell r="C402" t="str">
            <v xml:space="preserve"> </v>
          </cell>
          <cell r="D402" t="str">
            <v/>
          </cell>
          <cell r="F402" t="str">
            <v/>
          </cell>
          <cell r="G402" t="str">
            <v/>
          </cell>
          <cell r="H402" t="str">
            <v xml:space="preserve"> </v>
          </cell>
        </row>
        <row r="403">
          <cell r="C403" t="str">
            <v xml:space="preserve"> </v>
          </cell>
          <cell r="D403" t="str">
            <v/>
          </cell>
          <cell r="F403" t="str">
            <v/>
          </cell>
          <cell r="G403" t="str">
            <v/>
          </cell>
          <cell r="H403" t="str">
            <v xml:space="preserve"> </v>
          </cell>
        </row>
        <row r="404">
          <cell r="C404" t="str">
            <v xml:space="preserve"> </v>
          </cell>
          <cell r="D404" t="str">
            <v/>
          </cell>
          <cell r="F404" t="str">
            <v/>
          </cell>
          <cell r="G404" t="str">
            <v/>
          </cell>
          <cell r="H404" t="str">
            <v xml:space="preserve"> </v>
          </cell>
        </row>
        <row r="405">
          <cell r="C405" t="str">
            <v xml:space="preserve"> </v>
          </cell>
          <cell r="D405" t="str">
            <v/>
          </cell>
          <cell r="F405" t="str">
            <v/>
          </cell>
          <cell r="G405" t="str">
            <v/>
          </cell>
          <cell r="H405" t="str">
            <v xml:space="preserve"> </v>
          </cell>
        </row>
        <row r="406">
          <cell r="C406" t="str">
            <v xml:space="preserve"> </v>
          </cell>
          <cell r="D406" t="str">
            <v/>
          </cell>
          <cell r="F406" t="str">
            <v/>
          </cell>
          <cell r="G406" t="str">
            <v/>
          </cell>
          <cell r="H406" t="str">
            <v xml:space="preserve"> </v>
          </cell>
        </row>
        <row r="407">
          <cell r="C407" t="str">
            <v xml:space="preserve"> </v>
          </cell>
          <cell r="D407" t="str">
            <v/>
          </cell>
          <cell r="F407" t="str">
            <v/>
          </cell>
          <cell r="G407" t="str">
            <v/>
          </cell>
          <cell r="H407" t="str">
            <v xml:space="preserve"> </v>
          </cell>
        </row>
        <row r="408">
          <cell r="A408" t="str">
            <v>303-00</v>
          </cell>
          <cell r="C408" t="str">
            <v>Dažiová nádrž km 4,600 D61 - stavebná easť</v>
          </cell>
          <cell r="D408" t="str">
            <v/>
          </cell>
          <cell r="F408" t="str">
            <v/>
          </cell>
          <cell r="G408" t="str">
            <v/>
          </cell>
          <cell r="H408" t="str">
            <v xml:space="preserve"> </v>
          </cell>
        </row>
        <row r="409">
          <cell r="C409" t="str">
            <v xml:space="preserve"> </v>
          </cell>
          <cell r="D409" t="str">
            <v/>
          </cell>
          <cell r="F409" t="str">
            <v/>
          </cell>
          <cell r="G409" t="str">
            <v/>
          </cell>
          <cell r="H409" t="str">
            <v xml:space="preserve"> </v>
          </cell>
        </row>
        <row r="410">
          <cell r="C410" t="str">
            <v xml:space="preserve"> </v>
          </cell>
          <cell r="D410" t="str">
            <v/>
          </cell>
          <cell r="F410" t="str">
            <v/>
          </cell>
          <cell r="G410" t="str">
            <v/>
          </cell>
          <cell r="H410" t="str">
            <v xml:space="preserve"> </v>
          </cell>
        </row>
        <row r="411">
          <cell r="C411" t="str">
            <v xml:space="preserve"> </v>
          </cell>
          <cell r="D411" t="str">
            <v/>
          </cell>
          <cell r="F411" t="str">
            <v/>
          </cell>
          <cell r="G411" t="str">
            <v/>
          </cell>
          <cell r="H411" t="str">
            <v xml:space="preserve"> </v>
          </cell>
        </row>
        <row r="412">
          <cell r="A412" t="str">
            <v>303-00</v>
          </cell>
          <cell r="B412" t="str">
            <v>5</v>
          </cell>
          <cell r="C412" t="str">
            <v>KOMUNIKÁCIA</v>
          </cell>
          <cell r="D412" t="str">
            <v/>
          </cell>
          <cell r="F412" t="str">
            <v/>
          </cell>
          <cell r="G412" t="str">
            <v/>
          </cell>
          <cell r="H412" t="str">
            <v xml:space="preserve"> </v>
          </cell>
        </row>
        <row r="413">
          <cell r="A413" t="str">
            <v>303-00</v>
          </cell>
          <cell r="B413" t="str">
            <v>564 75.1</v>
          </cell>
          <cell r="C413" t="str">
            <v>Podklad z vibrovaného štrku hr. cez 120 do 150 mm</v>
          </cell>
          <cell r="D413" t="str">
            <v>m2</v>
          </cell>
          <cell r="E413">
            <v>306</v>
          </cell>
          <cell r="F413">
            <v>1</v>
          </cell>
          <cell r="G413">
            <v>306</v>
          </cell>
          <cell r="H413" t="str">
            <v xml:space="preserve"> </v>
          </cell>
        </row>
        <row r="414">
          <cell r="A414" t="str">
            <v>303-00</v>
          </cell>
          <cell r="B414" t="str">
            <v>564 85.1</v>
          </cell>
          <cell r="C414" t="str">
            <v>Podklad zo štrkodrvy hr. cez 120 do 150 mm po zhutnení</v>
          </cell>
          <cell r="D414" t="str">
            <v>m2</v>
          </cell>
          <cell r="E414">
            <v>306</v>
          </cell>
          <cell r="F414">
            <v>1</v>
          </cell>
          <cell r="G414">
            <v>306</v>
          </cell>
          <cell r="H414" t="str">
            <v xml:space="preserve"> </v>
          </cell>
        </row>
        <row r="415">
          <cell r="A415" t="str">
            <v>303-00</v>
          </cell>
          <cell r="B415" t="str">
            <v>591 20.1</v>
          </cell>
          <cell r="C415" t="str">
            <v>Kryt vozovky dláždený</v>
          </cell>
          <cell r="D415" t="str">
            <v>m2</v>
          </cell>
          <cell r="E415">
            <v>306</v>
          </cell>
          <cell r="F415">
            <v>1</v>
          </cell>
          <cell r="G415">
            <v>306</v>
          </cell>
          <cell r="H415" t="str">
            <v xml:space="preserve"> </v>
          </cell>
        </row>
        <row r="416">
          <cell r="C416" t="str">
            <v xml:space="preserve"> </v>
          </cell>
          <cell r="D416" t="str">
            <v/>
          </cell>
          <cell r="F416" t="str">
            <v/>
          </cell>
          <cell r="G416" t="str">
            <v/>
          </cell>
          <cell r="H416" t="str">
            <v xml:space="preserve"> </v>
          </cell>
        </row>
        <row r="417">
          <cell r="C417" t="str">
            <v xml:space="preserve"> </v>
          </cell>
          <cell r="D417" t="str">
            <v/>
          </cell>
          <cell r="F417" t="str">
            <v/>
          </cell>
          <cell r="G417" t="str">
            <v/>
          </cell>
          <cell r="H417" t="str">
            <v xml:space="preserve"> </v>
          </cell>
        </row>
        <row r="418">
          <cell r="C418" t="str">
            <v xml:space="preserve"> </v>
          </cell>
          <cell r="D418" t="str">
            <v/>
          </cell>
          <cell r="F418" t="str">
            <v/>
          </cell>
          <cell r="G418" t="str">
            <v/>
          </cell>
          <cell r="H418" t="str">
            <v xml:space="preserve"> </v>
          </cell>
        </row>
        <row r="419">
          <cell r="A419" t="str">
            <v>303-00</v>
          </cell>
          <cell r="B419" t="str">
            <v>9</v>
          </cell>
          <cell r="C419" t="str">
            <v>OSTATNÉ KONŠTRUKCIE</v>
          </cell>
          <cell r="D419" t="str">
            <v/>
          </cell>
          <cell r="F419" t="str">
            <v/>
          </cell>
          <cell r="G419" t="str">
            <v/>
          </cell>
          <cell r="H419" t="str">
            <v xml:space="preserve"> </v>
          </cell>
        </row>
        <row r="420">
          <cell r="A420" t="str">
            <v>303-00</v>
          </cell>
          <cell r="B420" t="str">
            <v>912 66.1</v>
          </cell>
          <cell r="C420" t="str">
            <v>Oplotenie z pletiva</v>
          </cell>
          <cell r="D420" t="str">
            <v>m</v>
          </cell>
          <cell r="E420">
            <v>65.2</v>
          </cell>
          <cell r="F420">
            <v>1</v>
          </cell>
          <cell r="G420">
            <v>65.2</v>
          </cell>
          <cell r="H420" t="str">
            <v xml:space="preserve"> </v>
          </cell>
        </row>
        <row r="421">
          <cell r="A421" t="str">
            <v>303-00</v>
          </cell>
          <cell r="B421" t="str">
            <v>917 86.1</v>
          </cell>
          <cell r="C421" t="str">
            <v>Chodníkové obrubníky betónové</v>
          </cell>
          <cell r="D421" t="str">
            <v>m</v>
          </cell>
          <cell r="E421">
            <v>87</v>
          </cell>
          <cell r="F421">
            <v>1</v>
          </cell>
          <cell r="G421">
            <v>87</v>
          </cell>
          <cell r="H421" t="str">
            <v xml:space="preserve"> </v>
          </cell>
        </row>
        <row r="422">
          <cell r="A422" t="str">
            <v>303-00</v>
          </cell>
          <cell r="B422" t="str">
            <v>999</v>
          </cell>
          <cell r="C422" t="str">
            <v>Spolu</v>
          </cell>
          <cell r="D422" t="str">
            <v/>
          </cell>
          <cell r="F422" t="str">
            <v/>
          </cell>
          <cell r="G422" t="str">
            <v/>
          </cell>
          <cell r="H422">
            <v>1070.2</v>
          </cell>
        </row>
        <row r="423">
          <cell r="C423" t="str">
            <v xml:space="preserve"> </v>
          </cell>
          <cell r="D423" t="str">
            <v/>
          </cell>
          <cell r="F423" t="str">
            <v/>
          </cell>
          <cell r="G423" t="str">
            <v/>
          </cell>
          <cell r="H423" t="str">
            <v xml:space="preserve"> </v>
          </cell>
        </row>
        <row r="424">
          <cell r="C424" t="str">
            <v xml:space="preserve"> </v>
          </cell>
          <cell r="D424" t="str">
            <v/>
          </cell>
          <cell r="F424" t="str">
            <v/>
          </cell>
          <cell r="G424" t="str">
            <v/>
          </cell>
          <cell r="H424" t="str">
            <v xml:space="preserve"> </v>
          </cell>
        </row>
        <row r="425">
          <cell r="C425" t="str">
            <v xml:space="preserve"> </v>
          </cell>
          <cell r="D425" t="str">
            <v/>
          </cell>
          <cell r="F425" t="str">
            <v/>
          </cell>
          <cell r="G425" t="str">
            <v/>
          </cell>
          <cell r="H425" t="str">
            <v xml:space="preserve"> </v>
          </cell>
        </row>
        <row r="426">
          <cell r="C426" t="str">
            <v xml:space="preserve"> </v>
          </cell>
          <cell r="D426" t="str">
            <v/>
          </cell>
          <cell r="F426" t="str">
            <v/>
          </cell>
          <cell r="G426" t="str">
            <v/>
          </cell>
          <cell r="H426" t="str">
            <v xml:space="preserve"> </v>
          </cell>
        </row>
        <row r="427">
          <cell r="C427" t="str">
            <v xml:space="preserve"> </v>
          </cell>
          <cell r="D427" t="str">
            <v/>
          </cell>
          <cell r="F427" t="str">
            <v/>
          </cell>
          <cell r="G427" t="str">
            <v/>
          </cell>
          <cell r="H427" t="str">
            <v xml:space="preserve"> </v>
          </cell>
        </row>
        <row r="428">
          <cell r="C428" t="str">
            <v xml:space="preserve"> </v>
          </cell>
          <cell r="D428" t="str">
            <v/>
          </cell>
          <cell r="F428" t="str">
            <v/>
          </cell>
          <cell r="G428" t="str">
            <v/>
          </cell>
          <cell r="H428" t="str">
            <v xml:space="preserve"> </v>
          </cell>
        </row>
        <row r="429">
          <cell r="C429" t="str">
            <v xml:space="preserve"> </v>
          </cell>
          <cell r="D429" t="str">
            <v/>
          </cell>
          <cell r="F429" t="str">
            <v/>
          </cell>
          <cell r="G429" t="str">
            <v/>
          </cell>
          <cell r="H429" t="str">
            <v xml:space="preserve"> </v>
          </cell>
        </row>
        <row r="430">
          <cell r="C430" t="str">
            <v xml:space="preserve"> </v>
          </cell>
          <cell r="D430" t="str">
            <v/>
          </cell>
          <cell r="F430" t="str">
            <v/>
          </cell>
          <cell r="G430" t="str">
            <v/>
          </cell>
          <cell r="H430" t="str">
            <v xml:space="preserve"> </v>
          </cell>
        </row>
        <row r="431">
          <cell r="C431" t="str">
            <v xml:space="preserve"> </v>
          </cell>
          <cell r="D431" t="str">
            <v/>
          </cell>
          <cell r="F431" t="str">
            <v/>
          </cell>
          <cell r="G431" t="str">
            <v/>
          </cell>
          <cell r="H431" t="str">
            <v xml:space="preserve"> </v>
          </cell>
        </row>
        <row r="432">
          <cell r="C432" t="str">
            <v xml:space="preserve"> </v>
          </cell>
          <cell r="D432" t="str">
            <v/>
          </cell>
          <cell r="F432" t="str">
            <v/>
          </cell>
          <cell r="G432" t="str">
            <v/>
          </cell>
          <cell r="H432" t="str">
            <v xml:space="preserve"> </v>
          </cell>
        </row>
        <row r="433">
          <cell r="C433" t="str">
            <v xml:space="preserve"> </v>
          </cell>
          <cell r="D433" t="str">
            <v/>
          </cell>
          <cell r="F433" t="str">
            <v/>
          </cell>
          <cell r="G433" t="str">
            <v/>
          </cell>
          <cell r="H433" t="str">
            <v xml:space="preserve"> </v>
          </cell>
        </row>
        <row r="434">
          <cell r="C434" t="str">
            <v xml:space="preserve"> </v>
          </cell>
          <cell r="D434" t="str">
            <v/>
          </cell>
          <cell r="F434" t="str">
            <v/>
          </cell>
          <cell r="G434" t="str">
            <v/>
          </cell>
          <cell r="H434" t="str">
            <v xml:space="preserve"> </v>
          </cell>
        </row>
        <row r="435">
          <cell r="C435" t="str">
            <v xml:space="preserve"> </v>
          </cell>
          <cell r="D435" t="str">
            <v/>
          </cell>
          <cell r="F435" t="str">
            <v/>
          </cell>
          <cell r="G435" t="str">
            <v/>
          </cell>
          <cell r="H435" t="str">
            <v xml:space="preserve"> </v>
          </cell>
        </row>
        <row r="436">
          <cell r="C436" t="str">
            <v xml:space="preserve"> </v>
          </cell>
          <cell r="D436" t="str">
            <v/>
          </cell>
          <cell r="F436" t="str">
            <v/>
          </cell>
          <cell r="G436" t="str">
            <v/>
          </cell>
          <cell r="H436" t="str">
            <v xml:space="preserve"> </v>
          </cell>
        </row>
        <row r="437">
          <cell r="C437" t="str">
            <v xml:space="preserve"> </v>
          </cell>
          <cell r="D437" t="str">
            <v/>
          </cell>
          <cell r="F437" t="str">
            <v/>
          </cell>
          <cell r="G437" t="str">
            <v/>
          </cell>
          <cell r="H437" t="str">
            <v xml:space="preserve"> </v>
          </cell>
        </row>
        <row r="438">
          <cell r="C438" t="str">
            <v xml:space="preserve"> </v>
          </cell>
          <cell r="D438" t="str">
            <v/>
          </cell>
          <cell r="F438" t="str">
            <v/>
          </cell>
          <cell r="G438" t="str">
            <v/>
          </cell>
          <cell r="H438" t="str">
            <v xml:space="preserve"> </v>
          </cell>
        </row>
        <row r="439">
          <cell r="C439" t="str">
            <v xml:space="preserve"> </v>
          </cell>
          <cell r="D439" t="str">
            <v/>
          </cell>
          <cell r="F439" t="str">
            <v/>
          </cell>
          <cell r="G439" t="str">
            <v/>
          </cell>
          <cell r="H439" t="str">
            <v xml:space="preserve"> </v>
          </cell>
        </row>
        <row r="440">
          <cell r="C440" t="str">
            <v xml:space="preserve"> </v>
          </cell>
          <cell r="D440" t="str">
            <v/>
          </cell>
          <cell r="F440" t="str">
            <v/>
          </cell>
          <cell r="G440" t="str">
            <v/>
          </cell>
          <cell r="H440" t="str">
            <v xml:space="preserve"> </v>
          </cell>
        </row>
        <row r="441">
          <cell r="C441" t="str">
            <v xml:space="preserve"> </v>
          </cell>
          <cell r="D441" t="str">
            <v/>
          </cell>
          <cell r="F441" t="str">
            <v/>
          </cell>
          <cell r="G441" t="str">
            <v/>
          </cell>
          <cell r="H441" t="str">
            <v xml:space="preserve"> </v>
          </cell>
        </row>
        <row r="442">
          <cell r="C442" t="str">
            <v xml:space="preserve"> </v>
          </cell>
          <cell r="D442" t="str">
            <v/>
          </cell>
          <cell r="F442" t="str">
            <v/>
          </cell>
          <cell r="G442" t="str">
            <v/>
          </cell>
          <cell r="H442" t="str">
            <v xml:space="preserve"> </v>
          </cell>
        </row>
        <row r="443">
          <cell r="C443" t="str">
            <v xml:space="preserve"> </v>
          </cell>
          <cell r="D443" t="str">
            <v/>
          </cell>
          <cell r="F443" t="str">
            <v/>
          </cell>
          <cell r="G443" t="str">
            <v/>
          </cell>
          <cell r="H443" t="str">
            <v xml:space="preserve"> </v>
          </cell>
        </row>
        <row r="444">
          <cell r="C444" t="str">
            <v xml:space="preserve"> </v>
          </cell>
          <cell r="D444" t="str">
            <v/>
          </cell>
          <cell r="F444" t="str">
            <v/>
          </cell>
          <cell r="G444" t="str">
            <v/>
          </cell>
          <cell r="H444" t="str">
            <v xml:space="preserve"> </v>
          </cell>
        </row>
        <row r="445">
          <cell r="A445" t="str">
            <v>313-00a</v>
          </cell>
          <cell r="C445" t="str">
            <v>Oplotenie - pravé odpoeívadlo Beckov</v>
          </cell>
          <cell r="D445" t="str">
            <v/>
          </cell>
          <cell r="F445" t="str">
            <v/>
          </cell>
          <cell r="G445" t="str">
            <v/>
          </cell>
          <cell r="H445" t="str">
            <v xml:space="preserve"> </v>
          </cell>
        </row>
        <row r="446">
          <cell r="A446" t="str">
            <v>313-00a</v>
          </cell>
          <cell r="B446" t="str">
            <v>9</v>
          </cell>
          <cell r="C446" t="str">
            <v>OSTATNÉ KONŠTRUKCIE</v>
          </cell>
          <cell r="D446" t="str">
            <v/>
          </cell>
          <cell r="F446" t="str">
            <v/>
          </cell>
          <cell r="G446" t="str">
            <v/>
          </cell>
          <cell r="H446" t="str">
            <v xml:space="preserve"> </v>
          </cell>
        </row>
        <row r="447">
          <cell r="A447" t="str">
            <v>313-00a</v>
          </cell>
          <cell r="B447" t="str">
            <v>912 66.1</v>
          </cell>
          <cell r="C447" t="str">
            <v>Oplotenie z pletiva</v>
          </cell>
          <cell r="D447" t="str">
            <v>m</v>
          </cell>
          <cell r="E447">
            <v>456</v>
          </cell>
          <cell r="F447">
            <v>1</v>
          </cell>
          <cell r="G447">
            <v>456</v>
          </cell>
          <cell r="H447" t="str">
            <v xml:space="preserve"> </v>
          </cell>
        </row>
        <row r="448">
          <cell r="A448" t="str">
            <v>313-00a</v>
          </cell>
          <cell r="B448" t="str">
            <v>912 85.1</v>
          </cell>
          <cell r="C448" t="str">
            <v>Vráta (brána) oce3ové</v>
          </cell>
          <cell r="D448" t="str">
            <v>ks</v>
          </cell>
          <cell r="E448">
            <v>1</v>
          </cell>
          <cell r="F448">
            <v>1</v>
          </cell>
          <cell r="G448">
            <v>1</v>
          </cell>
          <cell r="H448" t="str">
            <v xml:space="preserve"> </v>
          </cell>
        </row>
        <row r="449">
          <cell r="A449" t="str">
            <v>313-00a</v>
          </cell>
          <cell r="B449" t="str">
            <v>999</v>
          </cell>
          <cell r="C449" t="str">
            <v>Spolu</v>
          </cell>
          <cell r="D449" t="str">
            <v/>
          </cell>
          <cell r="F449" t="str">
            <v/>
          </cell>
          <cell r="G449" t="str">
            <v/>
          </cell>
          <cell r="H449">
            <v>457</v>
          </cell>
        </row>
        <row r="450">
          <cell r="C450" t="str">
            <v xml:space="preserve"> </v>
          </cell>
          <cell r="D450" t="str">
            <v/>
          </cell>
          <cell r="F450" t="str">
            <v/>
          </cell>
          <cell r="G450" t="str">
            <v/>
          </cell>
          <cell r="H450" t="str">
            <v xml:space="preserve"> </v>
          </cell>
        </row>
        <row r="451">
          <cell r="A451" t="str">
            <v>313-00b</v>
          </cell>
          <cell r="C451" t="str">
            <v>Oplotenie - 3avé odpoeívadlo Beckov</v>
          </cell>
          <cell r="D451" t="str">
            <v/>
          </cell>
          <cell r="F451" t="str">
            <v/>
          </cell>
          <cell r="G451" t="str">
            <v/>
          </cell>
          <cell r="H451" t="str">
            <v xml:space="preserve"> </v>
          </cell>
        </row>
        <row r="452">
          <cell r="A452" t="str">
            <v>313-00b</v>
          </cell>
          <cell r="B452" t="str">
            <v>9</v>
          </cell>
          <cell r="C452" t="str">
            <v>OSTATNÉ KONŠTRUKCIE</v>
          </cell>
          <cell r="D452" t="str">
            <v/>
          </cell>
          <cell r="F452" t="str">
            <v/>
          </cell>
          <cell r="G452" t="str">
            <v/>
          </cell>
          <cell r="H452" t="str">
            <v xml:space="preserve"> </v>
          </cell>
        </row>
        <row r="453">
          <cell r="A453" t="str">
            <v>313-00b</v>
          </cell>
          <cell r="B453" t="str">
            <v>912 66.1</v>
          </cell>
          <cell r="C453" t="str">
            <v>Oplotenie z pletiva</v>
          </cell>
          <cell r="D453" t="str">
            <v>m</v>
          </cell>
          <cell r="E453">
            <v>942</v>
          </cell>
          <cell r="F453">
            <v>1</v>
          </cell>
          <cell r="G453">
            <v>942</v>
          </cell>
          <cell r="H453" t="str">
            <v xml:space="preserve"> </v>
          </cell>
        </row>
        <row r="454">
          <cell r="A454" t="str">
            <v>313-00b</v>
          </cell>
          <cell r="B454" t="str">
            <v>912 85.1</v>
          </cell>
          <cell r="C454" t="str">
            <v>Vráta (brána) oce3ové</v>
          </cell>
          <cell r="D454" t="str">
            <v>ks</v>
          </cell>
          <cell r="E454">
            <v>2</v>
          </cell>
          <cell r="F454">
            <v>1</v>
          </cell>
          <cell r="G454">
            <v>2</v>
          </cell>
          <cell r="H454" t="str">
            <v xml:space="preserve"> </v>
          </cell>
        </row>
        <row r="455">
          <cell r="A455" t="str">
            <v>313-00b</v>
          </cell>
          <cell r="B455" t="str">
            <v>999</v>
          </cell>
          <cell r="C455" t="str">
            <v>Spolu</v>
          </cell>
          <cell r="D455" t="str">
            <v/>
          </cell>
          <cell r="F455" t="str">
            <v/>
          </cell>
          <cell r="G455" t="str">
            <v/>
          </cell>
          <cell r="H455">
            <v>944</v>
          </cell>
        </row>
        <row r="456">
          <cell r="C456" t="str">
            <v xml:space="preserve"> </v>
          </cell>
          <cell r="D456" t="str">
            <v/>
          </cell>
          <cell r="F456" t="str">
            <v/>
          </cell>
          <cell r="G456" t="str">
            <v/>
          </cell>
          <cell r="H456" t="str">
            <v xml:space="preserve"> </v>
          </cell>
        </row>
        <row r="457">
          <cell r="A457" t="str">
            <v>314-00</v>
          </cell>
          <cell r="C457" t="str">
            <v>EOV 3avé odpoeívadlo Beckov - stavebná easť</v>
          </cell>
          <cell r="D457" t="str">
            <v/>
          </cell>
          <cell r="F457" t="str">
            <v/>
          </cell>
          <cell r="G457" t="str">
            <v/>
          </cell>
          <cell r="H457" t="str">
            <v xml:space="preserve"> </v>
          </cell>
        </row>
        <row r="458">
          <cell r="F458" t="str">
            <v/>
          </cell>
          <cell r="G458" t="str">
            <v/>
          </cell>
          <cell r="H458" t="str">
            <v xml:space="preserve"> </v>
          </cell>
        </row>
        <row r="459">
          <cell r="C459" t="str">
            <v xml:space="preserve"> </v>
          </cell>
          <cell r="D459" t="str">
            <v/>
          </cell>
          <cell r="F459" t="str">
            <v/>
          </cell>
          <cell r="G459" t="str">
            <v/>
          </cell>
          <cell r="H459" t="str">
            <v xml:space="preserve"> </v>
          </cell>
        </row>
        <row r="460">
          <cell r="C460" t="str">
            <v xml:space="preserve"> </v>
          </cell>
          <cell r="D460" t="str">
            <v/>
          </cell>
          <cell r="F460" t="str">
            <v/>
          </cell>
          <cell r="G460" t="str">
            <v/>
          </cell>
          <cell r="H460" t="str">
            <v xml:space="preserve"> </v>
          </cell>
        </row>
        <row r="461">
          <cell r="C461" t="str">
            <v xml:space="preserve"> </v>
          </cell>
          <cell r="D461" t="str">
            <v/>
          </cell>
          <cell r="F461" t="str">
            <v/>
          </cell>
          <cell r="G461" t="str">
            <v/>
          </cell>
          <cell r="H461" t="str">
            <v xml:space="preserve"> </v>
          </cell>
        </row>
        <row r="462">
          <cell r="C462" t="str">
            <v xml:space="preserve"> </v>
          </cell>
          <cell r="D462" t="str">
            <v/>
          </cell>
          <cell r="F462" t="str">
            <v/>
          </cell>
          <cell r="G462" t="str">
            <v/>
          </cell>
          <cell r="H462" t="str">
            <v xml:space="preserve"> </v>
          </cell>
        </row>
        <row r="463">
          <cell r="A463" t="str">
            <v>314-00</v>
          </cell>
          <cell r="B463" t="str">
            <v>5</v>
          </cell>
          <cell r="C463" t="str">
            <v>KOMUNIKÁCIA</v>
          </cell>
          <cell r="D463" t="str">
            <v/>
          </cell>
          <cell r="F463" t="str">
            <v/>
          </cell>
          <cell r="G463" t="str">
            <v/>
          </cell>
          <cell r="H463" t="str">
            <v xml:space="preserve"> </v>
          </cell>
        </row>
        <row r="464">
          <cell r="A464" t="str">
            <v>314-00</v>
          </cell>
          <cell r="B464" t="str">
            <v>564 75.1</v>
          </cell>
          <cell r="C464" t="str">
            <v>Podklad z vibrovaného štrku hr. cez 120 do 150 mm</v>
          </cell>
          <cell r="D464" t="str">
            <v>m2</v>
          </cell>
          <cell r="E464">
            <v>261</v>
          </cell>
          <cell r="F464">
            <v>1</v>
          </cell>
          <cell r="G464">
            <v>261</v>
          </cell>
          <cell r="H464" t="str">
            <v xml:space="preserve"> </v>
          </cell>
        </row>
        <row r="465">
          <cell r="A465" t="str">
            <v>314-00</v>
          </cell>
          <cell r="B465" t="str">
            <v>564 85.1</v>
          </cell>
          <cell r="C465" t="str">
            <v>Podklad zo štrkodrvy hr. cez 120 do 150 mm po zhutnení</v>
          </cell>
          <cell r="D465" t="str">
            <v>m2</v>
          </cell>
          <cell r="E465">
            <v>261</v>
          </cell>
          <cell r="F465">
            <v>1</v>
          </cell>
          <cell r="G465">
            <v>261</v>
          </cell>
          <cell r="H465" t="str">
            <v xml:space="preserve"> </v>
          </cell>
        </row>
        <row r="466">
          <cell r="A466" t="str">
            <v>314-00</v>
          </cell>
          <cell r="B466" t="str">
            <v>591 20.1</v>
          </cell>
          <cell r="C466" t="str">
            <v>Kryt vozovky dláždený</v>
          </cell>
          <cell r="D466" t="str">
            <v>m2</v>
          </cell>
          <cell r="E466">
            <v>261</v>
          </cell>
          <cell r="F466">
            <v>1</v>
          </cell>
          <cell r="G466">
            <v>261</v>
          </cell>
          <cell r="H466" t="str">
            <v xml:space="preserve"> </v>
          </cell>
        </row>
        <row r="467">
          <cell r="C467" t="str">
            <v xml:space="preserve"> </v>
          </cell>
          <cell r="D467" t="str">
            <v/>
          </cell>
          <cell r="F467" t="str">
            <v/>
          </cell>
          <cell r="G467" t="str">
            <v/>
          </cell>
          <cell r="H467" t="str">
            <v xml:space="preserve"> </v>
          </cell>
        </row>
        <row r="468">
          <cell r="C468" t="str">
            <v xml:space="preserve"> </v>
          </cell>
          <cell r="D468" t="str">
            <v/>
          </cell>
          <cell r="F468" t="str">
            <v/>
          </cell>
          <cell r="G468" t="str">
            <v/>
          </cell>
          <cell r="H468" t="str">
            <v xml:space="preserve"> </v>
          </cell>
        </row>
        <row r="469">
          <cell r="C469" t="str">
            <v xml:space="preserve"> </v>
          </cell>
          <cell r="D469" t="str">
            <v/>
          </cell>
          <cell r="F469" t="str">
            <v/>
          </cell>
          <cell r="G469" t="str">
            <v/>
          </cell>
          <cell r="H469" t="str">
            <v xml:space="preserve"> </v>
          </cell>
        </row>
        <row r="470">
          <cell r="A470" t="str">
            <v>314-00</v>
          </cell>
          <cell r="B470" t="str">
            <v>9</v>
          </cell>
          <cell r="C470" t="str">
            <v>OSTATNÉ KONŠTRUKCIE</v>
          </cell>
          <cell r="D470" t="str">
            <v/>
          </cell>
          <cell r="F470" t="str">
            <v/>
          </cell>
          <cell r="G470" t="str">
            <v/>
          </cell>
          <cell r="H470" t="str">
            <v xml:space="preserve"> </v>
          </cell>
        </row>
        <row r="471">
          <cell r="A471" t="str">
            <v>314-00</v>
          </cell>
          <cell r="B471" t="str">
            <v>912 66.1</v>
          </cell>
          <cell r="C471" t="str">
            <v>Oplotenie z pletiva</v>
          </cell>
          <cell r="D471" t="str">
            <v>m</v>
          </cell>
          <cell r="E471">
            <v>180</v>
          </cell>
          <cell r="F471">
            <v>1</v>
          </cell>
          <cell r="G471">
            <v>180</v>
          </cell>
          <cell r="H471" t="str">
            <v xml:space="preserve"> </v>
          </cell>
        </row>
        <row r="472">
          <cell r="A472" t="str">
            <v>314-00</v>
          </cell>
          <cell r="B472" t="str">
            <v>917 86.1</v>
          </cell>
          <cell r="C472" t="str">
            <v>Chodníkové obrubníky betónové</v>
          </cell>
          <cell r="D472" t="str">
            <v>m</v>
          </cell>
          <cell r="E472">
            <v>83</v>
          </cell>
          <cell r="F472">
            <v>1</v>
          </cell>
          <cell r="G472">
            <v>83</v>
          </cell>
          <cell r="H472" t="str">
            <v xml:space="preserve"> </v>
          </cell>
        </row>
        <row r="473">
          <cell r="A473" t="str">
            <v>314-00</v>
          </cell>
          <cell r="B473" t="str">
            <v>999</v>
          </cell>
          <cell r="C473" t="str">
            <v>Spolu</v>
          </cell>
          <cell r="D473" t="str">
            <v/>
          </cell>
          <cell r="F473" t="str">
            <v/>
          </cell>
          <cell r="G473" t="str">
            <v/>
          </cell>
          <cell r="H473">
            <v>1046</v>
          </cell>
        </row>
        <row r="474">
          <cell r="C474" t="str">
            <v xml:space="preserve"> </v>
          </cell>
          <cell r="D474" t="str">
            <v/>
          </cell>
          <cell r="F474" t="str">
            <v/>
          </cell>
          <cell r="G474" t="str">
            <v/>
          </cell>
          <cell r="H474" t="str">
            <v xml:space="preserve"> </v>
          </cell>
        </row>
        <row r="475">
          <cell r="C475" t="str">
            <v xml:space="preserve"> </v>
          </cell>
          <cell r="D475" t="str">
            <v/>
          </cell>
          <cell r="F475" t="str">
            <v/>
          </cell>
          <cell r="G475" t="str">
            <v/>
          </cell>
          <cell r="H475" t="str">
            <v xml:space="preserve"> </v>
          </cell>
        </row>
        <row r="476">
          <cell r="C476" t="str">
            <v xml:space="preserve"> </v>
          </cell>
          <cell r="D476" t="str">
            <v/>
          </cell>
          <cell r="F476" t="str">
            <v/>
          </cell>
          <cell r="G476" t="str">
            <v/>
          </cell>
          <cell r="H476" t="str">
            <v xml:space="preserve"> </v>
          </cell>
        </row>
        <row r="477">
          <cell r="C477" t="str">
            <v xml:space="preserve"> </v>
          </cell>
          <cell r="D477" t="str">
            <v/>
          </cell>
          <cell r="F477" t="str">
            <v/>
          </cell>
          <cell r="G477" t="str">
            <v/>
          </cell>
          <cell r="H477" t="str">
            <v xml:space="preserve"> </v>
          </cell>
        </row>
        <row r="478">
          <cell r="A478" t="str">
            <v>318-00</v>
          </cell>
          <cell r="C478" t="str">
            <v>Oplotenie - odpoeívadlo Kostolná</v>
          </cell>
          <cell r="D478" t="str">
            <v/>
          </cell>
          <cell r="F478" t="str">
            <v/>
          </cell>
          <cell r="G478" t="str">
            <v/>
          </cell>
          <cell r="H478" t="str">
            <v xml:space="preserve"> </v>
          </cell>
        </row>
        <row r="479">
          <cell r="A479" t="str">
            <v>318-00</v>
          </cell>
          <cell r="B479" t="str">
            <v>9</v>
          </cell>
          <cell r="C479" t="str">
            <v>OSTATNÉ KONŠTRUKCIE</v>
          </cell>
          <cell r="D479" t="str">
            <v/>
          </cell>
          <cell r="F479" t="str">
            <v/>
          </cell>
          <cell r="G479" t="str">
            <v/>
          </cell>
          <cell r="H479" t="str">
            <v xml:space="preserve"> </v>
          </cell>
        </row>
        <row r="480">
          <cell r="A480" t="str">
            <v>318-00</v>
          </cell>
          <cell r="B480" t="str">
            <v>912 66.1</v>
          </cell>
          <cell r="C480" t="str">
            <v>Oplotenie z pletiva</v>
          </cell>
          <cell r="D480" t="str">
            <v>m</v>
          </cell>
          <cell r="E480">
            <v>495</v>
          </cell>
          <cell r="F480">
            <v>1</v>
          </cell>
          <cell r="G480">
            <v>495</v>
          </cell>
          <cell r="H480" t="str">
            <v xml:space="preserve"> </v>
          </cell>
        </row>
        <row r="481">
          <cell r="A481" t="str">
            <v>318-00</v>
          </cell>
          <cell r="B481" t="str">
            <v>912 85.1</v>
          </cell>
          <cell r="C481" t="str">
            <v>Vráta (brána) oce3ové</v>
          </cell>
          <cell r="D481" t="str">
            <v>ks</v>
          </cell>
          <cell r="E481">
            <v>1</v>
          </cell>
          <cell r="F481">
            <v>1</v>
          </cell>
          <cell r="G481">
            <v>1</v>
          </cell>
          <cell r="H481" t="str">
            <v xml:space="preserve"> </v>
          </cell>
        </row>
        <row r="482">
          <cell r="A482" t="str">
            <v>318-00</v>
          </cell>
          <cell r="B482" t="str">
            <v>999</v>
          </cell>
          <cell r="C482" t="str">
            <v>Spolu</v>
          </cell>
          <cell r="D482" t="str">
            <v/>
          </cell>
          <cell r="F482" t="str">
            <v/>
          </cell>
          <cell r="G482" t="str">
            <v/>
          </cell>
          <cell r="H482">
            <v>496</v>
          </cell>
        </row>
        <row r="483">
          <cell r="C483" t="str">
            <v xml:space="preserve"> </v>
          </cell>
          <cell r="D483" t="str">
            <v/>
          </cell>
          <cell r="F483" t="str">
            <v/>
          </cell>
          <cell r="G483" t="str">
            <v/>
          </cell>
          <cell r="H483" t="str">
            <v xml:space="preserve"> </v>
          </cell>
        </row>
        <row r="484">
          <cell r="A484" t="str">
            <v>319-00</v>
          </cell>
          <cell r="C484" t="str">
            <v>EOV odpoeívadlo Kostolná - stavebná easť</v>
          </cell>
          <cell r="D484" t="str">
            <v/>
          </cell>
          <cell r="F484" t="str">
            <v/>
          </cell>
          <cell r="G484" t="str">
            <v/>
          </cell>
          <cell r="H484" t="str">
            <v xml:space="preserve"> </v>
          </cell>
        </row>
        <row r="485">
          <cell r="C485" t="str">
            <v xml:space="preserve"> </v>
          </cell>
          <cell r="D485" t="str">
            <v/>
          </cell>
          <cell r="F485" t="str">
            <v/>
          </cell>
          <cell r="G485" t="str">
            <v/>
          </cell>
          <cell r="H485" t="str">
            <v xml:space="preserve"> </v>
          </cell>
        </row>
        <row r="486">
          <cell r="A486" t="str">
            <v>319-00</v>
          </cell>
          <cell r="B486" t="str">
            <v>5</v>
          </cell>
          <cell r="C486" t="str">
            <v>KOMUNIKÁCIA</v>
          </cell>
          <cell r="D486" t="str">
            <v/>
          </cell>
          <cell r="F486" t="str">
            <v/>
          </cell>
          <cell r="G486" t="str">
            <v/>
          </cell>
          <cell r="H486" t="str">
            <v xml:space="preserve"> </v>
          </cell>
        </row>
        <row r="487">
          <cell r="A487" t="str">
            <v>319-00</v>
          </cell>
          <cell r="B487" t="str">
            <v>564 75.1</v>
          </cell>
          <cell r="C487" t="str">
            <v>Podklad z vibrovaného štrku hr. cez 120 do 150 mm</v>
          </cell>
          <cell r="D487" t="str">
            <v>m2</v>
          </cell>
          <cell r="E487">
            <v>195</v>
          </cell>
          <cell r="F487">
            <v>1</v>
          </cell>
          <cell r="G487">
            <v>195</v>
          </cell>
          <cell r="H487" t="str">
            <v xml:space="preserve"> </v>
          </cell>
        </row>
        <row r="488">
          <cell r="A488" t="str">
            <v>319-00</v>
          </cell>
          <cell r="B488" t="str">
            <v>564 85.1</v>
          </cell>
          <cell r="C488" t="str">
            <v>Podklad zo štrkodrvy hr. cez 120 do 150 mm po zhutnení</v>
          </cell>
          <cell r="D488" t="str">
            <v>m2</v>
          </cell>
          <cell r="E488">
            <v>195</v>
          </cell>
          <cell r="F488">
            <v>1</v>
          </cell>
          <cell r="G488">
            <v>195</v>
          </cell>
          <cell r="H488" t="str">
            <v xml:space="preserve"> </v>
          </cell>
        </row>
        <row r="489">
          <cell r="A489" t="str">
            <v>319-00</v>
          </cell>
          <cell r="B489" t="str">
            <v>591 20.1</v>
          </cell>
          <cell r="C489" t="str">
            <v>Kryt vozovky dláždený</v>
          </cell>
          <cell r="D489" t="str">
            <v>m2</v>
          </cell>
          <cell r="E489">
            <v>195</v>
          </cell>
          <cell r="F489">
            <v>1</v>
          </cell>
          <cell r="G489">
            <v>195</v>
          </cell>
          <cell r="H489" t="str">
            <v xml:space="preserve"> </v>
          </cell>
        </row>
        <row r="490">
          <cell r="C490" t="str">
            <v xml:space="preserve"> </v>
          </cell>
          <cell r="D490" t="str">
            <v/>
          </cell>
          <cell r="F490" t="str">
            <v/>
          </cell>
          <cell r="G490" t="str">
            <v/>
          </cell>
          <cell r="H490" t="str">
            <v xml:space="preserve"> </v>
          </cell>
        </row>
        <row r="491">
          <cell r="C491" t="str">
            <v xml:space="preserve"> </v>
          </cell>
          <cell r="D491" t="str">
            <v/>
          </cell>
          <cell r="F491" t="str">
            <v/>
          </cell>
          <cell r="G491" t="str">
            <v/>
          </cell>
          <cell r="H491" t="str">
            <v xml:space="preserve"> </v>
          </cell>
        </row>
        <row r="492">
          <cell r="C492" t="str">
            <v xml:space="preserve"> </v>
          </cell>
          <cell r="D492" t="str">
            <v/>
          </cell>
          <cell r="F492" t="str">
            <v/>
          </cell>
          <cell r="G492" t="str">
            <v/>
          </cell>
          <cell r="H492" t="str">
            <v xml:space="preserve"> </v>
          </cell>
        </row>
        <row r="493">
          <cell r="A493" t="str">
            <v>319-00</v>
          </cell>
          <cell r="B493" t="str">
            <v>9</v>
          </cell>
          <cell r="C493" t="str">
            <v>OSTATNÉ KONŠTRUKCIE</v>
          </cell>
          <cell r="D493" t="str">
            <v/>
          </cell>
          <cell r="F493" t="str">
            <v/>
          </cell>
          <cell r="G493" t="str">
            <v/>
          </cell>
          <cell r="H493" t="str">
            <v xml:space="preserve"> </v>
          </cell>
        </row>
        <row r="494">
          <cell r="A494" t="str">
            <v>319-00</v>
          </cell>
          <cell r="B494" t="str">
            <v>912 66.1</v>
          </cell>
          <cell r="C494" t="str">
            <v>Oplotenie z pletiva</v>
          </cell>
          <cell r="D494" t="str">
            <v>m</v>
          </cell>
          <cell r="E494">
            <v>144.4</v>
          </cell>
          <cell r="F494">
            <v>1</v>
          </cell>
          <cell r="G494">
            <v>144.4</v>
          </cell>
          <cell r="H494" t="str">
            <v xml:space="preserve"> </v>
          </cell>
        </row>
        <row r="495">
          <cell r="A495" t="str">
            <v>319-00</v>
          </cell>
          <cell r="B495" t="str">
            <v>912 85.1</v>
          </cell>
          <cell r="C495" t="str">
            <v>Vráta (brána) oce3ové</v>
          </cell>
          <cell r="D495" t="str">
            <v>ks</v>
          </cell>
          <cell r="E495">
            <v>1</v>
          </cell>
          <cell r="F495">
            <v>1</v>
          </cell>
          <cell r="G495">
            <v>1</v>
          </cell>
          <cell r="H495" t="str">
            <v xml:space="preserve"> </v>
          </cell>
        </row>
        <row r="496">
          <cell r="A496" t="str">
            <v>319-00</v>
          </cell>
          <cell r="B496" t="str">
            <v>917 86.1</v>
          </cell>
          <cell r="C496" t="str">
            <v>Chodníkové obrubníky betónové</v>
          </cell>
          <cell r="D496" t="str">
            <v>m</v>
          </cell>
          <cell r="E496">
            <v>97</v>
          </cell>
          <cell r="F496">
            <v>1</v>
          </cell>
          <cell r="G496">
            <v>97</v>
          </cell>
          <cell r="H496" t="str">
            <v xml:space="preserve"> </v>
          </cell>
        </row>
        <row r="497">
          <cell r="A497" t="str">
            <v>319-00</v>
          </cell>
          <cell r="B497" t="str">
            <v>999</v>
          </cell>
          <cell r="C497" t="str">
            <v>Spolu</v>
          </cell>
          <cell r="D497" t="str">
            <v/>
          </cell>
          <cell r="F497" t="str">
            <v/>
          </cell>
          <cell r="G497" t="str">
            <v/>
          </cell>
          <cell r="H497">
            <v>827.4</v>
          </cell>
        </row>
        <row r="498">
          <cell r="C498" t="str">
            <v xml:space="preserve"> </v>
          </cell>
          <cell r="D498" t="str">
            <v/>
          </cell>
          <cell r="F498" t="str">
            <v/>
          </cell>
          <cell r="G498" t="str">
            <v/>
          </cell>
          <cell r="H498" t="str">
            <v xml:space="preserve"> </v>
          </cell>
        </row>
        <row r="499">
          <cell r="A499" t="str">
            <v>320-00</v>
          </cell>
          <cell r="C499" t="str">
            <v>Oplotenie dia3nice</v>
          </cell>
          <cell r="D499" t="str">
            <v/>
          </cell>
          <cell r="F499" t="str">
            <v/>
          </cell>
          <cell r="G499" t="str">
            <v/>
          </cell>
          <cell r="H499" t="str">
            <v xml:space="preserve"> </v>
          </cell>
        </row>
        <row r="500">
          <cell r="A500" t="str">
            <v>320-00</v>
          </cell>
          <cell r="B500" t="str">
            <v>9</v>
          </cell>
          <cell r="C500" t="str">
            <v>OSTATNÉ KONŠTRUKCIE</v>
          </cell>
          <cell r="D500" t="str">
            <v/>
          </cell>
          <cell r="F500" t="str">
            <v/>
          </cell>
          <cell r="G500" t="str">
            <v/>
          </cell>
          <cell r="H500" t="str">
            <v xml:space="preserve"> </v>
          </cell>
        </row>
        <row r="501">
          <cell r="A501" t="str">
            <v>320-00</v>
          </cell>
          <cell r="B501" t="str">
            <v>912 66.1</v>
          </cell>
          <cell r="C501" t="str">
            <v>Oplotenie z pletiva</v>
          </cell>
          <cell r="D501" t="str">
            <v>m</v>
          </cell>
          <cell r="E501">
            <v>958</v>
          </cell>
          <cell r="F501">
            <v>1</v>
          </cell>
          <cell r="G501">
            <v>958</v>
          </cell>
          <cell r="H501" t="str">
            <v xml:space="preserve"> </v>
          </cell>
        </row>
        <row r="502">
          <cell r="A502" t="str">
            <v>320-00</v>
          </cell>
          <cell r="B502" t="str">
            <v>912 85.1</v>
          </cell>
          <cell r="C502" t="str">
            <v>Vráta (brána) oce3ové</v>
          </cell>
          <cell r="D502" t="str">
            <v>ks</v>
          </cell>
          <cell r="E502">
            <v>1</v>
          </cell>
          <cell r="F502">
            <v>1</v>
          </cell>
          <cell r="G502">
            <v>1</v>
          </cell>
          <cell r="H502" t="str">
            <v xml:space="preserve"> </v>
          </cell>
        </row>
        <row r="503">
          <cell r="A503" t="str">
            <v>320-00</v>
          </cell>
          <cell r="B503" t="str">
            <v>999</v>
          </cell>
          <cell r="C503" t="str">
            <v>Spolu</v>
          </cell>
          <cell r="D503" t="str">
            <v/>
          </cell>
          <cell r="F503" t="str">
            <v/>
          </cell>
          <cell r="G503" t="str">
            <v/>
          </cell>
          <cell r="H503">
            <v>959</v>
          </cell>
        </row>
        <row r="504">
          <cell r="C504" t="str">
            <v xml:space="preserve"> </v>
          </cell>
          <cell r="D504" t="str">
            <v/>
          </cell>
          <cell r="F504" t="str">
            <v/>
          </cell>
          <cell r="G504" t="str">
            <v/>
          </cell>
          <cell r="H504" t="str">
            <v xml:space="preserve"> </v>
          </cell>
        </row>
        <row r="505">
          <cell r="C505" t="str">
            <v xml:space="preserve"> </v>
          </cell>
          <cell r="D505" t="str">
            <v/>
          </cell>
          <cell r="F505" t="str">
            <v/>
          </cell>
          <cell r="G505" t="str">
            <v/>
          </cell>
          <cell r="H505" t="str">
            <v xml:space="preserve"> </v>
          </cell>
        </row>
        <row r="506">
          <cell r="C506" t="str">
            <v xml:space="preserve"> </v>
          </cell>
          <cell r="D506" t="str">
            <v/>
          </cell>
          <cell r="F506" t="str">
            <v/>
          </cell>
          <cell r="G506" t="str">
            <v/>
          </cell>
          <cell r="H506" t="str">
            <v xml:space="preserve"> </v>
          </cell>
        </row>
        <row r="507">
          <cell r="C507" t="str">
            <v xml:space="preserve"> </v>
          </cell>
          <cell r="D507" t="str">
            <v/>
          </cell>
          <cell r="F507" t="str">
            <v/>
          </cell>
          <cell r="G507" t="str">
            <v/>
          </cell>
          <cell r="H507" t="str">
            <v xml:space="preserve"> </v>
          </cell>
        </row>
        <row r="508">
          <cell r="C508" t="str">
            <v xml:space="preserve"> </v>
          </cell>
          <cell r="D508" t="str">
            <v/>
          </cell>
          <cell r="F508" t="str">
            <v/>
          </cell>
          <cell r="G508" t="str">
            <v/>
          </cell>
          <cell r="H508" t="str">
            <v xml:space="preserve"> </v>
          </cell>
        </row>
        <row r="509">
          <cell r="C509" t="str">
            <v xml:space="preserve"> </v>
          </cell>
          <cell r="D509" t="str">
            <v/>
          </cell>
          <cell r="F509" t="str">
            <v/>
          </cell>
          <cell r="G509" t="str">
            <v/>
          </cell>
          <cell r="H509" t="str">
            <v xml:space="preserve"> </v>
          </cell>
        </row>
        <row r="510">
          <cell r="C510" t="str">
            <v xml:space="preserve"> </v>
          </cell>
          <cell r="D510" t="str">
            <v/>
          </cell>
          <cell r="F510" t="str">
            <v/>
          </cell>
          <cell r="G510" t="str">
            <v/>
          </cell>
          <cell r="H510" t="str">
            <v xml:space="preserve"> </v>
          </cell>
        </row>
        <row r="511">
          <cell r="C511" t="str">
            <v xml:space="preserve"> </v>
          </cell>
          <cell r="D511" t="str">
            <v/>
          </cell>
          <cell r="F511" t="str">
            <v/>
          </cell>
          <cell r="G511" t="str">
            <v/>
          </cell>
          <cell r="H511" t="str">
            <v xml:space="preserve"> </v>
          </cell>
        </row>
        <row r="512">
          <cell r="C512" t="str">
            <v xml:space="preserve"> </v>
          </cell>
          <cell r="D512" t="str">
            <v/>
          </cell>
          <cell r="F512" t="str">
            <v/>
          </cell>
          <cell r="G512" t="str">
            <v/>
          </cell>
          <cell r="H512" t="str">
            <v xml:space="preserve"> </v>
          </cell>
        </row>
        <row r="513">
          <cell r="C513" t="str">
            <v xml:space="preserve"> </v>
          </cell>
          <cell r="D513" t="str">
            <v/>
          </cell>
          <cell r="F513" t="str">
            <v/>
          </cell>
          <cell r="G513" t="str">
            <v/>
          </cell>
          <cell r="H513" t="str">
            <v xml:space="preserve"> </v>
          </cell>
        </row>
        <row r="514">
          <cell r="C514" t="str">
            <v xml:space="preserve"> </v>
          </cell>
          <cell r="D514" t="str">
            <v/>
          </cell>
          <cell r="F514" t="str">
            <v/>
          </cell>
          <cell r="G514" t="str">
            <v/>
          </cell>
          <cell r="H514" t="str">
            <v xml:space="preserve"> </v>
          </cell>
        </row>
        <row r="515">
          <cell r="C515" t="str">
            <v xml:space="preserve"> </v>
          </cell>
          <cell r="D515" t="str">
            <v/>
          </cell>
          <cell r="F515" t="str">
            <v/>
          </cell>
          <cell r="G515" t="str">
            <v/>
          </cell>
          <cell r="H515" t="str">
            <v xml:space="preserve"> </v>
          </cell>
        </row>
        <row r="516">
          <cell r="C516" t="str">
            <v xml:space="preserve"> </v>
          </cell>
          <cell r="D516" t="str">
            <v/>
          </cell>
          <cell r="F516" t="str">
            <v/>
          </cell>
          <cell r="G516" t="str">
            <v/>
          </cell>
          <cell r="H516" t="str">
            <v xml:space="preserve"> </v>
          </cell>
        </row>
        <row r="517">
          <cell r="C517" t="str">
            <v xml:space="preserve"> </v>
          </cell>
          <cell r="D517" t="str">
            <v/>
          </cell>
          <cell r="F517" t="str">
            <v/>
          </cell>
          <cell r="G517" t="str">
            <v/>
          </cell>
          <cell r="H517" t="str">
            <v xml:space="preserve"> </v>
          </cell>
        </row>
        <row r="518">
          <cell r="C518" t="str">
            <v xml:space="preserve"> </v>
          </cell>
          <cell r="D518" t="str">
            <v/>
          </cell>
          <cell r="F518" t="str">
            <v/>
          </cell>
          <cell r="G518" t="str">
            <v/>
          </cell>
          <cell r="H518" t="str">
            <v xml:space="preserve"> </v>
          </cell>
        </row>
        <row r="519">
          <cell r="C519" t="str">
            <v xml:space="preserve"> </v>
          </cell>
          <cell r="D519" t="str">
            <v/>
          </cell>
          <cell r="F519" t="str">
            <v/>
          </cell>
          <cell r="G519" t="str">
            <v/>
          </cell>
          <cell r="H519" t="str">
            <v xml:space="preserve"> </v>
          </cell>
        </row>
        <row r="520">
          <cell r="C520" t="str">
            <v xml:space="preserve"> </v>
          </cell>
          <cell r="D520" t="str">
            <v/>
          </cell>
          <cell r="F520" t="str">
            <v/>
          </cell>
          <cell r="G520" t="str">
            <v/>
          </cell>
          <cell r="H520" t="str">
            <v xml:space="preserve"> </v>
          </cell>
        </row>
        <row r="521">
          <cell r="C521" t="str">
            <v xml:space="preserve"> </v>
          </cell>
          <cell r="D521" t="str">
            <v/>
          </cell>
          <cell r="F521" t="str">
            <v/>
          </cell>
          <cell r="G521" t="str">
            <v/>
          </cell>
          <cell r="H521" t="str">
            <v xml:space="preserve"> </v>
          </cell>
        </row>
        <row r="522">
          <cell r="C522" t="str">
            <v xml:space="preserve"> </v>
          </cell>
          <cell r="D522" t="str">
            <v/>
          </cell>
          <cell r="F522" t="str">
            <v/>
          </cell>
          <cell r="G522" t="str">
            <v/>
          </cell>
          <cell r="H522" t="str">
            <v xml:space="preserve"> </v>
          </cell>
        </row>
        <row r="523">
          <cell r="C523" t="str">
            <v xml:space="preserve"> </v>
          </cell>
          <cell r="D523" t="str">
            <v/>
          </cell>
          <cell r="F523" t="str">
            <v/>
          </cell>
          <cell r="G523" t="str">
            <v/>
          </cell>
          <cell r="H523" t="str">
            <v xml:space="preserve"> </v>
          </cell>
        </row>
        <row r="524">
          <cell r="C524" t="str">
            <v xml:space="preserve"> </v>
          </cell>
          <cell r="D524" t="str">
            <v/>
          </cell>
          <cell r="F524" t="str">
            <v/>
          </cell>
          <cell r="G524" t="str">
            <v/>
          </cell>
          <cell r="H524" t="str">
            <v xml:space="preserve"> </v>
          </cell>
        </row>
        <row r="525">
          <cell r="C525" t="str">
            <v xml:space="preserve"> </v>
          </cell>
          <cell r="D525" t="str">
            <v/>
          </cell>
          <cell r="F525" t="str">
            <v/>
          </cell>
          <cell r="G525" t="str">
            <v/>
          </cell>
          <cell r="H525" t="str">
            <v xml:space="preserve"> </v>
          </cell>
        </row>
        <row r="526">
          <cell r="C526" t="str">
            <v xml:space="preserve"> </v>
          </cell>
          <cell r="D526" t="str">
            <v/>
          </cell>
          <cell r="F526" t="str">
            <v/>
          </cell>
          <cell r="G526" t="str">
            <v/>
          </cell>
          <cell r="H526" t="str">
            <v xml:space="preserve"> </v>
          </cell>
        </row>
        <row r="527">
          <cell r="C527" t="str">
            <v xml:space="preserve"> </v>
          </cell>
          <cell r="D527" t="str">
            <v/>
          </cell>
          <cell r="F527" t="str">
            <v/>
          </cell>
          <cell r="G527" t="str">
            <v/>
          </cell>
          <cell r="H527" t="str">
            <v xml:space="preserve"> </v>
          </cell>
        </row>
        <row r="528">
          <cell r="C528" t="str">
            <v xml:space="preserve"> </v>
          </cell>
          <cell r="D528" t="str">
            <v/>
          </cell>
          <cell r="F528" t="str">
            <v/>
          </cell>
          <cell r="G528" t="str">
            <v/>
          </cell>
          <cell r="H528" t="str">
            <v xml:space="preserve"> </v>
          </cell>
        </row>
        <row r="529">
          <cell r="C529" t="str">
            <v xml:space="preserve"> </v>
          </cell>
          <cell r="D529" t="str">
            <v/>
          </cell>
          <cell r="F529" t="str">
            <v/>
          </cell>
          <cell r="G529" t="str">
            <v/>
          </cell>
          <cell r="H529" t="str">
            <v xml:space="preserve"> </v>
          </cell>
        </row>
        <row r="530">
          <cell r="C530" t="str">
            <v xml:space="preserve"> </v>
          </cell>
          <cell r="D530" t="str">
            <v/>
          </cell>
          <cell r="F530" t="str">
            <v/>
          </cell>
          <cell r="G530" t="str">
            <v/>
          </cell>
          <cell r="H530" t="str">
            <v xml:space="preserve"> </v>
          </cell>
        </row>
        <row r="531">
          <cell r="C531" t="str">
            <v xml:space="preserve"> </v>
          </cell>
          <cell r="D531" t="str">
            <v/>
          </cell>
          <cell r="F531" t="str">
            <v/>
          </cell>
          <cell r="G531" t="str">
            <v/>
          </cell>
          <cell r="H531" t="str">
            <v xml:space="preserve"> </v>
          </cell>
        </row>
        <row r="532">
          <cell r="C532" t="str">
            <v xml:space="preserve"> </v>
          </cell>
          <cell r="D532" t="str">
            <v/>
          </cell>
          <cell r="F532" t="str">
            <v/>
          </cell>
          <cell r="G532" t="str">
            <v/>
          </cell>
          <cell r="H532" t="str">
            <v xml:space="preserve"> </v>
          </cell>
        </row>
        <row r="533">
          <cell r="C533" t="str">
            <v xml:space="preserve"> </v>
          </cell>
          <cell r="D533" t="str">
            <v/>
          </cell>
          <cell r="F533" t="str">
            <v/>
          </cell>
          <cell r="G533" t="str">
            <v/>
          </cell>
          <cell r="H533" t="str">
            <v xml:space="preserve"> </v>
          </cell>
        </row>
        <row r="534">
          <cell r="C534" t="str">
            <v xml:space="preserve"> </v>
          </cell>
          <cell r="D534" t="str">
            <v/>
          </cell>
          <cell r="F534" t="str">
            <v/>
          </cell>
          <cell r="G534" t="str">
            <v/>
          </cell>
          <cell r="H534" t="str">
            <v xml:space="preserve"> </v>
          </cell>
        </row>
        <row r="535">
          <cell r="C535" t="str">
            <v xml:space="preserve"> </v>
          </cell>
          <cell r="D535" t="str">
            <v/>
          </cell>
          <cell r="F535" t="str">
            <v/>
          </cell>
          <cell r="G535" t="str">
            <v/>
          </cell>
          <cell r="H535" t="str">
            <v xml:space="preserve"> </v>
          </cell>
        </row>
        <row r="536">
          <cell r="C536" t="str">
            <v xml:space="preserve"> </v>
          </cell>
          <cell r="D536" t="str">
            <v/>
          </cell>
          <cell r="F536" t="str">
            <v/>
          </cell>
          <cell r="G536" t="str">
            <v/>
          </cell>
          <cell r="H536" t="str">
            <v xml:space="preserve"> </v>
          </cell>
        </row>
        <row r="537">
          <cell r="C537" t="str">
            <v xml:space="preserve"> </v>
          </cell>
          <cell r="D537" t="str">
            <v/>
          </cell>
          <cell r="F537" t="str">
            <v/>
          </cell>
          <cell r="G537" t="str">
            <v/>
          </cell>
          <cell r="H537" t="str">
            <v xml:space="preserve"> </v>
          </cell>
        </row>
        <row r="538">
          <cell r="C538" t="str">
            <v xml:space="preserve"> </v>
          </cell>
          <cell r="D538" t="str">
            <v/>
          </cell>
          <cell r="F538" t="str">
            <v/>
          </cell>
          <cell r="G538" t="str">
            <v/>
          </cell>
          <cell r="H538" t="str">
            <v xml:space="preserve"> </v>
          </cell>
        </row>
        <row r="539">
          <cell r="C539" t="str">
            <v xml:space="preserve"> </v>
          </cell>
          <cell r="D539" t="str">
            <v/>
          </cell>
          <cell r="F539" t="str">
            <v/>
          </cell>
          <cell r="G539" t="str">
            <v/>
          </cell>
          <cell r="H539" t="str">
            <v xml:space="preserve"> </v>
          </cell>
        </row>
        <row r="540">
          <cell r="C540" t="str">
            <v xml:space="preserve"> </v>
          </cell>
          <cell r="D540" t="str">
            <v/>
          </cell>
          <cell r="F540" t="str">
            <v/>
          </cell>
          <cell r="G540" t="str">
            <v/>
          </cell>
          <cell r="H540" t="str">
            <v xml:space="preserve"> </v>
          </cell>
        </row>
        <row r="541">
          <cell r="C541" t="str">
            <v xml:space="preserve"> </v>
          </cell>
          <cell r="D541" t="str">
            <v/>
          </cell>
          <cell r="F541" t="str">
            <v/>
          </cell>
          <cell r="G541" t="str">
            <v/>
          </cell>
          <cell r="H541" t="str">
            <v xml:space="preserve"> </v>
          </cell>
        </row>
        <row r="542">
          <cell r="C542" t="str">
            <v xml:space="preserve"> </v>
          </cell>
          <cell r="D542" t="str">
            <v/>
          </cell>
          <cell r="F542" t="str">
            <v/>
          </cell>
          <cell r="G542" t="str">
            <v/>
          </cell>
          <cell r="H542" t="str">
            <v xml:space="preserve"> </v>
          </cell>
        </row>
        <row r="543">
          <cell r="C543" t="str">
            <v xml:space="preserve"> </v>
          </cell>
          <cell r="D543" t="str">
            <v/>
          </cell>
          <cell r="F543" t="str">
            <v/>
          </cell>
          <cell r="G543" t="str">
            <v/>
          </cell>
          <cell r="H543" t="str">
            <v xml:space="preserve"> </v>
          </cell>
        </row>
        <row r="544">
          <cell r="C544" t="str">
            <v xml:space="preserve"> </v>
          </cell>
          <cell r="D544" t="str">
            <v/>
          </cell>
          <cell r="F544" t="str">
            <v/>
          </cell>
          <cell r="G544" t="str">
            <v/>
          </cell>
          <cell r="H544" t="str">
            <v xml:space="preserve"> </v>
          </cell>
        </row>
        <row r="545">
          <cell r="C545" t="str">
            <v xml:space="preserve"> </v>
          </cell>
          <cell r="D545" t="str">
            <v/>
          </cell>
          <cell r="F545" t="str">
            <v/>
          </cell>
          <cell r="G545" t="str">
            <v/>
          </cell>
          <cell r="H545" t="str">
            <v xml:space="preserve"> </v>
          </cell>
        </row>
        <row r="546">
          <cell r="C546" t="str">
            <v xml:space="preserve"> </v>
          </cell>
          <cell r="D546" t="str">
            <v/>
          </cell>
          <cell r="F546" t="str">
            <v/>
          </cell>
          <cell r="G546" t="str">
            <v/>
          </cell>
          <cell r="H546" t="str">
            <v xml:space="preserve"> </v>
          </cell>
        </row>
        <row r="547">
          <cell r="C547" t="str">
            <v xml:space="preserve"> </v>
          </cell>
          <cell r="D547" t="str">
            <v/>
          </cell>
          <cell r="F547" t="str">
            <v/>
          </cell>
          <cell r="G547" t="str">
            <v/>
          </cell>
          <cell r="H547" t="str">
            <v xml:space="preserve"> </v>
          </cell>
        </row>
        <row r="548">
          <cell r="C548" t="str">
            <v xml:space="preserve"> </v>
          </cell>
          <cell r="D548" t="str">
            <v/>
          </cell>
          <cell r="F548" t="str">
            <v/>
          </cell>
          <cell r="G548" t="str">
            <v/>
          </cell>
          <cell r="H548" t="str">
            <v xml:space="preserve"> </v>
          </cell>
        </row>
        <row r="549">
          <cell r="C549" t="str">
            <v xml:space="preserve"> </v>
          </cell>
          <cell r="D549" t="str">
            <v/>
          </cell>
          <cell r="F549" t="str">
            <v/>
          </cell>
          <cell r="G549" t="str">
            <v/>
          </cell>
          <cell r="H549" t="str">
            <v xml:space="preserve"> </v>
          </cell>
        </row>
        <row r="550">
          <cell r="C550" t="str">
            <v xml:space="preserve"> </v>
          </cell>
          <cell r="D550" t="str">
            <v/>
          </cell>
          <cell r="F550" t="str">
            <v/>
          </cell>
          <cell r="G550" t="str">
            <v/>
          </cell>
          <cell r="H550" t="str">
            <v xml:space="preserve"> </v>
          </cell>
        </row>
        <row r="551">
          <cell r="C551" t="str">
            <v xml:space="preserve"> </v>
          </cell>
          <cell r="D551" t="str">
            <v/>
          </cell>
          <cell r="F551" t="str">
            <v/>
          </cell>
          <cell r="G551" t="str">
            <v/>
          </cell>
          <cell r="H551" t="str">
            <v xml:space="preserve"> </v>
          </cell>
        </row>
        <row r="552">
          <cell r="C552" t="str">
            <v xml:space="preserve"> </v>
          </cell>
          <cell r="D552" t="str">
            <v/>
          </cell>
          <cell r="F552" t="str">
            <v/>
          </cell>
          <cell r="G552" t="str">
            <v/>
          </cell>
          <cell r="H552" t="str">
            <v xml:space="preserve"> </v>
          </cell>
        </row>
        <row r="553">
          <cell r="C553" t="str">
            <v xml:space="preserve"> </v>
          </cell>
          <cell r="D553" t="str">
            <v/>
          </cell>
          <cell r="F553" t="str">
            <v/>
          </cell>
          <cell r="G553" t="str">
            <v/>
          </cell>
          <cell r="H553" t="str">
            <v xml:space="preserve"> </v>
          </cell>
        </row>
        <row r="554">
          <cell r="C554" t="str">
            <v xml:space="preserve"> </v>
          </cell>
          <cell r="D554" t="str">
            <v/>
          </cell>
          <cell r="F554" t="str">
            <v/>
          </cell>
          <cell r="G554" t="str">
            <v/>
          </cell>
          <cell r="H554" t="str">
            <v xml:space="preserve"> </v>
          </cell>
        </row>
        <row r="555">
          <cell r="C555" t="str">
            <v xml:space="preserve"> </v>
          </cell>
          <cell r="D555" t="str">
            <v/>
          </cell>
          <cell r="F555" t="str">
            <v/>
          </cell>
          <cell r="G555" t="str">
            <v/>
          </cell>
          <cell r="H555" t="str">
            <v xml:space="preserve"> </v>
          </cell>
        </row>
        <row r="556">
          <cell r="C556" t="str">
            <v xml:space="preserve"> </v>
          </cell>
          <cell r="D556" t="str">
            <v/>
          </cell>
          <cell r="F556" t="str">
            <v/>
          </cell>
          <cell r="G556" t="str">
            <v/>
          </cell>
          <cell r="H556" t="str">
            <v xml:space="preserve"> </v>
          </cell>
        </row>
        <row r="557">
          <cell r="C557" t="str">
            <v xml:space="preserve"> </v>
          </cell>
          <cell r="D557" t="str">
            <v/>
          </cell>
          <cell r="F557" t="str">
            <v/>
          </cell>
          <cell r="G557" t="str">
            <v/>
          </cell>
          <cell r="H557" t="str">
            <v xml:space="preserve"> </v>
          </cell>
        </row>
        <row r="558">
          <cell r="C558" t="str">
            <v xml:space="preserve"> </v>
          </cell>
          <cell r="D558" t="str">
            <v/>
          </cell>
          <cell r="F558" t="str">
            <v/>
          </cell>
          <cell r="G558" t="str">
            <v/>
          </cell>
          <cell r="H558" t="str">
            <v xml:space="preserve"> </v>
          </cell>
        </row>
        <row r="559">
          <cell r="C559" t="str">
            <v xml:space="preserve"> </v>
          </cell>
          <cell r="D559" t="str">
            <v/>
          </cell>
          <cell r="F559" t="str">
            <v/>
          </cell>
          <cell r="G559" t="str">
            <v/>
          </cell>
          <cell r="H559" t="str">
            <v xml:space="preserve"> </v>
          </cell>
        </row>
        <row r="560">
          <cell r="C560" t="str">
            <v xml:space="preserve"> </v>
          </cell>
          <cell r="D560" t="str">
            <v/>
          </cell>
          <cell r="F560" t="str">
            <v/>
          </cell>
          <cell r="G560" t="str">
            <v/>
          </cell>
          <cell r="H560" t="str">
            <v xml:space="preserve"> </v>
          </cell>
        </row>
        <row r="561">
          <cell r="C561" t="str">
            <v xml:space="preserve"> </v>
          </cell>
          <cell r="D561" t="str">
            <v/>
          </cell>
          <cell r="F561" t="str">
            <v/>
          </cell>
          <cell r="G561" t="str">
            <v/>
          </cell>
          <cell r="H561" t="str">
            <v xml:space="preserve"> </v>
          </cell>
        </row>
        <row r="562">
          <cell r="C562" t="str">
            <v xml:space="preserve"> </v>
          </cell>
          <cell r="D562" t="str">
            <v/>
          </cell>
          <cell r="F562" t="str">
            <v/>
          </cell>
          <cell r="G562" t="str">
            <v/>
          </cell>
          <cell r="H562" t="str">
            <v xml:space="preserve"> </v>
          </cell>
        </row>
        <row r="563">
          <cell r="C563" t="str">
            <v xml:space="preserve"> </v>
          </cell>
          <cell r="D563" t="str">
            <v/>
          </cell>
          <cell r="F563" t="str">
            <v/>
          </cell>
          <cell r="G563" t="str">
            <v/>
          </cell>
          <cell r="H563" t="str">
            <v xml:space="preserve"> </v>
          </cell>
        </row>
        <row r="564">
          <cell r="C564" t="str">
            <v xml:space="preserve"> </v>
          </cell>
          <cell r="D564" t="str">
            <v/>
          </cell>
          <cell r="F564" t="str">
            <v/>
          </cell>
          <cell r="G564" t="str">
            <v/>
          </cell>
          <cell r="H564" t="str">
            <v xml:space="preserve"> </v>
          </cell>
        </row>
        <row r="565">
          <cell r="C565" t="str">
            <v xml:space="preserve"> </v>
          </cell>
          <cell r="D565" t="str">
            <v/>
          </cell>
          <cell r="F565" t="str">
            <v/>
          </cell>
          <cell r="G565" t="str">
            <v/>
          </cell>
          <cell r="H565" t="str">
            <v xml:space="preserve"> </v>
          </cell>
        </row>
        <row r="566">
          <cell r="C566" t="str">
            <v xml:space="preserve"> </v>
          </cell>
          <cell r="D566" t="str">
            <v/>
          </cell>
          <cell r="F566" t="str">
            <v/>
          </cell>
          <cell r="G566" t="str">
            <v/>
          </cell>
          <cell r="H566" t="str">
            <v xml:space="preserve"> </v>
          </cell>
        </row>
        <row r="567">
          <cell r="C567" t="str">
            <v xml:space="preserve"> </v>
          </cell>
          <cell r="D567" t="str">
            <v/>
          </cell>
          <cell r="F567" t="str">
            <v/>
          </cell>
          <cell r="G567" t="str">
            <v/>
          </cell>
          <cell r="H567" t="str">
            <v xml:space="preserve"> </v>
          </cell>
        </row>
        <row r="568">
          <cell r="C568" t="str">
            <v xml:space="preserve"> </v>
          </cell>
          <cell r="D568" t="str">
            <v/>
          </cell>
          <cell r="F568" t="str">
            <v/>
          </cell>
          <cell r="G568" t="str">
            <v/>
          </cell>
          <cell r="H568" t="str">
            <v xml:space="preserve"> </v>
          </cell>
        </row>
        <row r="569">
          <cell r="C569" t="str">
            <v xml:space="preserve"> </v>
          </cell>
          <cell r="D569" t="str">
            <v/>
          </cell>
          <cell r="F569" t="str">
            <v/>
          </cell>
          <cell r="G569" t="str">
            <v/>
          </cell>
          <cell r="H569" t="str">
            <v xml:space="preserve"> </v>
          </cell>
        </row>
        <row r="570">
          <cell r="C570" t="str">
            <v xml:space="preserve"> </v>
          </cell>
          <cell r="D570" t="str">
            <v/>
          </cell>
          <cell r="F570" t="str">
            <v/>
          </cell>
          <cell r="G570" t="str">
            <v/>
          </cell>
          <cell r="H570" t="str">
            <v xml:space="preserve"> </v>
          </cell>
        </row>
        <row r="571">
          <cell r="C571" t="str">
            <v xml:space="preserve"> </v>
          </cell>
          <cell r="D571" t="str">
            <v/>
          </cell>
          <cell r="F571" t="str">
            <v/>
          </cell>
          <cell r="G571" t="str">
            <v/>
          </cell>
          <cell r="H571" t="str">
            <v xml:space="preserve"> </v>
          </cell>
        </row>
        <row r="572">
          <cell r="C572" t="str">
            <v xml:space="preserve"> </v>
          </cell>
          <cell r="D572" t="str">
            <v/>
          </cell>
          <cell r="F572" t="str">
            <v/>
          </cell>
          <cell r="G572" t="str">
            <v/>
          </cell>
          <cell r="H572" t="str">
            <v xml:space="preserve"> </v>
          </cell>
        </row>
        <row r="573">
          <cell r="C573" t="str">
            <v xml:space="preserve"> </v>
          </cell>
          <cell r="D573" t="str">
            <v/>
          </cell>
          <cell r="F573" t="str">
            <v/>
          </cell>
          <cell r="G573" t="str">
            <v/>
          </cell>
          <cell r="H573" t="str">
            <v xml:space="preserve"> </v>
          </cell>
        </row>
        <row r="574">
          <cell r="C574" t="str">
            <v xml:space="preserve"> </v>
          </cell>
          <cell r="D574" t="str">
            <v/>
          </cell>
          <cell r="F574" t="str">
            <v/>
          </cell>
          <cell r="G574" t="str">
            <v/>
          </cell>
          <cell r="H574" t="str">
            <v xml:space="preserve"> </v>
          </cell>
        </row>
        <row r="575">
          <cell r="C575" t="str">
            <v xml:space="preserve"> </v>
          </cell>
          <cell r="D575" t="str">
            <v/>
          </cell>
          <cell r="F575" t="str">
            <v/>
          </cell>
          <cell r="G575" t="str">
            <v/>
          </cell>
          <cell r="H575" t="str">
            <v xml:space="preserve"> </v>
          </cell>
        </row>
        <row r="576">
          <cell r="C576" t="str">
            <v xml:space="preserve"> </v>
          </cell>
          <cell r="D576" t="str">
            <v/>
          </cell>
          <cell r="F576" t="str">
            <v/>
          </cell>
          <cell r="G576" t="str">
            <v/>
          </cell>
          <cell r="H576" t="str">
            <v xml:space="preserve"> </v>
          </cell>
        </row>
        <row r="577">
          <cell r="C577" t="str">
            <v xml:space="preserve"> </v>
          </cell>
          <cell r="D577" t="str">
            <v/>
          </cell>
          <cell r="F577" t="str">
            <v/>
          </cell>
          <cell r="G577" t="str">
            <v/>
          </cell>
          <cell r="H577" t="str">
            <v xml:space="preserve"> </v>
          </cell>
        </row>
        <row r="578">
          <cell r="C578" t="str">
            <v xml:space="preserve"> </v>
          </cell>
          <cell r="D578" t="str">
            <v/>
          </cell>
          <cell r="F578" t="str">
            <v/>
          </cell>
          <cell r="G578" t="str">
            <v/>
          </cell>
          <cell r="H578" t="str">
            <v xml:space="preserve"> </v>
          </cell>
        </row>
        <row r="579">
          <cell r="C579" t="str">
            <v xml:space="preserve"> </v>
          </cell>
          <cell r="D579" t="str">
            <v/>
          </cell>
          <cell r="F579" t="str">
            <v/>
          </cell>
          <cell r="G579" t="str">
            <v/>
          </cell>
          <cell r="H579" t="str">
            <v xml:space="preserve"> </v>
          </cell>
        </row>
        <row r="580">
          <cell r="C580" t="str">
            <v xml:space="preserve"> </v>
          </cell>
          <cell r="D580" t="str">
            <v/>
          </cell>
          <cell r="F580" t="str">
            <v/>
          </cell>
          <cell r="G580" t="str">
            <v/>
          </cell>
          <cell r="H580" t="str">
            <v xml:space="preserve"> </v>
          </cell>
        </row>
        <row r="581">
          <cell r="C581" t="str">
            <v xml:space="preserve"> </v>
          </cell>
          <cell r="D581" t="str">
            <v/>
          </cell>
          <cell r="F581" t="str">
            <v/>
          </cell>
          <cell r="G581" t="str">
            <v/>
          </cell>
          <cell r="H581" t="str">
            <v xml:space="preserve"> </v>
          </cell>
        </row>
        <row r="582">
          <cell r="C582" t="str">
            <v xml:space="preserve"> </v>
          </cell>
          <cell r="D582" t="str">
            <v/>
          </cell>
          <cell r="F582" t="str">
            <v/>
          </cell>
          <cell r="G582" t="str">
            <v/>
          </cell>
          <cell r="H582" t="str">
            <v xml:space="preserve"> </v>
          </cell>
        </row>
        <row r="583">
          <cell r="C583" t="str">
            <v xml:space="preserve"> </v>
          </cell>
          <cell r="D583" t="str">
            <v/>
          </cell>
          <cell r="F583" t="str">
            <v/>
          </cell>
          <cell r="G583" t="str">
            <v/>
          </cell>
          <cell r="H583" t="str">
            <v xml:space="preserve"> </v>
          </cell>
        </row>
        <row r="584">
          <cell r="C584" t="str">
            <v xml:space="preserve"> </v>
          </cell>
          <cell r="D584" t="str">
            <v/>
          </cell>
          <cell r="F584" t="str">
            <v/>
          </cell>
          <cell r="G584" t="str">
            <v/>
          </cell>
          <cell r="H584" t="str">
            <v xml:space="preserve"> </v>
          </cell>
        </row>
        <row r="585">
          <cell r="C585" t="str">
            <v xml:space="preserve"> </v>
          </cell>
          <cell r="D585" t="str">
            <v/>
          </cell>
          <cell r="F585" t="str">
            <v/>
          </cell>
          <cell r="G585" t="str">
            <v/>
          </cell>
          <cell r="H585" t="str">
            <v xml:space="preserve"> </v>
          </cell>
        </row>
        <row r="586">
          <cell r="C586" t="str">
            <v xml:space="preserve"> </v>
          </cell>
          <cell r="D586" t="str">
            <v/>
          </cell>
          <cell r="F586" t="str">
            <v/>
          </cell>
          <cell r="G586" t="str">
            <v/>
          </cell>
          <cell r="H586" t="str">
            <v xml:space="preserve"> </v>
          </cell>
        </row>
        <row r="587">
          <cell r="C587" t="str">
            <v xml:space="preserve"> </v>
          </cell>
          <cell r="D587" t="str">
            <v/>
          </cell>
          <cell r="F587" t="str">
            <v/>
          </cell>
          <cell r="G587" t="str">
            <v/>
          </cell>
          <cell r="H587" t="str">
            <v xml:space="preserve"> </v>
          </cell>
        </row>
        <row r="588">
          <cell r="C588" t="str">
            <v xml:space="preserve"> </v>
          </cell>
          <cell r="D588" t="str">
            <v/>
          </cell>
          <cell r="F588" t="str">
            <v/>
          </cell>
          <cell r="G588" t="str">
            <v/>
          </cell>
          <cell r="H588" t="str">
            <v xml:space="preserve"> </v>
          </cell>
        </row>
        <row r="589">
          <cell r="C589" t="str">
            <v xml:space="preserve"> </v>
          </cell>
          <cell r="D589" t="str">
            <v/>
          </cell>
          <cell r="F589" t="str">
            <v/>
          </cell>
          <cell r="G589" t="str">
            <v/>
          </cell>
          <cell r="H589" t="str">
            <v xml:space="preserve"> </v>
          </cell>
        </row>
        <row r="590">
          <cell r="C590" t="str">
            <v xml:space="preserve"> </v>
          </cell>
          <cell r="D590" t="str">
            <v/>
          </cell>
          <cell r="F590" t="str">
            <v/>
          </cell>
          <cell r="G590" t="str">
            <v/>
          </cell>
          <cell r="H590" t="str">
            <v xml:space="preserve"> </v>
          </cell>
        </row>
        <row r="591">
          <cell r="C591" t="str">
            <v xml:space="preserve"> </v>
          </cell>
          <cell r="D591" t="str">
            <v/>
          </cell>
          <cell r="F591" t="str">
            <v/>
          </cell>
          <cell r="G591" t="str">
            <v/>
          </cell>
          <cell r="H591" t="str">
            <v xml:space="preserve"> </v>
          </cell>
        </row>
        <row r="592">
          <cell r="C592" t="str">
            <v xml:space="preserve"> </v>
          </cell>
          <cell r="D592" t="str">
            <v/>
          </cell>
          <cell r="F592" t="str">
            <v/>
          </cell>
          <cell r="G592" t="str">
            <v/>
          </cell>
          <cell r="H592" t="str">
            <v xml:space="preserve"> </v>
          </cell>
        </row>
        <row r="593">
          <cell r="C593" t="str">
            <v xml:space="preserve"> </v>
          </cell>
          <cell r="D593" t="str">
            <v/>
          </cell>
          <cell r="F593" t="str">
            <v/>
          </cell>
          <cell r="G593" t="str">
            <v/>
          </cell>
          <cell r="H593" t="str">
            <v xml:space="preserve"> </v>
          </cell>
        </row>
        <row r="594">
          <cell r="C594" t="str">
            <v xml:space="preserve"> </v>
          </cell>
          <cell r="D594" t="str">
            <v/>
          </cell>
          <cell r="F594" t="str">
            <v/>
          </cell>
          <cell r="G594" t="str">
            <v/>
          </cell>
          <cell r="H594" t="str">
            <v xml:space="preserve"> </v>
          </cell>
        </row>
        <row r="595">
          <cell r="C595" t="str">
            <v xml:space="preserve"> </v>
          </cell>
          <cell r="D595" t="str">
            <v/>
          </cell>
          <cell r="F595" t="str">
            <v/>
          </cell>
          <cell r="G595" t="str">
            <v/>
          </cell>
          <cell r="H595" t="str">
            <v xml:space="preserve"> </v>
          </cell>
        </row>
        <row r="596">
          <cell r="C596" t="str">
            <v xml:space="preserve"> </v>
          </cell>
          <cell r="D596" t="str">
            <v/>
          </cell>
          <cell r="F596" t="str">
            <v/>
          </cell>
          <cell r="G596" t="str">
            <v/>
          </cell>
          <cell r="H596" t="str">
            <v xml:space="preserve"> </v>
          </cell>
        </row>
        <row r="597">
          <cell r="C597" t="str">
            <v xml:space="preserve"> </v>
          </cell>
          <cell r="D597" t="str">
            <v/>
          </cell>
          <cell r="F597" t="str">
            <v/>
          </cell>
          <cell r="G597" t="str">
            <v/>
          </cell>
          <cell r="H597" t="str">
            <v xml:space="preserve"> </v>
          </cell>
        </row>
        <row r="598">
          <cell r="C598" t="str">
            <v xml:space="preserve"> </v>
          </cell>
          <cell r="D598" t="str">
            <v/>
          </cell>
          <cell r="F598" t="str">
            <v/>
          </cell>
          <cell r="G598" t="str">
            <v/>
          </cell>
          <cell r="H598" t="str">
            <v xml:space="preserve"> </v>
          </cell>
        </row>
        <row r="599">
          <cell r="C599" t="str">
            <v xml:space="preserve"> </v>
          </cell>
          <cell r="D599" t="str">
            <v/>
          </cell>
          <cell r="F599" t="str">
            <v/>
          </cell>
          <cell r="G599" t="str">
            <v/>
          </cell>
          <cell r="H599" t="str">
            <v xml:space="preserve"> </v>
          </cell>
        </row>
        <row r="600">
          <cell r="C600" t="str">
            <v xml:space="preserve"> </v>
          </cell>
          <cell r="D600" t="str">
            <v/>
          </cell>
          <cell r="F600" t="str">
            <v/>
          </cell>
          <cell r="G600" t="str">
            <v/>
          </cell>
          <cell r="H600" t="str">
            <v xml:space="preserve"> </v>
          </cell>
        </row>
        <row r="601">
          <cell r="C601" t="str">
            <v xml:space="preserve"> </v>
          </cell>
          <cell r="D601" t="str">
            <v/>
          </cell>
          <cell r="F601" t="str">
            <v/>
          </cell>
          <cell r="G601" t="str">
            <v/>
          </cell>
          <cell r="H601" t="str">
            <v xml:space="preserve"> </v>
          </cell>
        </row>
        <row r="602">
          <cell r="C602" t="str">
            <v xml:space="preserve"> </v>
          </cell>
          <cell r="D602" t="str">
            <v/>
          </cell>
          <cell r="F602" t="str">
            <v/>
          </cell>
          <cell r="G602" t="str">
            <v/>
          </cell>
          <cell r="H602" t="str">
            <v xml:space="preserve"> </v>
          </cell>
        </row>
        <row r="603">
          <cell r="C603" t="str">
            <v xml:space="preserve"> </v>
          </cell>
          <cell r="D603" t="str">
            <v/>
          </cell>
          <cell r="F603" t="str">
            <v/>
          </cell>
          <cell r="G603" t="str">
            <v/>
          </cell>
          <cell r="H603" t="str">
            <v xml:space="preserve"> </v>
          </cell>
        </row>
        <row r="604">
          <cell r="C604" t="str">
            <v xml:space="preserve"> </v>
          </cell>
          <cell r="D604" t="str">
            <v/>
          </cell>
          <cell r="F604" t="str">
            <v/>
          </cell>
          <cell r="G604" t="str">
            <v/>
          </cell>
          <cell r="H604" t="str">
            <v xml:space="preserve"> </v>
          </cell>
        </row>
        <row r="605">
          <cell r="C605" t="str">
            <v xml:space="preserve"> </v>
          </cell>
          <cell r="D605" t="str">
            <v/>
          </cell>
          <cell r="F605" t="str">
            <v/>
          </cell>
          <cell r="G605" t="str">
            <v/>
          </cell>
          <cell r="H605" t="str">
            <v xml:space="preserve"> </v>
          </cell>
        </row>
        <row r="606">
          <cell r="C606" t="str">
            <v xml:space="preserve"> </v>
          </cell>
          <cell r="D606" t="str">
            <v/>
          </cell>
          <cell r="F606" t="str">
            <v/>
          </cell>
          <cell r="G606" t="str">
            <v/>
          </cell>
          <cell r="H606" t="str">
            <v xml:space="preserve"> </v>
          </cell>
        </row>
        <row r="607">
          <cell r="C607" t="str">
            <v xml:space="preserve"> </v>
          </cell>
          <cell r="D607" t="str">
            <v/>
          </cell>
          <cell r="F607" t="str">
            <v/>
          </cell>
          <cell r="G607" t="str">
            <v/>
          </cell>
          <cell r="H607" t="str">
            <v xml:space="preserve"> </v>
          </cell>
        </row>
        <row r="608">
          <cell r="C608" t="str">
            <v xml:space="preserve"> </v>
          </cell>
          <cell r="D608" t="str">
            <v/>
          </cell>
          <cell r="F608" t="str">
            <v/>
          </cell>
          <cell r="G608" t="str">
            <v/>
          </cell>
          <cell r="H608" t="str">
            <v xml:space="preserve"> </v>
          </cell>
        </row>
        <row r="609">
          <cell r="C609" t="str">
            <v xml:space="preserve"> </v>
          </cell>
          <cell r="D609" t="str">
            <v/>
          </cell>
          <cell r="F609" t="str">
            <v/>
          </cell>
          <cell r="G609" t="str">
            <v/>
          </cell>
          <cell r="H609" t="str">
            <v xml:space="preserve"> </v>
          </cell>
        </row>
        <row r="610">
          <cell r="C610" t="str">
            <v xml:space="preserve"> </v>
          </cell>
          <cell r="D610" t="str">
            <v/>
          </cell>
          <cell r="F610" t="str">
            <v/>
          </cell>
          <cell r="G610" t="str">
            <v/>
          </cell>
          <cell r="H610" t="str">
            <v xml:space="preserve"> </v>
          </cell>
        </row>
        <row r="611">
          <cell r="C611" t="str">
            <v xml:space="preserve"> </v>
          </cell>
          <cell r="D611" t="str">
            <v/>
          </cell>
          <cell r="F611" t="str">
            <v/>
          </cell>
          <cell r="G611" t="str">
            <v/>
          </cell>
          <cell r="H611" t="str">
            <v xml:space="preserve"> </v>
          </cell>
        </row>
        <row r="612">
          <cell r="C612" t="str">
            <v xml:space="preserve"> </v>
          </cell>
          <cell r="D612" t="str">
            <v/>
          </cell>
          <cell r="F612" t="str">
            <v/>
          </cell>
          <cell r="G612" t="str">
            <v/>
          </cell>
          <cell r="H612" t="str">
            <v xml:space="preserve"> </v>
          </cell>
        </row>
        <row r="613">
          <cell r="C613" t="str">
            <v xml:space="preserve"> </v>
          </cell>
          <cell r="D613" t="str">
            <v/>
          </cell>
          <cell r="F613" t="str">
            <v/>
          </cell>
          <cell r="G613" t="str">
            <v/>
          </cell>
          <cell r="H613" t="str">
            <v xml:space="preserve"> </v>
          </cell>
        </row>
        <row r="614">
          <cell r="C614" t="str">
            <v xml:space="preserve"> </v>
          </cell>
          <cell r="D614" t="str">
            <v/>
          </cell>
          <cell r="F614" t="str">
            <v/>
          </cell>
          <cell r="G614" t="str">
            <v/>
          </cell>
          <cell r="H614" t="str">
            <v xml:space="preserve"> </v>
          </cell>
        </row>
        <row r="615">
          <cell r="C615" t="str">
            <v xml:space="preserve"> </v>
          </cell>
          <cell r="D615" t="str">
            <v/>
          </cell>
          <cell r="F615" t="str">
            <v/>
          </cell>
          <cell r="G615" t="str">
            <v/>
          </cell>
          <cell r="H615" t="str">
            <v xml:space="preserve"> </v>
          </cell>
        </row>
        <row r="616">
          <cell r="C616" t="str">
            <v xml:space="preserve"> </v>
          </cell>
          <cell r="D616" t="str">
            <v/>
          </cell>
          <cell r="F616" t="str">
            <v/>
          </cell>
          <cell r="G616" t="str">
            <v/>
          </cell>
          <cell r="H616" t="str">
            <v xml:space="preserve"> </v>
          </cell>
        </row>
        <row r="617">
          <cell r="C617" t="str">
            <v xml:space="preserve"> </v>
          </cell>
          <cell r="D617" t="str">
            <v/>
          </cell>
          <cell r="F617" t="str">
            <v/>
          </cell>
          <cell r="G617" t="str">
            <v/>
          </cell>
          <cell r="H617" t="str">
            <v xml:space="preserve"> </v>
          </cell>
        </row>
        <row r="618">
          <cell r="C618" t="str">
            <v xml:space="preserve"> </v>
          </cell>
          <cell r="D618" t="str">
            <v/>
          </cell>
          <cell r="F618" t="str">
            <v/>
          </cell>
          <cell r="G618" t="str">
            <v/>
          </cell>
          <cell r="H618" t="str">
            <v xml:space="preserve"> </v>
          </cell>
        </row>
        <row r="619">
          <cell r="C619" t="str">
            <v xml:space="preserve"> </v>
          </cell>
          <cell r="D619" t="str">
            <v/>
          </cell>
          <cell r="F619" t="str">
            <v/>
          </cell>
          <cell r="G619" t="str">
            <v/>
          </cell>
          <cell r="H619" t="str">
            <v xml:space="preserve"> </v>
          </cell>
        </row>
        <row r="620">
          <cell r="C620" t="str">
            <v xml:space="preserve"> </v>
          </cell>
          <cell r="D620" t="str">
            <v/>
          </cell>
          <cell r="F620" t="str">
            <v/>
          </cell>
          <cell r="G620" t="str">
            <v/>
          </cell>
          <cell r="H620" t="str">
            <v xml:space="preserve"> </v>
          </cell>
        </row>
        <row r="621">
          <cell r="C621" t="str">
            <v xml:space="preserve"> </v>
          </cell>
          <cell r="D621" t="str">
            <v/>
          </cell>
          <cell r="F621" t="str">
            <v/>
          </cell>
          <cell r="G621" t="str">
            <v/>
          </cell>
          <cell r="H621" t="str">
            <v xml:space="preserve"> </v>
          </cell>
        </row>
        <row r="622">
          <cell r="C622" t="str">
            <v xml:space="preserve"> </v>
          </cell>
          <cell r="D622" t="str">
            <v/>
          </cell>
          <cell r="F622" t="str">
            <v/>
          </cell>
          <cell r="G622" t="str">
            <v/>
          </cell>
          <cell r="H622" t="str">
            <v xml:space="preserve"> </v>
          </cell>
        </row>
        <row r="623">
          <cell r="C623" t="str">
            <v xml:space="preserve"> </v>
          </cell>
          <cell r="D623" t="str">
            <v/>
          </cell>
          <cell r="F623" t="str">
            <v/>
          </cell>
          <cell r="G623" t="str">
            <v/>
          </cell>
          <cell r="H623" t="str">
            <v xml:space="preserve"> </v>
          </cell>
        </row>
        <row r="624">
          <cell r="C624" t="str">
            <v xml:space="preserve"> </v>
          </cell>
          <cell r="D624" t="str">
            <v/>
          </cell>
          <cell r="F624" t="str">
            <v/>
          </cell>
          <cell r="G624" t="str">
            <v/>
          </cell>
          <cell r="H624" t="str">
            <v xml:space="preserve"> </v>
          </cell>
        </row>
        <row r="625">
          <cell r="C625" t="str">
            <v xml:space="preserve"> </v>
          </cell>
          <cell r="D625" t="str">
            <v/>
          </cell>
          <cell r="F625" t="str">
            <v/>
          </cell>
          <cell r="G625" t="str">
            <v/>
          </cell>
          <cell r="H625" t="str">
            <v xml:space="preserve"> </v>
          </cell>
        </row>
        <row r="626">
          <cell r="C626" t="str">
            <v xml:space="preserve"> </v>
          </cell>
          <cell r="D626" t="str">
            <v/>
          </cell>
          <cell r="F626" t="str">
            <v/>
          </cell>
          <cell r="G626" t="str">
            <v/>
          </cell>
          <cell r="H626" t="str">
            <v xml:space="preserve"> </v>
          </cell>
        </row>
        <row r="627">
          <cell r="C627" t="str">
            <v xml:space="preserve"> </v>
          </cell>
          <cell r="D627" t="str">
            <v/>
          </cell>
          <cell r="F627" t="str">
            <v/>
          </cell>
          <cell r="G627" t="str">
            <v/>
          </cell>
          <cell r="H627" t="str">
            <v xml:space="preserve"> </v>
          </cell>
        </row>
        <row r="628">
          <cell r="C628" t="str">
            <v xml:space="preserve"> </v>
          </cell>
          <cell r="D628" t="str">
            <v/>
          </cell>
          <cell r="F628" t="str">
            <v/>
          </cell>
          <cell r="G628" t="str">
            <v/>
          </cell>
          <cell r="H628" t="str">
            <v xml:space="preserve"> </v>
          </cell>
        </row>
        <row r="629">
          <cell r="C629" t="str">
            <v xml:space="preserve"> </v>
          </cell>
          <cell r="D629" t="str">
            <v/>
          </cell>
          <cell r="F629" t="str">
            <v/>
          </cell>
          <cell r="G629" t="str">
            <v/>
          </cell>
          <cell r="H629" t="str">
            <v xml:space="preserve"> </v>
          </cell>
        </row>
        <row r="630">
          <cell r="C630" t="str">
            <v xml:space="preserve"> </v>
          </cell>
          <cell r="D630" t="str">
            <v/>
          </cell>
          <cell r="F630" t="str">
            <v/>
          </cell>
          <cell r="G630" t="str">
            <v/>
          </cell>
          <cell r="H630" t="str">
            <v xml:space="preserve"> </v>
          </cell>
        </row>
        <row r="631">
          <cell r="C631" t="str">
            <v xml:space="preserve"> </v>
          </cell>
          <cell r="D631" t="str">
            <v/>
          </cell>
          <cell r="F631" t="str">
            <v/>
          </cell>
          <cell r="G631" t="str">
            <v/>
          </cell>
          <cell r="H631" t="str">
            <v xml:space="preserve"> </v>
          </cell>
        </row>
        <row r="632">
          <cell r="C632" t="str">
            <v xml:space="preserve"> </v>
          </cell>
          <cell r="D632" t="str">
            <v/>
          </cell>
          <cell r="F632" t="str">
            <v/>
          </cell>
          <cell r="G632" t="str">
            <v/>
          </cell>
          <cell r="H632" t="str">
            <v xml:space="preserve"> </v>
          </cell>
        </row>
        <row r="633">
          <cell r="C633" t="str">
            <v xml:space="preserve"> </v>
          </cell>
          <cell r="D633" t="str">
            <v/>
          </cell>
          <cell r="F633" t="str">
            <v/>
          </cell>
          <cell r="G633" t="str">
            <v/>
          </cell>
          <cell r="H633" t="str">
            <v xml:space="preserve"> </v>
          </cell>
        </row>
        <row r="634">
          <cell r="C634" t="str">
            <v xml:space="preserve"> </v>
          </cell>
          <cell r="D634" t="str">
            <v/>
          </cell>
          <cell r="F634" t="str">
            <v/>
          </cell>
          <cell r="G634" t="str">
            <v/>
          </cell>
          <cell r="H634" t="str">
            <v xml:space="preserve"> </v>
          </cell>
        </row>
        <row r="635">
          <cell r="C635" t="str">
            <v xml:space="preserve"> </v>
          </cell>
          <cell r="D635" t="str">
            <v/>
          </cell>
          <cell r="F635" t="str">
            <v/>
          </cell>
          <cell r="G635" t="str">
            <v/>
          </cell>
          <cell r="H635" t="str">
            <v xml:space="preserve"> </v>
          </cell>
        </row>
        <row r="636">
          <cell r="C636" t="str">
            <v xml:space="preserve"> </v>
          </cell>
          <cell r="D636" t="str">
            <v/>
          </cell>
          <cell r="F636" t="str">
            <v/>
          </cell>
          <cell r="G636" t="str">
            <v/>
          </cell>
          <cell r="H636" t="str">
            <v xml:space="preserve"> </v>
          </cell>
        </row>
        <row r="637">
          <cell r="C637" t="str">
            <v xml:space="preserve"> </v>
          </cell>
          <cell r="D637" t="str">
            <v/>
          </cell>
          <cell r="F637" t="str">
            <v/>
          </cell>
          <cell r="G637" t="str">
            <v/>
          </cell>
          <cell r="H637" t="str">
            <v xml:space="preserve"> </v>
          </cell>
        </row>
        <row r="638">
          <cell r="C638" t="str">
            <v xml:space="preserve"> </v>
          </cell>
          <cell r="D638" t="str">
            <v/>
          </cell>
          <cell r="F638" t="str">
            <v/>
          </cell>
          <cell r="G638" t="str">
            <v/>
          </cell>
          <cell r="H638" t="str">
            <v xml:space="preserve"> </v>
          </cell>
        </row>
        <row r="639">
          <cell r="C639" t="str">
            <v xml:space="preserve"> </v>
          </cell>
          <cell r="D639" t="str">
            <v/>
          </cell>
          <cell r="F639" t="str">
            <v/>
          </cell>
          <cell r="G639" t="str">
            <v/>
          </cell>
          <cell r="H639" t="str">
            <v xml:space="preserve"> </v>
          </cell>
        </row>
        <row r="640">
          <cell r="C640" t="str">
            <v xml:space="preserve"> </v>
          </cell>
          <cell r="D640" t="str">
            <v/>
          </cell>
          <cell r="F640" t="str">
            <v/>
          </cell>
          <cell r="G640" t="str">
            <v/>
          </cell>
          <cell r="H640" t="str">
            <v xml:space="preserve"> </v>
          </cell>
        </row>
        <row r="641">
          <cell r="C641" t="str">
            <v xml:space="preserve"> </v>
          </cell>
          <cell r="D641" t="str">
            <v/>
          </cell>
          <cell r="F641" t="str">
            <v/>
          </cell>
          <cell r="G641" t="str">
            <v/>
          </cell>
          <cell r="H641" t="str">
            <v xml:space="preserve"> </v>
          </cell>
        </row>
        <row r="642">
          <cell r="C642" t="str">
            <v xml:space="preserve"> </v>
          </cell>
          <cell r="D642" t="str">
            <v/>
          </cell>
          <cell r="F642" t="str">
            <v/>
          </cell>
          <cell r="G642" t="str">
            <v/>
          </cell>
          <cell r="H642" t="str">
            <v xml:space="preserve"> </v>
          </cell>
        </row>
        <row r="643">
          <cell r="C643" t="str">
            <v xml:space="preserve"> </v>
          </cell>
          <cell r="D643" t="str">
            <v/>
          </cell>
          <cell r="F643" t="str">
            <v/>
          </cell>
          <cell r="G643" t="str">
            <v/>
          </cell>
          <cell r="H643" t="str">
            <v xml:space="preserve"> </v>
          </cell>
        </row>
        <row r="644">
          <cell r="C644" t="str">
            <v xml:space="preserve"> </v>
          </cell>
          <cell r="D644" t="str">
            <v/>
          </cell>
          <cell r="F644" t="str">
            <v/>
          </cell>
          <cell r="G644" t="str">
            <v/>
          </cell>
          <cell r="H644" t="str">
            <v xml:space="preserve"> </v>
          </cell>
        </row>
        <row r="645">
          <cell r="C645" t="str">
            <v xml:space="preserve"> </v>
          </cell>
          <cell r="D645" t="str">
            <v/>
          </cell>
          <cell r="F645" t="str">
            <v/>
          </cell>
          <cell r="G645" t="str">
            <v/>
          </cell>
          <cell r="H645" t="str">
            <v xml:space="preserve"> </v>
          </cell>
        </row>
        <row r="646">
          <cell r="C646" t="str">
            <v xml:space="preserve"> </v>
          </cell>
          <cell r="D646" t="str">
            <v/>
          </cell>
          <cell r="F646" t="str">
            <v/>
          </cell>
          <cell r="G646" t="str">
            <v/>
          </cell>
          <cell r="H646" t="str">
            <v xml:space="preserve"> </v>
          </cell>
        </row>
        <row r="647">
          <cell r="C647" t="str">
            <v xml:space="preserve"> </v>
          </cell>
          <cell r="D647" t="str">
            <v/>
          </cell>
          <cell r="F647" t="str">
            <v/>
          </cell>
          <cell r="G647" t="str">
            <v/>
          </cell>
          <cell r="H647" t="str">
            <v xml:space="preserve"> </v>
          </cell>
        </row>
        <row r="648">
          <cell r="C648" t="str">
            <v xml:space="preserve"> </v>
          </cell>
          <cell r="D648" t="str">
            <v/>
          </cell>
          <cell r="F648" t="str">
            <v/>
          </cell>
          <cell r="G648" t="str">
            <v/>
          </cell>
          <cell r="H648" t="str">
            <v xml:space="preserve"> </v>
          </cell>
        </row>
        <row r="649">
          <cell r="C649" t="str">
            <v xml:space="preserve"> </v>
          </cell>
          <cell r="D649" t="str">
            <v/>
          </cell>
          <cell r="F649" t="str">
            <v/>
          </cell>
          <cell r="G649" t="str">
            <v/>
          </cell>
          <cell r="H649" t="str">
            <v xml:space="preserve"> </v>
          </cell>
        </row>
        <row r="650">
          <cell r="C650" t="str">
            <v xml:space="preserve"> </v>
          </cell>
          <cell r="D650" t="str">
            <v/>
          </cell>
          <cell r="F650" t="str">
            <v/>
          </cell>
          <cell r="G650" t="str">
            <v/>
          </cell>
          <cell r="H650" t="str">
            <v xml:space="preserve"> </v>
          </cell>
        </row>
        <row r="651">
          <cell r="C651" t="str">
            <v xml:space="preserve"> </v>
          </cell>
          <cell r="D651" t="str">
            <v/>
          </cell>
          <cell r="F651" t="str">
            <v/>
          </cell>
          <cell r="G651" t="str">
            <v/>
          </cell>
          <cell r="H651" t="str">
            <v xml:space="preserve"> </v>
          </cell>
        </row>
        <row r="652">
          <cell r="C652" t="str">
            <v xml:space="preserve"> </v>
          </cell>
          <cell r="D652" t="str">
            <v/>
          </cell>
          <cell r="F652" t="str">
            <v/>
          </cell>
          <cell r="G652" t="str">
            <v/>
          </cell>
          <cell r="H652" t="str">
            <v xml:space="preserve"> </v>
          </cell>
        </row>
        <row r="653">
          <cell r="C653" t="str">
            <v xml:space="preserve"> </v>
          </cell>
          <cell r="D653" t="str">
            <v/>
          </cell>
          <cell r="F653" t="str">
            <v/>
          </cell>
          <cell r="G653" t="str">
            <v/>
          </cell>
          <cell r="H653" t="str">
            <v xml:space="preserve"> </v>
          </cell>
        </row>
        <row r="654">
          <cell r="C654" t="str">
            <v xml:space="preserve"> </v>
          </cell>
          <cell r="D654" t="str">
            <v/>
          </cell>
          <cell r="F654" t="str">
            <v/>
          </cell>
          <cell r="G654" t="str">
            <v/>
          </cell>
          <cell r="H654" t="str">
            <v xml:space="preserve"> </v>
          </cell>
        </row>
        <row r="655">
          <cell r="C655" t="str">
            <v xml:space="preserve"> </v>
          </cell>
          <cell r="D655" t="str">
            <v/>
          </cell>
          <cell r="F655" t="str">
            <v/>
          </cell>
          <cell r="G655" t="str">
            <v/>
          </cell>
          <cell r="H655" t="str">
            <v xml:space="preserve"> </v>
          </cell>
        </row>
        <row r="656">
          <cell r="C656" t="str">
            <v xml:space="preserve"> </v>
          </cell>
          <cell r="D656" t="str">
            <v/>
          </cell>
          <cell r="F656" t="str">
            <v/>
          </cell>
          <cell r="G656" t="str">
            <v/>
          </cell>
          <cell r="H656" t="str">
            <v xml:space="preserve"> </v>
          </cell>
        </row>
        <row r="657">
          <cell r="C657" t="str">
            <v xml:space="preserve"> </v>
          </cell>
          <cell r="D657" t="str">
            <v/>
          </cell>
          <cell r="F657" t="str">
            <v/>
          </cell>
          <cell r="G657" t="str">
            <v/>
          </cell>
          <cell r="H657" t="str">
            <v xml:space="preserve"> </v>
          </cell>
        </row>
        <row r="658">
          <cell r="C658" t="str">
            <v xml:space="preserve"> </v>
          </cell>
          <cell r="D658" t="str">
            <v/>
          </cell>
          <cell r="F658" t="str">
            <v/>
          </cell>
          <cell r="G658" t="str">
            <v/>
          </cell>
          <cell r="H658" t="str">
            <v xml:space="preserve"> </v>
          </cell>
        </row>
        <row r="659">
          <cell r="C659" t="str">
            <v xml:space="preserve"> </v>
          </cell>
          <cell r="D659" t="str">
            <v/>
          </cell>
          <cell r="F659" t="str">
            <v/>
          </cell>
          <cell r="G659" t="str">
            <v/>
          </cell>
          <cell r="H659" t="str">
            <v xml:space="preserve"> </v>
          </cell>
        </row>
        <row r="660">
          <cell r="C660" t="str">
            <v xml:space="preserve"> </v>
          </cell>
          <cell r="D660" t="str">
            <v/>
          </cell>
          <cell r="F660" t="str">
            <v/>
          </cell>
          <cell r="G660" t="str">
            <v/>
          </cell>
          <cell r="H660" t="str">
            <v xml:space="preserve"> </v>
          </cell>
        </row>
        <row r="661">
          <cell r="C661" t="str">
            <v xml:space="preserve"> </v>
          </cell>
          <cell r="D661" t="str">
            <v/>
          </cell>
          <cell r="F661" t="str">
            <v/>
          </cell>
          <cell r="G661" t="str">
            <v/>
          </cell>
          <cell r="H661" t="str">
            <v xml:space="preserve"> </v>
          </cell>
        </row>
        <row r="662">
          <cell r="C662" t="str">
            <v xml:space="preserve"> </v>
          </cell>
          <cell r="D662" t="str">
            <v/>
          </cell>
          <cell r="F662" t="str">
            <v/>
          </cell>
          <cell r="G662" t="str">
            <v/>
          </cell>
          <cell r="H662" t="str">
            <v xml:space="preserve"> </v>
          </cell>
        </row>
        <row r="663">
          <cell r="C663" t="str">
            <v xml:space="preserve"> </v>
          </cell>
          <cell r="D663" t="str">
            <v/>
          </cell>
          <cell r="F663" t="str">
            <v/>
          </cell>
          <cell r="G663" t="str">
            <v/>
          </cell>
          <cell r="H663" t="str">
            <v xml:space="preserve"> </v>
          </cell>
        </row>
        <row r="664">
          <cell r="C664" t="str">
            <v xml:space="preserve"> </v>
          </cell>
          <cell r="D664" t="str">
            <v/>
          </cell>
          <cell r="F664" t="str">
            <v/>
          </cell>
          <cell r="G664" t="str">
            <v/>
          </cell>
          <cell r="H664" t="str">
            <v xml:space="preserve"> </v>
          </cell>
        </row>
        <row r="665">
          <cell r="C665" t="str">
            <v xml:space="preserve"> </v>
          </cell>
          <cell r="D665" t="str">
            <v/>
          </cell>
          <cell r="F665" t="str">
            <v/>
          </cell>
          <cell r="G665" t="str">
            <v/>
          </cell>
          <cell r="H665" t="str">
            <v xml:space="preserve"> </v>
          </cell>
        </row>
        <row r="666">
          <cell r="C666" t="str">
            <v xml:space="preserve"> </v>
          </cell>
          <cell r="D666" t="str">
            <v/>
          </cell>
          <cell r="F666" t="str">
            <v/>
          </cell>
          <cell r="G666" t="str">
            <v/>
          </cell>
          <cell r="H666" t="str">
            <v xml:space="preserve"> </v>
          </cell>
        </row>
        <row r="667">
          <cell r="C667" t="str">
            <v xml:space="preserve"> </v>
          </cell>
          <cell r="D667" t="str">
            <v/>
          </cell>
          <cell r="F667" t="str">
            <v/>
          </cell>
          <cell r="G667" t="str">
            <v/>
          </cell>
          <cell r="H667" t="str">
            <v xml:space="preserve"> </v>
          </cell>
        </row>
        <row r="668">
          <cell r="C668" t="str">
            <v xml:space="preserve"> </v>
          </cell>
          <cell r="D668" t="str">
            <v/>
          </cell>
          <cell r="F668" t="str">
            <v/>
          </cell>
          <cell r="G668" t="str">
            <v/>
          </cell>
          <cell r="H668" t="str">
            <v xml:space="preserve"> </v>
          </cell>
        </row>
        <row r="669">
          <cell r="C669" t="str">
            <v xml:space="preserve"> </v>
          </cell>
          <cell r="D669" t="str">
            <v/>
          </cell>
          <cell r="F669" t="str">
            <v/>
          </cell>
          <cell r="G669" t="str">
            <v/>
          </cell>
          <cell r="H669" t="str">
            <v xml:space="preserve"> </v>
          </cell>
        </row>
        <row r="670">
          <cell r="C670" t="str">
            <v xml:space="preserve"> </v>
          </cell>
          <cell r="D670" t="str">
            <v/>
          </cell>
          <cell r="F670" t="str">
            <v/>
          </cell>
          <cell r="G670" t="str">
            <v/>
          </cell>
          <cell r="H670" t="str">
            <v xml:space="preserve"> </v>
          </cell>
        </row>
        <row r="671">
          <cell r="C671" t="str">
            <v xml:space="preserve"> </v>
          </cell>
          <cell r="D671" t="str">
            <v/>
          </cell>
          <cell r="F671" t="str">
            <v/>
          </cell>
          <cell r="G671" t="str">
            <v/>
          </cell>
          <cell r="H671" t="str">
            <v xml:space="preserve"> </v>
          </cell>
        </row>
        <row r="672">
          <cell r="C672" t="str">
            <v xml:space="preserve"> </v>
          </cell>
          <cell r="D672" t="str">
            <v/>
          </cell>
          <cell r="F672" t="str">
            <v/>
          </cell>
          <cell r="G672" t="str">
            <v/>
          </cell>
          <cell r="H672" t="str">
            <v xml:space="preserve"> </v>
          </cell>
        </row>
        <row r="673">
          <cell r="C673" t="str">
            <v xml:space="preserve"> </v>
          </cell>
          <cell r="D673" t="str">
            <v/>
          </cell>
          <cell r="F673" t="str">
            <v/>
          </cell>
          <cell r="G673" t="str">
            <v/>
          </cell>
          <cell r="H673" t="str">
            <v xml:space="preserve"> </v>
          </cell>
        </row>
        <row r="674">
          <cell r="C674" t="str">
            <v xml:space="preserve"> </v>
          </cell>
          <cell r="D674" t="str">
            <v/>
          </cell>
          <cell r="F674" t="str">
            <v/>
          </cell>
          <cell r="G674" t="str">
            <v/>
          </cell>
          <cell r="H674" t="str">
            <v xml:space="preserve"> </v>
          </cell>
        </row>
        <row r="675">
          <cell r="C675" t="str">
            <v xml:space="preserve"> </v>
          </cell>
          <cell r="D675" t="str">
            <v/>
          </cell>
          <cell r="F675" t="str">
            <v/>
          </cell>
          <cell r="G675" t="str">
            <v/>
          </cell>
          <cell r="H675" t="str">
            <v xml:space="preserve"> </v>
          </cell>
        </row>
        <row r="676">
          <cell r="C676" t="str">
            <v xml:space="preserve"> </v>
          </cell>
          <cell r="D676" t="str">
            <v/>
          </cell>
          <cell r="F676" t="str">
            <v/>
          </cell>
          <cell r="G676" t="str">
            <v/>
          </cell>
          <cell r="H676" t="str">
            <v xml:space="preserve"> </v>
          </cell>
        </row>
        <row r="677">
          <cell r="C677" t="str">
            <v xml:space="preserve"> </v>
          </cell>
          <cell r="D677" t="str">
            <v/>
          </cell>
          <cell r="F677" t="str">
            <v/>
          </cell>
          <cell r="G677" t="str">
            <v/>
          </cell>
          <cell r="H677" t="str">
            <v xml:space="preserve"> </v>
          </cell>
        </row>
        <row r="678">
          <cell r="C678" t="str">
            <v xml:space="preserve"> </v>
          </cell>
          <cell r="D678" t="str">
            <v/>
          </cell>
          <cell r="F678" t="str">
            <v/>
          </cell>
          <cell r="G678" t="str">
            <v/>
          </cell>
          <cell r="H678" t="str">
            <v xml:space="preserve"> </v>
          </cell>
        </row>
        <row r="679">
          <cell r="C679" t="str">
            <v xml:space="preserve"> </v>
          </cell>
          <cell r="D679" t="str">
            <v/>
          </cell>
          <cell r="F679" t="str">
            <v/>
          </cell>
          <cell r="G679" t="str">
            <v/>
          </cell>
          <cell r="H679" t="str">
            <v xml:space="preserve"> </v>
          </cell>
        </row>
        <row r="680">
          <cell r="C680" t="str">
            <v xml:space="preserve"> </v>
          </cell>
          <cell r="D680" t="str">
            <v/>
          </cell>
          <cell r="F680" t="str">
            <v/>
          </cell>
          <cell r="G680" t="str">
            <v/>
          </cell>
          <cell r="H680" t="str">
            <v xml:space="preserve"> </v>
          </cell>
        </row>
        <row r="681">
          <cell r="C681" t="str">
            <v xml:space="preserve"> </v>
          </cell>
          <cell r="D681" t="str">
            <v/>
          </cell>
          <cell r="F681" t="str">
            <v/>
          </cell>
          <cell r="G681" t="str">
            <v/>
          </cell>
          <cell r="H681" t="str">
            <v xml:space="preserve"> </v>
          </cell>
        </row>
        <row r="682">
          <cell r="C682" t="str">
            <v xml:space="preserve"> </v>
          </cell>
          <cell r="D682" t="str">
            <v/>
          </cell>
          <cell r="F682" t="str">
            <v/>
          </cell>
          <cell r="G682" t="str">
            <v/>
          </cell>
          <cell r="H682" t="str">
            <v xml:space="preserve"> </v>
          </cell>
        </row>
        <row r="683">
          <cell r="C683" t="str">
            <v xml:space="preserve"> </v>
          </cell>
          <cell r="D683" t="str">
            <v/>
          </cell>
          <cell r="F683" t="str">
            <v/>
          </cell>
          <cell r="G683" t="str">
            <v/>
          </cell>
          <cell r="H683" t="str">
            <v xml:space="preserve"> </v>
          </cell>
        </row>
        <row r="684">
          <cell r="C684" t="str">
            <v xml:space="preserve"> </v>
          </cell>
          <cell r="D684" t="str">
            <v/>
          </cell>
          <cell r="F684" t="str">
            <v/>
          </cell>
          <cell r="G684" t="str">
            <v/>
          </cell>
          <cell r="H684" t="str">
            <v xml:space="preserve"> </v>
          </cell>
        </row>
        <row r="685">
          <cell r="C685" t="str">
            <v xml:space="preserve"> </v>
          </cell>
          <cell r="D685" t="str">
            <v/>
          </cell>
          <cell r="F685" t="str">
            <v/>
          </cell>
          <cell r="G685" t="str">
            <v/>
          </cell>
          <cell r="H685" t="str">
            <v xml:space="preserve"> </v>
          </cell>
        </row>
        <row r="686">
          <cell r="C686" t="str">
            <v xml:space="preserve"> </v>
          </cell>
          <cell r="D686" t="str">
            <v/>
          </cell>
          <cell r="F686" t="str">
            <v/>
          </cell>
          <cell r="G686" t="str">
            <v/>
          </cell>
          <cell r="H686" t="str">
            <v xml:space="preserve"> </v>
          </cell>
        </row>
        <row r="687">
          <cell r="C687" t="str">
            <v xml:space="preserve"> </v>
          </cell>
          <cell r="D687" t="str">
            <v/>
          </cell>
          <cell r="F687" t="str">
            <v/>
          </cell>
          <cell r="G687" t="str">
            <v/>
          </cell>
          <cell r="H687" t="str">
            <v xml:space="preserve"> </v>
          </cell>
        </row>
        <row r="688">
          <cell r="C688" t="str">
            <v xml:space="preserve"> </v>
          </cell>
          <cell r="D688" t="str">
            <v/>
          </cell>
          <cell r="F688" t="str">
            <v/>
          </cell>
          <cell r="G688" t="str">
            <v/>
          </cell>
          <cell r="H688" t="str">
            <v xml:space="preserve"> </v>
          </cell>
        </row>
        <row r="689">
          <cell r="C689" t="str">
            <v xml:space="preserve"> </v>
          </cell>
          <cell r="D689" t="str">
            <v/>
          </cell>
          <cell r="F689" t="str">
            <v/>
          </cell>
          <cell r="G689" t="str">
            <v/>
          </cell>
          <cell r="H689" t="str">
            <v xml:space="preserve"> </v>
          </cell>
        </row>
        <row r="690">
          <cell r="C690" t="str">
            <v xml:space="preserve"> </v>
          </cell>
          <cell r="D690" t="str">
            <v/>
          </cell>
          <cell r="F690" t="str">
            <v/>
          </cell>
          <cell r="G690" t="str">
            <v/>
          </cell>
          <cell r="H690" t="str">
            <v xml:space="preserve"> </v>
          </cell>
        </row>
        <row r="691">
          <cell r="C691" t="str">
            <v xml:space="preserve"> </v>
          </cell>
          <cell r="D691" t="str">
            <v/>
          </cell>
          <cell r="F691" t="str">
            <v/>
          </cell>
          <cell r="G691" t="str">
            <v/>
          </cell>
          <cell r="H691" t="str">
            <v xml:space="preserve"> </v>
          </cell>
        </row>
        <row r="692">
          <cell r="C692" t="str">
            <v xml:space="preserve"> </v>
          </cell>
          <cell r="D692" t="str">
            <v/>
          </cell>
          <cell r="F692" t="str">
            <v/>
          </cell>
          <cell r="G692" t="str">
            <v/>
          </cell>
          <cell r="H692" t="str">
            <v xml:space="preserve"> </v>
          </cell>
        </row>
        <row r="693">
          <cell r="C693" t="str">
            <v xml:space="preserve"> </v>
          </cell>
          <cell r="D693" t="str">
            <v/>
          </cell>
          <cell r="F693" t="str">
            <v/>
          </cell>
          <cell r="G693" t="str">
            <v/>
          </cell>
          <cell r="H693" t="str">
            <v xml:space="preserve"> </v>
          </cell>
        </row>
        <row r="694">
          <cell r="C694" t="str">
            <v xml:space="preserve"> </v>
          </cell>
          <cell r="D694" t="str">
            <v/>
          </cell>
          <cell r="F694" t="str">
            <v/>
          </cell>
          <cell r="G694" t="str">
            <v/>
          </cell>
          <cell r="H694" t="str">
            <v xml:space="preserve"> </v>
          </cell>
        </row>
        <row r="695">
          <cell r="C695" t="str">
            <v xml:space="preserve"> </v>
          </cell>
          <cell r="D695" t="str">
            <v/>
          </cell>
          <cell r="F695" t="str">
            <v/>
          </cell>
          <cell r="G695" t="str">
            <v/>
          </cell>
          <cell r="H695" t="str">
            <v xml:space="preserve"> </v>
          </cell>
        </row>
        <row r="696">
          <cell r="C696" t="str">
            <v xml:space="preserve"> </v>
          </cell>
          <cell r="D696" t="str">
            <v/>
          </cell>
          <cell r="F696" t="str">
            <v/>
          </cell>
          <cell r="G696" t="str">
            <v/>
          </cell>
          <cell r="H696" t="str">
            <v xml:space="preserve"> </v>
          </cell>
        </row>
        <row r="697">
          <cell r="C697" t="str">
            <v xml:space="preserve"> </v>
          </cell>
          <cell r="D697" t="str">
            <v/>
          </cell>
          <cell r="F697" t="str">
            <v/>
          </cell>
          <cell r="G697" t="str">
            <v/>
          </cell>
          <cell r="H697" t="str">
            <v xml:space="preserve"> </v>
          </cell>
        </row>
        <row r="698">
          <cell r="C698" t="str">
            <v xml:space="preserve"> </v>
          </cell>
          <cell r="D698" t="str">
            <v/>
          </cell>
          <cell r="F698" t="str">
            <v/>
          </cell>
          <cell r="G698" t="str">
            <v/>
          </cell>
          <cell r="H698" t="str">
            <v xml:space="preserve"> </v>
          </cell>
        </row>
        <row r="699">
          <cell r="C699" t="str">
            <v xml:space="preserve"> </v>
          </cell>
          <cell r="D699" t="str">
            <v/>
          </cell>
          <cell r="F699" t="str">
            <v/>
          </cell>
          <cell r="G699" t="str">
            <v/>
          </cell>
          <cell r="H699" t="str">
            <v xml:space="preserve"> </v>
          </cell>
        </row>
        <row r="700">
          <cell r="C700" t="str">
            <v xml:space="preserve"> </v>
          </cell>
          <cell r="D700" t="str">
            <v/>
          </cell>
          <cell r="F700" t="str">
            <v/>
          </cell>
          <cell r="G700" t="str">
            <v/>
          </cell>
          <cell r="H700" t="str">
            <v xml:space="preserve"> </v>
          </cell>
        </row>
        <row r="701">
          <cell r="C701" t="str">
            <v xml:space="preserve"> </v>
          </cell>
          <cell r="D701" t="str">
            <v/>
          </cell>
          <cell r="F701" t="str">
            <v/>
          </cell>
          <cell r="G701" t="str">
            <v/>
          </cell>
          <cell r="H701" t="str">
            <v xml:space="preserve"> </v>
          </cell>
        </row>
        <row r="702">
          <cell r="C702" t="str">
            <v xml:space="preserve"> </v>
          </cell>
          <cell r="D702" t="str">
            <v/>
          </cell>
          <cell r="F702" t="str">
            <v/>
          </cell>
          <cell r="G702" t="str">
            <v/>
          </cell>
          <cell r="H702" t="str">
            <v xml:space="preserve"> </v>
          </cell>
        </row>
        <row r="703">
          <cell r="C703" t="str">
            <v xml:space="preserve"> </v>
          </cell>
          <cell r="D703" t="str">
            <v/>
          </cell>
          <cell r="F703" t="str">
            <v/>
          </cell>
          <cell r="G703" t="str">
            <v/>
          </cell>
          <cell r="H703" t="str">
            <v xml:space="preserve"> </v>
          </cell>
        </row>
        <row r="704">
          <cell r="C704" t="str">
            <v xml:space="preserve"> </v>
          </cell>
          <cell r="D704" t="str">
            <v/>
          </cell>
          <cell r="F704" t="str">
            <v/>
          </cell>
          <cell r="G704" t="str">
            <v/>
          </cell>
          <cell r="H704" t="str">
            <v xml:space="preserve"> </v>
          </cell>
        </row>
        <row r="705">
          <cell r="C705" t="str">
            <v xml:space="preserve"> </v>
          </cell>
          <cell r="D705" t="str">
            <v/>
          </cell>
          <cell r="F705" t="str">
            <v/>
          </cell>
          <cell r="G705" t="str">
            <v/>
          </cell>
          <cell r="H705" t="str">
            <v xml:space="preserve"> </v>
          </cell>
        </row>
        <row r="706">
          <cell r="C706" t="str">
            <v xml:space="preserve"> </v>
          </cell>
          <cell r="D706" t="str">
            <v/>
          </cell>
          <cell r="F706" t="str">
            <v/>
          </cell>
          <cell r="G706" t="str">
            <v/>
          </cell>
          <cell r="H706" t="str">
            <v xml:space="preserve"> </v>
          </cell>
        </row>
        <row r="707">
          <cell r="C707" t="str">
            <v xml:space="preserve"> </v>
          </cell>
          <cell r="D707" t="str">
            <v/>
          </cell>
          <cell r="F707" t="str">
            <v/>
          </cell>
          <cell r="G707" t="str">
            <v/>
          </cell>
          <cell r="H707" t="str">
            <v xml:space="preserve"> </v>
          </cell>
        </row>
        <row r="708">
          <cell r="C708" t="str">
            <v xml:space="preserve"> </v>
          </cell>
          <cell r="D708" t="str">
            <v/>
          </cell>
          <cell r="F708" t="str">
            <v/>
          </cell>
          <cell r="G708" t="str">
            <v/>
          </cell>
          <cell r="H708" t="str">
            <v xml:space="preserve"> </v>
          </cell>
        </row>
        <row r="709">
          <cell r="C709" t="str">
            <v xml:space="preserve"> </v>
          </cell>
          <cell r="D709" t="str">
            <v/>
          </cell>
          <cell r="F709" t="str">
            <v/>
          </cell>
          <cell r="G709" t="str">
            <v/>
          </cell>
          <cell r="H709" t="str">
            <v xml:space="preserve"> </v>
          </cell>
        </row>
        <row r="710">
          <cell r="C710" t="str">
            <v xml:space="preserve"> </v>
          </cell>
          <cell r="D710" t="str">
            <v/>
          </cell>
          <cell r="F710" t="str">
            <v/>
          </cell>
          <cell r="G710" t="str">
            <v/>
          </cell>
          <cell r="H710" t="str">
            <v xml:space="preserve"> </v>
          </cell>
        </row>
        <row r="711">
          <cell r="C711" t="str">
            <v xml:space="preserve"> </v>
          </cell>
          <cell r="D711" t="str">
            <v/>
          </cell>
          <cell r="F711" t="str">
            <v/>
          </cell>
          <cell r="G711" t="str">
            <v/>
          </cell>
          <cell r="H711" t="str">
            <v xml:space="preserve"> </v>
          </cell>
        </row>
        <row r="712">
          <cell r="C712" t="str">
            <v xml:space="preserve"> </v>
          </cell>
          <cell r="D712" t="str">
            <v/>
          </cell>
          <cell r="F712" t="str">
            <v/>
          </cell>
          <cell r="G712" t="str">
            <v/>
          </cell>
          <cell r="H712" t="str">
            <v xml:space="preserve"> </v>
          </cell>
        </row>
        <row r="713">
          <cell r="C713" t="str">
            <v xml:space="preserve"> </v>
          </cell>
          <cell r="D713" t="str">
            <v/>
          </cell>
          <cell r="F713" t="str">
            <v/>
          </cell>
          <cell r="G713" t="str">
            <v/>
          </cell>
          <cell r="H713" t="str">
            <v xml:space="preserve"> </v>
          </cell>
        </row>
        <row r="714">
          <cell r="C714" t="str">
            <v xml:space="preserve"> </v>
          </cell>
          <cell r="D714" t="str">
            <v/>
          </cell>
          <cell r="F714" t="str">
            <v/>
          </cell>
          <cell r="G714" t="str">
            <v/>
          </cell>
          <cell r="H714" t="str">
            <v xml:space="preserve"> </v>
          </cell>
        </row>
        <row r="715">
          <cell r="C715" t="str">
            <v xml:space="preserve"> </v>
          </cell>
          <cell r="D715" t="str">
            <v/>
          </cell>
          <cell r="F715" t="str">
            <v/>
          </cell>
          <cell r="G715" t="str">
            <v/>
          </cell>
          <cell r="H715" t="str">
            <v xml:space="preserve"> </v>
          </cell>
        </row>
        <row r="716">
          <cell r="C716" t="str">
            <v xml:space="preserve"> </v>
          </cell>
          <cell r="D716" t="str">
            <v/>
          </cell>
          <cell r="F716" t="str">
            <v/>
          </cell>
          <cell r="G716" t="str">
            <v/>
          </cell>
          <cell r="H716" t="str">
            <v xml:space="preserve"> </v>
          </cell>
        </row>
        <row r="717">
          <cell r="C717" t="str">
            <v xml:space="preserve"> </v>
          </cell>
          <cell r="D717" t="str">
            <v/>
          </cell>
          <cell r="F717" t="str">
            <v/>
          </cell>
          <cell r="G717" t="str">
            <v/>
          </cell>
          <cell r="H717" t="str">
            <v xml:space="preserve"> </v>
          </cell>
        </row>
        <row r="718">
          <cell r="C718" t="str">
            <v xml:space="preserve"> </v>
          </cell>
          <cell r="D718" t="str">
            <v/>
          </cell>
          <cell r="F718" t="str">
            <v/>
          </cell>
          <cell r="G718" t="str">
            <v/>
          </cell>
          <cell r="H718" t="str">
            <v xml:space="preserve"> </v>
          </cell>
        </row>
        <row r="719">
          <cell r="C719" t="str">
            <v xml:space="preserve"> </v>
          </cell>
          <cell r="D719" t="str">
            <v/>
          </cell>
          <cell r="F719" t="str">
            <v/>
          </cell>
          <cell r="G719" t="str">
            <v/>
          </cell>
          <cell r="H719" t="str">
            <v xml:space="preserve"> </v>
          </cell>
        </row>
        <row r="720">
          <cell r="C720" t="str">
            <v xml:space="preserve"> </v>
          </cell>
          <cell r="D720" t="str">
            <v/>
          </cell>
          <cell r="F720" t="str">
            <v/>
          </cell>
          <cell r="G720" t="str">
            <v/>
          </cell>
          <cell r="H720" t="str">
            <v xml:space="preserve"> </v>
          </cell>
        </row>
        <row r="721">
          <cell r="C721" t="str">
            <v xml:space="preserve"> </v>
          </cell>
          <cell r="D721" t="str">
            <v/>
          </cell>
          <cell r="F721" t="str">
            <v/>
          </cell>
          <cell r="G721" t="str">
            <v/>
          </cell>
          <cell r="H721" t="str">
            <v xml:space="preserve"> </v>
          </cell>
        </row>
        <row r="722">
          <cell r="C722" t="str">
            <v xml:space="preserve"> </v>
          </cell>
          <cell r="D722" t="str">
            <v/>
          </cell>
          <cell r="F722" t="str">
            <v/>
          </cell>
          <cell r="G722" t="str">
            <v/>
          </cell>
          <cell r="H722" t="str">
            <v xml:space="preserve"> </v>
          </cell>
        </row>
        <row r="723">
          <cell r="C723" t="str">
            <v xml:space="preserve"> </v>
          </cell>
          <cell r="D723" t="str">
            <v/>
          </cell>
          <cell r="F723" t="str">
            <v/>
          </cell>
          <cell r="G723" t="str">
            <v/>
          </cell>
          <cell r="H723" t="str">
            <v xml:space="preserve"> </v>
          </cell>
        </row>
        <row r="724">
          <cell r="C724" t="str">
            <v xml:space="preserve"> </v>
          </cell>
          <cell r="D724" t="str">
            <v/>
          </cell>
          <cell r="F724" t="str">
            <v/>
          </cell>
          <cell r="G724" t="str">
            <v/>
          </cell>
          <cell r="H724" t="str">
            <v xml:space="preserve"> </v>
          </cell>
        </row>
        <row r="725">
          <cell r="C725" t="str">
            <v xml:space="preserve"> </v>
          </cell>
          <cell r="D725" t="str">
            <v/>
          </cell>
          <cell r="F725" t="str">
            <v/>
          </cell>
          <cell r="G725" t="str">
            <v/>
          </cell>
          <cell r="H725" t="str">
            <v xml:space="preserve"> </v>
          </cell>
        </row>
        <row r="726">
          <cell r="C726" t="str">
            <v xml:space="preserve"> </v>
          </cell>
          <cell r="D726" t="str">
            <v/>
          </cell>
          <cell r="F726" t="str">
            <v/>
          </cell>
          <cell r="G726" t="str">
            <v/>
          </cell>
          <cell r="H726" t="str">
            <v xml:space="preserve"> </v>
          </cell>
        </row>
        <row r="727">
          <cell r="C727" t="str">
            <v xml:space="preserve"> </v>
          </cell>
          <cell r="D727" t="str">
            <v/>
          </cell>
          <cell r="F727" t="str">
            <v/>
          </cell>
          <cell r="G727" t="str">
            <v/>
          </cell>
          <cell r="H727" t="str">
            <v xml:space="preserve"> </v>
          </cell>
        </row>
        <row r="728">
          <cell r="C728" t="str">
            <v xml:space="preserve"> </v>
          </cell>
          <cell r="D728" t="str">
            <v/>
          </cell>
          <cell r="F728" t="str">
            <v/>
          </cell>
          <cell r="G728" t="str">
            <v/>
          </cell>
          <cell r="H728" t="str">
            <v xml:space="preserve"> </v>
          </cell>
        </row>
        <row r="729">
          <cell r="C729" t="str">
            <v xml:space="preserve"> </v>
          </cell>
          <cell r="D729" t="str">
            <v/>
          </cell>
          <cell r="F729" t="str">
            <v/>
          </cell>
          <cell r="G729" t="str">
            <v/>
          </cell>
          <cell r="H729" t="str">
            <v xml:space="preserve"> </v>
          </cell>
        </row>
        <row r="730">
          <cell r="C730" t="str">
            <v xml:space="preserve"> </v>
          </cell>
          <cell r="D730" t="str">
            <v/>
          </cell>
          <cell r="F730" t="str">
            <v/>
          </cell>
          <cell r="G730" t="str">
            <v/>
          </cell>
          <cell r="H730" t="str">
            <v xml:space="preserve"> </v>
          </cell>
        </row>
        <row r="731">
          <cell r="C731" t="str">
            <v xml:space="preserve"> </v>
          </cell>
          <cell r="D731" t="str">
            <v/>
          </cell>
          <cell r="F731" t="str">
            <v/>
          </cell>
          <cell r="G731" t="str">
            <v/>
          </cell>
          <cell r="H731" t="str">
            <v xml:space="preserve"> </v>
          </cell>
        </row>
        <row r="732">
          <cell r="C732" t="str">
            <v xml:space="preserve"> </v>
          </cell>
          <cell r="D732" t="str">
            <v/>
          </cell>
          <cell r="F732" t="str">
            <v/>
          </cell>
          <cell r="G732" t="str">
            <v/>
          </cell>
          <cell r="H732" t="str">
            <v xml:space="preserve"> </v>
          </cell>
        </row>
        <row r="733">
          <cell r="C733" t="str">
            <v xml:space="preserve"> </v>
          </cell>
          <cell r="D733" t="str">
            <v/>
          </cell>
          <cell r="F733" t="str">
            <v/>
          </cell>
          <cell r="G733" t="str">
            <v/>
          </cell>
          <cell r="H733" t="str">
            <v xml:space="preserve"> </v>
          </cell>
        </row>
        <row r="734">
          <cell r="C734" t="str">
            <v xml:space="preserve"> </v>
          </cell>
          <cell r="D734" t="str">
            <v/>
          </cell>
          <cell r="F734" t="str">
            <v/>
          </cell>
          <cell r="G734" t="str">
            <v/>
          </cell>
          <cell r="H734" t="str">
            <v xml:space="preserve"> </v>
          </cell>
        </row>
        <row r="735">
          <cell r="C735" t="str">
            <v xml:space="preserve"> </v>
          </cell>
          <cell r="D735" t="str">
            <v/>
          </cell>
          <cell r="F735" t="str">
            <v/>
          </cell>
          <cell r="G735" t="str">
            <v/>
          </cell>
          <cell r="H735" t="str">
            <v xml:space="preserve"> </v>
          </cell>
        </row>
        <row r="736">
          <cell r="C736" t="str">
            <v xml:space="preserve"> </v>
          </cell>
          <cell r="D736" t="str">
            <v/>
          </cell>
          <cell r="F736" t="str">
            <v/>
          </cell>
          <cell r="G736" t="str">
            <v/>
          </cell>
          <cell r="H736" t="str">
            <v xml:space="preserve"> </v>
          </cell>
        </row>
        <row r="737">
          <cell r="C737" t="str">
            <v xml:space="preserve"> </v>
          </cell>
          <cell r="D737" t="str">
            <v/>
          </cell>
          <cell r="F737" t="str">
            <v/>
          </cell>
          <cell r="G737" t="str">
            <v/>
          </cell>
          <cell r="H737" t="str">
            <v xml:space="preserve"> </v>
          </cell>
        </row>
        <row r="738">
          <cell r="C738" t="str">
            <v xml:space="preserve"> </v>
          </cell>
          <cell r="D738" t="str">
            <v/>
          </cell>
          <cell r="F738" t="str">
            <v/>
          </cell>
          <cell r="G738" t="str">
            <v/>
          </cell>
          <cell r="H738" t="str">
            <v xml:space="preserve"> </v>
          </cell>
        </row>
        <row r="739">
          <cell r="C739" t="str">
            <v xml:space="preserve"> </v>
          </cell>
          <cell r="D739" t="str">
            <v/>
          </cell>
          <cell r="F739" t="str">
            <v/>
          </cell>
          <cell r="G739" t="str">
            <v/>
          </cell>
          <cell r="H739" t="str">
            <v xml:space="preserve"> </v>
          </cell>
        </row>
        <row r="740">
          <cell r="C740" t="str">
            <v xml:space="preserve"> </v>
          </cell>
          <cell r="D740" t="str">
            <v/>
          </cell>
          <cell r="F740" t="str">
            <v/>
          </cell>
          <cell r="G740" t="str">
            <v/>
          </cell>
          <cell r="H740" t="str">
            <v xml:space="preserve"> </v>
          </cell>
        </row>
        <row r="741">
          <cell r="C741" t="str">
            <v xml:space="preserve"> </v>
          </cell>
          <cell r="D741" t="str">
            <v/>
          </cell>
          <cell r="F741" t="str">
            <v/>
          </cell>
          <cell r="G741" t="str">
            <v/>
          </cell>
          <cell r="H741" t="str">
            <v xml:space="preserve"> </v>
          </cell>
        </row>
        <row r="742">
          <cell r="C742" t="str">
            <v xml:space="preserve"> </v>
          </cell>
          <cell r="D742" t="str">
            <v/>
          </cell>
          <cell r="F742" t="str">
            <v/>
          </cell>
          <cell r="G742" t="str">
            <v/>
          </cell>
          <cell r="H742" t="str">
            <v xml:space="preserve"> </v>
          </cell>
        </row>
        <row r="743">
          <cell r="C743" t="str">
            <v xml:space="preserve"> </v>
          </cell>
          <cell r="D743" t="str">
            <v/>
          </cell>
          <cell r="F743" t="str">
            <v/>
          </cell>
          <cell r="G743" t="str">
            <v/>
          </cell>
          <cell r="H743" t="str">
            <v xml:space="preserve"> </v>
          </cell>
        </row>
        <row r="744">
          <cell r="C744" t="str">
            <v xml:space="preserve"> </v>
          </cell>
          <cell r="D744" t="str">
            <v/>
          </cell>
          <cell r="F744" t="str">
            <v/>
          </cell>
          <cell r="G744" t="str">
            <v/>
          </cell>
          <cell r="H744" t="str">
            <v xml:space="preserve"> </v>
          </cell>
        </row>
        <row r="745">
          <cell r="C745" t="str">
            <v xml:space="preserve"> </v>
          </cell>
          <cell r="D745" t="str">
            <v/>
          </cell>
          <cell r="F745" t="str">
            <v/>
          </cell>
          <cell r="G745" t="str">
            <v/>
          </cell>
          <cell r="H745" t="str">
            <v xml:space="preserve"> </v>
          </cell>
        </row>
        <row r="746">
          <cell r="C746" t="str">
            <v xml:space="preserve"> </v>
          </cell>
          <cell r="D746" t="str">
            <v/>
          </cell>
          <cell r="F746" t="str">
            <v/>
          </cell>
          <cell r="G746" t="str">
            <v/>
          </cell>
          <cell r="H746" t="str">
            <v xml:space="preserve"> </v>
          </cell>
        </row>
        <row r="747">
          <cell r="C747" t="str">
            <v xml:space="preserve"> </v>
          </cell>
          <cell r="D747" t="str">
            <v/>
          </cell>
          <cell r="F747" t="str">
            <v/>
          </cell>
          <cell r="G747" t="str">
            <v/>
          </cell>
          <cell r="H747" t="str">
            <v xml:space="preserve"> </v>
          </cell>
        </row>
        <row r="748">
          <cell r="C748" t="str">
            <v xml:space="preserve"> </v>
          </cell>
          <cell r="D748" t="str">
            <v/>
          </cell>
          <cell r="F748" t="str">
            <v/>
          </cell>
          <cell r="G748" t="str">
            <v/>
          </cell>
          <cell r="H748" t="str">
            <v xml:space="preserve"> </v>
          </cell>
        </row>
        <row r="749">
          <cell r="C749" t="str">
            <v xml:space="preserve"> </v>
          </cell>
          <cell r="D749" t="str">
            <v/>
          </cell>
          <cell r="F749" t="str">
            <v/>
          </cell>
          <cell r="G749" t="str">
            <v/>
          </cell>
          <cell r="H749" t="str">
            <v xml:space="preserve"> </v>
          </cell>
        </row>
        <row r="750">
          <cell r="C750" t="str">
            <v xml:space="preserve"> </v>
          </cell>
          <cell r="D750" t="str">
            <v/>
          </cell>
          <cell r="F750" t="str">
            <v/>
          </cell>
          <cell r="G750" t="str">
            <v/>
          </cell>
          <cell r="H750" t="str">
            <v xml:space="preserve"> </v>
          </cell>
        </row>
        <row r="751">
          <cell r="C751" t="str">
            <v xml:space="preserve"> </v>
          </cell>
          <cell r="D751" t="str">
            <v/>
          </cell>
          <cell r="F751" t="str">
            <v/>
          </cell>
          <cell r="G751" t="str">
            <v/>
          </cell>
          <cell r="H751" t="str">
            <v xml:space="preserve"> </v>
          </cell>
        </row>
        <row r="752">
          <cell r="C752" t="str">
            <v xml:space="preserve"> </v>
          </cell>
          <cell r="D752" t="str">
            <v/>
          </cell>
          <cell r="F752" t="str">
            <v/>
          </cell>
          <cell r="G752" t="str">
            <v/>
          </cell>
          <cell r="H752" t="str">
            <v xml:space="preserve"> </v>
          </cell>
        </row>
        <row r="753">
          <cell r="C753" t="str">
            <v xml:space="preserve"> </v>
          </cell>
          <cell r="D753" t="str">
            <v/>
          </cell>
          <cell r="F753" t="str">
            <v/>
          </cell>
          <cell r="G753" t="str">
            <v/>
          </cell>
          <cell r="H753" t="str">
            <v xml:space="preserve"> </v>
          </cell>
        </row>
        <row r="754">
          <cell r="C754" t="str">
            <v xml:space="preserve"> </v>
          </cell>
          <cell r="D754" t="str">
            <v/>
          </cell>
          <cell r="F754" t="str">
            <v/>
          </cell>
          <cell r="G754" t="str">
            <v/>
          </cell>
          <cell r="H754" t="str">
            <v xml:space="preserve"> </v>
          </cell>
        </row>
        <row r="755">
          <cell r="C755" t="str">
            <v xml:space="preserve"> </v>
          </cell>
          <cell r="D755" t="str">
            <v/>
          </cell>
          <cell r="F755" t="str">
            <v/>
          </cell>
          <cell r="G755" t="str">
            <v/>
          </cell>
          <cell r="H755" t="str">
            <v xml:space="preserve"> </v>
          </cell>
        </row>
        <row r="756">
          <cell r="C756" t="str">
            <v xml:space="preserve"> </v>
          </cell>
          <cell r="D756" t="str">
            <v/>
          </cell>
          <cell r="F756" t="str">
            <v/>
          </cell>
          <cell r="G756" t="str">
            <v/>
          </cell>
          <cell r="H756" t="str">
            <v xml:space="preserve"> </v>
          </cell>
        </row>
        <row r="757">
          <cell r="C757" t="str">
            <v xml:space="preserve"> </v>
          </cell>
          <cell r="D757" t="str">
            <v/>
          </cell>
          <cell r="F757" t="str">
            <v/>
          </cell>
          <cell r="G757" t="str">
            <v/>
          </cell>
          <cell r="H757" t="str">
            <v xml:space="preserve"> </v>
          </cell>
        </row>
        <row r="758">
          <cell r="C758" t="str">
            <v xml:space="preserve"> </v>
          </cell>
          <cell r="D758" t="str">
            <v/>
          </cell>
          <cell r="F758" t="str">
            <v/>
          </cell>
          <cell r="G758" t="str">
            <v/>
          </cell>
          <cell r="H758" t="str">
            <v xml:space="preserve"> </v>
          </cell>
        </row>
        <row r="759">
          <cell r="C759" t="str">
            <v xml:space="preserve"> </v>
          </cell>
          <cell r="D759" t="str">
            <v/>
          </cell>
          <cell r="F759" t="str">
            <v/>
          </cell>
          <cell r="G759" t="str">
            <v/>
          </cell>
          <cell r="H759" t="str">
            <v xml:space="preserve"> </v>
          </cell>
        </row>
        <row r="760">
          <cell r="C760" t="str">
            <v xml:space="preserve"> </v>
          </cell>
          <cell r="D760" t="str">
            <v/>
          </cell>
          <cell r="F760" t="str">
            <v/>
          </cell>
          <cell r="G760" t="str">
            <v/>
          </cell>
          <cell r="H760" t="str">
            <v xml:space="preserve"> </v>
          </cell>
        </row>
        <row r="761">
          <cell r="C761" t="str">
            <v xml:space="preserve"> </v>
          </cell>
          <cell r="D761" t="str">
            <v/>
          </cell>
          <cell r="F761" t="str">
            <v/>
          </cell>
          <cell r="G761" t="str">
            <v/>
          </cell>
          <cell r="H761" t="str">
            <v xml:space="preserve"> </v>
          </cell>
        </row>
        <row r="762">
          <cell r="C762" t="str">
            <v xml:space="preserve"> </v>
          </cell>
          <cell r="D762" t="str">
            <v/>
          </cell>
          <cell r="F762" t="str">
            <v/>
          </cell>
          <cell r="G762" t="str">
            <v/>
          </cell>
          <cell r="H762" t="str">
            <v xml:space="preserve"> </v>
          </cell>
        </row>
        <row r="763">
          <cell r="C763" t="str">
            <v xml:space="preserve"> </v>
          </cell>
          <cell r="D763" t="str">
            <v/>
          </cell>
          <cell r="F763" t="str">
            <v/>
          </cell>
          <cell r="G763" t="str">
            <v/>
          </cell>
          <cell r="H763" t="str">
            <v xml:space="preserve"> </v>
          </cell>
        </row>
        <row r="764">
          <cell r="C764" t="str">
            <v xml:space="preserve"> </v>
          </cell>
          <cell r="D764" t="str">
            <v/>
          </cell>
          <cell r="F764" t="str">
            <v/>
          </cell>
          <cell r="G764" t="str">
            <v/>
          </cell>
          <cell r="H764" t="str">
            <v xml:space="preserve"> </v>
          </cell>
        </row>
        <row r="765">
          <cell r="C765" t="str">
            <v xml:space="preserve"> </v>
          </cell>
          <cell r="D765" t="str">
            <v/>
          </cell>
          <cell r="F765" t="str">
            <v/>
          </cell>
          <cell r="G765" t="str">
            <v/>
          </cell>
          <cell r="H765" t="str">
            <v xml:space="preserve"> </v>
          </cell>
        </row>
        <row r="766">
          <cell r="C766" t="str">
            <v xml:space="preserve"> </v>
          </cell>
          <cell r="D766" t="str">
            <v/>
          </cell>
          <cell r="F766" t="str">
            <v/>
          </cell>
          <cell r="G766" t="str">
            <v/>
          </cell>
          <cell r="H766" t="str">
            <v xml:space="preserve"> </v>
          </cell>
        </row>
        <row r="767">
          <cell r="C767" t="str">
            <v xml:space="preserve"> </v>
          </cell>
          <cell r="D767" t="str">
            <v/>
          </cell>
          <cell r="F767" t="str">
            <v/>
          </cell>
          <cell r="G767" t="str">
            <v/>
          </cell>
          <cell r="H767" t="str">
            <v xml:space="preserve"> </v>
          </cell>
        </row>
        <row r="768">
          <cell r="C768" t="str">
            <v xml:space="preserve"> </v>
          </cell>
          <cell r="D768" t="str">
            <v/>
          </cell>
          <cell r="F768" t="str">
            <v/>
          </cell>
          <cell r="G768" t="str">
            <v/>
          </cell>
          <cell r="H768" t="str">
            <v xml:space="preserve"> </v>
          </cell>
        </row>
        <row r="769">
          <cell r="C769" t="str">
            <v xml:space="preserve"> </v>
          </cell>
          <cell r="D769" t="str">
            <v/>
          </cell>
          <cell r="F769" t="str">
            <v/>
          </cell>
          <cell r="G769" t="str">
            <v/>
          </cell>
          <cell r="H769" t="str">
            <v xml:space="preserve"> </v>
          </cell>
        </row>
        <row r="770">
          <cell r="C770" t="str">
            <v xml:space="preserve"> </v>
          </cell>
          <cell r="D770" t="str">
            <v/>
          </cell>
          <cell r="F770" t="str">
            <v/>
          </cell>
          <cell r="G770" t="str">
            <v/>
          </cell>
          <cell r="H770" t="str">
            <v xml:space="preserve"> </v>
          </cell>
        </row>
        <row r="771">
          <cell r="C771" t="str">
            <v xml:space="preserve"> </v>
          </cell>
          <cell r="D771" t="str">
            <v/>
          </cell>
          <cell r="F771" t="str">
            <v/>
          </cell>
          <cell r="G771" t="str">
            <v/>
          </cell>
          <cell r="H771" t="str">
            <v xml:space="preserve"> </v>
          </cell>
        </row>
        <row r="772">
          <cell r="C772" t="str">
            <v xml:space="preserve"> </v>
          </cell>
          <cell r="D772" t="str">
            <v/>
          </cell>
          <cell r="F772" t="str">
            <v/>
          </cell>
          <cell r="G772" t="str">
            <v/>
          </cell>
          <cell r="H772" t="str">
            <v xml:space="preserve"> </v>
          </cell>
        </row>
        <row r="773">
          <cell r="C773" t="str">
            <v xml:space="preserve"> </v>
          </cell>
          <cell r="D773" t="str">
            <v/>
          </cell>
          <cell r="F773" t="str">
            <v/>
          </cell>
          <cell r="G773" t="str">
            <v/>
          </cell>
          <cell r="H773" t="str">
            <v xml:space="preserve"> </v>
          </cell>
        </row>
        <row r="774">
          <cell r="C774" t="str">
            <v xml:space="preserve"> </v>
          </cell>
          <cell r="D774" t="str">
            <v/>
          </cell>
          <cell r="F774" t="str">
            <v/>
          </cell>
          <cell r="G774" t="str">
            <v/>
          </cell>
          <cell r="H774" t="str">
            <v xml:space="preserve"> </v>
          </cell>
        </row>
        <row r="775">
          <cell r="C775" t="str">
            <v xml:space="preserve"> </v>
          </cell>
          <cell r="D775" t="str">
            <v/>
          </cell>
          <cell r="F775" t="str">
            <v/>
          </cell>
          <cell r="G775" t="str">
            <v/>
          </cell>
          <cell r="H775" t="str">
            <v xml:space="preserve"> </v>
          </cell>
        </row>
        <row r="776">
          <cell r="C776" t="str">
            <v xml:space="preserve"> </v>
          </cell>
          <cell r="D776" t="str">
            <v/>
          </cell>
          <cell r="F776" t="str">
            <v/>
          </cell>
          <cell r="G776" t="str">
            <v/>
          </cell>
          <cell r="H776" t="str">
            <v xml:space="preserve"> </v>
          </cell>
        </row>
        <row r="777">
          <cell r="C777" t="str">
            <v xml:space="preserve"> </v>
          </cell>
          <cell r="D777" t="str">
            <v/>
          </cell>
          <cell r="F777" t="str">
            <v/>
          </cell>
          <cell r="G777" t="str">
            <v/>
          </cell>
          <cell r="H777" t="str">
            <v xml:space="preserve"> </v>
          </cell>
        </row>
        <row r="778">
          <cell r="C778" t="str">
            <v xml:space="preserve"> </v>
          </cell>
          <cell r="D778" t="str">
            <v/>
          </cell>
          <cell r="F778" t="str">
            <v/>
          </cell>
          <cell r="G778" t="str">
            <v/>
          </cell>
          <cell r="H778" t="str">
            <v xml:space="preserve"> </v>
          </cell>
        </row>
        <row r="779">
          <cell r="C779" t="str">
            <v xml:space="preserve"> </v>
          </cell>
          <cell r="D779" t="str">
            <v/>
          </cell>
          <cell r="F779" t="str">
            <v/>
          </cell>
          <cell r="G779" t="str">
            <v/>
          </cell>
          <cell r="H779" t="str">
            <v xml:space="preserve"> </v>
          </cell>
        </row>
        <row r="780">
          <cell r="C780" t="str">
            <v xml:space="preserve"> </v>
          </cell>
          <cell r="D780" t="str">
            <v/>
          </cell>
          <cell r="F780" t="str">
            <v/>
          </cell>
          <cell r="G780" t="str">
            <v/>
          </cell>
          <cell r="H780" t="str">
            <v xml:space="preserve"> </v>
          </cell>
        </row>
        <row r="781">
          <cell r="C781" t="str">
            <v xml:space="preserve"> </v>
          </cell>
          <cell r="D781" t="str">
            <v/>
          </cell>
          <cell r="F781" t="str">
            <v/>
          </cell>
          <cell r="G781" t="str">
            <v/>
          </cell>
          <cell r="H781" t="str">
            <v xml:space="preserve"> </v>
          </cell>
        </row>
        <row r="782">
          <cell r="C782" t="str">
            <v xml:space="preserve"> </v>
          </cell>
          <cell r="D782" t="str">
            <v/>
          </cell>
          <cell r="F782" t="str">
            <v/>
          </cell>
          <cell r="G782" t="str">
            <v/>
          </cell>
          <cell r="H782" t="str">
            <v xml:space="preserve"> </v>
          </cell>
        </row>
        <row r="783">
          <cell r="C783" t="str">
            <v xml:space="preserve"> </v>
          </cell>
          <cell r="D783" t="str">
            <v/>
          </cell>
          <cell r="F783" t="str">
            <v/>
          </cell>
          <cell r="G783" t="str">
            <v/>
          </cell>
          <cell r="H783" t="str">
            <v xml:space="preserve"> </v>
          </cell>
        </row>
        <row r="784">
          <cell r="C784" t="str">
            <v xml:space="preserve"> </v>
          </cell>
          <cell r="D784" t="str">
            <v/>
          </cell>
          <cell r="F784" t="str">
            <v/>
          </cell>
          <cell r="G784" t="str">
            <v/>
          </cell>
          <cell r="H784" t="str">
            <v xml:space="preserve"> </v>
          </cell>
        </row>
        <row r="785">
          <cell r="C785" t="str">
            <v xml:space="preserve"> </v>
          </cell>
          <cell r="D785" t="str">
            <v/>
          </cell>
          <cell r="F785" t="str">
            <v/>
          </cell>
          <cell r="G785" t="str">
            <v/>
          </cell>
          <cell r="H785" t="str">
            <v xml:space="preserve"> </v>
          </cell>
        </row>
        <row r="786">
          <cell r="C786" t="str">
            <v xml:space="preserve"> </v>
          </cell>
          <cell r="D786" t="str">
            <v/>
          </cell>
          <cell r="F786" t="str">
            <v/>
          </cell>
          <cell r="G786" t="str">
            <v/>
          </cell>
          <cell r="H786" t="str">
            <v xml:space="preserve"> </v>
          </cell>
        </row>
        <row r="787">
          <cell r="C787" t="str">
            <v xml:space="preserve"> </v>
          </cell>
          <cell r="D787" t="str">
            <v/>
          </cell>
          <cell r="F787" t="str">
            <v/>
          </cell>
          <cell r="G787" t="str">
            <v/>
          </cell>
          <cell r="H787" t="str">
            <v xml:space="preserve"> </v>
          </cell>
        </row>
        <row r="788">
          <cell r="C788" t="str">
            <v xml:space="preserve"> </v>
          </cell>
          <cell r="D788" t="str">
            <v/>
          </cell>
          <cell r="F788" t="str">
            <v/>
          </cell>
          <cell r="G788" t="str">
            <v/>
          </cell>
          <cell r="H788" t="str">
            <v xml:space="preserve"> </v>
          </cell>
        </row>
        <row r="789">
          <cell r="C789" t="str">
            <v xml:space="preserve"> </v>
          </cell>
          <cell r="D789" t="str">
            <v/>
          </cell>
          <cell r="F789" t="str">
            <v/>
          </cell>
          <cell r="G789" t="str">
            <v/>
          </cell>
          <cell r="H789" t="str">
            <v xml:space="preserve"> </v>
          </cell>
        </row>
        <row r="790">
          <cell r="C790" t="str">
            <v xml:space="preserve"> </v>
          </cell>
          <cell r="D790" t="str">
            <v/>
          </cell>
          <cell r="F790" t="str">
            <v/>
          </cell>
          <cell r="G790" t="str">
            <v/>
          </cell>
          <cell r="H790" t="str">
            <v xml:space="preserve"> </v>
          </cell>
        </row>
        <row r="791">
          <cell r="C791" t="str">
            <v xml:space="preserve"> </v>
          </cell>
          <cell r="D791" t="str">
            <v/>
          </cell>
          <cell r="F791" t="str">
            <v/>
          </cell>
          <cell r="G791" t="str">
            <v/>
          </cell>
          <cell r="H791" t="str">
            <v xml:space="preserve"> </v>
          </cell>
        </row>
        <row r="792">
          <cell r="C792" t="str">
            <v xml:space="preserve"> </v>
          </cell>
          <cell r="D792" t="str">
            <v/>
          </cell>
          <cell r="F792" t="str">
            <v/>
          </cell>
          <cell r="G792" t="str">
            <v/>
          </cell>
          <cell r="H792" t="str">
            <v xml:space="preserve"> </v>
          </cell>
        </row>
        <row r="793">
          <cell r="C793" t="str">
            <v xml:space="preserve"> </v>
          </cell>
          <cell r="D793" t="str">
            <v/>
          </cell>
          <cell r="F793" t="str">
            <v/>
          </cell>
          <cell r="G793" t="str">
            <v/>
          </cell>
          <cell r="H793" t="str">
            <v xml:space="preserve"> </v>
          </cell>
        </row>
        <row r="794">
          <cell r="C794" t="str">
            <v xml:space="preserve"> </v>
          </cell>
          <cell r="D794" t="str">
            <v/>
          </cell>
          <cell r="F794" t="str">
            <v/>
          </cell>
          <cell r="G794" t="str">
            <v/>
          </cell>
          <cell r="H794" t="str">
            <v xml:space="preserve"> </v>
          </cell>
        </row>
        <row r="795">
          <cell r="C795" t="str">
            <v xml:space="preserve"> </v>
          </cell>
          <cell r="D795" t="str">
            <v/>
          </cell>
          <cell r="F795" t="str">
            <v/>
          </cell>
          <cell r="G795" t="str">
            <v/>
          </cell>
          <cell r="H795" t="str">
            <v xml:space="preserve"> </v>
          </cell>
        </row>
        <row r="796">
          <cell r="C796" t="str">
            <v xml:space="preserve"> </v>
          </cell>
          <cell r="D796" t="str">
            <v/>
          </cell>
          <cell r="F796" t="str">
            <v/>
          </cell>
          <cell r="G796" t="str">
            <v/>
          </cell>
          <cell r="H796" t="str">
            <v xml:space="preserve"> </v>
          </cell>
        </row>
        <row r="797">
          <cell r="C797" t="str">
            <v xml:space="preserve"> </v>
          </cell>
          <cell r="D797" t="str">
            <v/>
          </cell>
          <cell r="F797" t="str">
            <v/>
          </cell>
          <cell r="G797" t="str">
            <v/>
          </cell>
          <cell r="H797" t="str">
            <v xml:space="preserve"> </v>
          </cell>
        </row>
        <row r="798">
          <cell r="C798" t="str">
            <v xml:space="preserve"> </v>
          </cell>
          <cell r="D798" t="str">
            <v/>
          </cell>
          <cell r="F798" t="str">
            <v/>
          </cell>
          <cell r="G798" t="str">
            <v/>
          </cell>
          <cell r="H798" t="str">
            <v xml:space="preserve"> </v>
          </cell>
        </row>
        <row r="799">
          <cell r="C799" t="str">
            <v xml:space="preserve"> </v>
          </cell>
          <cell r="D799" t="str">
            <v/>
          </cell>
          <cell r="F799" t="str">
            <v/>
          </cell>
          <cell r="G799" t="str">
            <v/>
          </cell>
          <cell r="H799" t="str">
            <v xml:space="preserve"> </v>
          </cell>
        </row>
        <row r="800">
          <cell r="C800" t="str">
            <v xml:space="preserve"> </v>
          </cell>
          <cell r="D800" t="str">
            <v/>
          </cell>
          <cell r="F800" t="str">
            <v/>
          </cell>
          <cell r="G800" t="str">
            <v/>
          </cell>
          <cell r="H800" t="str">
            <v xml:space="preserve"> </v>
          </cell>
        </row>
        <row r="801">
          <cell r="C801" t="str">
            <v xml:space="preserve"> </v>
          </cell>
          <cell r="D801" t="str">
            <v/>
          </cell>
          <cell r="F801" t="str">
            <v/>
          </cell>
          <cell r="G801" t="str">
            <v/>
          </cell>
          <cell r="H801" t="str">
            <v xml:space="preserve"> </v>
          </cell>
        </row>
        <row r="802">
          <cell r="C802" t="str">
            <v xml:space="preserve"> </v>
          </cell>
          <cell r="D802" t="str">
            <v/>
          </cell>
          <cell r="F802" t="str">
            <v/>
          </cell>
          <cell r="G802" t="str">
            <v/>
          </cell>
          <cell r="H802" t="str">
            <v xml:space="preserve"> </v>
          </cell>
        </row>
        <row r="803">
          <cell r="C803" t="str">
            <v xml:space="preserve"> </v>
          </cell>
          <cell r="D803" t="str">
            <v/>
          </cell>
          <cell r="F803" t="str">
            <v/>
          </cell>
          <cell r="G803" t="str">
            <v/>
          </cell>
          <cell r="H803" t="str">
            <v xml:space="preserve"> </v>
          </cell>
        </row>
        <row r="804">
          <cell r="C804" t="str">
            <v xml:space="preserve"> </v>
          </cell>
          <cell r="D804" t="str">
            <v/>
          </cell>
          <cell r="F804" t="str">
            <v/>
          </cell>
          <cell r="G804" t="str">
            <v/>
          </cell>
          <cell r="H804" t="str">
            <v xml:space="preserve"> </v>
          </cell>
        </row>
        <row r="805">
          <cell r="C805" t="str">
            <v xml:space="preserve"> </v>
          </cell>
          <cell r="D805" t="str">
            <v/>
          </cell>
          <cell r="F805" t="str">
            <v/>
          </cell>
          <cell r="G805" t="str">
            <v/>
          </cell>
          <cell r="H805" t="str">
            <v xml:space="preserve"> </v>
          </cell>
        </row>
        <row r="806">
          <cell r="C806" t="str">
            <v xml:space="preserve"> </v>
          </cell>
          <cell r="D806" t="str">
            <v/>
          </cell>
          <cell r="F806" t="str">
            <v/>
          </cell>
          <cell r="G806" t="str">
            <v/>
          </cell>
          <cell r="H806" t="str">
            <v xml:space="preserve"> </v>
          </cell>
        </row>
        <row r="807">
          <cell r="C807" t="str">
            <v xml:space="preserve"> </v>
          </cell>
          <cell r="D807" t="str">
            <v/>
          </cell>
          <cell r="F807" t="str">
            <v/>
          </cell>
          <cell r="G807" t="str">
            <v/>
          </cell>
          <cell r="H807" t="str">
            <v xml:space="preserve"> </v>
          </cell>
        </row>
        <row r="808">
          <cell r="C808" t="str">
            <v xml:space="preserve"> </v>
          </cell>
          <cell r="D808" t="str">
            <v/>
          </cell>
          <cell r="F808" t="str">
            <v/>
          </cell>
          <cell r="G808" t="str">
            <v/>
          </cell>
          <cell r="H808" t="str">
            <v xml:space="preserve"> </v>
          </cell>
        </row>
        <row r="809">
          <cell r="C809" t="str">
            <v xml:space="preserve"> </v>
          </cell>
          <cell r="D809" t="str">
            <v/>
          </cell>
          <cell r="F809" t="str">
            <v/>
          </cell>
          <cell r="G809" t="str">
            <v/>
          </cell>
          <cell r="H809" t="str">
            <v xml:space="preserve"> </v>
          </cell>
        </row>
        <row r="810">
          <cell r="C810" t="str">
            <v xml:space="preserve"> </v>
          </cell>
          <cell r="D810" t="str">
            <v/>
          </cell>
          <cell r="F810" t="str">
            <v/>
          </cell>
          <cell r="G810" t="str">
            <v/>
          </cell>
          <cell r="H810" t="str">
            <v xml:space="preserve"> </v>
          </cell>
        </row>
        <row r="811">
          <cell r="C811" t="str">
            <v xml:space="preserve"> </v>
          </cell>
          <cell r="D811" t="str">
            <v/>
          </cell>
          <cell r="F811" t="str">
            <v/>
          </cell>
          <cell r="G811" t="str">
            <v/>
          </cell>
          <cell r="H811" t="str">
            <v xml:space="preserve"> </v>
          </cell>
        </row>
        <row r="812">
          <cell r="C812" t="str">
            <v xml:space="preserve"> </v>
          </cell>
          <cell r="D812" t="str">
            <v/>
          </cell>
          <cell r="F812" t="str">
            <v/>
          </cell>
          <cell r="G812" t="str">
            <v/>
          </cell>
          <cell r="H812" t="str">
            <v xml:space="preserve"> </v>
          </cell>
        </row>
        <row r="813">
          <cell r="C813" t="str">
            <v xml:space="preserve"> </v>
          </cell>
          <cell r="D813" t="str">
            <v/>
          </cell>
          <cell r="F813" t="str">
            <v/>
          </cell>
          <cell r="G813" t="str">
            <v/>
          </cell>
          <cell r="H813" t="str">
            <v xml:space="preserve"> </v>
          </cell>
        </row>
        <row r="814">
          <cell r="C814" t="str">
            <v xml:space="preserve"> </v>
          </cell>
          <cell r="D814" t="str">
            <v/>
          </cell>
          <cell r="F814" t="str">
            <v/>
          </cell>
          <cell r="G814" t="str">
            <v/>
          </cell>
          <cell r="H814" t="str">
            <v xml:space="preserve"> </v>
          </cell>
        </row>
        <row r="815">
          <cell r="C815" t="str">
            <v xml:space="preserve"> </v>
          </cell>
          <cell r="D815" t="str">
            <v/>
          </cell>
          <cell r="F815" t="str">
            <v/>
          </cell>
          <cell r="G815" t="str">
            <v/>
          </cell>
          <cell r="H815" t="str">
            <v xml:space="preserve"> </v>
          </cell>
        </row>
        <row r="816">
          <cell r="C816" t="str">
            <v xml:space="preserve"> </v>
          </cell>
          <cell r="D816" t="str">
            <v/>
          </cell>
          <cell r="F816" t="str">
            <v/>
          </cell>
          <cell r="G816" t="str">
            <v/>
          </cell>
          <cell r="H816" t="str">
            <v xml:space="preserve"> </v>
          </cell>
        </row>
        <row r="817">
          <cell r="C817" t="str">
            <v xml:space="preserve"> </v>
          </cell>
          <cell r="D817" t="str">
            <v/>
          </cell>
          <cell r="F817" t="str">
            <v/>
          </cell>
          <cell r="G817" t="str">
            <v/>
          </cell>
          <cell r="H817" t="str">
            <v xml:space="preserve"> </v>
          </cell>
        </row>
        <row r="818">
          <cell r="C818" t="str">
            <v xml:space="preserve"> </v>
          </cell>
          <cell r="D818" t="str">
            <v/>
          </cell>
          <cell r="F818" t="str">
            <v/>
          </cell>
          <cell r="G818" t="str">
            <v/>
          </cell>
          <cell r="H818" t="str">
            <v xml:space="preserve"> </v>
          </cell>
        </row>
        <row r="819">
          <cell r="C819" t="str">
            <v xml:space="preserve"> </v>
          </cell>
          <cell r="D819" t="str">
            <v/>
          </cell>
          <cell r="F819" t="str">
            <v/>
          </cell>
          <cell r="G819" t="str">
            <v/>
          </cell>
          <cell r="H819" t="str">
            <v xml:space="preserve"> </v>
          </cell>
        </row>
        <row r="820">
          <cell r="C820" t="str">
            <v xml:space="preserve"> </v>
          </cell>
          <cell r="D820" t="str">
            <v/>
          </cell>
          <cell r="F820" t="str">
            <v/>
          </cell>
          <cell r="G820" t="str">
            <v/>
          </cell>
          <cell r="H820" t="str">
            <v xml:space="preserve"> </v>
          </cell>
        </row>
        <row r="821">
          <cell r="C821" t="str">
            <v xml:space="preserve"> </v>
          </cell>
          <cell r="D821" t="str">
            <v/>
          </cell>
          <cell r="F821" t="str">
            <v/>
          </cell>
          <cell r="G821" t="str">
            <v/>
          </cell>
          <cell r="H821" t="str">
            <v xml:space="preserve"> </v>
          </cell>
        </row>
        <row r="822">
          <cell r="C822" t="str">
            <v xml:space="preserve"> </v>
          </cell>
          <cell r="D822" t="str">
            <v/>
          </cell>
          <cell r="F822" t="str">
            <v/>
          </cell>
          <cell r="G822" t="str">
            <v/>
          </cell>
          <cell r="H822" t="str">
            <v xml:space="preserve"> </v>
          </cell>
        </row>
        <row r="823">
          <cell r="C823" t="str">
            <v xml:space="preserve"> </v>
          </cell>
          <cell r="D823" t="str">
            <v/>
          </cell>
          <cell r="F823" t="str">
            <v/>
          </cell>
          <cell r="G823" t="str">
            <v/>
          </cell>
          <cell r="H823" t="str">
            <v xml:space="preserve"> </v>
          </cell>
        </row>
        <row r="824">
          <cell r="C824" t="str">
            <v xml:space="preserve"> </v>
          </cell>
          <cell r="D824" t="str">
            <v/>
          </cell>
          <cell r="F824" t="str">
            <v/>
          </cell>
          <cell r="G824" t="str">
            <v/>
          </cell>
          <cell r="H824" t="str">
            <v xml:space="preserve"> </v>
          </cell>
        </row>
        <row r="825">
          <cell r="C825" t="str">
            <v xml:space="preserve"> </v>
          </cell>
          <cell r="D825" t="str">
            <v/>
          </cell>
          <cell r="F825" t="str">
            <v/>
          </cell>
          <cell r="G825" t="str">
            <v/>
          </cell>
          <cell r="H825" t="str">
            <v xml:space="preserve"> </v>
          </cell>
        </row>
        <row r="826">
          <cell r="C826" t="str">
            <v xml:space="preserve"> </v>
          </cell>
          <cell r="D826" t="str">
            <v/>
          </cell>
          <cell r="F826" t="str">
            <v/>
          </cell>
          <cell r="G826" t="str">
            <v/>
          </cell>
          <cell r="H826" t="str">
            <v xml:space="preserve"> </v>
          </cell>
        </row>
        <row r="827">
          <cell r="C827" t="str">
            <v xml:space="preserve"> </v>
          </cell>
          <cell r="D827" t="str">
            <v/>
          </cell>
          <cell r="F827" t="str">
            <v/>
          </cell>
          <cell r="G827" t="str">
            <v/>
          </cell>
          <cell r="H827" t="str">
            <v xml:space="preserve"> </v>
          </cell>
        </row>
        <row r="828">
          <cell r="C828" t="str">
            <v xml:space="preserve"> </v>
          </cell>
          <cell r="D828" t="str">
            <v/>
          </cell>
          <cell r="F828" t="str">
            <v/>
          </cell>
          <cell r="G828" t="str">
            <v/>
          </cell>
          <cell r="H828" t="str">
            <v xml:space="preserve"> </v>
          </cell>
        </row>
        <row r="829">
          <cell r="C829" t="str">
            <v xml:space="preserve"> </v>
          </cell>
          <cell r="D829" t="str">
            <v/>
          </cell>
          <cell r="F829" t="str">
            <v/>
          </cell>
          <cell r="G829" t="str">
            <v/>
          </cell>
          <cell r="H829" t="str">
            <v xml:space="preserve"> </v>
          </cell>
        </row>
        <row r="830">
          <cell r="C830" t="str">
            <v xml:space="preserve"> </v>
          </cell>
          <cell r="D830" t="str">
            <v/>
          </cell>
          <cell r="F830" t="str">
            <v/>
          </cell>
          <cell r="G830" t="str">
            <v/>
          </cell>
          <cell r="H830" t="str">
            <v xml:space="preserve"> </v>
          </cell>
        </row>
        <row r="831">
          <cell r="C831" t="str">
            <v xml:space="preserve"> </v>
          </cell>
          <cell r="D831" t="str">
            <v/>
          </cell>
          <cell r="F831" t="str">
            <v/>
          </cell>
          <cell r="G831" t="str">
            <v/>
          </cell>
          <cell r="H831" t="str">
            <v xml:space="preserve"> </v>
          </cell>
        </row>
        <row r="832">
          <cell r="C832" t="str">
            <v xml:space="preserve"> </v>
          </cell>
          <cell r="D832" t="str">
            <v/>
          </cell>
          <cell r="F832" t="str">
            <v/>
          </cell>
          <cell r="G832" t="str">
            <v/>
          </cell>
          <cell r="H832" t="str">
            <v xml:space="preserve"> </v>
          </cell>
        </row>
        <row r="833">
          <cell r="C833" t="str">
            <v xml:space="preserve"> </v>
          </cell>
          <cell r="D833" t="str">
            <v/>
          </cell>
          <cell r="F833" t="str">
            <v/>
          </cell>
          <cell r="G833" t="str">
            <v/>
          </cell>
          <cell r="H833" t="str">
            <v xml:space="preserve"> </v>
          </cell>
        </row>
        <row r="834">
          <cell r="C834" t="str">
            <v xml:space="preserve"> </v>
          </cell>
          <cell r="D834" t="str">
            <v/>
          </cell>
          <cell r="F834" t="str">
            <v/>
          </cell>
          <cell r="G834" t="str">
            <v/>
          </cell>
          <cell r="H834" t="str">
            <v xml:space="preserve"> </v>
          </cell>
        </row>
        <row r="835">
          <cell r="C835" t="str">
            <v xml:space="preserve"> </v>
          </cell>
          <cell r="D835" t="str">
            <v/>
          </cell>
          <cell r="F835" t="str">
            <v/>
          </cell>
          <cell r="G835" t="str">
            <v/>
          </cell>
          <cell r="H835" t="str">
            <v xml:space="preserve"> </v>
          </cell>
        </row>
        <row r="836">
          <cell r="C836" t="str">
            <v xml:space="preserve"> </v>
          </cell>
          <cell r="D836" t="str">
            <v/>
          </cell>
          <cell r="F836" t="str">
            <v/>
          </cell>
          <cell r="G836" t="str">
            <v/>
          </cell>
          <cell r="H836" t="str">
            <v xml:space="preserve"> </v>
          </cell>
        </row>
        <row r="837">
          <cell r="C837" t="str">
            <v xml:space="preserve"> </v>
          </cell>
          <cell r="D837" t="str">
            <v/>
          </cell>
          <cell r="F837" t="str">
            <v/>
          </cell>
          <cell r="G837" t="str">
            <v/>
          </cell>
          <cell r="H837" t="str">
            <v xml:space="preserve"> </v>
          </cell>
        </row>
        <row r="838">
          <cell r="C838" t="str">
            <v xml:space="preserve"> </v>
          </cell>
          <cell r="D838" t="str">
            <v/>
          </cell>
          <cell r="F838" t="str">
            <v/>
          </cell>
          <cell r="G838" t="str">
            <v/>
          </cell>
          <cell r="H838" t="str">
            <v xml:space="preserve"> </v>
          </cell>
        </row>
        <row r="839">
          <cell r="C839" t="str">
            <v xml:space="preserve"> </v>
          </cell>
          <cell r="D839" t="str">
            <v/>
          </cell>
          <cell r="F839" t="str">
            <v/>
          </cell>
          <cell r="G839" t="str">
            <v/>
          </cell>
          <cell r="H839" t="str">
            <v xml:space="preserve"> </v>
          </cell>
        </row>
        <row r="840">
          <cell r="C840" t="str">
            <v xml:space="preserve"> </v>
          </cell>
          <cell r="D840" t="str">
            <v/>
          </cell>
          <cell r="F840" t="str">
            <v/>
          </cell>
          <cell r="G840" t="str">
            <v/>
          </cell>
          <cell r="H840" t="str">
            <v xml:space="preserve"> </v>
          </cell>
        </row>
        <row r="841">
          <cell r="C841" t="str">
            <v xml:space="preserve"> </v>
          </cell>
          <cell r="D841" t="str">
            <v/>
          </cell>
          <cell r="F841" t="str">
            <v/>
          </cell>
          <cell r="G841" t="str">
            <v/>
          </cell>
          <cell r="H841" t="str">
            <v xml:space="preserve"> </v>
          </cell>
        </row>
        <row r="842">
          <cell r="C842" t="str">
            <v xml:space="preserve"> </v>
          </cell>
          <cell r="D842" t="str">
            <v/>
          </cell>
          <cell r="F842" t="str">
            <v/>
          </cell>
          <cell r="G842" t="str">
            <v/>
          </cell>
          <cell r="H842" t="str">
            <v xml:space="preserve"> </v>
          </cell>
        </row>
        <row r="843">
          <cell r="C843" t="str">
            <v xml:space="preserve"> </v>
          </cell>
          <cell r="D843" t="str">
            <v/>
          </cell>
          <cell r="F843" t="str">
            <v/>
          </cell>
          <cell r="G843" t="str">
            <v/>
          </cell>
          <cell r="H843" t="str">
            <v xml:space="preserve"> </v>
          </cell>
        </row>
        <row r="844">
          <cell r="C844" t="str">
            <v xml:space="preserve"> </v>
          </cell>
          <cell r="D844" t="str">
            <v/>
          </cell>
          <cell r="F844" t="str">
            <v/>
          </cell>
          <cell r="G844" t="str">
            <v/>
          </cell>
          <cell r="H844" t="str">
            <v xml:space="preserve"> </v>
          </cell>
        </row>
        <row r="845">
          <cell r="C845" t="str">
            <v xml:space="preserve"> </v>
          </cell>
          <cell r="D845" t="str">
            <v/>
          </cell>
          <cell r="F845" t="str">
            <v/>
          </cell>
          <cell r="G845" t="str">
            <v/>
          </cell>
          <cell r="H845" t="str">
            <v xml:space="preserve"> </v>
          </cell>
        </row>
        <row r="846">
          <cell r="C846" t="str">
            <v xml:space="preserve"> </v>
          </cell>
          <cell r="D846" t="str">
            <v/>
          </cell>
          <cell r="F846" t="str">
            <v/>
          </cell>
          <cell r="G846" t="str">
            <v/>
          </cell>
          <cell r="H846" t="str">
            <v xml:space="preserve"> </v>
          </cell>
        </row>
        <row r="847">
          <cell r="C847" t="str">
            <v xml:space="preserve"> </v>
          </cell>
          <cell r="D847" t="str">
            <v/>
          </cell>
          <cell r="F847" t="str">
            <v/>
          </cell>
          <cell r="G847" t="str">
            <v/>
          </cell>
          <cell r="H847" t="str">
            <v xml:space="preserve"> </v>
          </cell>
        </row>
        <row r="848">
          <cell r="C848" t="str">
            <v xml:space="preserve"> </v>
          </cell>
          <cell r="D848" t="str">
            <v/>
          </cell>
          <cell r="F848" t="str">
            <v/>
          </cell>
          <cell r="G848" t="str">
            <v/>
          </cell>
          <cell r="H848" t="str">
            <v xml:space="preserve"> </v>
          </cell>
        </row>
        <row r="849">
          <cell r="C849" t="str">
            <v xml:space="preserve"> </v>
          </cell>
          <cell r="D849" t="str">
            <v/>
          </cell>
          <cell r="F849" t="str">
            <v/>
          </cell>
          <cell r="G849" t="str">
            <v/>
          </cell>
          <cell r="H849" t="str">
            <v xml:space="preserve"> </v>
          </cell>
        </row>
        <row r="850">
          <cell r="C850" t="str">
            <v xml:space="preserve"> </v>
          </cell>
          <cell r="D850" t="str">
            <v/>
          </cell>
          <cell r="F850" t="str">
            <v/>
          </cell>
          <cell r="G850" t="str">
            <v/>
          </cell>
          <cell r="H850" t="str">
            <v xml:space="preserve"> </v>
          </cell>
        </row>
        <row r="851">
          <cell r="C851" t="str">
            <v xml:space="preserve"> </v>
          </cell>
          <cell r="D851" t="str">
            <v/>
          </cell>
          <cell r="F851" t="str">
            <v/>
          </cell>
          <cell r="G851" t="str">
            <v/>
          </cell>
          <cell r="H851" t="str">
            <v xml:space="preserve"> </v>
          </cell>
        </row>
        <row r="852">
          <cell r="C852" t="str">
            <v xml:space="preserve"> </v>
          </cell>
          <cell r="D852" t="str">
            <v/>
          </cell>
          <cell r="F852" t="str">
            <v/>
          </cell>
          <cell r="G852" t="str">
            <v/>
          </cell>
          <cell r="H852" t="str">
            <v xml:space="preserve"> </v>
          </cell>
        </row>
        <row r="853">
          <cell r="C853" t="str">
            <v xml:space="preserve"> </v>
          </cell>
          <cell r="D853" t="str">
            <v/>
          </cell>
          <cell r="F853" t="str">
            <v/>
          </cell>
          <cell r="G853" t="str">
            <v/>
          </cell>
          <cell r="H853" t="str">
            <v xml:space="preserve"> </v>
          </cell>
        </row>
        <row r="854">
          <cell r="C854" t="str">
            <v xml:space="preserve"> </v>
          </cell>
          <cell r="D854" t="str">
            <v/>
          </cell>
          <cell r="F854" t="str">
            <v/>
          </cell>
          <cell r="G854" t="str">
            <v/>
          </cell>
          <cell r="H854" t="str">
            <v xml:space="preserve"> </v>
          </cell>
        </row>
        <row r="855">
          <cell r="C855" t="str">
            <v xml:space="preserve"> </v>
          </cell>
          <cell r="D855" t="str">
            <v/>
          </cell>
          <cell r="F855" t="str">
            <v/>
          </cell>
          <cell r="G855" t="str">
            <v/>
          </cell>
          <cell r="H855" t="str">
            <v xml:space="preserve"> </v>
          </cell>
        </row>
        <row r="856">
          <cell r="C856" t="str">
            <v xml:space="preserve"> </v>
          </cell>
          <cell r="D856" t="str">
            <v/>
          </cell>
          <cell r="F856" t="str">
            <v/>
          </cell>
          <cell r="G856" t="str">
            <v/>
          </cell>
          <cell r="H856" t="str">
            <v xml:space="preserve"> </v>
          </cell>
        </row>
        <row r="857">
          <cell r="C857" t="str">
            <v xml:space="preserve"> </v>
          </cell>
          <cell r="D857" t="str">
            <v/>
          </cell>
          <cell r="F857" t="str">
            <v/>
          </cell>
          <cell r="G857" t="str">
            <v/>
          </cell>
          <cell r="H857" t="str">
            <v xml:space="preserve"> </v>
          </cell>
        </row>
        <row r="858">
          <cell r="C858" t="str">
            <v xml:space="preserve"> </v>
          </cell>
          <cell r="D858" t="str">
            <v/>
          </cell>
          <cell r="F858" t="str">
            <v/>
          </cell>
          <cell r="G858" t="str">
            <v/>
          </cell>
          <cell r="H858" t="str">
            <v xml:space="preserve"> </v>
          </cell>
        </row>
        <row r="859">
          <cell r="C859" t="str">
            <v xml:space="preserve"> </v>
          </cell>
          <cell r="D859" t="str">
            <v/>
          </cell>
          <cell r="F859" t="str">
            <v/>
          </cell>
          <cell r="G859" t="str">
            <v/>
          </cell>
          <cell r="H859" t="str">
            <v xml:space="preserve"> </v>
          </cell>
        </row>
        <row r="860">
          <cell r="C860" t="str">
            <v xml:space="preserve"> </v>
          </cell>
          <cell r="D860" t="str">
            <v/>
          </cell>
          <cell r="F860" t="str">
            <v/>
          </cell>
          <cell r="G860" t="str">
            <v/>
          </cell>
          <cell r="H860" t="str">
            <v xml:space="preserve"> </v>
          </cell>
        </row>
        <row r="861">
          <cell r="C861" t="str">
            <v xml:space="preserve"> </v>
          </cell>
          <cell r="D861" t="str">
            <v/>
          </cell>
          <cell r="F861" t="str">
            <v/>
          </cell>
          <cell r="G861" t="str">
            <v/>
          </cell>
          <cell r="H861" t="str">
            <v xml:space="preserve"> </v>
          </cell>
        </row>
        <row r="862">
          <cell r="C862" t="str">
            <v xml:space="preserve"> </v>
          </cell>
          <cell r="D862" t="str">
            <v/>
          </cell>
          <cell r="F862" t="str">
            <v/>
          </cell>
          <cell r="G862" t="str">
            <v/>
          </cell>
          <cell r="H862" t="str">
            <v xml:space="preserve"> </v>
          </cell>
        </row>
        <row r="863">
          <cell r="C863" t="str">
            <v xml:space="preserve"> </v>
          </cell>
          <cell r="D863" t="str">
            <v/>
          </cell>
          <cell r="F863" t="str">
            <v/>
          </cell>
          <cell r="G863" t="str">
            <v/>
          </cell>
          <cell r="H863" t="str">
            <v xml:space="preserve"> </v>
          </cell>
        </row>
        <row r="864">
          <cell r="C864" t="str">
            <v xml:space="preserve"> </v>
          </cell>
          <cell r="D864" t="str">
            <v/>
          </cell>
          <cell r="F864" t="str">
            <v/>
          </cell>
          <cell r="G864" t="str">
            <v/>
          </cell>
          <cell r="H864" t="str">
            <v xml:space="preserve"> </v>
          </cell>
        </row>
        <row r="865">
          <cell r="C865" t="str">
            <v xml:space="preserve"> </v>
          </cell>
          <cell r="D865" t="str">
            <v/>
          </cell>
          <cell r="F865" t="str">
            <v/>
          </cell>
          <cell r="G865" t="str">
            <v/>
          </cell>
          <cell r="H865" t="str">
            <v xml:space="preserve"> </v>
          </cell>
        </row>
        <row r="866">
          <cell r="C866" t="str">
            <v xml:space="preserve"> </v>
          </cell>
          <cell r="D866" t="str">
            <v/>
          </cell>
          <cell r="F866" t="str">
            <v/>
          </cell>
          <cell r="G866" t="str">
            <v/>
          </cell>
          <cell r="H866" t="str">
            <v xml:space="preserve"> </v>
          </cell>
        </row>
        <row r="867">
          <cell r="C867" t="str">
            <v xml:space="preserve"> </v>
          </cell>
          <cell r="D867" t="str">
            <v/>
          </cell>
          <cell r="F867" t="str">
            <v/>
          </cell>
          <cell r="G867" t="str">
            <v/>
          </cell>
          <cell r="H867" t="str">
            <v xml:space="preserve"> </v>
          </cell>
        </row>
        <row r="868">
          <cell r="C868" t="str">
            <v xml:space="preserve"> </v>
          </cell>
          <cell r="D868" t="str">
            <v/>
          </cell>
          <cell r="F868" t="str">
            <v/>
          </cell>
          <cell r="G868" t="str">
            <v/>
          </cell>
          <cell r="H868" t="str">
            <v xml:space="preserve"> </v>
          </cell>
        </row>
        <row r="869">
          <cell r="C869" t="str">
            <v xml:space="preserve"> </v>
          </cell>
          <cell r="D869" t="str">
            <v/>
          </cell>
          <cell r="F869" t="str">
            <v/>
          </cell>
          <cell r="G869" t="str">
            <v/>
          </cell>
          <cell r="H869" t="str">
            <v xml:space="preserve"> </v>
          </cell>
        </row>
        <row r="870">
          <cell r="C870" t="str">
            <v xml:space="preserve"> </v>
          </cell>
          <cell r="D870" t="str">
            <v/>
          </cell>
          <cell r="F870" t="str">
            <v/>
          </cell>
          <cell r="G870" t="str">
            <v/>
          </cell>
          <cell r="H870" t="str">
            <v xml:space="preserve"> </v>
          </cell>
        </row>
        <row r="871">
          <cell r="C871" t="str">
            <v xml:space="preserve"> </v>
          </cell>
          <cell r="D871" t="str">
            <v/>
          </cell>
          <cell r="F871" t="str">
            <v/>
          </cell>
          <cell r="G871" t="str">
            <v/>
          </cell>
          <cell r="H871" t="str">
            <v xml:space="preserve"> </v>
          </cell>
        </row>
        <row r="872">
          <cell r="C872" t="str">
            <v xml:space="preserve"> </v>
          </cell>
          <cell r="D872" t="str">
            <v/>
          </cell>
          <cell r="F872" t="str">
            <v/>
          </cell>
          <cell r="G872" t="str">
            <v/>
          </cell>
          <cell r="H872" t="str">
            <v xml:space="preserve"> </v>
          </cell>
        </row>
        <row r="873">
          <cell r="C873" t="str">
            <v xml:space="preserve"> </v>
          </cell>
          <cell r="D873" t="str">
            <v/>
          </cell>
          <cell r="F873" t="str">
            <v/>
          </cell>
          <cell r="G873" t="str">
            <v/>
          </cell>
          <cell r="H873" t="str">
            <v xml:space="preserve"> </v>
          </cell>
        </row>
        <row r="874">
          <cell r="C874" t="str">
            <v xml:space="preserve"> </v>
          </cell>
          <cell r="D874" t="str">
            <v/>
          </cell>
          <cell r="F874" t="str">
            <v/>
          </cell>
          <cell r="G874" t="str">
            <v/>
          </cell>
          <cell r="H874" t="str">
            <v xml:space="preserve"> </v>
          </cell>
        </row>
        <row r="875">
          <cell r="C875" t="str">
            <v xml:space="preserve"> </v>
          </cell>
          <cell r="D875" t="str">
            <v/>
          </cell>
          <cell r="F875" t="str">
            <v/>
          </cell>
          <cell r="G875" t="str">
            <v/>
          </cell>
          <cell r="H875" t="str">
            <v xml:space="preserve"> </v>
          </cell>
        </row>
        <row r="876">
          <cell r="C876" t="str">
            <v xml:space="preserve"> </v>
          </cell>
          <cell r="D876" t="str">
            <v/>
          </cell>
          <cell r="F876" t="str">
            <v/>
          </cell>
          <cell r="G876" t="str">
            <v/>
          </cell>
          <cell r="H876" t="str">
            <v xml:space="preserve"> </v>
          </cell>
        </row>
        <row r="877">
          <cell r="C877" t="str">
            <v xml:space="preserve"> </v>
          </cell>
          <cell r="D877" t="str">
            <v/>
          </cell>
          <cell r="F877" t="str">
            <v/>
          </cell>
          <cell r="G877" t="str">
            <v/>
          </cell>
          <cell r="H877" t="str">
            <v xml:space="preserve"> </v>
          </cell>
        </row>
        <row r="878">
          <cell r="C878" t="str">
            <v xml:space="preserve"> </v>
          </cell>
          <cell r="D878" t="str">
            <v/>
          </cell>
          <cell r="F878" t="str">
            <v/>
          </cell>
          <cell r="G878" t="str">
            <v/>
          </cell>
          <cell r="H878" t="str">
            <v xml:space="preserve"> </v>
          </cell>
        </row>
        <row r="879">
          <cell r="C879" t="str">
            <v xml:space="preserve"> </v>
          </cell>
          <cell r="D879" t="str">
            <v/>
          </cell>
          <cell r="F879" t="str">
            <v/>
          </cell>
          <cell r="G879" t="str">
            <v/>
          </cell>
          <cell r="H879" t="str">
            <v xml:space="preserve"> </v>
          </cell>
        </row>
        <row r="880">
          <cell r="C880" t="str">
            <v xml:space="preserve"> </v>
          </cell>
          <cell r="D880" t="str">
            <v/>
          </cell>
          <cell r="F880" t="str">
            <v/>
          </cell>
          <cell r="G880" t="str">
            <v/>
          </cell>
          <cell r="H880" t="str">
            <v xml:space="preserve"> </v>
          </cell>
        </row>
        <row r="881">
          <cell r="C881" t="str">
            <v xml:space="preserve"> </v>
          </cell>
          <cell r="D881" t="str">
            <v/>
          </cell>
          <cell r="F881" t="str">
            <v/>
          </cell>
          <cell r="G881" t="str">
            <v/>
          </cell>
          <cell r="H881" t="str">
            <v xml:space="preserve"> </v>
          </cell>
        </row>
        <row r="882">
          <cell r="C882" t="str">
            <v xml:space="preserve"> </v>
          </cell>
          <cell r="D882" t="str">
            <v/>
          </cell>
          <cell r="F882" t="str">
            <v/>
          </cell>
          <cell r="G882" t="str">
            <v/>
          </cell>
          <cell r="H882" t="str">
            <v xml:space="preserve"> </v>
          </cell>
        </row>
        <row r="883">
          <cell r="C883" t="str">
            <v xml:space="preserve"> </v>
          </cell>
          <cell r="D883" t="str">
            <v/>
          </cell>
          <cell r="F883" t="str">
            <v/>
          </cell>
          <cell r="G883" t="str">
            <v/>
          </cell>
          <cell r="H883" t="str">
            <v xml:space="preserve"> </v>
          </cell>
        </row>
        <row r="884">
          <cell r="C884" t="str">
            <v xml:space="preserve"> </v>
          </cell>
          <cell r="D884" t="str">
            <v/>
          </cell>
          <cell r="F884" t="str">
            <v/>
          </cell>
          <cell r="G884" t="str">
            <v/>
          </cell>
          <cell r="H884" t="str">
            <v xml:space="preserve"> </v>
          </cell>
        </row>
        <row r="885">
          <cell r="C885" t="str">
            <v xml:space="preserve"> </v>
          </cell>
          <cell r="D885" t="str">
            <v/>
          </cell>
          <cell r="F885" t="str">
            <v/>
          </cell>
          <cell r="G885" t="str">
            <v/>
          </cell>
          <cell r="H885" t="str">
            <v xml:space="preserve"> </v>
          </cell>
        </row>
        <row r="886">
          <cell r="C886" t="str">
            <v xml:space="preserve"> </v>
          </cell>
          <cell r="D886" t="str">
            <v/>
          </cell>
          <cell r="F886" t="str">
            <v/>
          </cell>
          <cell r="G886" t="str">
            <v/>
          </cell>
          <cell r="H886" t="str">
            <v xml:space="preserve"> </v>
          </cell>
        </row>
        <row r="887">
          <cell r="C887" t="str">
            <v xml:space="preserve"> </v>
          </cell>
          <cell r="D887" t="str">
            <v/>
          </cell>
          <cell r="F887" t="str">
            <v/>
          </cell>
          <cell r="G887" t="str">
            <v/>
          </cell>
          <cell r="H887" t="str">
            <v xml:space="preserve"> </v>
          </cell>
        </row>
        <row r="888">
          <cell r="C888" t="str">
            <v xml:space="preserve"> </v>
          </cell>
          <cell r="D888" t="str">
            <v/>
          </cell>
          <cell r="F888" t="str">
            <v/>
          </cell>
          <cell r="G888" t="str">
            <v/>
          </cell>
          <cell r="H888" t="str">
            <v xml:space="preserve"> </v>
          </cell>
        </row>
        <row r="889">
          <cell r="C889" t="str">
            <v xml:space="preserve"> </v>
          </cell>
          <cell r="D889" t="str">
            <v/>
          </cell>
          <cell r="F889" t="str">
            <v/>
          </cell>
          <cell r="G889" t="str">
            <v/>
          </cell>
          <cell r="H889" t="str">
            <v xml:space="preserve"> </v>
          </cell>
        </row>
        <row r="890">
          <cell r="C890" t="str">
            <v xml:space="preserve"> </v>
          </cell>
          <cell r="D890" t="str">
            <v/>
          </cell>
          <cell r="F890" t="str">
            <v/>
          </cell>
          <cell r="G890" t="str">
            <v/>
          </cell>
          <cell r="H890" t="str">
            <v xml:space="preserve"> </v>
          </cell>
        </row>
        <row r="891">
          <cell r="C891" t="str">
            <v xml:space="preserve"> </v>
          </cell>
          <cell r="D891" t="str">
            <v/>
          </cell>
          <cell r="F891" t="str">
            <v/>
          </cell>
          <cell r="G891" t="str">
            <v/>
          </cell>
          <cell r="H891" t="str">
            <v xml:space="preserve"> </v>
          </cell>
        </row>
        <row r="892">
          <cell r="C892" t="str">
            <v xml:space="preserve"> </v>
          </cell>
          <cell r="D892" t="str">
            <v/>
          </cell>
          <cell r="F892" t="str">
            <v/>
          </cell>
          <cell r="G892" t="str">
            <v/>
          </cell>
          <cell r="H892" t="str">
            <v xml:space="preserve"> </v>
          </cell>
        </row>
        <row r="893">
          <cell r="C893" t="str">
            <v xml:space="preserve"> </v>
          </cell>
          <cell r="D893" t="str">
            <v/>
          </cell>
          <cell r="F893" t="str">
            <v/>
          </cell>
          <cell r="G893" t="str">
            <v/>
          </cell>
          <cell r="H893" t="str">
            <v xml:space="preserve"> </v>
          </cell>
        </row>
        <row r="894">
          <cell r="C894" t="str">
            <v xml:space="preserve"> </v>
          </cell>
          <cell r="D894" t="str">
            <v/>
          </cell>
          <cell r="F894" t="str">
            <v/>
          </cell>
          <cell r="G894" t="str">
            <v/>
          </cell>
          <cell r="H894" t="str">
            <v xml:space="preserve"> </v>
          </cell>
        </row>
        <row r="895">
          <cell r="C895" t="str">
            <v xml:space="preserve"> </v>
          </cell>
          <cell r="D895" t="str">
            <v/>
          </cell>
          <cell r="F895" t="str">
            <v/>
          </cell>
          <cell r="G895" t="str">
            <v/>
          </cell>
          <cell r="H895" t="str">
            <v xml:space="preserve"> </v>
          </cell>
        </row>
        <row r="896">
          <cell r="C896" t="str">
            <v xml:space="preserve"> </v>
          </cell>
          <cell r="D896" t="str">
            <v/>
          </cell>
          <cell r="F896" t="str">
            <v/>
          </cell>
          <cell r="G896" t="str">
            <v/>
          </cell>
          <cell r="H896" t="str">
            <v xml:space="preserve"> </v>
          </cell>
        </row>
        <row r="897">
          <cell r="C897" t="str">
            <v xml:space="preserve"> </v>
          </cell>
          <cell r="D897" t="str">
            <v/>
          </cell>
          <cell r="F897" t="str">
            <v/>
          </cell>
          <cell r="G897" t="str">
            <v/>
          </cell>
          <cell r="H897" t="str">
            <v xml:space="preserve"> </v>
          </cell>
        </row>
        <row r="898">
          <cell r="C898" t="str">
            <v xml:space="preserve"> </v>
          </cell>
          <cell r="D898" t="str">
            <v/>
          </cell>
          <cell r="F898" t="str">
            <v/>
          </cell>
          <cell r="G898" t="str">
            <v/>
          </cell>
          <cell r="H898" t="str">
            <v xml:space="preserve"> </v>
          </cell>
        </row>
        <row r="899">
          <cell r="C899" t="str">
            <v xml:space="preserve"> </v>
          </cell>
          <cell r="D899" t="str">
            <v/>
          </cell>
          <cell r="F899" t="str">
            <v/>
          </cell>
          <cell r="G899" t="str">
            <v/>
          </cell>
          <cell r="H899" t="str">
            <v xml:space="preserve"> </v>
          </cell>
        </row>
        <row r="900">
          <cell r="C900" t="str">
            <v xml:space="preserve"> </v>
          </cell>
          <cell r="D900" t="str">
            <v/>
          </cell>
          <cell r="F900" t="str">
            <v/>
          </cell>
          <cell r="G900" t="str">
            <v/>
          </cell>
          <cell r="H900" t="str">
            <v xml:space="preserve"> </v>
          </cell>
        </row>
        <row r="901">
          <cell r="C901" t="str">
            <v xml:space="preserve"> </v>
          </cell>
          <cell r="D901" t="str">
            <v/>
          </cell>
          <cell r="F901" t="str">
            <v/>
          </cell>
          <cell r="G901" t="str">
            <v/>
          </cell>
          <cell r="H901" t="str">
            <v xml:space="preserve"> </v>
          </cell>
        </row>
        <row r="902">
          <cell r="C902" t="str">
            <v xml:space="preserve"> </v>
          </cell>
          <cell r="D902" t="str">
            <v/>
          </cell>
          <cell r="F902" t="str">
            <v/>
          </cell>
          <cell r="G902" t="str">
            <v/>
          </cell>
          <cell r="H902" t="str">
            <v xml:space="preserve"> </v>
          </cell>
        </row>
        <row r="903">
          <cell r="C903" t="str">
            <v xml:space="preserve"> </v>
          </cell>
          <cell r="D903" t="str">
            <v/>
          </cell>
          <cell r="F903" t="str">
            <v/>
          </cell>
          <cell r="G903" t="str">
            <v/>
          </cell>
          <cell r="H903" t="str">
            <v xml:space="preserve"> </v>
          </cell>
        </row>
        <row r="904">
          <cell r="C904" t="str">
            <v xml:space="preserve"> </v>
          </cell>
          <cell r="D904" t="str">
            <v/>
          </cell>
          <cell r="F904" t="str">
            <v/>
          </cell>
          <cell r="G904" t="str">
            <v/>
          </cell>
          <cell r="H904" t="str">
            <v xml:space="preserve"> </v>
          </cell>
        </row>
        <row r="905">
          <cell r="C905" t="str">
            <v xml:space="preserve"> </v>
          </cell>
          <cell r="D905" t="str">
            <v/>
          </cell>
          <cell r="F905" t="str">
            <v/>
          </cell>
          <cell r="G905" t="str">
            <v/>
          </cell>
          <cell r="H905" t="str">
            <v xml:space="preserve"> </v>
          </cell>
        </row>
        <row r="906">
          <cell r="C906" t="str">
            <v xml:space="preserve"> </v>
          </cell>
          <cell r="D906" t="str">
            <v/>
          </cell>
          <cell r="F906" t="str">
            <v/>
          </cell>
          <cell r="G906" t="str">
            <v/>
          </cell>
          <cell r="H906" t="str">
            <v xml:space="preserve"> </v>
          </cell>
        </row>
        <row r="907">
          <cell r="C907" t="str">
            <v xml:space="preserve"> </v>
          </cell>
          <cell r="D907" t="str">
            <v/>
          </cell>
          <cell r="F907" t="str">
            <v/>
          </cell>
          <cell r="G907" t="str">
            <v/>
          </cell>
          <cell r="H907" t="str">
            <v xml:space="preserve"> </v>
          </cell>
        </row>
        <row r="908">
          <cell r="C908" t="str">
            <v xml:space="preserve"> </v>
          </cell>
          <cell r="D908" t="str">
            <v/>
          </cell>
          <cell r="F908" t="str">
            <v/>
          </cell>
          <cell r="G908" t="str">
            <v/>
          </cell>
          <cell r="H908" t="str">
            <v xml:space="preserve"> </v>
          </cell>
        </row>
        <row r="909">
          <cell r="C909" t="str">
            <v xml:space="preserve"> </v>
          </cell>
          <cell r="D909" t="str">
            <v/>
          </cell>
          <cell r="F909" t="str">
            <v/>
          </cell>
          <cell r="G909" t="str">
            <v/>
          </cell>
          <cell r="H909" t="str">
            <v xml:space="preserve"> </v>
          </cell>
        </row>
        <row r="910">
          <cell r="C910" t="str">
            <v xml:space="preserve"> </v>
          </cell>
          <cell r="D910" t="str">
            <v/>
          </cell>
          <cell r="F910" t="str">
            <v/>
          </cell>
          <cell r="G910" t="str">
            <v/>
          </cell>
          <cell r="H910" t="str">
            <v xml:space="preserve"> </v>
          </cell>
        </row>
        <row r="911">
          <cell r="C911" t="str">
            <v xml:space="preserve"> </v>
          </cell>
          <cell r="D911" t="str">
            <v/>
          </cell>
          <cell r="F911" t="str">
            <v/>
          </cell>
          <cell r="G911" t="str">
            <v/>
          </cell>
          <cell r="H911" t="str">
            <v xml:space="preserve"> </v>
          </cell>
        </row>
        <row r="912">
          <cell r="C912" t="str">
            <v xml:space="preserve"> </v>
          </cell>
          <cell r="D912" t="str">
            <v/>
          </cell>
          <cell r="F912" t="str">
            <v/>
          </cell>
          <cell r="G912" t="str">
            <v/>
          </cell>
          <cell r="H912" t="str">
            <v xml:space="preserve"> </v>
          </cell>
        </row>
        <row r="913">
          <cell r="C913" t="str">
            <v xml:space="preserve"> </v>
          </cell>
          <cell r="D913" t="str">
            <v/>
          </cell>
          <cell r="F913" t="str">
            <v/>
          </cell>
          <cell r="G913" t="str">
            <v/>
          </cell>
          <cell r="H913" t="str">
            <v xml:space="preserve"> </v>
          </cell>
        </row>
        <row r="914">
          <cell r="C914" t="str">
            <v xml:space="preserve"> </v>
          </cell>
          <cell r="D914" t="str">
            <v/>
          </cell>
          <cell r="F914" t="str">
            <v/>
          </cell>
          <cell r="G914" t="str">
            <v/>
          </cell>
          <cell r="H914" t="str">
            <v xml:space="preserve"> </v>
          </cell>
        </row>
        <row r="915">
          <cell r="C915" t="str">
            <v xml:space="preserve"> </v>
          </cell>
          <cell r="D915" t="str">
            <v/>
          </cell>
          <cell r="F915" t="str">
            <v/>
          </cell>
          <cell r="G915" t="str">
            <v/>
          </cell>
          <cell r="H915" t="str">
            <v xml:space="preserve"> </v>
          </cell>
        </row>
        <row r="916">
          <cell r="C916" t="str">
            <v xml:space="preserve"> </v>
          </cell>
          <cell r="D916" t="str">
            <v/>
          </cell>
          <cell r="F916" t="str">
            <v/>
          </cell>
          <cell r="G916" t="str">
            <v/>
          </cell>
          <cell r="H916" t="str">
            <v xml:space="preserve"> </v>
          </cell>
        </row>
        <row r="917">
          <cell r="C917" t="str">
            <v xml:space="preserve"> </v>
          </cell>
          <cell r="D917" t="str">
            <v/>
          </cell>
          <cell r="F917" t="str">
            <v/>
          </cell>
          <cell r="G917" t="str">
            <v/>
          </cell>
          <cell r="H917" t="str">
            <v xml:space="preserve"> </v>
          </cell>
        </row>
        <row r="918">
          <cell r="C918" t="str">
            <v xml:space="preserve"> </v>
          </cell>
          <cell r="D918" t="str">
            <v/>
          </cell>
          <cell r="F918" t="str">
            <v/>
          </cell>
          <cell r="G918" t="str">
            <v/>
          </cell>
          <cell r="H918" t="str">
            <v xml:space="preserve"> </v>
          </cell>
        </row>
        <row r="919">
          <cell r="C919" t="str">
            <v xml:space="preserve"> </v>
          </cell>
          <cell r="D919" t="str">
            <v/>
          </cell>
          <cell r="F919" t="str">
            <v/>
          </cell>
          <cell r="G919" t="str">
            <v/>
          </cell>
          <cell r="H919" t="str">
            <v xml:space="preserve"> </v>
          </cell>
        </row>
        <row r="920">
          <cell r="C920" t="str">
            <v xml:space="preserve"> </v>
          </cell>
          <cell r="D920" t="str">
            <v/>
          </cell>
          <cell r="F920" t="str">
            <v/>
          </cell>
          <cell r="G920" t="str">
            <v/>
          </cell>
          <cell r="H920" t="str">
            <v xml:space="preserve"> </v>
          </cell>
        </row>
        <row r="921">
          <cell r="C921" t="str">
            <v xml:space="preserve"> </v>
          </cell>
          <cell r="D921" t="str">
            <v/>
          </cell>
          <cell r="F921" t="str">
            <v/>
          </cell>
          <cell r="G921" t="str">
            <v/>
          </cell>
          <cell r="H921" t="str">
            <v xml:space="preserve"> </v>
          </cell>
        </row>
        <row r="922">
          <cell r="C922" t="str">
            <v xml:space="preserve"> </v>
          </cell>
          <cell r="D922" t="str">
            <v/>
          </cell>
          <cell r="F922" t="str">
            <v/>
          </cell>
          <cell r="G922" t="str">
            <v/>
          </cell>
          <cell r="H922" t="str">
            <v xml:space="preserve"> </v>
          </cell>
        </row>
        <row r="923">
          <cell r="C923" t="str">
            <v xml:space="preserve"> </v>
          </cell>
          <cell r="D923" t="str">
            <v/>
          </cell>
          <cell r="F923" t="str">
            <v/>
          </cell>
          <cell r="G923" t="str">
            <v/>
          </cell>
          <cell r="H923" t="str">
            <v xml:space="preserve"> </v>
          </cell>
        </row>
        <row r="924">
          <cell r="C924" t="str">
            <v xml:space="preserve"> </v>
          </cell>
          <cell r="D924" t="str">
            <v/>
          </cell>
          <cell r="F924" t="str">
            <v/>
          </cell>
          <cell r="G924" t="str">
            <v/>
          </cell>
          <cell r="H924" t="str">
            <v xml:space="preserve"> </v>
          </cell>
        </row>
        <row r="925">
          <cell r="C925" t="str">
            <v xml:space="preserve"> </v>
          </cell>
          <cell r="D925" t="str">
            <v/>
          </cell>
          <cell r="F925" t="str">
            <v/>
          </cell>
          <cell r="G925" t="str">
            <v/>
          </cell>
          <cell r="H925" t="str">
            <v xml:space="preserve"> </v>
          </cell>
        </row>
        <row r="926">
          <cell r="C926" t="str">
            <v xml:space="preserve"> </v>
          </cell>
          <cell r="D926" t="str">
            <v/>
          </cell>
          <cell r="F926" t="str">
            <v/>
          </cell>
          <cell r="G926" t="str">
            <v/>
          </cell>
          <cell r="H926" t="str">
            <v xml:space="preserve"> </v>
          </cell>
        </row>
        <row r="927">
          <cell r="C927" t="str">
            <v xml:space="preserve"> </v>
          </cell>
          <cell r="D927" t="str">
            <v/>
          </cell>
          <cell r="F927" t="str">
            <v/>
          </cell>
          <cell r="G927" t="str">
            <v/>
          </cell>
          <cell r="H927" t="str">
            <v xml:space="preserve"> </v>
          </cell>
        </row>
        <row r="928">
          <cell r="C928" t="str">
            <v xml:space="preserve"> </v>
          </cell>
          <cell r="D928" t="str">
            <v/>
          </cell>
          <cell r="F928" t="str">
            <v/>
          </cell>
          <cell r="G928" t="str">
            <v/>
          </cell>
          <cell r="H928" t="str">
            <v xml:space="preserve"> </v>
          </cell>
        </row>
        <row r="929">
          <cell r="C929" t="str">
            <v xml:space="preserve"> </v>
          </cell>
          <cell r="D929" t="str">
            <v/>
          </cell>
          <cell r="F929" t="str">
            <v/>
          </cell>
          <cell r="G929" t="str">
            <v/>
          </cell>
          <cell r="H929" t="str">
            <v xml:space="preserve"> </v>
          </cell>
        </row>
        <row r="930">
          <cell r="C930" t="str">
            <v xml:space="preserve"> </v>
          </cell>
          <cell r="D930" t="str">
            <v/>
          </cell>
          <cell r="F930" t="str">
            <v/>
          </cell>
          <cell r="G930" t="str">
            <v/>
          </cell>
          <cell r="H930" t="str">
            <v xml:space="preserve"> </v>
          </cell>
        </row>
        <row r="931">
          <cell r="C931" t="str">
            <v xml:space="preserve"> </v>
          </cell>
          <cell r="D931" t="str">
            <v/>
          </cell>
          <cell r="F931" t="str">
            <v/>
          </cell>
          <cell r="G931" t="str">
            <v/>
          </cell>
          <cell r="H931" t="str">
            <v xml:space="preserve"> </v>
          </cell>
        </row>
        <row r="932">
          <cell r="C932" t="str">
            <v xml:space="preserve"> </v>
          </cell>
          <cell r="D932" t="str">
            <v/>
          </cell>
          <cell r="F932" t="str">
            <v/>
          </cell>
          <cell r="G932" t="str">
            <v/>
          </cell>
          <cell r="H932" t="str">
            <v xml:space="preserve"> </v>
          </cell>
        </row>
        <row r="933">
          <cell r="C933" t="str">
            <v xml:space="preserve"> </v>
          </cell>
          <cell r="D933" t="str">
            <v/>
          </cell>
          <cell r="F933" t="str">
            <v/>
          </cell>
          <cell r="G933" t="str">
            <v/>
          </cell>
          <cell r="H933" t="str">
            <v xml:space="preserve"> </v>
          </cell>
        </row>
        <row r="934">
          <cell r="C934" t="str">
            <v xml:space="preserve"> </v>
          </cell>
          <cell r="D934" t="str">
            <v/>
          </cell>
          <cell r="F934" t="str">
            <v/>
          </cell>
          <cell r="G934" t="str">
            <v/>
          </cell>
          <cell r="H934" t="str">
            <v xml:space="preserve"> </v>
          </cell>
        </row>
        <row r="935">
          <cell r="C935" t="str">
            <v xml:space="preserve"> </v>
          </cell>
          <cell r="D935" t="str">
            <v/>
          </cell>
          <cell r="F935" t="str">
            <v/>
          </cell>
          <cell r="G935" t="str">
            <v/>
          </cell>
          <cell r="H935" t="str">
            <v xml:space="preserve"> </v>
          </cell>
        </row>
        <row r="936">
          <cell r="C936" t="str">
            <v xml:space="preserve"> </v>
          </cell>
          <cell r="D936" t="str">
            <v/>
          </cell>
          <cell r="F936" t="str">
            <v/>
          </cell>
          <cell r="G936" t="str">
            <v/>
          </cell>
          <cell r="H936" t="str">
            <v xml:space="preserve"> </v>
          </cell>
        </row>
        <row r="937">
          <cell r="C937" t="str">
            <v xml:space="preserve"> </v>
          </cell>
          <cell r="D937" t="str">
            <v/>
          </cell>
          <cell r="F937" t="str">
            <v/>
          </cell>
          <cell r="G937" t="str">
            <v/>
          </cell>
          <cell r="H937" t="str">
            <v xml:space="preserve"> </v>
          </cell>
        </row>
        <row r="938">
          <cell r="C938" t="str">
            <v xml:space="preserve"> </v>
          </cell>
          <cell r="D938" t="str">
            <v/>
          </cell>
          <cell r="F938" t="str">
            <v/>
          </cell>
          <cell r="G938" t="str">
            <v/>
          </cell>
          <cell r="H938" t="str">
            <v xml:space="preserve"> </v>
          </cell>
        </row>
        <row r="939">
          <cell r="C939" t="str">
            <v xml:space="preserve"> </v>
          </cell>
          <cell r="D939" t="str">
            <v/>
          </cell>
          <cell r="F939" t="str">
            <v/>
          </cell>
          <cell r="G939" t="str">
            <v/>
          </cell>
          <cell r="H939" t="str">
            <v xml:space="preserve"> </v>
          </cell>
        </row>
        <row r="940">
          <cell r="C940" t="str">
            <v xml:space="preserve"> </v>
          </cell>
          <cell r="D940" t="str">
            <v/>
          </cell>
          <cell r="F940" t="str">
            <v/>
          </cell>
          <cell r="G940" t="str">
            <v/>
          </cell>
          <cell r="H940" t="str">
            <v xml:space="preserve"> </v>
          </cell>
        </row>
        <row r="941">
          <cell r="C941" t="str">
            <v xml:space="preserve"> </v>
          </cell>
          <cell r="D941" t="str">
            <v/>
          </cell>
          <cell r="F941" t="str">
            <v/>
          </cell>
          <cell r="G941" t="str">
            <v/>
          </cell>
          <cell r="H941" t="str">
            <v xml:space="preserve"> </v>
          </cell>
        </row>
        <row r="942">
          <cell r="C942" t="str">
            <v xml:space="preserve"> </v>
          </cell>
          <cell r="D942" t="str">
            <v/>
          </cell>
          <cell r="F942" t="str">
            <v/>
          </cell>
          <cell r="G942" t="str">
            <v/>
          </cell>
          <cell r="H942" t="str">
            <v xml:space="preserve"> </v>
          </cell>
        </row>
        <row r="943">
          <cell r="C943" t="str">
            <v xml:space="preserve"> </v>
          </cell>
          <cell r="D943" t="str">
            <v/>
          </cell>
          <cell r="F943" t="str">
            <v/>
          </cell>
          <cell r="G943" t="str">
            <v/>
          </cell>
          <cell r="H943" t="str">
            <v xml:space="preserve"> </v>
          </cell>
        </row>
        <row r="944">
          <cell r="C944" t="str">
            <v xml:space="preserve"> </v>
          </cell>
          <cell r="D944" t="str">
            <v/>
          </cell>
          <cell r="F944" t="str">
            <v/>
          </cell>
          <cell r="G944" t="str">
            <v/>
          </cell>
          <cell r="H944" t="str">
            <v xml:space="preserve"> </v>
          </cell>
        </row>
        <row r="945">
          <cell r="C945" t="str">
            <v xml:space="preserve"> </v>
          </cell>
          <cell r="D945" t="str">
            <v/>
          </cell>
          <cell r="F945" t="str">
            <v/>
          </cell>
          <cell r="G945" t="str">
            <v/>
          </cell>
          <cell r="H945" t="str">
            <v xml:space="preserve"> </v>
          </cell>
        </row>
        <row r="946">
          <cell r="C946" t="str">
            <v xml:space="preserve"> </v>
          </cell>
          <cell r="D946" t="str">
            <v/>
          </cell>
          <cell r="F946" t="str">
            <v/>
          </cell>
          <cell r="G946" t="str">
            <v/>
          </cell>
          <cell r="H946" t="str">
            <v xml:space="preserve"> </v>
          </cell>
        </row>
        <row r="947">
          <cell r="C947" t="str">
            <v xml:space="preserve"> </v>
          </cell>
          <cell r="D947" t="str">
            <v/>
          </cell>
          <cell r="F947" t="str">
            <v/>
          </cell>
          <cell r="G947" t="str">
            <v/>
          </cell>
          <cell r="H947" t="str">
            <v xml:space="preserve"> </v>
          </cell>
        </row>
        <row r="948">
          <cell r="C948" t="str">
            <v xml:space="preserve"> </v>
          </cell>
          <cell r="D948" t="str">
            <v/>
          </cell>
          <cell r="F948" t="str">
            <v/>
          </cell>
          <cell r="G948" t="str">
            <v/>
          </cell>
          <cell r="H948" t="str">
            <v xml:space="preserve"> </v>
          </cell>
        </row>
        <row r="949">
          <cell r="C949" t="str">
            <v xml:space="preserve"> </v>
          </cell>
          <cell r="D949" t="str">
            <v/>
          </cell>
          <cell r="F949" t="str">
            <v/>
          </cell>
          <cell r="G949" t="str">
            <v/>
          </cell>
          <cell r="H949" t="str">
            <v xml:space="preserve"> </v>
          </cell>
        </row>
        <row r="950">
          <cell r="C950" t="str">
            <v xml:space="preserve"> </v>
          </cell>
          <cell r="D950" t="str">
            <v/>
          </cell>
          <cell r="F950" t="str">
            <v/>
          </cell>
          <cell r="G950" t="str">
            <v/>
          </cell>
          <cell r="H950" t="str">
            <v xml:space="preserve"> </v>
          </cell>
        </row>
        <row r="951">
          <cell r="C951" t="str">
            <v xml:space="preserve"> </v>
          </cell>
          <cell r="D951" t="str">
            <v/>
          </cell>
          <cell r="F951" t="str">
            <v/>
          </cell>
          <cell r="G951" t="str">
            <v/>
          </cell>
          <cell r="H951" t="str">
            <v xml:space="preserve"> </v>
          </cell>
        </row>
        <row r="952">
          <cell r="C952" t="str">
            <v xml:space="preserve"> </v>
          </cell>
          <cell r="D952" t="str">
            <v/>
          </cell>
          <cell r="F952" t="str">
            <v/>
          </cell>
          <cell r="G952" t="str">
            <v/>
          </cell>
          <cell r="H952" t="str">
            <v xml:space="preserve"> </v>
          </cell>
        </row>
        <row r="953">
          <cell r="C953" t="str">
            <v xml:space="preserve"> </v>
          </cell>
          <cell r="D953" t="str">
            <v/>
          </cell>
          <cell r="F953" t="str">
            <v/>
          </cell>
          <cell r="G953" t="str">
            <v/>
          </cell>
          <cell r="H953" t="str">
            <v xml:space="preserve"> </v>
          </cell>
        </row>
        <row r="954">
          <cell r="C954" t="str">
            <v xml:space="preserve"> </v>
          </cell>
          <cell r="D954" t="str">
            <v/>
          </cell>
          <cell r="F954" t="str">
            <v/>
          </cell>
          <cell r="G954" t="str">
            <v/>
          </cell>
          <cell r="H954" t="str">
            <v xml:space="preserve"> </v>
          </cell>
        </row>
        <row r="955">
          <cell r="C955" t="str">
            <v xml:space="preserve"> </v>
          </cell>
          <cell r="D955" t="str">
            <v/>
          </cell>
          <cell r="F955" t="str">
            <v/>
          </cell>
          <cell r="G955" t="str">
            <v/>
          </cell>
          <cell r="H955" t="str">
            <v xml:space="preserve"> </v>
          </cell>
        </row>
        <row r="956">
          <cell r="C956" t="str">
            <v xml:space="preserve"> </v>
          </cell>
          <cell r="D956" t="str">
            <v/>
          </cell>
          <cell r="F956" t="str">
            <v/>
          </cell>
          <cell r="G956" t="str">
            <v/>
          </cell>
          <cell r="H956" t="str">
            <v xml:space="preserve"> </v>
          </cell>
        </row>
        <row r="957">
          <cell r="C957" t="str">
            <v xml:space="preserve"> </v>
          </cell>
          <cell r="D957" t="str">
            <v/>
          </cell>
          <cell r="F957" t="str">
            <v/>
          </cell>
          <cell r="G957" t="str">
            <v/>
          </cell>
          <cell r="H957" t="str">
            <v xml:space="preserve"> </v>
          </cell>
        </row>
        <row r="958">
          <cell r="C958" t="str">
            <v xml:space="preserve"> </v>
          </cell>
          <cell r="D958" t="str">
            <v/>
          </cell>
          <cell r="F958" t="str">
            <v/>
          </cell>
          <cell r="G958" t="str">
            <v/>
          </cell>
          <cell r="H958" t="str">
            <v xml:space="preserve"> </v>
          </cell>
        </row>
        <row r="959">
          <cell r="C959" t="str">
            <v xml:space="preserve"> </v>
          </cell>
          <cell r="D959" t="str">
            <v/>
          </cell>
          <cell r="F959" t="str">
            <v/>
          </cell>
          <cell r="G959" t="str">
            <v/>
          </cell>
          <cell r="H959" t="str">
            <v xml:space="preserve"> </v>
          </cell>
        </row>
        <row r="960">
          <cell r="C960" t="str">
            <v xml:space="preserve"> </v>
          </cell>
          <cell r="D960" t="str">
            <v/>
          </cell>
          <cell r="F960" t="str">
            <v/>
          </cell>
          <cell r="G960" t="str">
            <v/>
          </cell>
          <cell r="H960" t="str">
            <v xml:space="preserve"> </v>
          </cell>
        </row>
        <row r="961">
          <cell r="C961" t="str">
            <v xml:space="preserve"> </v>
          </cell>
          <cell r="D961" t="str">
            <v/>
          </cell>
          <cell r="F961" t="str">
            <v/>
          </cell>
          <cell r="G961" t="str">
            <v/>
          </cell>
          <cell r="H961" t="str">
            <v xml:space="preserve"> </v>
          </cell>
        </row>
        <row r="962">
          <cell r="C962" t="str">
            <v xml:space="preserve"> </v>
          </cell>
          <cell r="D962" t="str">
            <v/>
          </cell>
          <cell r="F962" t="str">
            <v/>
          </cell>
          <cell r="G962" t="str">
            <v/>
          </cell>
          <cell r="H962" t="str">
            <v xml:space="preserve"> </v>
          </cell>
        </row>
        <row r="963">
          <cell r="C963" t="str">
            <v xml:space="preserve"> </v>
          </cell>
          <cell r="D963" t="str">
            <v/>
          </cell>
          <cell r="F963" t="str">
            <v/>
          </cell>
          <cell r="G963" t="str">
            <v/>
          </cell>
          <cell r="H963" t="str">
            <v xml:space="preserve"> </v>
          </cell>
        </row>
        <row r="964">
          <cell r="C964" t="str">
            <v xml:space="preserve"> </v>
          </cell>
          <cell r="D964" t="str">
            <v/>
          </cell>
          <cell r="F964" t="str">
            <v/>
          </cell>
          <cell r="G964" t="str">
            <v/>
          </cell>
          <cell r="H964" t="str">
            <v xml:space="preserve"> </v>
          </cell>
        </row>
        <row r="965">
          <cell r="C965" t="str">
            <v xml:space="preserve"> </v>
          </cell>
          <cell r="D965" t="str">
            <v/>
          </cell>
          <cell r="F965" t="str">
            <v/>
          </cell>
          <cell r="G965" t="str">
            <v/>
          </cell>
          <cell r="H965" t="str">
            <v xml:space="preserve"> </v>
          </cell>
        </row>
        <row r="966">
          <cell r="C966" t="str">
            <v xml:space="preserve"> </v>
          </cell>
          <cell r="D966" t="str">
            <v/>
          </cell>
          <cell r="F966" t="str">
            <v/>
          </cell>
          <cell r="G966" t="str">
            <v/>
          </cell>
          <cell r="H966" t="str">
            <v xml:space="preserve"> </v>
          </cell>
        </row>
        <row r="967">
          <cell r="C967" t="str">
            <v xml:space="preserve"> </v>
          </cell>
          <cell r="D967" t="str">
            <v/>
          </cell>
          <cell r="F967" t="str">
            <v/>
          </cell>
          <cell r="G967" t="str">
            <v/>
          </cell>
          <cell r="H967" t="str">
            <v xml:space="preserve"> </v>
          </cell>
        </row>
        <row r="968">
          <cell r="C968" t="str">
            <v xml:space="preserve"> </v>
          </cell>
          <cell r="D968" t="str">
            <v/>
          </cell>
          <cell r="F968" t="str">
            <v/>
          </cell>
          <cell r="G968" t="str">
            <v/>
          </cell>
          <cell r="H968" t="str">
            <v xml:space="preserve"> </v>
          </cell>
        </row>
        <row r="969">
          <cell r="C969" t="str">
            <v xml:space="preserve"> </v>
          </cell>
          <cell r="D969" t="str">
            <v/>
          </cell>
          <cell r="F969" t="str">
            <v/>
          </cell>
          <cell r="G969" t="str">
            <v/>
          </cell>
          <cell r="H969" t="str">
            <v xml:space="preserve"> </v>
          </cell>
        </row>
        <row r="970">
          <cell r="C970" t="str">
            <v xml:space="preserve"> </v>
          </cell>
          <cell r="D970" t="str">
            <v/>
          </cell>
          <cell r="F970" t="str">
            <v/>
          </cell>
          <cell r="G970" t="str">
            <v/>
          </cell>
          <cell r="H970" t="str">
            <v xml:space="preserve"> </v>
          </cell>
        </row>
        <row r="971">
          <cell r="C971" t="str">
            <v xml:space="preserve"> </v>
          </cell>
          <cell r="D971" t="str">
            <v/>
          </cell>
          <cell r="F971" t="str">
            <v/>
          </cell>
          <cell r="G971" t="str">
            <v/>
          </cell>
          <cell r="H971" t="str">
            <v xml:space="preserve"> </v>
          </cell>
        </row>
        <row r="972">
          <cell r="C972" t="str">
            <v xml:space="preserve"> </v>
          </cell>
          <cell r="D972" t="str">
            <v/>
          </cell>
          <cell r="F972" t="str">
            <v/>
          </cell>
          <cell r="G972" t="str">
            <v/>
          </cell>
          <cell r="H972" t="str">
            <v xml:space="preserve"> </v>
          </cell>
        </row>
        <row r="973">
          <cell r="C973" t="str">
            <v xml:space="preserve"> </v>
          </cell>
          <cell r="D973" t="str">
            <v/>
          </cell>
          <cell r="F973" t="str">
            <v/>
          </cell>
          <cell r="G973" t="str">
            <v/>
          </cell>
          <cell r="H973" t="str">
            <v xml:space="preserve"> </v>
          </cell>
        </row>
        <row r="974">
          <cell r="C974" t="str">
            <v xml:space="preserve"> </v>
          </cell>
          <cell r="D974" t="str">
            <v/>
          </cell>
          <cell r="F974" t="str">
            <v/>
          </cell>
          <cell r="G974" t="str">
            <v/>
          </cell>
          <cell r="H974" t="str">
            <v xml:space="preserve"> </v>
          </cell>
        </row>
        <row r="975">
          <cell r="C975" t="str">
            <v xml:space="preserve"> </v>
          </cell>
          <cell r="D975" t="str">
            <v/>
          </cell>
          <cell r="F975" t="str">
            <v/>
          </cell>
          <cell r="G975" t="str">
            <v/>
          </cell>
          <cell r="H975" t="str">
            <v xml:space="preserve"> </v>
          </cell>
        </row>
        <row r="976">
          <cell r="C976" t="str">
            <v xml:space="preserve"> </v>
          </cell>
          <cell r="D976" t="str">
            <v/>
          </cell>
          <cell r="F976" t="str">
            <v/>
          </cell>
          <cell r="G976" t="str">
            <v/>
          </cell>
          <cell r="H976" t="str">
            <v xml:space="preserve"> </v>
          </cell>
        </row>
        <row r="977">
          <cell r="C977" t="str">
            <v xml:space="preserve"> </v>
          </cell>
          <cell r="D977" t="str">
            <v/>
          </cell>
          <cell r="F977" t="str">
            <v/>
          </cell>
          <cell r="G977" t="str">
            <v/>
          </cell>
          <cell r="H977" t="str">
            <v xml:space="preserve"> </v>
          </cell>
        </row>
        <row r="978">
          <cell r="C978" t="str">
            <v xml:space="preserve"> </v>
          </cell>
          <cell r="D978" t="str">
            <v/>
          </cell>
          <cell r="F978" t="str">
            <v/>
          </cell>
          <cell r="G978" t="str">
            <v/>
          </cell>
          <cell r="H978" t="str">
            <v xml:space="preserve"> </v>
          </cell>
        </row>
        <row r="979">
          <cell r="C979" t="str">
            <v xml:space="preserve"> </v>
          </cell>
          <cell r="D979" t="str">
            <v/>
          </cell>
          <cell r="F979" t="str">
            <v/>
          </cell>
          <cell r="G979" t="str">
            <v/>
          </cell>
          <cell r="H979" t="str">
            <v xml:space="preserve"> </v>
          </cell>
        </row>
        <row r="980">
          <cell r="C980" t="str">
            <v xml:space="preserve"> </v>
          </cell>
          <cell r="D980" t="str">
            <v/>
          </cell>
          <cell r="F980" t="str">
            <v/>
          </cell>
          <cell r="G980" t="str">
            <v/>
          </cell>
          <cell r="H980" t="str">
            <v xml:space="preserve"> </v>
          </cell>
        </row>
        <row r="981">
          <cell r="C981" t="str">
            <v xml:space="preserve"> </v>
          </cell>
          <cell r="D981" t="str">
            <v/>
          </cell>
          <cell r="F981" t="str">
            <v/>
          </cell>
          <cell r="G981" t="str">
            <v/>
          </cell>
          <cell r="H981" t="str">
            <v xml:space="preserve"> </v>
          </cell>
        </row>
        <row r="982">
          <cell r="C982" t="str">
            <v xml:space="preserve"> </v>
          </cell>
          <cell r="D982" t="str">
            <v/>
          </cell>
          <cell r="F982" t="str">
            <v/>
          </cell>
          <cell r="G982" t="str">
            <v/>
          </cell>
          <cell r="H982" t="str">
            <v xml:space="preserve"> </v>
          </cell>
        </row>
        <row r="983">
          <cell r="C983" t="str">
            <v xml:space="preserve"> </v>
          </cell>
          <cell r="D983" t="str">
            <v/>
          </cell>
          <cell r="F983" t="str">
            <v/>
          </cell>
          <cell r="G983" t="str">
            <v/>
          </cell>
          <cell r="H983" t="str">
            <v xml:space="preserve"> </v>
          </cell>
        </row>
        <row r="984">
          <cell r="C984" t="str">
            <v xml:space="preserve"> </v>
          </cell>
          <cell r="D984" t="str">
            <v/>
          </cell>
          <cell r="F984" t="str">
            <v/>
          </cell>
          <cell r="G984" t="str">
            <v/>
          </cell>
          <cell r="H984" t="str">
            <v xml:space="preserve"> </v>
          </cell>
        </row>
        <row r="985">
          <cell r="C985" t="str">
            <v xml:space="preserve"> </v>
          </cell>
          <cell r="D985" t="str">
            <v/>
          </cell>
          <cell r="F985" t="str">
            <v/>
          </cell>
          <cell r="G985" t="str">
            <v/>
          </cell>
          <cell r="H985" t="str">
            <v xml:space="preserve"> </v>
          </cell>
        </row>
        <row r="986">
          <cell r="C986" t="str">
            <v xml:space="preserve"> </v>
          </cell>
          <cell r="D986" t="str">
            <v/>
          </cell>
          <cell r="F986" t="str">
            <v/>
          </cell>
          <cell r="G986" t="str">
            <v/>
          </cell>
          <cell r="H986" t="str">
            <v xml:space="preserve"> </v>
          </cell>
        </row>
        <row r="987">
          <cell r="C987" t="str">
            <v xml:space="preserve"> </v>
          </cell>
          <cell r="D987" t="str">
            <v/>
          </cell>
          <cell r="F987" t="str">
            <v/>
          </cell>
          <cell r="G987" t="str">
            <v/>
          </cell>
          <cell r="H987" t="str">
            <v xml:space="preserve"> </v>
          </cell>
        </row>
        <row r="988">
          <cell r="C988" t="str">
            <v xml:space="preserve"> </v>
          </cell>
          <cell r="D988" t="str">
            <v/>
          </cell>
          <cell r="F988" t="str">
            <v/>
          </cell>
          <cell r="G988" t="str">
            <v/>
          </cell>
          <cell r="H988" t="str">
            <v xml:space="preserve"> </v>
          </cell>
        </row>
        <row r="989">
          <cell r="C989" t="str">
            <v xml:space="preserve"> </v>
          </cell>
          <cell r="D989" t="str">
            <v/>
          </cell>
          <cell r="F989" t="str">
            <v/>
          </cell>
          <cell r="G989" t="str">
            <v/>
          </cell>
          <cell r="H989" t="str">
            <v xml:space="preserve"> </v>
          </cell>
        </row>
        <row r="990">
          <cell r="C990" t="str">
            <v xml:space="preserve"> </v>
          </cell>
          <cell r="D990" t="str">
            <v/>
          </cell>
          <cell r="F990" t="str">
            <v/>
          </cell>
          <cell r="G990" t="str">
            <v/>
          </cell>
          <cell r="H990" t="str">
            <v xml:space="preserve"> </v>
          </cell>
        </row>
        <row r="991">
          <cell r="C991" t="str">
            <v xml:space="preserve"> </v>
          </cell>
          <cell r="D991" t="str">
            <v/>
          </cell>
          <cell r="F991" t="str">
            <v/>
          </cell>
          <cell r="G991" t="str">
            <v/>
          </cell>
          <cell r="H991" t="str">
            <v xml:space="preserve"> </v>
          </cell>
        </row>
        <row r="992">
          <cell r="C992" t="str">
            <v xml:space="preserve"> </v>
          </cell>
          <cell r="D992" t="str">
            <v/>
          </cell>
          <cell r="F992" t="str">
            <v/>
          </cell>
          <cell r="G992" t="str">
            <v/>
          </cell>
          <cell r="H992" t="str">
            <v xml:space="preserve"> </v>
          </cell>
        </row>
        <row r="993">
          <cell r="C993" t="str">
            <v xml:space="preserve"> </v>
          </cell>
          <cell r="D993" t="str">
            <v/>
          </cell>
          <cell r="F993" t="str">
            <v/>
          </cell>
          <cell r="G993" t="str">
            <v/>
          </cell>
          <cell r="H993" t="str">
            <v xml:space="preserve"> </v>
          </cell>
        </row>
        <row r="994">
          <cell r="C994" t="str">
            <v xml:space="preserve"> </v>
          </cell>
          <cell r="D994" t="str">
            <v/>
          </cell>
          <cell r="F994" t="str">
            <v/>
          </cell>
          <cell r="G994" t="str">
            <v/>
          </cell>
          <cell r="H994" t="str">
            <v xml:space="preserve"> </v>
          </cell>
        </row>
        <row r="995">
          <cell r="C995" t="str">
            <v xml:space="preserve"> </v>
          </cell>
          <cell r="D995" t="str">
            <v/>
          </cell>
          <cell r="F995" t="str">
            <v/>
          </cell>
          <cell r="G995" t="str">
            <v/>
          </cell>
          <cell r="H995" t="str">
            <v xml:space="preserve"> </v>
          </cell>
        </row>
        <row r="996">
          <cell r="C996" t="str">
            <v xml:space="preserve"> </v>
          </cell>
          <cell r="D996" t="str">
            <v/>
          </cell>
          <cell r="F996" t="str">
            <v/>
          </cell>
          <cell r="G996" t="str">
            <v/>
          </cell>
          <cell r="H996" t="str">
            <v xml:space="preserve"> </v>
          </cell>
        </row>
        <row r="997">
          <cell r="C997" t="str">
            <v xml:space="preserve"> </v>
          </cell>
          <cell r="D997" t="str">
            <v/>
          </cell>
          <cell r="F997" t="str">
            <v/>
          </cell>
          <cell r="G997" t="str">
            <v/>
          </cell>
          <cell r="H997" t="str">
            <v xml:space="preserve"> </v>
          </cell>
        </row>
        <row r="998">
          <cell r="C998" t="str">
            <v xml:space="preserve"> </v>
          </cell>
          <cell r="D998" t="str">
            <v/>
          </cell>
          <cell r="F998" t="str">
            <v/>
          </cell>
          <cell r="G998" t="str">
            <v/>
          </cell>
          <cell r="H998" t="str">
            <v xml:space="preserve"> </v>
          </cell>
        </row>
        <row r="999">
          <cell r="C999" t="str">
            <v xml:space="preserve"> </v>
          </cell>
          <cell r="D999" t="str">
            <v/>
          </cell>
          <cell r="F999" t="str">
            <v/>
          </cell>
          <cell r="G999" t="str">
            <v/>
          </cell>
          <cell r="H999" t="str">
            <v xml:space="preserve"> </v>
          </cell>
        </row>
        <row r="1000">
          <cell r="C1000" t="str">
            <v xml:space="preserve"> </v>
          </cell>
          <cell r="D1000" t="str">
            <v/>
          </cell>
          <cell r="F1000" t="str">
            <v/>
          </cell>
          <cell r="G1000" t="str">
            <v/>
          </cell>
          <cell r="H1000" t="str">
            <v xml:space="preserve"> </v>
          </cell>
        </row>
        <row r="1001">
          <cell r="C1001" t="str">
            <v xml:space="preserve"> </v>
          </cell>
          <cell r="D1001" t="str">
            <v/>
          </cell>
          <cell r="F1001" t="str">
            <v/>
          </cell>
          <cell r="G1001" t="str">
            <v/>
          </cell>
          <cell r="H1001" t="str">
            <v xml:space="preserve"> </v>
          </cell>
        </row>
        <row r="1002">
          <cell r="C1002" t="str">
            <v xml:space="preserve"> </v>
          </cell>
          <cell r="D1002" t="str">
            <v/>
          </cell>
          <cell r="F1002" t="str">
            <v/>
          </cell>
          <cell r="G1002" t="str">
            <v/>
          </cell>
          <cell r="H1002" t="str">
            <v xml:space="preserve"> </v>
          </cell>
        </row>
        <row r="1003">
          <cell r="C1003" t="str">
            <v xml:space="preserve"> </v>
          </cell>
          <cell r="D1003" t="str">
            <v/>
          </cell>
          <cell r="F1003" t="str">
            <v/>
          </cell>
          <cell r="G1003" t="str">
            <v/>
          </cell>
          <cell r="H1003" t="str">
            <v xml:space="preserve"> </v>
          </cell>
        </row>
        <row r="1004">
          <cell r="C1004" t="str">
            <v xml:space="preserve"> </v>
          </cell>
          <cell r="D1004" t="str">
            <v/>
          </cell>
          <cell r="F1004" t="str">
            <v/>
          </cell>
          <cell r="G1004" t="str">
            <v/>
          </cell>
          <cell r="H1004" t="str">
            <v xml:space="preserve"> </v>
          </cell>
        </row>
        <row r="1005">
          <cell r="C1005" t="str">
            <v xml:space="preserve"> </v>
          </cell>
          <cell r="D1005" t="str">
            <v/>
          </cell>
          <cell r="F1005" t="str">
            <v/>
          </cell>
          <cell r="G1005" t="str">
            <v/>
          </cell>
          <cell r="H1005" t="str">
            <v xml:space="preserve"> </v>
          </cell>
        </row>
        <row r="1006">
          <cell r="C1006" t="str">
            <v xml:space="preserve"> </v>
          </cell>
          <cell r="D1006" t="str">
            <v/>
          </cell>
          <cell r="F1006" t="str">
            <v/>
          </cell>
          <cell r="G1006" t="str">
            <v/>
          </cell>
          <cell r="H1006" t="str">
            <v xml:space="preserve"> </v>
          </cell>
        </row>
        <row r="1007">
          <cell r="C1007" t="str">
            <v xml:space="preserve"> </v>
          </cell>
          <cell r="D1007" t="str">
            <v/>
          </cell>
          <cell r="F1007" t="str">
            <v/>
          </cell>
          <cell r="G1007" t="str">
            <v/>
          </cell>
          <cell r="H1007" t="str">
            <v xml:space="preserve"> </v>
          </cell>
        </row>
        <row r="1008">
          <cell r="C1008" t="str">
            <v xml:space="preserve"> </v>
          </cell>
          <cell r="D1008" t="str">
            <v/>
          </cell>
          <cell r="F1008" t="str">
            <v/>
          </cell>
          <cell r="G1008" t="str">
            <v/>
          </cell>
          <cell r="H1008" t="str">
            <v xml:space="preserve"> </v>
          </cell>
        </row>
        <row r="1009">
          <cell r="C1009" t="str">
            <v xml:space="preserve"> </v>
          </cell>
          <cell r="D1009" t="str">
            <v/>
          </cell>
          <cell r="F1009" t="str">
            <v/>
          </cell>
          <cell r="G1009" t="str">
            <v/>
          </cell>
          <cell r="H1009" t="str">
            <v xml:space="preserve"> </v>
          </cell>
        </row>
        <row r="1010">
          <cell r="C1010" t="str">
            <v xml:space="preserve"> </v>
          </cell>
          <cell r="D1010" t="str">
            <v/>
          </cell>
          <cell r="F1010" t="str">
            <v/>
          </cell>
          <cell r="G1010" t="str">
            <v/>
          </cell>
          <cell r="H1010" t="str">
            <v xml:space="preserve"> </v>
          </cell>
        </row>
        <row r="1011">
          <cell r="C1011" t="str">
            <v xml:space="preserve"> </v>
          </cell>
          <cell r="D1011" t="str">
            <v/>
          </cell>
          <cell r="F1011" t="str">
            <v/>
          </cell>
          <cell r="G1011" t="str">
            <v/>
          </cell>
          <cell r="H1011" t="str">
            <v xml:space="preserve"> </v>
          </cell>
        </row>
        <row r="1012">
          <cell r="C1012" t="str">
            <v xml:space="preserve"> </v>
          </cell>
          <cell r="D1012" t="str">
            <v/>
          </cell>
          <cell r="F1012" t="str">
            <v/>
          </cell>
          <cell r="G1012" t="str">
            <v/>
          </cell>
          <cell r="H1012" t="str">
            <v xml:space="preserve"> </v>
          </cell>
        </row>
        <row r="1013">
          <cell r="C1013" t="str">
            <v xml:space="preserve"> </v>
          </cell>
          <cell r="D1013" t="str">
            <v/>
          </cell>
          <cell r="F1013" t="str">
            <v/>
          </cell>
          <cell r="G1013" t="str">
            <v/>
          </cell>
          <cell r="H1013" t="str">
            <v xml:space="preserve"> </v>
          </cell>
        </row>
        <row r="1014">
          <cell r="C1014" t="str">
            <v xml:space="preserve"> </v>
          </cell>
          <cell r="D1014" t="str">
            <v/>
          </cell>
          <cell r="F1014" t="str">
            <v/>
          </cell>
          <cell r="G1014" t="str">
            <v/>
          </cell>
          <cell r="H1014" t="str">
            <v xml:space="preserve"> </v>
          </cell>
        </row>
        <row r="1015">
          <cell r="C1015" t="str">
            <v xml:space="preserve"> </v>
          </cell>
          <cell r="D1015" t="str">
            <v/>
          </cell>
          <cell r="F1015" t="str">
            <v/>
          </cell>
          <cell r="G1015" t="str">
            <v/>
          </cell>
          <cell r="H1015" t="str">
            <v xml:space="preserve"> </v>
          </cell>
        </row>
        <row r="1016">
          <cell r="C1016" t="str">
            <v xml:space="preserve"> </v>
          </cell>
          <cell r="D1016" t="str">
            <v/>
          </cell>
          <cell r="F1016" t="str">
            <v/>
          </cell>
          <cell r="G1016" t="str">
            <v/>
          </cell>
          <cell r="H1016" t="str">
            <v xml:space="preserve"> </v>
          </cell>
        </row>
        <row r="1017">
          <cell r="C1017" t="str">
            <v xml:space="preserve"> </v>
          </cell>
          <cell r="D1017" t="str">
            <v/>
          </cell>
          <cell r="F1017" t="str">
            <v/>
          </cell>
          <cell r="G1017" t="str">
            <v/>
          </cell>
          <cell r="H1017" t="str">
            <v xml:space="preserve"> </v>
          </cell>
        </row>
        <row r="1018">
          <cell r="C1018" t="str">
            <v xml:space="preserve"> </v>
          </cell>
          <cell r="D1018" t="str">
            <v/>
          </cell>
          <cell r="F1018" t="str">
            <v/>
          </cell>
          <cell r="G1018" t="str">
            <v/>
          </cell>
          <cell r="H1018" t="str">
            <v xml:space="preserve"> </v>
          </cell>
        </row>
        <row r="1019">
          <cell r="C1019" t="str">
            <v xml:space="preserve"> </v>
          </cell>
          <cell r="D1019" t="str">
            <v/>
          </cell>
          <cell r="F1019" t="str">
            <v/>
          </cell>
          <cell r="G1019" t="str">
            <v/>
          </cell>
          <cell r="H1019" t="str">
            <v xml:space="preserve"> </v>
          </cell>
        </row>
        <row r="1020">
          <cell r="C1020" t="str">
            <v xml:space="preserve"> </v>
          </cell>
          <cell r="D1020" t="str">
            <v/>
          </cell>
          <cell r="F1020" t="str">
            <v/>
          </cell>
          <cell r="G1020" t="str">
            <v/>
          </cell>
          <cell r="H1020" t="str">
            <v xml:space="preserve"> </v>
          </cell>
        </row>
        <row r="1021">
          <cell r="C1021" t="str">
            <v xml:space="preserve"> </v>
          </cell>
          <cell r="D1021" t="str">
            <v/>
          </cell>
          <cell r="F1021" t="str">
            <v/>
          </cell>
          <cell r="G1021" t="str">
            <v/>
          </cell>
          <cell r="H1021" t="str">
            <v xml:space="preserve"> </v>
          </cell>
        </row>
        <row r="1022">
          <cell r="C1022" t="str">
            <v xml:space="preserve"> </v>
          </cell>
          <cell r="D1022" t="str">
            <v/>
          </cell>
          <cell r="F1022" t="str">
            <v/>
          </cell>
          <cell r="G1022" t="str">
            <v/>
          </cell>
          <cell r="H1022" t="str">
            <v xml:space="preserve"> </v>
          </cell>
        </row>
        <row r="1023">
          <cell r="C1023" t="str">
            <v xml:space="preserve"> </v>
          </cell>
          <cell r="D1023" t="str">
            <v/>
          </cell>
          <cell r="F1023" t="str">
            <v/>
          </cell>
          <cell r="G1023" t="str">
            <v/>
          </cell>
          <cell r="H1023" t="str">
            <v xml:space="preserve"> </v>
          </cell>
        </row>
        <row r="1024">
          <cell r="C1024" t="str">
            <v xml:space="preserve"> </v>
          </cell>
          <cell r="D1024" t="str">
            <v/>
          </cell>
          <cell r="F1024" t="str">
            <v/>
          </cell>
          <cell r="G1024" t="str">
            <v/>
          </cell>
          <cell r="H1024" t="str">
            <v xml:space="preserve"> </v>
          </cell>
        </row>
        <row r="1025">
          <cell r="C1025" t="str">
            <v xml:space="preserve"> </v>
          </cell>
          <cell r="D1025" t="str">
            <v/>
          </cell>
          <cell r="F1025" t="str">
            <v/>
          </cell>
          <cell r="G1025" t="str">
            <v/>
          </cell>
          <cell r="H1025" t="str">
            <v xml:space="preserve"> </v>
          </cell>
        </row>
        <row r="1026">
          <cell r="C1026" t="str">
            <v xml:space="preserve"> </v>
          </cell>
          <cell r="D1026" t="str">
            <v/>
          </cell>
          <cell r="F1026" t="str">
            <v/>
          </cell>
          <cell r="G1026" t="str">
            <v/>
          </cell>
          <cell r="H1026" t="str">
            <v xml:space="preserve"> </v>
          </cell>
        </row>
        <row r="1027">
          <cell r="C1027" t="str">
            <v xml:space="preserve"> </v>
          </cell>
          <cell r="D1027" t="str">
            <v/>
          </cell>
          <cell r="F1027" t="str">
            <v/>
          </cell>
          <cell r="G1027" t="str">
            <v/>
          </cell>
          <cell r="H1027" t="str">
            <v xml:space="preserve"> </v>
          </cell>
        </row>
        <row r="1028">
          <cell r="C1028" t="str">
            <v xml:space="preserve"> </v>
          </cell>
          <cell r="D1028" t="str">
            <v/>
          </cell>
          <cell r="F1028" t="str">
            <v/>
          </cell>
          <cell r="G1028" t="str">
            <v/>
          </cell>
          <cell r="H1028" t="str">
            <v xml:space="preserve"> </v>
          </cell>
        </row>
        <row r="1029">
          <cell r="C1029" t="str">
            <v xml:space="preserve"> </v>
          </cell>
          <cell r="D1029" t="str">
            <v/>
          </cell>
          <cell r="F1029" t="str">
            <v/>
          </cell>
          <cell r="G1029" t="str">
            <v/>
          </cell>
          <cell r="H1029" t="str">
            <v xml:space="preserve"> </v>
          </cell>
        </row>
        <row r="1030">
          <cell r="C1030" t="str">
            <v xml:space="preserve"> </v>
          </cell>
          <cell r="D1030" t="str">
            <v/>
          </cell>
          <cell r="F1030" t="str">
            <v/>
          </cell>
          <cell r="G1030" t="str">
            <v/>
          </cell>
          <cell r="H1030" t="str">
            <v xml:space="preserve"> </v>
          </cell>
        </row>
        <row r="1031">
          <cell r="C1031" t="str">
            <v xml:space="preserve"> </v>
          </cell>
          <cell r="D1031" t="str">
            <v/>
          </cell>
          <cell r="F1031" t="str">
            <v/>
          </cell>
          <cell r="G1031" t="str">
            <v/>
          </cell>
          <cell r="H1031" t="str">
            <v xml:space="preserve"> </v>
          </cell>
        </row>
        <row r="1032">
          <cell r="C1032" t="str">
            <v xml:space="preserve"> </v>
          </cell>
          <cell r="D1032" t="str">
            <v/>
          </cell>
          <cell r="F1032" t="str">
            <v/>
          </cell>
          <cell r="G1032" t="str">
            <v/>
          </cell>
          <cell r="H1032" t="str">
            <v xml:space="preserve"> </v>
          </cell>
        </row>
        <row r="1033">
          <cell r="C1033" t="str">
            <v xml:space="preserve"> </v>
          </cell>
          <cell r="D1033" t="str">
            <v/>
          </cell>
          <cell r="F1033" t="str">
            <v/>
          </cell>
          <cell r="G1033" t="str">
            <v/>
          </cell>
          <cell r="H1033" t="str">
            <v xml:space="preserve"> </v>
          </cell>
        </row>
        <row r="1034">
          <cell r="C1034" t="str">
            <v xml:space="preserve"> </v>
          </cell>
          <cell r="D1034" t="str">
            <v/>
          </cell>
          <cell r="F1034" t="str">
            <v/>
          </cell>
          <cell r="G1034" t="str">
            <v/>
          </cell>
          <cell r="H1034" t="str">
            <v xml:space="preserve"> </v>
          </cell>
        </row>
        <row r="1035">
          <cell r="C1035" t="str">
            <v xml:space="preserve"> </v>
          </cell>
          <cell r="D1035" t="str">
            <v/>
          </cell>
          <cell r="F1035" t="str">
            <v/>
          </cell>
          <cell r="G1035" t="str">
            <v/>
          </cell>
          <cell r="H1035" t="str">
            <v xml:space="preserve"> </v>
          </cell>
        </row>
        <row r="1036">
          <cell r="C1036" t="str">
            <v xml:space="preserve"> </v>
          </cell>
          <cell r="D1036" t="str">
            <v/>
          </cell>
          <cell r="F1036" t="str">
            <v/>
          </cell>
          <cell r="G1036" t="str">
            <v/>
          </cell>
          <cell r="H1036" t="str">
            <v xml:space="preserve"> </v>
          </cell>
        </row>
        <row r="1037">
          <cell r="C1037" t="str">
            <v xml:space="preserve"> </v>
          </cell>
          <cell r="D1037" t="str">
            <v/>
          </cell>
          <cell r="F1037" t="str">
            <v/>
          </cell>
          <cell r="G1037" t="str">
            <v/>
          </cell>
          <cell r="H1037" t="str">
            <v xml:space="preserve"> </v>
          </cell>
        </row>
        <row r="1038">
          <cell r="C1038" t="str">
            <v xml:space="preserve"> </v>
          </cell>
          <cell r="D1038" t="str">
            <v/>
          </cell>
          <cell r="F1038" t="str">
            <v/>
          </cell>
          <cell r="G1038" t="str">
            <v/>
          </cell>
          <cell r="H1038" t="str">
            <v xml:space="preserve"> </v>
          </cell>
        </row>
        <row r="1039">
          <cell r="C1039" t="str">
            <v xml:space="preserve"> </v>
          </cell>
          <cell r="D1039" t="str">
            <v/>
          </cell>
          <cell r="F1039" t="str">
            <v/>
          </cell>
          <cell r="G1039" t="str">
            <v/>
          </cell>
          <cell r="H1039" t="str">
            <v xml:space="preserve"> </v>
          </cell>
        </row>
        <row r="1040">
          <cell r="C1040" t="str">
            <v xml:space="preserve"> </v>
          </cell>
          <cell r="D1040" t="str">
            <v/>
          </cell>
          <cell r="F1040" t="str">
            <v/>
          </cell>
          <cell r="G1040" t="str">
            <v/>
          </cell>
          <cell r="H1040" t="str">
            <v xml:space="preserve"> </v>
          </cell>
        </row>
        <row r="1041">
          <cell r="C1041" t="str">
            <v xml:space="preserve"> </v>
          </cell>
          <cell r="D1041" t="str">
            <v/>
          </cell>
          <cell r="F1041" t="str">
            <v/>
          </cell>
          <cell r="G1041" t="str">
            <v/>
          </cell>
          <cell r="H1041" t="str">
            <v xml:space="preserve"> </v>
          </cell>
        </row>
        <row r="1042">
          <cell r="C1042" t="str">
            <v xml:space="preserve"> </v>
          </cell>
          <cell r="D1042" t="str">
            <v/>
          </cell>
          <cell r="F1042" t="str">
            <v/>
          </cell>
          <cell r="G1042" t="str">
            <v/>
          </cell>
          <cell r="H1042" t="str">
            <v xml:space="preserve"> </v>
          </cell>
        </row>
        <row r="1043">
          <cell r="C1043" t="str">
            <v xml:space="preserve"> </v>
          </cell>
          <cell r="D1043" t="str">
            <v/>
          </cell>
          <cell r="F1043" t="str">
            <v/>
          </cell>
          <cell r="G1043" t="str">
            <v/>
          </cell>
          <cell r="H1043" t="str">
            <v xml:space="preserve"> </v>
          </cell>
        </row>
        <row r="1044">
          <cell r="C1044" t="str">
            <v xml:space="preserve"> </v>
          </cell>
          <cell r="D1044" t="str">
            <v/>
          </cell>
          <cell r="F1044" t="str">
            <v/>
          </cell>
          <cell r="G1044" t="str">
            <v/>
          </cell>
          <cell r="H1044" t="str">
            <v xml:space="preserve"> </v>
          </cell>
        </row>
        <row r="1045">
          <cell r="C1045" t="str">
            <v xml:space="preserve"> </v>
          </cell>
          <cell r="D1045" t="str">
            <v/>
          </cell>
          <cell r="F1045" t="str">
            <v/>
          </cell>
          <cell r="G1045" t="str">
            <v/>
          </cell>
          <cell r="H1045" t="str">
            <v xml:space="preserve"> </v>
          </cell>
        </row>
        <row r="1046">
          <cell r="C1046" t="str">
            <v xml:space="preserve"> </v>
          </cell>
          <cell r="D1046" t="str">
            <v/>
          </cell>
          <cell r="F1046" t="str">
            <v/>
          </cell>
          <cell r="G1046" t="str">
            <v/>
          </cell>
          <cell r="H1046" t="str">
            <v xml:space="preserve"> </v>
          </cell>
        </row>
        <row r="1047">
          <cell r="C1047" t="str">
            <v xml:space="preserve"> </v>
          </cell>
          <cell r="D1047" t="str">
            <v/>
          </cell>
          <cell r="F1047" t="str">
            <v/>
          </cell>
          <cell r="G1047" t="str">
            <v/>
          </cell>
          <cell r="H1047" t="str">
            <v xml:space="preserve"> </v>
          </cell>
        </row>
        <row r="1048">
          <cell r="C1048" t="str">
            <v xml:space="preserve"> </v>
          </cell>
          <cell r="D1048" t="str">
            <v/>
          </cell>
          <cell r="F1048" t="str">
            <v/>
          </cell>
          <cell r="G1048" t="str">
            <v/>
          </cell>
          <cell r="H1048" t="str">
            <v xml:space="preserve"> </v>
          </cell>
        </row>
        <row r="1049">
          <cell r="C1049" t="str">
            <v xml:space="preserve"> </v>
          </cell>
          <cell r="D1049" t="str">
            <v/>
          </cell>
          <cell r="F1049" t="str">
            <v/>
          </cell>
          <cell r="G1049" t="str">
            <v/>
          </cell>
          <cell r="H1049" t="str">
            <v xml:space="preserve"> </v>
          </cell>
        </row>
        <row r="1050">
          <cell r="C1050" t="str">
            <v xml:space="preserve"> </v>
          </cell>
          <cell r="D1050" t="str">
            <v/>
          </cell>
          <cell r="F1050" t="str">
            <v/>
          </cell>
          <cell r="G1050" t="str">
            <v/>
          </cell>
          <cell r="H1050" t="str">
            <v xml:space="preserve"> </v>
          </cell>
        </row>
        <row r="1051">
          <cell r="C1051" t="str">
            <v xml:space="preserve"> </v>
          </cell>
          <cell r="D1051" t="str">
            <v/>
          </cell>
          <cell r="F1051" t="str">
            <v/>
          </cell>
          <cell r="G1051" t="str">
            <v/>
          </cell>
          <cell r="H1051" t="str">
            <v xml:space="preserve"> </v>
          </cell>
        </row>
        <row r="1052">
          <cell r="C1052" t="str">
            <v xml:space="preserve"> </v>
          </cell>
          <cell r="D1052" t="str">
            <v/>
          </cell>
          <cell r="F1052" t="str">
            <v/>
          </cell>
          <cell r="G1052" t="str">
            <v/>
          </cell>
          <cell r="H1052" t="str">
            <v xml:space="preserve"> </v>
          </cell>
        </row>
        <row r="1053">
          <cell r="C1053" t="str">
            <v xml:space="preserve"> </v>
          </cell>
          <cell r="D1053" t="str">
            <v/>
          </cell>
          <cell r="F1053" t="str">
            <v/>
          </cell>
          <cell r="G1053" t="str">
            <v/>
          </cell>
          <cell r="H1053" t="str">
            <v xml:space="preserve"> </v>
          </cell>
        </row>
        <row r="1054">
          <cell r="C1054" t="str">
            <v xml:space="preserve"> </v>
          </cell>
          <cell r="D1054" t="str">
            <v/>
          </cell>
          <cell r="F1054" t="str">
            <v/>
          </cell>
          <cell r="G1054" t="str">
            <v/>
          </cell>
          <cell r="H1054" t="str">
            <v xml:space="preserve"> </v>
          </cell>
        </row>
        <row r="1055">
          <cell r="C1055" t="str">
            <v xml:space="preserve"> </v>
          </cell>
          <cell r="D1055" t="str">
            <v/>
          </cell>
          <cell r="F1055" t="str">
            <v/>
          </cell>
          <cell r="G1055" t="str">
            <v/>
          </cell>
          <cell r="H1055" t="str">
            <v xml:space="preserve"> </v>
          </cell>
        </row>
        <row r="1056">
          <cell r="C1056" t="str">
            <v xml:space="preserve"> </v>
          </cell>
          <cell r="D1056" t="str">
            <v/>
          </cell>
          <cell r="F1056" t="str">
            <v/>
          </cell>
          <cell r="G1056" t="str">
            <v/>
          </cell>
          <cell r="H1056" t="str">
            <v xml:space="preserve"> </v>
          </cell>
        </row>
        <row r="1057">
          <cell r="C1057" t="str">
            <v xml:space="preserve"> </v>
          </cell>
          <cell r="D1057" t="str">
            <v/>
          </cell>
          <cell r="F1057" t="str">
            <v/>
          </cell>
          <cell r="G1057" t="str">
            <v/>
          </cell>
          <cell r="H1057" t="str">
            <v xml:space="preserve"> </v>
          </cell>
        </row>
        <row r="1058">
          <cell r="C1058" t="str">
            <v xml:space="preserve"> </v>
          </cell>
          <cell r="D1058" t="str">
            <v/>
          </cell>
          <cell r="F1058" t="str">
            <v/>
          </cell>
          <cell r="G1058" t="str">
            <v/>
          </cell>
          <cell r="H1058" t="str">
            <v xml:space="preserve"> </v>
          </cell>
        </row>
        <row r="1059">
          <cell r="C1059" t="str">
            <v xml:space="preserve"> </v>
          </cell>
          <cell r="D1059" t="str">
            <v/>
          </cell>
          <cell r="F1059" t="str">
            <v/>
          </cell>
          <cell r="G1059" t="str">
            <v/>
          </cell>
          <cell r="H1059" t="str">
            <v xml:space="preserve"> </v>
          </cell>
        </row>
        <row r="1060">
          <cell r="C1060" t="str">
            <v xml:space="preserve"> </v>
          </cell>
          <cell r="D1060" t="str">
            <v/>
          </cell>
          <cell r="F1060" t="str">
            <v/>
          </cell>
          <cell r="G1060" t="str">
            <v/>
          </cell>
          <cell r="H1060" t="str">
            <v xml:space="preserve"> </v>
          </cell>
        </row>
        <row r="1061">
          <cell r="C1061" t="str">
            <v xml:space="preserve"> </v>
          </cell>
          <cell r="D1061" t="str">
            <v/>
          </cell>
          <cell r="F1061" t="str">
            <v/>
          </cell>
          <cell r="G1061" t="str">
            <v/>
          </cell>
          <cell r="H1061" t="str">
            <v xml:space="preserve"> </v>
          </cell>
        </row>
        <row r="1062">
          <cell r="C1062" t="str">
            <v xml:space="preserve"> </v>
          </cell>
          <cell r="D1062" t="str">
            <v/>
          </cell>
          <cell r="F1062" t="str">
            <v/>
          </cell>
          <cell r="G1062" t="str">
            <v/>
          </cell>
          <cell r="H1062" t="str">
            <v xml:space="preserve"> </v>
          </cell>
        </row>
        <row r="1063">
          <cell r="C1063" t="str">
            <v xml:space="preserve"> </v>
          </cell>
          <cell r="D1063" t="str">
            <v/>
          </cell>
          <cell r="F1063" t="str">
            <v/>
          </cell>
          <cell r="G1063" t="str">
            <v/>
          </cell>
          <cell r="H1063" t="str">
            <v xml:space="preserve"> </v>
          </cell>
        </row>
        <row r="1064">
          <cell r="C1064" t="str">
            <v xml:space="preserve"> </v>
          </cell>
          <cell r="D1064" t="str">
            <v/>
          </cell>
          <cell r="F1064" t="str">
            <v/>
          </cell>
          <cell r="G1064" t="str">
            <v/>
          </cell>
          <cell r="H1064" t="str">
            <v xml:space="preserve"> </v>
          </cell>
        </row>
        <row r="1065">
          <cell r="C1065" t="str">
            <v xml:space="preserve"> </v>
          </cell>
          <cell r="D1065" t="str">
            <v/>
          </cell>
          <cell r="F1065" t="str">
            <v/>
          </cell>
          <cell r="G1065" t="str">
            <v/>
          </cell>
          <cell r="H1065" t="str">
            <v xml:space="preserve"> </v>
          </cell>
        </row>
        <row r="1066">
          <cell r="C1066" t="str">
            <v xml:space="preserve"> </v>
          </cell>
          <cell r="D1066" t="str">
            <v/>
          </cell>
          <cell r="F1066" t="str">
            <v/>
          </cell>
          <cell r="G1066" t="str">
            <v/>
          </cell>
          <cell r="H1066" t="str">
            <v xml:space="preserve"> </v>
          </cell>
        </row>
        <row r="1067">
          <cell r="C1067" t="str">
            <v xml:space="preserve"> </v>
          </cell>
          <cell r="D1067" t="str">
            <v/>
          </cell>
          <cell r="F1067" t="str">
            <v/>
          </cell>
          <cell r="G1067" t="str">
            <v/>
          </cell>
          <cell r="H1067" t="str">
            <v xml:space="preserve"> </v>
          </cell>
        </row>
        <row r="1068">
          <cell r="C1068" t="str">
            <v xml:space="preserve"> </v>
          </cell>
          <cell r="D1068" t="str">
            <v/>
          </cell>
          <cell r="F1068" t="str">
            <v/>
          </cell>
          <cell r="G1068" t="str">
            <v/>
          </cell>
          <cell r="H1068" t="str">
            <v xml:space="preserve"> </v>
          </cell>
        </row>
        <row r="1069">
          <cell r="C1069" t="str">
            <v xml:space="preserve"> </v>
          </cell>
          <cell r="D1069" t="str">
            <v/>
          </cell>
          <cell r="F1069" t="str">
            <v/>
          </cell>
          <cell r="G1069" t="str">
            <v/>
          </cell>
          <cell r="H1069" t="str">
            <v xml:space="preserve"> </v>
          </cell>
        </row>
        <row r="1070">
          <cell r="C1070" t="str">
            <v xml:space="preserve"> </v>
          </cell>
          <cell r="D1070" t="str">
            <v/>
          </cell>
          <cell r="F1070" t="str">
            <v/>
          </cell>
          <cell r="G1070" t="str">
            <v/>
          </cell>
          <cell r="H1070" t="str">
            <v xml:space="preserve"> </v>
          </cell>
        </row>
        <row r="1071">
          <cell r="C1071" t="str">
            <v xml:space="preserve"> </v>
          </cell>
          <cell r="D1071" t="str">
            <v/>
          </cell>
          <cell r="F1071" t="str">
            <v/>
          </cell>
          <cell r="G1071" t="str">
            <v/>
          </cell>
          <cell r="H1071" t="str">
            <v xml:space="preserve"> </v>
          </cell>
        </row>
        <row r="1072">
          <cell r="C1072" t="str">
            <v xml:space="preserve"> </v>
          </cell>
          <cell r="D1072" t="str">
            <v/>
          </cell>
          <cell r="F1072" t="str">
            <v/>
          </cell>
          <cell r="G1072" t="str">
            <v/>
          </cell>
          <cell r="H1072" t="str">
            <v xml:space="preserve"> </v>
          </cell>
        </row>
        <row r="1073">
          <cell r="C1073" t="str">
            <v xml:space="preserve"> </v>
          </cell>
          <cell r="D1073" t="str">
            <v/>
          </cell>
          <cell r="F1073" t="str">
            <v/>
          </cell>
          <cell r="G1073" t="str">
            <v/>
          </cell>
          <cell r="H1073" t="str">
            <v xml:space="preserve"> </v>
          </cell>
        </row>
        <row r="1074">
          <cell r="C1074" t="str">
            <v xml:space="preserve"> </v>
          </cell>
          <cell r="D1074" t="str">
            <v/>
          </cell>
          <cell r="F1074" t="str">
            <v/>
          </cell>
          <cell r="G1074" t="str">
            <v/>
          </cell>
          <cell r="H1074" t="str">
            <v xml:space="preserve"> </v>
          </cell>
        </row>
        <row r="1075">
          <cell r="C1075" t="str">
            <v xml:space="preserve"> </v>
          </cell>
          <cell r="D1075" t="str">
            <v/>
          </cell>
          <cell r="F1075" t="str">
            <v/>
          </cell>
          <cell r="G1075" t="str">
            <v/>
          </cell>
          <cell r="H1075" t="str">
            <v xml:space="preserve"> </v>
          </cell>
        </row>
        <row r="1076">
          <cell r="C1076" t="str">
            <v xml:space="preserve"> </v>
          </cell>
          <cell r="D1076" t="str">
            <v/>
          </cell>
          <cell r="F1076" t="str">
            <v/>
          </cell>
          <cell r="G1076" t="str">
            <v/>
          </cell>
          <cell r="H1076" t="str">
            <v xml:space="preserve"> </v>
          </cell>
        </row>
        <row r="1077">
          <cell r="C1077" t="str">
            <v xml:space="preserve"> </v>
          </cell>
          <cell r="D1077" t="str">
            <v/>
          </cell>
          <cell r="F1077" t="str">
            <v/>
          </cell>
          <cell r="G1077" t="str">
            <v/>
          </cell>
          <cell r="H1077" t="str">
            <v xml:space="preserve"> </v>
          </cell>
        </row>
        <row r="1078">
          <cell r="C1078" t="str">
            <v xml:space="preserve"> </v>
          </cell>
          <cell r="D1078" t="str">
            <v/>
          </cell>
          <cell r="F1078" t="str">
            <v/>
          </cell>
          <cell r="G1078" t="str">
            <v/>
          </cell>
          <cell r="H1078" t="str">
            <v xml:space="preserve"> </v>
          </cell>
        </row>
        <row r="1079">
          <cell r="C1079" t="str">
            <v xml:space="preserve"> </v>
          </cell>
          <cell r="D1079" t="str">
            <v/>
          </cell>
          <cell r="F1079" t="str">
            <v/>
          </cell>
          <cell r="G1079" t="str">
            <v/>
          </cell>
          <cell r="H1079" t="str">
            <v xml:space="preserve"> </v>
          </cell>
        </row>
        <row r="1080">
          <cell r="C1080" t="str">
            <v xml:space="preserve"> </v>
          </cell>
          <cell r="D1080" t="str">
            <v/>
          </cell>
          <cell r="F1080" t="str">
            <v/>
          </cell>
          <cell r="G1080" t="str">
            <v/>
          </cell>
          <cell r="H1080" t="str">
            <v xml:space="preserve"> </v>
          </cell>
        </row>
        <row r="1081">
          <cell r="C1081" t="str">
            <v xml:space="preserve"> </v>
          </cell>
          <cell r="D1081" t="str">
            <v/>
          </cell>
          <cell r="F1081" t="str">
            <v/>
          </cell>
          <cell r="G1081" t="str">
            <v/>
          </cell>
          <cell r="H1081" t="str">
            <v xml:space="preserve"> </v>
          </cell>
        </row>
        <row r="1082">
          <cell r="C1082" t="str">
            <v xml:space="preserve"> </v>
          </cell>
          <cell r="D1082" t="str">
            <v/>
          </cell>
          <cell r="F1082" t="str">
            <v/>
          </cell>
          <cell r="G1082" t="str">
            <v/>
          </cell>
          <cell r="H1082" t="str">
            <v xml:space="preserve"> </v>
          </cell>
        </row>
        <row r="1083">
          <cell r="C1083" t="str">
            <v xml:space="preserve"> </v>
          </cell>
          <cell r="D1083" t="str">
            <v/>
          </cell>
          <cell r="F1083" t="str">
            <v/>
          </cell>
          <cell r="G1083" t="str">
            <v/>
          </cell>
          <cell r="H1083" t="str">
            <v xml:space="preserve"> </v>
          </cell>
        </row>
        <row r="1084">
          <cell r="C1084" t="str">
            <v xml:space="preserve"> </v>
          </cell>
          <cell r="D1084" t="str">
            <v/>
          </cell>
          <cell r="F1084" t="str">
            <v/>
          </cell>
          <cell r="G1084" t="str">
            <v/>
          </cell>
          <cell r="H1084" t="str">
            <v xml:space="preserve"> </v>
          </cell>
        </row>
        <row r="1085">
          <cell r="C1085" t="str">
            <v xml:space="preserve"> </v>
          </cell>
          <cell r="D1085" t="str">
            <v/>
          </cell>
          <cell r="F1085" t="str">
            <v/>
          </cell>
          <cell r="G1085" t="str">
            <v/>
          </cell>
          <cell r="H1085" t="str">
            <v xml:space="preserve"> </v>
          </cell>
        </row>
        <row r="1086">
          <cell r="C1086" t="str">
            <v xml:space="preserve"> </v>
          </cell>
          <cell r="D1086" t="str">
            <v/>
          </cell>
          <cell r="F1086" t="str">
            <v/>
          </cell>
          <cell r="G1086" t="str">
            <v/>
          </cell>
          <cell r="H1086" t="str">
            <v xml:space="preserve"> </v>
          </cell>
        </row>
        <row r="1087">
          <cell r="C1087" t="str">
            <v xml:space="preserve"> </v>
          </cell>
          <cell r="D1087" t="str">
            <v/>
          </cell>
          <cell r="F1087" t="str">
            <v/>
          </cell>
          <cell r="G1087" t="str">
            <v/>
          </cell>
          <cell r="H1087" t="str">
            <v xml:space="preserve"> </v>
          </cell>
        </row>
        <row r="1088">
          <cell r="C1088" t="str">
            <v xml:space="preserve"> </v>
          </cell>
          <cell r="D1088" t="str">
            <v/>
          </cell>
          <cell r="F1088" t="str">
            <v/>
          </cell>
          <cell r="G1088" t="str">
            <v/>
          </cell>
          <cell r="H1088" t="str">
            <v xml:space="preserve"> </v>
          </cell>
        </row>
        <row r="1089">
          <cell r="C1089" t="str">
            <v xml:space="preserve"> </v>
          </cell>
          <cell r="D1089" t="str">
            <v/>
          </cell>
          <cell r="F1089" t="str">
            <v/>
          </cell>
          <cell r="G1089" t="str">
            <v/>
          </cell>
          <cell r="H1089" t="str">
            <v xml:space="preserve"> </v>
          </cell>
        </row>
        <row r="1090">
          <cell r="C1090" t="str">
            <v xml:space="preserve"> </v>
          </cell>
          <cell r="D1090" t="str">
            <v/>
          </cell>
          <cell r="F1090" t="str">
            <v/>
          </cell>
          <cell r="G1090" t="str">
            <v/>
          </cell>
          <cell r="H1090" t="str">
            <v xml:space="preserve"> </v>
          </cell>
        </row>
        <row r="1091">
          <cell r="C1091" t="str">
            <v xml:space="preserve"> </v>
          </cell>
          <cell r="D1091" t="str">
            <v/>
          </cell>
          <cell r="F1091" t="str">
            <v/>
          </cell>
          <cell r="G1091" t="str">
            <v/>
          </cell>
          <cell r="H1091" t="str">
            <v xml:space="preserve"> </v>
          </cell>
        </row>
        <row r="1092">
          <cell r="C1092" t="str">
            <v xml:space="preserve"> </v>
          </cell>
          <cell r="D1092" t="str">
            <v/>
          </cell>
          <cell r="F1092" t="str">
            <v/>
          </cell>
          <cell r="G1092" t="str">
            <v/>
          </cell>
          <cell r="H1092" t="str">
            <v xml:space="preserve"> </v>
          </cell>
        </row>
        <row r="1093">
          <cell r="C1093" t="str">
            <v xml:space="preserve"> </v>
          </cell>
          <cell r="D1093" t="str">
            <v/>
          </cell>
          <cell r="F1093" t="str">
            <v/>
          </cell>
          <cell r="G1093" t="str">
            <v/>
          </cell>
          <cell r="H1093" t="str">
            <v xml:space="preserve"> </v>
          </cell>
        </row>
        <row r="1094">
          <cell r="C1094" t="str">
            <v xml:space="preserve"> </v>
          </cell>
          <cell r="D1094" t="str">
            <v/>
          </cell>
          <cell r="F1094" t="str">
            <v/>
          </cell>
          <cell r="G1094" t="str">
            <v/>
          </cell>
          <cell r="H1094" t="str">
            <v xml:space="preserve"> </v>
          </cell>
        </row>
        <row r="1095">
          <cell r="C1095" t="str">
            <v xml:space="preserve"> </v>
          </cell>
          <cell r="D1095" t="str">
            <v/>
          </cell>
          <cell r="F1095" t="str">
            <v/>
          </cell>
          <cell r="G1095" t="str">
            <v/>
          </cell>
          <cell r="H1095" t="str">
            <v xml:space="preserve"> </v>
          </cell>
        </row>
        <row r="1096">
          <cell r="C1096" t="str">
            <v xml:space="preserve"> </v>
          </cell>
          <cell r="D1096" t="str">
            <v/>
          </cell>
          <cell r="F1096" t="str">
            <v/>
          </cell>
          <cell r="G1096" t="str">
            <v/>
          </cell>
          <cell r="H1096" t="str">
            <v xml:space="preserve"> </v>
          </cell>
        </row>
        <row r="1097">
          <cell r="C1097" t="str">
            <v xml:space="preserve"> </v>
          </cell>
          <cell r="D1097" t="str">
            <v/>
          </cell>
          <cell r="F1097" t="str">
            <v/>
          </cell>
          <cell r="G1097" t="str">
            <v/>
          </cell>
          <cell r="H1097" t="str">
            <v xml:space="preserve"> </v>
          </cell>
        </row>
        <row r="1098">
          <cell r="C1098" t="str">
            <v xml:space="preserve"> </v>
          </cell>
          <cell r="D1098" t="str">
            <v/>
          </cell>
          <cell r="F1098" t="str">
            <v/>
          </cell>
          <cell r="G1098" t="str">
            <v/>
          </cell>
          <cell r="H1098" t="str">
            <v xml:space="preserve"> </v>
          </cell>
        </row>
        <row r="1099">
          <cell r="C1099" t="str">
            <v xml:space="preserve"> </v>
          </cell>
          <cell r="D1099" t="str">
            <v/>
          </cell>
          <cell r="F1099" t="str">
            <v/>
          </cell>
          <cell r="G1099" t="str">
            <v/>
          </cell>
          <cell r="H1099" t="str">
            <v xml:space="preserve"> </v>
          </cell>
        </row>
        <row r="1100">
          <cell r="C1100" t="str">
            <v xml:space="preserve"> </v>
          </cell>
          <cell r="D1100" t="str">
            <v/>
          </cell>
          <cell r="F1100" t="str">
            <v/>
          </cell>
          <cell r="G1100" t="str">
            <v/>
          </cell>
          <cell r="H1100" t="str">
            <v xml:space="preserve"> </v>
          </cell>
        </row>
        <row r="1101">
          <cell r="C1101" t="str">
            <v xml:space="preserve"> </v>
          </cell>
          <cell r="D1101" t="str">
            <v/>
          </cell>
          <cell r="F1101" t="str">
            <v/>
          </cell>
          <cell r="G1101" t="str">
            <v/>
          </cell>
          <cell r="H1101" t="str">
            <v xml:space="preserve"> </v>
          </cell>
        </row>
        <row r="1102">
          <cell r="C1102" t="str">
            <v xml:space="preserve"> </v>
          </cell>
          <cell r="D1102" t="str">
            <v/>
          </cell>
          <cell r="F1102" t="str">
            <v/>
          </cell>
          <cell r="G1102" t="str">
            <v/>
          </cell>
          <cell r="H1102" t="str">
            <v xml:space="preserve"> </v>
          </cell>
        </row>
        <row r="1103">
          <cell r="C1103" t="str">
            <v xml:space="preserve"> </v>
          </cell>
          <cell r="D1103" t="str">
            <v/>
          </cell>
          <cell r="F1103" t="str">
            <v/>
          </cell>
          <cell r="G1103" t="str">
            <v/>
          </cell>
          <cell r="H1103" t="str">
            <v xml:space="preserve"> </v>
          </cell>
        </row>
        <row r="1104">
          <cell r="C1104" t="str">
            <v xml:space="preserve"> </v>
          </cell>
          <cell r="D1104" t="str">
            <v/>
          </cell>
          <cell r="F1104" t="str">
            <v/>
          </cell>
          <cell r="G1104" t="str">
            <v/>
          </cell>
          <cell r="H1104" t="str">
            <v xml:space="preserve"> </v>
          </cell>
        </row>
        <row r="1105">
          <cell r="C1105" t="str">
            <v xml:space="preserve"> </v>
          </cell>
          <cell r="D1105" t="str">
            <v/>
          </cell>
          <cell r="F1105" t="str">
            <v/>
          </cell>
          <cell r="G1105" t="str">
            <v/>
          </cell>
          <cell r="H1105" t="str">
            <v xml:space="preserve"> </v>
          </cell>
        </row>
        <row r="1106">
          <cell r="C1106" t="str">
            <v xml:space="preserve"> </v>
          </cell>
          <cell r="D1106" t="str">
            <v/>
          </cell>
          <cell r="F1106" t="str">
            <v/>
          </cell>
          <cell r="G1106" t="str">
            <v/>
          </cell>
          <cell r="H1106" t="str">
            <v xml:space="preserve"> </v>
          </cell>
        </row>
        <row r="1107">
          <cell r="C1107" t="str">
            <v xml:space="preserve"> </v>
          </cell>
          <cell r="D1107" t="str">
            <v/>
          </cell>
          <cell r="F1107" t="str">
            <v/>
          </cell>
          <cell r="G1107" t="str">
            <v/>
          </cell>
          <cell r="H1107" t="str">
            <v xml:space="preserve"> </v>
          </cell>
        </row>
        <row r="1108">
          <cell r="C1108" t="str">
            <v xml:space="preserve"> </v>
          </cell>
          <cell r="D1108" t="str">
            <v/>
          </cell>
          <cell r="F1108" t="str">
            <v/>
          </cell>
          <cell r="G1108" t="str">
            <v/>
          </cell>
          <cell r="H1108" t="str">
            <v xml:space="preserve"> </v>
          </cell>
        </row>
        <row r="1109">
          <cell r="C1109" t="str">
            <v xml:space="preserve"> </v>
          </cell>
          <cell r="D1109" t="str">
            <v/>
          </cell>
          <cell r="F1109" t="str">
            <v/>
          </cell>
          <cell r="G1109" t="str">
            <v/>
          </cell>
          <cell r="H1109" t="str">
            <v xml:space="preserve"> </v>
          </cell>
        </row>
        <row r="1110">
          <cell r="C1110" t="str">
            <v xml:space="preserve"> </v>
          </cell>
          <cell r="D1110" t="str">
            <v/>
          </cell>
          <cell r="F1110" t="str">
            <v/>
          </cell>
          <cell r="G1110" t="str">
            <v/>
          </cell>
          <cell r="H1110" t="str">
            <v xml:space="preserve"> </v>
          </cell>
        </row>
        <row r="1111">
          <cell r="C1111" t="str">
            <v xml:space="preserve"> </v>
          </cell>
          <cell r="D1111" t="str">
            <v/>
          </cell>
          <cell r="F1111" t="str">
            <v/>
          </cell>
          <cell r="G1111" t="str">
            <v/>
          </cell>
          <cell r="H1111" t="str">
            <v xml:space="preserve"> </v>
          </cell>
        </row>
        <row r="1112">
          <cell r="C1112" t="str">
            <v xml:space="preserve"> </v>
          </cell>
          <cell r="D1112" t="str">
            <v/>
          </cell>
          <cell r="F1112" t="str">
            <v/>
          </cell>
          <cell r="G1112" t="str">
            <v/>
          </cell>
          <cell r="H1112" t="str">
            <v xml:space="preserve"> </v>
          </cell>
        </row>
        <row r="1113">
          <cell r="C1113" t="str">
            <v xml:space="preserve"> </v>
          </cell>
          <cell r="D1113" t="str">
            <v/>
          </cell>
          <cell r="F1113" t="str">
            <v/>
          </cell>
          <cell r="G1113" t="str">
            <v/>
          </cell>
          <cell r="H1113" t="str">
            <v xml:space="preserve"> </v>
          </cell>
        </row>
        <row r="1114">
          <cell r="C1114" t="str">
            <v xml:space="preserve"> </v>
          </cell>
          <cell r="D1114" t="str">
            <v/>
          </cell>
          <cell r="F1114" t="str">
            <v/>
          </cell>
          <cell r="G1114" t="str">
            <v/>
          </cell>
          <cell r="H1114" t="str">
            <v xml:space="preserve"> </v>
          </cell>
        </row>
        <row r="1115">
          <cell r="C1115" t="str">
            <v xml:space="preserve"> </v>
          </cell>
          <cell r="D1115" t="str">
            <v/>
          </cell>
          <cell r="F1115" t="str">
            <v/>
          </cell>
          <cell r="G1115" t="str">
            <v/>
          </cell>
          <cell r="H1115" t="str">
            <v xml:space="preserve"> </v>
          </cell>
        </row>
        <row r="1116">
          <cell r="C1116" t="str">
            <v xml:space="preserve"> </v>
          </cell>
          <cell r="D1116" t="str">
            <v/>
          </cell>
          <cell r="F1116" t="str">
            <v/>
          </cell>
          <cell r="G1116" t="str">
            <v/>
          </cell>
          <cell r="H1116" t="str">
            <v xml:space="preserve"> </v>
          </cell>
        </row>
        <row r="1117">
          <cell r="C1117" t="str">
            <v xml:space="preserve"> </v>
          </cell>
          <cell r="D1117" t="str">
            <v/>
          </cell>
          <cell r="F1117" t="str">
            <v/>
          </cell>
          <cell r="G1117" t="str">
            <v/>
          </cell>
          <cell r="H1117" t="str">
            <v xml:space="preserve"> </v>
          </cell>
        </row>
        <row r="1118">
          <cell r="C1118" t="str">
            <v xml:space="preserve"> </v>
          </cell>
          <cell r="D1118" t="str">
            <v/>
          </cell>
          <cell r="F1118" t="str">
            <v/>
          </cell>
          <cell r="G1118" t="str">
            <v/>
          </cell>
          <cell r="H1118" t="str">
            <v xml:space="preserve"> </v>
          </cell>
        </row>
        <row r="1119">
          <cell r="C1119" t="str">
            <v xml:space="preserve"> </v>
          </cell>
          <cell r="D1119" t="str">
            <v/>
          </cell>
          <cell r="F1119" t="str">
            <v/>
          </cell>
          <cell r="G1119" t="str">
            <v/>
          </cell>
          <cell r="H1119" t="str">
            <v xml:space="preserve"> </v>
          </cell>
        </row>
        <row r="1120">
          <cell r="C1120" t="str">
            <v xml:space="preserve"> </v>
          </cell>
          <cell r="D1120" t="str">
            <v/>
          </cell>
          <cell r="F1120" t="str">
            <v/>
          </cell>
          <cell r="G1120" t="str">
            <v/>
          </cell>
          <cell r="H1120" t="str">
            <v xml:space="preserve"> </v>
          </cell>
        </row>
        <row r="1121">
          <cell r="C1121" t="str">
            <v xml:space="preserve"> </v>
          </cell>
          <cell r="D1121" t="str">
            <v/>
          </cell>
          <cell r="F1121" t="str">
            <v/>
          </cell>
          <cell r="G1121" t="str">
            <v/>
          </cell>
          <cell r="H1121" t="str">
            <v xml:space="preserve"> </v>
          </cell>
        </row>
        <row r="1122">
          <cell r="C1122" t="str">
            <v xml:space="preserve"> </v>
          </cell>
          <cell r="D1122" t="str">
            <v/>
          </cell>
          <cell r="F1122" t="str">
            <v/>
          </cell>
          <cell r="G1122" t="str">
            <v/>
          </cell>
          <cell r="H1122" t="str">
            <v xml:space="preserve"> </v>
          </cell>
        </row>
        <row r="1123">
          <cell r="C1123" t="str">
            <v xml:space="preserve"> </v>
          </cell>
          <cell r="D1123" t="str">
            <v/>
          </cell>
          <cell r="F1123" t="str">
            <v/>
          </cell>
          <cell r="G1123" t="str">
            <v/>
          </cell>
          <cell r="H1123" t="str">
            <v xml:space="preserve"> </v>
          </cell>
        </row>
        <row r="1124">
          <cell r="C1124" t="str">
            <v xml:space="preserve"> </v>
          </cell>
          <cell r="D1124" t="str">
            <v/>
          </cell>
          <cell r="F1124" t="str">
            <v/>
          </cell>
          <cell r="G1124" t="str">
            <v/>
          </cell>
          <cell r="H1124" t="str">
            <v xml:space="preserve"> </v>
          </cell>
        </row>
        <row r="1125">
          <cell r="C1125" t="str">
            <v xml:space="preserve"> </v>
          </cell>
          <cell r="D1125" t="str">
            <v/>
          </cell>
          <cell r="F1125" t="str">
            <v/>
          </cell>
          <cell r="G1125" t="str">
            <v/>
          </cell>
          <cell r="H1125" t="str">
            <v xml:space="preserve"> </v>
          </cell>
        </row>
        <row r="1126">
          <cell r="C1126" t="str">
            <v xml:space="preserve"> </v>
          </cell>
          <cell r="D1126" t="str">
            <v/>
          </cell>
          <cell r="F1126" t="str">
            <v/>
          </cell>
          <cell r="G1126" t="str">
            <v/>
          </cell>
          <cell r="H1126" t="str">
            <v xml:space="preserve"> </v>
          </cell>
        </row>
        <row r="1127">
          <cell r="C1127" t="str">
            <v xml:space="preserve"> </v>
          </cell>
          <cell r="D1127" t="str">
            <v/>
          </cell>
          <cell r="F1127" t="str">
            <v/>
          </cell>
          <cell r="G1127" t="str">
            <v/>
          </cell>
          <cell r="H1127" t="str">
            <v xml:space="preserve"> </v>
          </cell>
        </row>
        <row r="1128">
          <cell r="C1128" t="str">
            <v xml:space="preserve"> </v>
          </cell>
          <cell r="D1128" t="str">
            <v/>
          </cell>
          <cell r="F1128" t="str">
            <v/>
          </cell>
          <cell r="G1128" t="str">
            <v/>
          </cell>
          <cell r="H1128" t="str">
            <v xml:space="preserve"> </v>
          </cell>
        </row>
        <row r="1129">
          <cell r="C1129" t="str">
            <v xml:space="preserve"> </v>
          </cell>
          <cell r="D1129" t="str">
            <v/>
          </cell>
          <cell r="F1129" t="str">
            <v/>
          </cell>
          <cell r="G1129" t="str">
            <v/>
          </cell>
          <cell r="H1129" t="str">
            <v xml:space="preserve"> </v>
          </cell>
        </row>
        <row r="1130">
          <cell r="C1130" t="str">
            <v xml:space="preserve"> </v>
          </cell>
          <cell r="D1130" t="str">
            <v/>
          </cell>
          <cell r="F1130" t="str">
            <v/>
          </cell>
          <cell r="G1130" t="str">
            <v/>
          </cell>
          <cell r="H1130" t="str">
            <v xml:space="preserve"> </v>
          </cell>
        </row>
        <row r="1131">
          <cell r="C1131" t="str">
            <v xml:space="preserve"> </v>
          </cell>
          <cell r="D1131" t="str">
            <v/>
          </cell>
          <cell r="F1131" t="str">
            <v/>
          </cell>
          <cell r="G1131" t="str">
            <v/>
          </cell>
          <cell r="H1131" t="str">
            <v xml:space="preserve"> </v>
          </cell>
        </row>
        <row r="1132">
          <cell r="C1132" t="str">
            <v xml:space="preserve"> </v>
          </cell>
          <cell r="D1132" t="str">
            <v/>
          </cell>
          <cell r="F1132" t="str">
            <v/>
          </cell>
          <cell r="G1132" t="str">
            <v/>
          </cell>
          <cell r="H1132" t="str">
            <v xml:space="preserve"> </v>
          </cell>
        </row>
        <row r="1133">
          <cell r="C1133" t="str">
            <v xml:space="preserve"> </v>
          </cell>
          <cell r="D1133" t="str">
            <v/>
          </cell>
          <cell r="F1133" t="str">
            <v/>
          </cell>
          <cell r="G1133" t="str">
            <v/>
          </cell>
          <cell r="H1133" t="str">
            <v xml:space="preserve"> </v>
          </cell>
        </row>
        <row r="1134">
          <cell r="C1134" t="str">
            <v xml:space="preserve"> </v>
          </cell>
          <cell r="D1134" t="str">
            <v/>
          </cell>
          <cell r="F1134" t="str">
            <v/>
          </cell>
          <cell r="G1134" t="str">
            <v/>
          </cell>
          <cell r="H1134" t="str">
            <v xml:space="preserve"> </v>
          </cell>
        </row>
        <row r="1135">
          <cell r="C1135" t="str">
            <v xml:space="preserve"> </v>
          </cell>
          <cell r="D1135" t="str">
            <v/>
          </cell>
          <cell r="F1135" t="str">
            <v/>
          </cell>
          <cell r="G1135" t="str">
            <v/>
          </cell>
          <cell r="H1135" t="str">
            <v xml:space="preserve"> </v>
          </cell>
        </row>
        <row r="1136">
          <cell r="C1136" t="str">
            <v xml:space="preserve"> </v>
          </cell>
          <cell r="D1136" t="str">
            <v/>
          </cell>
          <cell r="F1136" t="str">
            <v/>
          </cell>
          <cell r="G1136" t="str">
            <v/>
          </cell>
          <cell r="H1136" t="str">
            <v xml:space="preserve"> </v>
          </cell>
        </row>
        <row r="1137">
          <cell r="C1137" t="str">
            <v xml:space="preserve"> </v>
          </cell>
          <cell r="D1137" t="str">
            <v/>
          </cell>
          <cell r="F1137" t="str">
            <v/>
          </cell>
          <cell r="G1137" t="str">
            <v/>
          </cell>
          <cell r="H1137" t="str">
            <v xml:space="preserve"> </v>
          </cell>
        </row>
        <row r="1138">
          <cell r="C1138" t="str">
            <v xml:space="preserve"> </v>
          </cell>
          <cell r="D1138" t="str">
            <v/>
          </cell>
          <cell r="F1138" t="str">
            <v/>
          </cell>
          <cell r="G1138" t="str">
            <v/>
          </cell>
          <cell r="H1138" t="str">
            <v xml:space="preserve"> </v>
          </cell>
        </row>
        <row r="1139">
          <cell r="C1139" t="str">
            <v xml:space="preserve"> </v>
          </cell>
          <cell r="D1139" t="str">
            <v/>
          </cell>
          <cell r="F1139" t="str">
            <v/>
          </cell>
          <cell r="G1139" t="str">
            <v/>
          </cell>
          <cell r="H1139" t="str">
            <v xml:space="preserve"> </v>
          </cell>
        </row>
        <row r="1140">
          <cell r="C1140" t="str">
            <v xml:space="preserve"> </v>
          </cell>
          <cell r="D1140" t="str">
            <v/>
          </cell>
          <cell r="F1140" t="str">
            <v/>
          </cell>
          <cell r="G1140" t="str">
            <v/>
          </cell>
          <cell r="H1140" t="str">
            <v xml:space="preserve"> </v>
          </cell>
        </row>
        <row r="1141">
          <cell r="C1141" t="str">
            <v xml:space="preserve"> </v>
          </cell>
          <cell r="D1141" t="str">
            <v/>
          </cell>
          <cell r="F1141" t="str">
            <v/>
          </cell>
          <cell r="G1141" t="str">
            <v/>
          </cell>
          <cell r="H1141" t="str">
            <v xml:space="preserve"> </v>
          </cell>
        </row>
        <row r="1142">
          <cell r="C1142" t="str">
            <v xml:space="preserve"> </v>
          </cell>
          <cell r="D1142" t="str">
            <v/>
          </cell>
          <cell r="F1142" t="str">
            <v/>
          </cell>
          <cell r="G1142" t="str">
            <v/>
          </cell>
          <cell r="H1142" t="str">
            <v xml:space="preserve"> </v>
          </cell>
        </row>
        <row r="1143">
          <cell r="C1143" t="str">
            <v xml:space="preserve"> </v>
          </cell>
          <cell r="D1143" t="str">
            <v/>
          </cell>
          <cell r="F1143" t="str">
            <v/>
          </cell>
          <cell r="G1143" t="str">
            <v/>
          </cell>
          <cell r="H1143" t="str">
            <v xml:space="preserve"> </v>
          </cell>
        </row>
        <row r="1144">
          <cell r="C1144" t="str">
            <v xml:space="preserve"> </v>
          </cell>
          <cell r="D1144" t="str">
            <v/>
          </cell>
          <cell r="F1144" t="str">
            <v/>
          </cell>
          <cell r="G1144" t="str">
            <v/>
          </cell>
          <cell r="H1144" t="str">
            <v xml:space="preserve"> </v>
          </cell>
        </row>
        <row r="1145">
          <cell r="C1145" t="str">
            <v xml:space="preserve"> </v>
          </cell>
          <cell r="D1145" t="str">
            <v/>
          </cell>
          <cell r="F1145" t="str">
            <v/>
          </cell>
          <cell r="G1145" t="str">
            <v/>
          </cell>
          <cell r="H1145" t="str">
            <v xml:space="preserve"> </v>
          </cell>
        </row>
        <row r="1146">
          <cell r="C1146" t="str">
            <v xml:space="preserve"> </v>
          </cell>
          <cell r="D1146" t="str">
            <v/>
          </cell>
          <cell r="F1146" t="str">
            <v/>
          </cell>
          <cell r="G1146" t="str">
            <v/>
          </cell>
          <cell r="H1146" t="str">
            <v xml:space="preserve"> </v>
          </cell>
        </row>
        <row r="1147">
          <cell r="C1147" t="str">
            <v xml:space="preserve"> </v>
          </cell>
          <cell r="D1147" t="str">
            <v/>
          </cell>
          <cell r="F1147" t="str">
            <v/>
          </cell>
          <cell r="G1147" t="str">
            <v/>
          </cell>
          <cell r="H1147" t="str">
            <v xml:space="preserve"> </v>
          </cell>
        </row>
        <row r="1148">
          <cell r="C1148" t="str">
            <v xml:space="preserve"> </v>
          </cell>
          <cell r="D1148" t="str">
            <v/>
          </cell>
          <cell r="F1148" t="str">
            <v/>
          </cell>
          <cell r="G1148" t="str">
            <v/>
          </cell>
          <cell r="H1148" t="str">
            <v xml:space="preserve"> </v>
          </cell>
        </row>
        <row r="1149">
          <cell r="C1149" t="str">
            <v xml:space="preserve"> </v>
          </cell>
          <cell r="D1149" t="str">
            <v/>
          </cell>
          <cell r="F1149" t="str">
            <v/>
          </cell>
          <cell r="G1149" t="str">
            <v/>
          </cell>
          <cell r="H1149" t="str">
            <v xml:space="preserve"> </v>
          </cell>
        </row>
        <row r="1150">
          <cell r="C1150" t="str">
            <v xml:space="preserve"> </v>
          </cell>
          <cell r="D1150" t="str">
            <v/>
          </cell>
          <cell r="F1150" t="str">
            <v/>
          </cell>
          <cell r="G1150" t="str">
            <v/>
          </cell>
          <cell r="H1150" t="str">
            <v xml:space="preserve"> </v>
          </cell>
        </row>
        <row r="1151">
          <cell r="C1151" t="str">
            <v xml:space="preserve"> </v>
          </cell>
          <cell r="D1151" t="str">
            <v/>
          </cell>
          <cell r="F1151" t="str">
            <v/>
          </cell>
          <cell r="G1151" t="str">
            <v/>
          </cell>
          <cell r="H1151" t="str">
            <v xml:space="preserve"> </v>
          </cell>
        </row>
        <row r="1152">
          <cell r="C1152" t="str">
            <v xml:space="preserve"> </v>
          </cell>
          <cell r="D1152" t="str">
            <v/>
          </cell>
          <cell r="F1152" t="str">
            <v/>
          </cell>
          <cell r="G1152" t="str">
            <v/>
          </cell>
          <cell r="H1152" t="str">
            <v xml:space="preserve"> </v>
          </cell>
        </row>
        <row r="1153">
          <cell r="C1153" t="str">
            <v xml:space="preserve"> </v>
          </cell>
          <cell r="D1153" t="str">
            <v/>
          </cell>
          <cell r="F1153" t="str">
            <v/>
          </cell>
          <cell r="G1153" t="str">
            <v/>
          </cell>
          <cell r="H1153" t="str">
            <v xml:space="preserve"> </v>
          </cell>
        </row>
        <row r="1154">
          <cell r="C1154" t="str">
            <v xml:space="preserve"> </v>
          </cell>
          <cell r="D1154" t="str">
            <v/>
          </cell>
          <cell r="F1154" t="str">
            <v/>
          </cell>
          <cell r="G1154" t="str">
            <v/>
          </cell>
          <cell r="H1154" t="str">
            <v xml:space="preserve"> </v>
          </cell>
        </row>
        <row r="1155">
          <cell r="C1155" t="str">
            <v xml:space="preserve"> </v>
          </cell>
          <cell r="D1155" t="str">
            <v/>
          </cell>
          <cell r="F1155" t="str">
            <v/>
          </cell>
          <cell r="G1155" t="str">
            <v/>
          </cell>
          <cell r="H1155" t="str">
            <v xml:space="preserve"> </v>
          </cell>
        </row>
        <row r="1156">
          <cell r="C1156" t="str">
            <v xml:space="preserve"> </v>
          </cell>
          <cell r="D1156" t="str">
            <v/>
          </cell>
          <cell r="F1156" t="str">
            <v/>
          </cell>
          <cell r="G1156" t="str">
            <v/>
          </cell>
          <cell r="H1156" t="str">
            <v xml:space="preserve"> </v>
          </cell>
        </row>
        <row r="1157">
          <cell r="C1157" t="str">
            <v xml:space="preserve"> </v>
          </cell>
          <cell r="D1157" t="str">
            <v/>
          </cell>
          <cell r="F1157" t="str">
            <v/>
          </cell>
          <cell r="G1157" t="str">
            <v/>
          </cell>
          <cell r="H1157" t="str">
            <v xml:space="preserve"> </v>
          </cell>
        </row>
        <row r="1158">
          <cell r="C1158" t="str">
            <v xml:space="preserve"> </v>
          </cell>
          <cell r="D1158" t="str">
            <v/>
          </cell>
          <cell r="F1158" t="str">
            <v/>
          </cell>
          <cell r="G1158" t="str">
            <v/>
          </cell>
          <cell r="H1158" t="str">
            <v xml:space="preserve"> </v>
          </cell>
        </row>
        <row r="1159">
          <cell r="C1159" t="str">
            <v xml:space="preserve"> </v>
          </cell>
          <cell r="D1159" t="str">
            <v/>
          </cell>
          <cell r="F1159" t="str">
            <v/>
          </cell>
          <cell r="G1159" t="str">
            <v/>
          </cell>
          <cell r="H1159" t="str">
            <v xml:space="preserve"> </v>
          </cell>
        </row>
        <row r="1160">
          <cell r="C1160" t="str">
            <v xml:space="preserve"> </v>
          </cell>
          <cell r="D1160" t="str">
            <v/>
          </cell>
          <cell r="F1160" t="str">
            <v/>
          </cell>
          <cell r="G1160" t="str">
            <v/>
          </cell>
          <cell r="H1160" t="str">
            <v xml:space="preserve"> </v>
          </cell>
        </row>
        <row r="1161">
          <cell r="C1161" t="str">
            <v xml:space="preserve"> </v>
          </cell>
          <cell r="D1161" t="str">
            <v/>
          </cell>
          <cell r="F1161" t="str">
            <v/>
          </cell>
          <cell r="G1161" t="str">
            <v/>
          </cell>
          <cell r="H1161" t="str">
            <v xml:space="preserve"> </v>
          </cell>
        </row>
        <row r="1162">
          <cell r="C1162" t="str">
            <v xml:space="preserve"> </v>
          </cell>
          <cell r="D1162" t="str">
            <v/>
          </cell>
          <cell r="F1162" t="str">
            <v/>
          </cell>
          <cell r="G1162" t="str">
            <v/>
          </cell>
          <cell r="H1162" t="str">
            <v xml:space="preserve"> </v>
          </cell>
        </row>
        <row r="1163">
          <cell r="C1163" t="str">
            <v xml:space="preserve"> </v>
          </cell>
          <cell r="D1163" t="str">
            <v/>
          </cell>
          <cell r="F1163" t="str">
            <v/>
          </cell>
          <cell r="G1163" t="str">
            <v/>
          </cell>
          <cell r="H1163" t="str">
            <v xml:space="preserve"> </v>
          </cell>
        </row>
        <row r="1164">
          <cell r="C1164" t="str">
            <v xml:space="preserve"> </v>
          </cell>
          <cell r="D1164" t="str">
            <v/>
          </cell>
          <cell r="F1164" t="str">
            <v/>
          </cell>
          <cell r="G1164" t="str">
            <v/>
          </cell>
          <cell r="H1164" t="str">
            <v xml:space="preserve"> </v>
          </cell>
        </row>
        <row r="1165">
          <cell r="C1165" t="str">
            <v xml:space="preserve"> </v>
          </cell>
          <cell r="D1165" t="str">
            <v/>
          </cell>
          <cell r="F1165" t="str">
            <v/>
          </cell>
          <cell r="G1165" t="str">
            <v/>
          </cell>
          <cell r="H1165" t="str">
            <v xml:space="preserve"> </v>
          </cell>
        </row>
        <row r="1166">
          <cell r="C1166" t="str">
            <v xml:space="preserve"> </v>
          </cell>
          <cell r="D1166" t="str">
            <v/>
          </cell>
          <cell r="F1166" t="str">
            <v/>
          </cell>
          <cell r="G1166" t="str">
            <v/>
          </cell>
          <cell r="H1166" t="str">
            <v xml:space="preserve"> </v>
          </cell>
        </row>
        <row r="1167">
          <cell r="C1167" t="str">
            <v xml:space="preserve"> </v>
          </cell>
          <cell r="D1167" t="str">
            <v/>
          </cell>
          <cell r="F1167" t="str">
            <v/>
          </cell>
          <cell r="G1167" t="str">
            <v/>
          </cell>
          <cell r="H1167" t="str">
            <v xml:space="preserve"> </v>
          </cell>
        </row>
        <row r="1168">
          <cell r="C1168" t="str">
            <v xml:space="preserve"> </v>
          </cell>
          <cell r="D1168" t="str">
            <v/>
          </cell>
          <cell r="F1168" t="str">
            <v/>
          </cell>
          <cell r="G1168" t="str">
            <v/>
          </cell>
          <cell r="H1168" t="str">
            <v xml:space="preserve"> </v>
          </cell>
        </row>
        <row r="1169">
          <cell r="C1169" t="str">
            <v xml:space="preserve"> </v>
          </cell>
          <cell r="D1169" t="str">
            <v/>
          </cell>
          <cell r="F1169" t="str">
            <v/>
          </cell>
          <cell r="G1169" t="str">
            <v/>
          </cell>
          <cell r="H1169" t="str">
            <v xml:space="preserve"> </v>
          </cell>
        </row>
        <row r="1170">
          <cell r="C1170" t="str">
            <v xml:space="preserve"> </v>
          </cell>
          <cell r="D1170" t="str">
            <v/>
          </cell>
          <cell r="F1170" t="str">
            <v/>
          </cell>
          <cell r="G1170" t="str">
            <v/>
          </cell>
          <cell r="H1170" t="str">
            <v xml:space="preserve"> </v>
          </cell>
        </row>
        <row r="1171">
          <cell r="C1171" t="str">
            <v xml:space="preserve"> </v>
          </cell>
          <cell r="D1171" t="str">
            <v/>
          </cell>
          <cell r="F1171" t="str">
            <v/>
          </cell>
          <cell r="G1171" t="str">
            <v/>
          </cell>
          <cell r="H1171" t="str">
            <v xml:space="preserve"> </v>
          </cell>
        </row>
        <row r="1172">
          <cell r="C1172" t="str">
            <v xml:space="preserve"> </v>
          </cell>
          <cell r="D1172" t="str">
            <v/>
          </cell>
          <cell r="F1172" t="str">
            <v/>
          </cell>
          <cell r="G1172" t="str">
            <v/>
          </cell>
          <cell r="H1172" t="str">
            <v xml:space="preserve"> </v>
          </cell>
        </row>
        <row r="1173">
          <cell r="C1173" t="str">
            <v xml:space="preserve"> </v>
          </cell>
          <cell r="D1173" t="str">
            <v/>
          </cell>
          <cell r="F1173" t="str">
            <v/>
          </cell>
          <cell r="G1173" t="str">
            <v/>
          </cell>
          <cell r="H1173" t="str">
            <v xml:space="preserve"> </v>
          </cell>
        </row>
        <row r="1174">
          <cell r="C1174" t="str">
            <v xml:space="preserve"> </v>
          </cell>
          <cell r="D1174" t="str">
            <v/>
          </cell>
          <cell r="F1174" t="str">
            <v/>
          </cell>
          <cell r="G1174" t="str">
            <v/>
          </cell>
          <cell r="H1174" t="str">
            <v xml:space="preserve"> </v>
          </cell>
        </row>
        <row r="1175">
          <cell r="C1175" t="str">
            <v xml:space="preserve"> </v>
          </cell>
          <cell r="D1175" t="str">
            <v/>
          </cell>
          <cell r="F1175" t="str">
            <v/>
          </cell>
          <cell r="G1175" t="str">
            <v/>
          </cell>
          <cell r="H1175" t="str">
            <v xml:space="preserve"> </v>
          </cell>
        </row>
        <row r="1176">
          <cell r="C1176" t="str">
            <v xml:space="preserve"> </v>
          </cell>
          <cell r="D1176" t="str">
            <v/>
          </cell>
          <cell r="F1176" t="str">
            <v/>
          </cell>
          <cell r="G1176" t="str">
            <v/>
          </cell>
          <cell r="H1176" t="str">
            <v xml:space="preserve"> </v>
          </cell>
        </row>
        <row r="1177">
          <cell r="C1177" t="str">
            <v xml:space="preserve"> </v>
          </cell>
          <cell r="D1177" t="str">
            <v/>
          </cell>
          <cell r="F1177" t="str">
            <v/>
          </cell>
          <cell r="G1177" t="str">
            <v/>
          </cell>
          <cell r="H1177" t="str">
            <v xml:space="preserve"> </v>
          </cell>
        </row>
        <row r="1178">
          <cell r="C1178" t="str">
            <v xml:space="preserve"> </v>
          </cell>
          <cell r="D1178" t="str">
            <v/>
          </cell>
          <cell r="F1178" t="str">
            <v/>
          </cell>
          <cell r="G1178" t="str">
            <v/>
          </cell>
          <cell r="H1178" t="str">
            <v xml:space="preserve"> </v>
          </cell>
        </row>
        <row r="1179">
          <cell r="C1179" t="str">
            <v xml:space="preserve"> </v>
          </cell>
          <cell r="D1179" t="str">
            <v/>
          </cell>
          <cell r="F1179" t="str">
            <v/>
          </cell>
          <cell r="G1179" t="str">
            <v/>
          </cell>
          <cell r="H1179" t="str">
            <v xml:space="preserve"> </v>
          </cell>
        </row>
        <row r="1180">
          <cell r="C1180" t="str">
            <v xml:space="preserve"> </v>
          </cell>
          <cell r="D1180" t="str">
            <v/>
          </cell>
          <cell r="F1180" t="str">
            <v/>
          </cell>
          <cell r="G1180" t="str">
            <v/>
          </cell>
          <cell r="H1180" t="str">
            <v xml:space="preserve"> </v>
          </cell>
        </row>
        <row r="1181">
          <cell r="C1181" t="str">
            <v xml:space="preserve"> </v>
          </cell>
          <cell r="D1181" t="str">
            <v/>
          </cell>
          <cell r="F1181" t="str">
            <v/>
          </cell>
          <cell r="G1181" t="str">
            <v/>
          </cell>
          <cell r="H1181" t="str">
            <v xml:space="preserve"> </v>
          </cell>
        </row>
        <row r="1182">
          <cell r="C1182" t="str">
            <v xml:space="preserve"> </v>
          </cell>
          <cell r="D1182" t="str">
            <v/>
          </cell>
          <cell r="F1182" t="str">
            <v/>
          </cell>
          <cell r="G1182" t="str">
            <v/>
          </cell>
          <cell r="H1182" t="str">
            <v xml:space="preserve"> </v>
          </cell>
        </row>
        <row r="1183">
          <cell r="C1183" t="str">
            <v xml:space="preserve"> </v>
          </cell>
          <cell r="D1183" t="str">
            <v/>
          </cell>
          <cell r="F1183" t="str">
            <v/>
          </cell>
          <cell r="G1183" t="str">
            <v/>
          </cell>
          <cell r="H1183" t="str">
            <v xml:space="preserve"> </v>
          </cell>
        </row>
        <row r="1184">
          <cell r="C1184" t="str">
            <v xml:space="preserve"> </v>
          </cell>
          <cell r="D1184" t="str">
            <v/>
          </cell>
          <cell r="F1184" t="str">
            <v/>
          </cell>
          <cell r="G1184" t="str">
            <v/>
          </cell>
          <cell r="H1184" t="str">
            <v xml:space="preserve"> </v>
          </cell>
        </row>
        <row r="1185">
          <cell r="C1185" t="str">
            <v xml:space="preserve"> </v>
          </cell>
          <cell r="D1185" t="str">
            <v/>
          </cell>
          <cell r="F1185" t="str">
            <v/>
          </cell>
          <cell r="G1185" t="str">
            <v/>
          </cell>
          <cell r="H1185" t="str">
            <v xml:space="preserve"> </v>
          </cell>
        </row>
        <row r="1186">
          <cell r="C1186" t="str">
            <v xml:space="preserve"> </v>
          </cell>
          <cell r="D1186" t="str">
            <v/>
          </cell>
          <cell r="F1186" t="str">
            <v/>
          </cell>
          <cell r="G1186" t="str">
            <v/>
          </cell>
          <cell r="H1186" t="str">
            <v xml:space="preserve"> </v>
          </cell>
        </row>
        <row r="1187">
          <cell r="C1187" t="str">
            <v xml:space="preserve"> </v>
          </cell>
          <cell r="D1187" t="str">
            <v/>
          </cell>
          <cell r="F1187" t="str">
            <v/>
          </cell>
          <cell r="G1187" t="str">
            <v/>
          </cell>
          <cell r="H1187" t="str">
            <v xml:space="preserve"> </v>
          </cell>
        </row>
        <row r="1188">
          <cell r="C1188" t="str">
            <v xml:space="preserve"> </v>
          </cell>
          <cell r="D1188" t="str">
            <v/>
          </cell>
          <cell r="F1188" t="str">
            <v/>
          </cell>
          <cell r="G1188" t="str">
            <v/>
          </cell>
          <cell r="H1188" t="str">
            <v xml:space="preserve"> </v>
          </cell>
        </row>
        <row r="1189">
          <cell r="C1189" t="str">
            <v xml:space="preserve"> </v>
          </cell>
          <cell r="D1189" t="str">
            <v/>
          </cell>
          <cell r="F1189" t="str">
            <v/>
          </cell>
          <cell r="G1189" t="str">
            <v/>
          </cell>
          <cell r="H1189" t="str">
            <v xml:space="preserve"> </v>
          </cell>
        </row>
        <row r="1190">
          <cell r="C1190" t="str">
            <v xml:space="preserve"> </v>
          </cell>
          <cell r="D1190" t="str">
            <v/>
          </cell>
          <cell r="F1190" t="str">
            <v/>
          </cell>
          <cell r="G1190" t="str">
            <v/>
          </cell>
          <cell r="H1190" t="str">
            <v xml:space="preserve"> </v>
          </cell>
        </row>
        <row r="1191">
          <cell r="C1191" t="str">
            <v xml:space="preserve"> </v>
          </cell>
          <cell r="D1191" t="str">
            <v/>
          </cell>
          <cell r="F1191" t="str">
            <v/>
          </cell>
          <cell r="G1191" t="str">
            <v/>
          </cell>
          <cell r="H1191" t="str">
            <v xml:space="preserve"> </v>
          </cell>
        </row>
        <row r="1192">
          <cell r="C1192" t="str">
            <v xml:space="preserve"> </v>
          </cell>
          <cell r="D1192" t="str">
            <v/>
          </cell>
          <cell r="F1192" t="str">
            <v/>
          </cell>
          <cell r="G1192" t="str">
            <v/>
          </cell>
          <cell r="H1192" t="str">
            <v xml:space="preserve"> </v>
          </cell>
        </row>
        <row r="1193">
          <cell r="C1193" t="str">
            <v xml:space="preserve"> </v>
          </cell>
          <cell r="D1193" t="str">
            <v/>
          </cell>
          <cell r="F1193" t="str">
            <v/>
          </cell>
          <cell r="G1193" t="str">
            <v/>
          </cell>
          <cell r="H1193" t="str">
            <v xml:space="preserve"> </v>
          </cell>
        </row>
        <row r="1194">
          <cell r="C1194" t="str">
            <v xml:space="preserve"> </v>
          </cell>
          <cell r="D1194" t="str">
            <v/>
          </cell>
          <cell r="F1194" t="str">
            <v/>
          </cell>
          <cell r="G1194" t="str">
            <v/>
          </cell>
          <cell r="H1194" t="str">
            <v xml:space="preserve"> </v>
          </cell>
        </row>
        <row r="1195">
          <cell r="C1195" t="str">
            <v xml:space="preserve"> </v>
          </cell>
          <cell r="D1195" t="str">
            <v/>
          </cell>
          <cell r="F1195" t="str">
            <v/>
          </cell>
          <cell r="G1195" t="str">
            <v/>
          </cell>
          <cell r="H1195" t="str">
            <v xml:space="preserve"> </v>
          </cell>
        </row>
        <row r="1196">
          <cell r="C1196" t="str">
            <v xml:space="preserve"> </v>
          </cell>
          <cell r="D1196" t="str">
            <v/>
          </cell>
          <cell r="F1196" t="str">
            <v/>
          </cell>
          <cell r="G1196" t="str">
            <v/>
          </cell>
          <cell r="H1196" t="str">
            <v xml:space="preserve"> </v>
          </cell>
        </row>
        <row r="1197">
          <cell r="C1197" t="str">
            <v xml:space="preserve"> </v>
          </cell>
          <cell r="D1197" t="str">
            <v/>
          </cell>
          <cell r="F1197" t="str">
            <v/>
          </cell>
          <cell r="G1197" t="str">
            <v/>
          </cell>
          <cell r="H1197" t="str">
            <v xml:space="preserve"> </v>
          </cell>
        </row>
        <row r="1198">
          <cell r="C1198" t="str">
            <v xml:space="preserve"> </v>
          </cell>
          <cell r="D1198" t="str">
            <v/>
          </cell>
          <cell r="F1198" t="str">
            <v/>
          </cell>
          <cell r="G1198" t="str">
            <v/>
          </cell>
          <cell r="H1198" t="str">
            <v xml:space="preserve"> </v>
          </cell>
        </row>
        <row r="1199">
          <cell r="C1199" t="str">
            <v xml:space="preserve"> </v>
          </cell>
          <cell r="D1199" t="str">
            <v/>
          </cell>
          <cell r="F1199" t="str">
            <v/>
          </cell>
          <cell r="G1199" t="str">
            <v/>
          </cell>
          <cell r="H1199" t="str">
            <v xml:space="preserve"> </v>
          </cell>
        </row>
        <row r="1200">
          <cell r="C1200" t="str">
            <v xml:space="preserve"> </v>
          </cell>
          <cell r="D1200" t="str">
            <v/>
          </cell>
          <cell r="F1200" t="str">
            <v/>
          </cell>
          <cell r="G1200" t="str">
            <v/>
          </cell>
          <cell r="H1200" t="str">
            <v xml:space="preserve"> </v>
          </cell>
        </row>
        <row r="1201">
          <cell r="C1201" t="str">
            <v xml:space="preserve"> </v>
          </cell>
          <cell r="D1201" t="str">
            <v/>
          </cell>
          <cell r="F1201" t="str">
            <v/>
          </cell>
          <cell r="G1201" t="str">
            <v/>
          </cell>
          <cell r="H1201" t="str">
            <v xml:space="preserve"> </v>
          </cell>
        </row>
        <row r="1202">
          <cell r="C1202" t="str">
            <v xml:space="preserve"> </v>
          </cell>
          <cell r="D1202" t="str">
            <v/>
          </cell>
          <cell r="F1202" t="str">
            <v/>
          </cell>
          <cell r="G1202" t="str">
            <v/>
          </cell>
          <cell r="H1202" t="str">
            <v xml:space="preserve"> </v>
          </cell>
        </row>
        <row r="1203">
          <cell r="C1203" t="str">
            <v xml:space="preserve"> </v>
          </cell>
          <cell r="D1203" t="str">
            <v/>
          </cell>
          <cell r="F1203" t="str">
            <v/>
          </cell>
          <cell r="G1203" t="str">
            <v/>
          </cell>
          <cell r="H1203" t="str">
            <v xml:space="preserve"> </v>
          </cell>
        </row>
        <row r="1204">
          <cell r="C1204" t="str">
            <v xml:space="preserve"> </v>
          </cell>
          <cell r="D1204" t="str">
            <v/>
          </cell>
          <cell r="F1204" t="str">
            <v/>
          </cell>
          <cell r="G1204" t="str">
            <v/>
          </cell>
          <cell r="H1204" t="str">
            <v xml:space="preserve"> </v>
          </cell>
        </row>
        <row r="1205">
          <cell r="C1205" t="str">
            <v xml:space="preserve"> </v>
          </cell>
          <cell r="D1205" t="str">
            <v/>
          </cell>
          <cell r="F1205" t="str">
            <v/>
          </cell>
          <cell r="G1205" t="str">
            <v/>
          </cell>
          <cell r="H1205" t="str">
            <v xml:space="preserve"> </v>
          </cell>
        </row>
        <row r="1206">
          <cell r="C1206" t="str">
            <v xml:space="preserve"> </v>
          </cell>
          <cell r="D1206" t="str">
            <v/>
          </cell>
          <cell r="F1206" t="str">
            <v/>
          </cell>
          <cell r="G1206" t="str">
            <v/>
          </cell>
          <cell r="H1206" t="str">
            <v xml:space="preserve"> </v>
          </cell>
        </row>
        <row r="1207">
          <cell r="C1207" t="str">
            <v xml:space="preserve"> </v>
          </cell>
          <cell r="D1207" t="str">
            <v/>
          </cell>
          <cell r="F1207" t="str">
            <v/>
          </cell>
          <cell r="G1207" t="str">
            <v/>
          </cell>
          <cell r="H1207" t="str">
            <v xml:space="preserve"> </v>
          </cell>
        </row>
        <row r="1208">
          <cell r="C1208" t="str">
            <v xml:space="preserve"> </v>
          </cell>
          <cell r="D1208" t="str">
            <v/>
          </cell>
          <cell r="F1208" t="str">
            <v/>
          </cell>
          <cell r="G1208" t="str">
            <v/>
          </cell>
          <cell r="H1208" t="str">
            <v xml:space="preserve"> </v>
          </cell>
        </row>
        <row r="1209">
          <cell r="C1209" t="str">
            <v xml:space="preserve"> </v>
          </cell>
          <cell r="D1209" t="str">
            <v/>
          </cell>
          <cell r="F1209" t="str">
            <v/>
          </cell>
          <cell r="G1209" t="str">
            <v/>
          </cell>
          <cell r="H1209" t="str">
            <v xml:space="preserve"> </v>
          </cell>
        </row>
        <row r="1210">
          <cell r="C1210" t="str">
            <v xml:space="preserve"> </v>
          </cell>
          <cell r="D1210" t="str">
            <v/>
          </cell>
          <cell r="F1210" t="str">
            <v/>
          </cell>
          <cell r="G1210" t="str">
            <v/>
          </cell>
          <cell r="H1210" t="str">
            <v xml:space="preserve"> </v>
          </cell>
        </row>
        <row r="1211">
          <cell r="C1211" t="str">
            <v xml:space="preserve"> </v>
          </cell>
          <cell r="D1211" t="str">
            <v/>
          </cell>
          <cell r="F1211" t="str">
            <v/>
          </cell>
          <cell r="G1211" t="str">
            <v/>
          </cell>
          <cell r="H1211" t="str">
            <v xml:space="preserve"> </v>
          </cell>
        </row>
        <row r="1212">
          <cell r="C1212" t="str">
            <v xml:space="preserve"> </v>
          </cell>
          <cell r="D1212" t="str">
            <v/>
          </cell>
          <cell r="F1212" t="str">
            <v/>
          </cell>
          <cell r="G1212" t="str">
            <v/>
          </cell>
          <cell r="H1212" t="str">
            <v xml:space="preserve"> </v>
          </cell>
        </row>
        <row r="1213">
          <cell r="C1213" t="str">
            <v xml:space="preserve"> </v>
          </cell>
          <cell r="D1213" t="str">
            <v/>
          </cell>
          <cell r="F1213" t="str">
            <v/>
          </cell>
          <cell r="G1213" t="str">
            <v/>
          </cell>
          <cell r="H1213" t="str">
            <v xml:space="preserve"> </v>
          </cell>
        </row>
        <row r="1214">
          <cell r="C1214" t="str">
            <v xml:space="preserve"> </v>
          </cell>
          <cell r="D1214" t="str">
            <v/>
          </cell>
          <cell r="F1214" t="str">
            <v/>
          </cell>
          <cell r="G1214" t="str">
            <v/>
          </cell>
          <cell r="H1214" t="str">
            <v xml:space="preserve"> </v>
          </cell>
        </row>
        <row r="1215">
          <cell r="C1215" t="str">
            <v xml:space="preserve"> </v>
          </cell>
          <cell r="D1215" t="str">
            <v/>
          </cell>
          <cell r="F1215" t="str">
            <v/>
          </cell>
          <cell r="G1215" t="str">
            <v/>
          </cell>
          <cell r="H1215" t="str">
            <v xml:space="preserve"> </v>
          </cell>
        </row>
        <row r="1216">
          <cell r="C1216" t="str">
            <v xml:space="preserve"> </v>
          </cell>
          <cell r="D1216" t="str">
            <v/>
          </cell>
          <cell r="F1216" t="str">
            <v/>
          </cell>
          <cell r="G1216" t="str">
            <v/>
          </cell>
          <cell r="H1216" t="str">
            <v xml:space="preserve"> </v>
          </cell>
        </row>
        <row r="1217">
          <cell r="C1217" t="str">
            <v xml:space="preserve"> </v>
          </cell>
          <cell r="D1217" t="str">
            <v/>
          </cell>
          <cell r="F1217" t="str">
            <v/>
          </cell>
          <cell r="G1217" t="str">
            <v/>
          </cell>
          <cell r="H1217" t="str">
            <v xml:space="preserve"> </v>
          </cell>
        </row>
        <row r="1218">
          <cell r="C1218" t="str">
            <v xml:space="preserve"> </v>
          </cell>
          <cell r="D1218" t="str">
            <v/>
          </cell>
          <cell r="F1218" t="str">
            <v/>
          </cell>
          <cell r="G1218" t="str">
            <v/>
          </cell>
          <cell r="H1218" t="str">
            <v xml:space="preserve"> </v>
          </cell>
        </row>
        <row r="1219">
          <cell r="C1219" t="str">
            <v xml:space="preserve"> </v>
          </cell>
          <cell r="D1219" t="str">
            <v/>
          </cell>
          <cell r="F1219" t="str">
            <v/>
          </cell>
          <cell r="G1219" t="str">
            <v/>
          </cell>
          <cell r="H1219" t="str">
            <v xml:space="preserve"> </v>
          </cell>
        </row>
        <row r="1220">
          <cell r="C1220" t="str">
            <v xml:space="preserve"> </v>
          </cell>
          <cell r="D1220" t="str">
            <v/>
          </cell>
          <cell r="F1220" t="str">
            <v/>
          </cell>
          <cell r="G1220" t="str">
            <v/>
          </cell>
          <cell r="H1220" t="str">
            <v xml:space="preserve"> </v>
          </cell>
        </row>
        <row r="1221">
          <cell r="C1221" t="str">
            <v xml:space="preserve"> </v>
          </cell>
          <cell r="D1221" t="str">
            <v/>
          </cell>
          <cell r="F1221" t="str">
            <v/>
          </cell>
          <cell r="G1221" t="str">
            <v/>
          </cell>
          <cell r="H1221" t="str">
            <v xml:space="preserve"> </v>
          </cell>
        </row>
        <row r="1222">
          <cell r="C1222" t="str">
            <v xml:space="preserve"> </v>
          </cell>
          <cell r="D1222" t="str">
            <v/>
          </cell>
          <cell r="F1222" t="str">
            <v/>
          </cell>
          <cell r="G1222" t="str">
            <v/>
          </cell>
          <cell r="H1222" t="str">
            <v xml:space="preserve"> </v>
          </cell>
        </row>
        <row r="1223">
          <cell r="C1223" t="str">
            <v xml:space="preserve"> </v>
          </cell>
          <cell r="D1223" t="str">
            <v/>
          </cell>
          <cell r="F1223" t="str">
            <v/>
          </cell>
          <cell r="G1223" t="str">
            <v/>
          </cell>
          <cell r="H1223" t="str">
            <v xml:space="preserve"> </v>
          </cell>
        </row>
        <row r="1224">
          <cell r="C1224" t="str">
            <v xml:space="preserve"> </v>
          </cell>
          <cell r="D1224" t="str">
            <v/>
          </cell>
          <cell r="F1224" t="str">
            <v/>
          </cell>
          <cell r="G1224" t="str">
            <v/>
          </cell>
          <cell r="H1224" t="str">
            <v xml:space="preserve"> </v>
          </cell>
        </row>
        <row r="1225">
          <cell r="C1225" t="str">
            <v xml:space="preserve"> </v>
          </cell>
          <cell r="D1225" t="str">
            <v/>
          </cell>
          <cell r="F1225" t="str">
            <v/>
          </cell>
          <cell r="G1225" t="str">
            <v/>
          </cell>
          <cell r="H1225" t="str">
            <v xml:space="preserve"> </v>
          </cell>
        </row>
        <row r="1226">
          <cell r="C1226" t="str">
            <v xml:space="preserve"> </v>
          </cell>
          <cell r="D1226" t="str">
            <v/>
          </cell>
          <cell r="F1226" t="str">
            <v/>
          </cell>
          <cell r="G1226" t="str">
            <v/>
          </cell>
          <cell r="H1226" t="str">
            <v xml:space="preserve"> </v>
          </cell>
        </row>
        <row r="1227">
          <cell r="C1227" t="str">
            <v xml:space="preserve"> </v>
          </cell>
          <cell r="D1227" t="str">
            <v/>
          </cell>
          <cell r="F1227" t="str">
            <v/>
          </cell>
          <cell r="G1227" t="str">
            <v/>
          </cell>
          <cell r="H1227" t="str">
            <v xml:space="preserve"> </v>
          </cell>
        </row>
        <row r="1228">
          <cell r="C1228" t="str">
            <v xml:space="preserve"> </v>
          </cell>
          <cell r="D1228" t="str">
            <v/>
          </cell>
          <cell r="F1228" t="str">
            <v/>
          </cell>
          <cell r="G1228" t="str">
            <v/>
          </cell>
          <cell r="H1228" t="str">
            <v xml:space="preserve"> </v>
          </cell>
        </row>
        <row r="1229">
          <cell r="C1229" t="str">
            <v xml:space="preserve"> </v>
          </cell>
          <cell r="D1229" t="str">
            <v/>
          </cell>
          <cell r="F1229" t="str">
            <v/>
          </cell>
          <cell r="G1229" t="str">
            <v/>
          </cell>
          <cell r="H1229" t="str">
            <v xml:space="preserve"> </v>
          </cell>
        </row>
        <row r="1230">
          <cell r="C1230" t="str">
            <v xml:space="preserve"> </v>
          </cell>
          <cell r="D1230" t="str">
            <v/>
          </cell>
          <cell r="F1230" t="str">
            <v/>
          </cell>
          <cell r="G1230" t="str">
            <v/>
          </cell>
          <cell r="H1230" t="str">
            <v xml:space="preserve"> </v>
          </cell>
        </row>
        <row r="1231">
          <cell r="C1231" t="str">
            <v xml:space="preserve"> </v>
          </cell>
          <cell r="D1231" t="str">
            <v/>
          </cell>
          <cell r="F1231" t="str">
            <v/>
          </cell>
          <cell r="G1231" t="str">
            <v/>
          </cell>
          <cell r="H1231" t="str">
            <v xml:space="preserve"> </v>
          </cell>
        </row>
        <row r="1232">
          <cell r="C1232" t="str">
            <v xml:space="preserve"> </v>
          </cell>
          <cell r="D1232" t="str">
            <v/>
          </cell>
          <cell r="F1232" t="str">
            <v/>
          </cell>
          <cell r="G1232" t="str">
            <v/>
          </cell>
          <cell r="H1232" t="str">
            <v xml:space="preserve"> </v>
          </cell>
        </row>
        <row r="1233">
          <cell r="C1233" t="str">
            <v xml:space="preserve"> </v>
          </cell>
          <cell r="D1233" t="str">
            <v/>
          </cell>
          <cell r="F1233" t="str">
            <v/>
          </cell>
          <cell r="G1233" t="str">
            <v/>
          </cell>
          <cell r="H1233" t="str">
            <v xml:space="preserve"> </v>
          </cell>
        </row>
        <row r="1234">
          <cell r="C1234" t="str">
            <v xml:space="preserve"> </v>
          </cell>
          <cell r="D1234" t="str">
            <v/>
          </cell>
          <cell r="F1234" t="str">
            <v/>
          </cell>
          <cell r="G1234" t="str">
            <v/>
          </cell>
          <cell r="H1234" t="str">
            <v xml:space="preserve"> </v>
          </cell>
        </row>
        <row r="1235">
          <cell r="C1235" t="str">
            <v xml:space="preserve"> </v>
          </cell>
          <cell r="D1235" t="str">
            <v/>
          </cell>
          <cell r="F1235" t="str">
            <v/>
          </cell>
          <cell r="G1235" t="str">
            <v/>
          </cell>
          <cell r="H1235" t="str">
            <v xml:space="preserve"> </v>
          </cell>
        </row>
        <row r="1236">
          <cell r="C1236" t="str">
            <v xml:space="preserve"> </v>
          </cell>
          <cell r="D1236" t="str">
            <v/>
          </cell>
          <cell r="F1236" t="str">
            <v/>
          </cell>
          <cell r="G1236" t="str">
            <v/>
          </cell>
          <cell r="H1236" t="str">
            <v xml:space="preserve"> </v>
          </cell>
        </row>
        <row r="1237">
          <cell r="C1237" t="str">
            <v xml:space="preserve"> </v>
          </cell>
          <cell r="D1237" t="str">
            <v/>
          </cell>
          <cell r="F1237" t="str">
            <v/>
          </cell>
          <cell r="G1237" t="str">
            <v/>
          </cell>
          <cell r="H1237" t="str">
            <v xml:space="preserve"> </v>
          </cell>
        </row>
        <row r="1238">
          <cell r="C1238" t="str">
            <v xml:space="preserve"> </v>
          </cell>
          <cell r="D1238" t="str">
            <v/>
          </cell>
          <cell r="F1238" t="str">
            <v/>
          </cell>
          <cell r="G1238" t="str">
            <v/>
          </cell>
          <cell r="H1238" t="str">
            <v xml:space="preserve"> </v>
          </cell>
        </row>
        <row r="1239">
          <cell r="C1239" t="str">
            <v xml:space="preserve"> </v>
          </cell>
          <cell r="D1239" t="str">
            <v/>
          </cell>
          <cell r="F1239" t="str">
            <v/>
          </cell>
          <cell r="G1239" t="str">
            <v/>
          </cell>
          <cell r="H1239" t="str">
            <v xml:space="preserve"> </v>
          </cell>
        </row>
        <row r="1240">
          <cell r="C1240" t="str">
            <v xml:space="preserve"> </v>
          </cell>
          <cell r="D1240" t="str">
            <v/>
          </cell>
          <cell r="F1240" t="str">
            <v/>
          </cell>
          <cell r="G1240" t="str">
            <v/>
          </cell>
          <cell r="H1240" t="str">
            <v xml:space="preserve"> </v>
          </cell>
        </row>
        <row r="1241">
          <cell r="C1241" t="str">
            <v xml:space="preserve"> </v>
          </cell>
          <cell r="D1241" t="str">
            <v/>
          </cell>
          <cell r="F1241" t="str">
            <v/>
          </cell>
          <cell r="G1241" t="str">
            <v/>
          </cell>
          <cell r="H1241" t="str">
            <v xml:space="preserve"> </v>
          </cell>
        </row>
        <row r="1242">
          <cell r="C1242" t="str">
            <v xml:space="preserve"> </v>
          </cell>
          <cell r="D1242" t="str">
            <v/>
          </cell>
          <cell r="F1242" t="str">
            <v/>
          </cell>
          <cell r="G1242" t="str">
            <v/>
          </cell>
          <cell r="H1242" t="str">
            <v xml:space="preserve"> </v>
          </cell>
        </row>
        <row r="1243">
          <cell r="C1243" t="str">
            <v xml:space="preserve"> </v>
          </cell>
          <cell r="D1243" t="str">
            <v/>
          </cell>
          <cell r="F1243" t="str">
            <v/>
          </cell>
          <cell r="G1243" t="str">
            <v/>
          </cell>
          <cell r="H1243" t="str">
            <v xml:space="preserve"> </v>
          </cell>
        </row>
        <row r="1244">
          <cell r="C1244" t="str">
            <v xml:space="preserve"> </v>
          </cell>
          <cell r="D1244" t="str">
            <v/>
          </cell>
          <cell r="F1244" t="str">
            <v/>
          </cell>
          <cell r="G1244" t="str">
            <v/>
          </cell>
          <cell r="H1244" t="str">
            <v xml:space="preserve"> </v>
          </cell>
        </row>
        <row r="1245">
          <cell r="C1245" t="str">
            <v xml:space="preserve"> </v>
          </cell>
          <cell r="D1245" t="str">
            <v/>
          </cell>
          <cell r="F1245" t="str">
            <v/>
          </cell>
          <cell r="G1245" t="str">
            <v/>
          </cell>
          <cell r="H1245" t="str">
            <v xml:space="preserve"> </v>
          </cell>
        </row>
        <row r="1246">
          <cell r="C1246" t="str">
            <v xml:space="preserve"> </v>
          </cell>
          <cell r="D1246" t="str">
            <v/>
          </cell>
          <cell r="F1246" t="str">
            <v/>
          </cell>
          <cell r="G1246" t="str">
            <v/>
          </cell>
          <cell r="H1246" t="str">
            <v xml:space="preserve"> </v>
          </cell>
        </row>
        <row r="1247">
          <cell r="C1247" t="str">
            <v xml:space="preserve"> </v>
          </cell>
          <cell r="D1247" t="str">
            <v/>
          </cell>
          <cell r="F1247" t="str">
            <v/>
          </cell>
          <cell r="G1247" t="str">
            <v/>
          </cell>
          <cell r="H1247" t="str">
            <v xml:space="preserve"> </v>
          </cell>
        </row>
        <row r="1248">
          <cell r="C1248" t="str">
            <v xml:space="preserve"> </v>
          </cell>
          <cell r="D1248" t="str">
            <v/>
          </cell>
          <cell r="F1248" t="str">
            <v/>
          </cell>
          <cell r="G1248" t="str">
            <v/>
          </cell>
          <cell r="H1248" t="str">
            <v xml:space="preserve"> </v>
          </cell>
        </row>
        <row r="1249">
          <cell r="C1249" t="str">
            <v xml:space="preserve"> </v>
          </cell>
          <cell r="D1249" t="str">
            <v/>
          </cell>
          <cell r="F1249" t="str">
            <v/>
          </cell>
          <cell r="G1249" t="str">
            <v/>
          </cell>
          <cell r="H1249" t="str">
            <v xml:space="preserve"> </v>
          </cell>
        </row>
        <row r="1250">
          <cell r="C1250" t="str">
            <v xml:space="preserve"> </v>
          </cell>
          <cell r="D1250" t="str">
            <v/>
          </cell>
          <cell r="F1250" t="str">
            <v/>
          </cell>
          <cell r="G1250" t="str">
            <v/>
          </cell>
          <cell r="H1250" t="str">
            <v xml:space="preserve"> </v>
          </cell>
        </row>
        <row r="1251">
          <cell r="C1251" t="str">
            <v xml:space="preserve"> </v>
          </cell>
          <cell r="D1251" t="str">
            <v/>
          </cell>
          <cell r="F1251" t="str">
            <v/>
          </cell>
          <cell r="G1251" t="str">
            <v/>
          </cell>
          <cell r="H1251" t="str">
            <v xml:space="preserve"> </v>
          </cell>
        </row>
        <row r="1252">
          <cell r="C1252" t="str">
            <v xml:space="preserve"> </v>
          </cell>
          <cell r="D1252" t="str">
            <v/>
          </cell>
          <cell r="F1252" t="str">
            <v/>
          </cell>
          <cell r="G1252" t="str">
            <v/>
          </cell>
          <cell r="H1252" t="str">
            <v xml:space="preserve"> </v>
          </cell>
        </row>
        <row r="1253">
          <cell r="C1253" t="str">
            <v xml:space="preserve"> </v>
          </cell>
          <cell r="D1253" t="str">
            <v/>
          </cell>
          <cell r="F1253" t="str">
            <v/>
          </cell>
          <cell r="G1253" t="str">
            <v/>
          </cell>
          <cell r="H1253" t="str">
            <v xml:space="preserve"> </v>
          </cell>
        </row>
        <row r="1254">
          <cell r="C1254" t="str">
            <v xml:space="preserve"> </v>
          </cell>
          <cell r="D1254" t="str">
            <v/>
          </cell>
          <cell r="F1254" t="str">
            <v/>
          </cell>
          <cell r="G1254" t="str">
            <v/>
          </cell>
          <cell r="H1254" t="str">
            <v xml:space="preserve"> </v>
          </cell>
        </row>
        <row r="1255">
          <cell r="C1255" t="str">
            <v xml:space="preserve"> </v>
          </cell>
          <cell r="D1255" t="str">
            <v/>
          </cell>
          <cell r="F1255" t="str">
            <v/>
          </cell>
          <cell r="G1255" t="str">
            <v/>
          </cell>
          <cell r="H1255" t="str">
            <v xml:space="preserve"> </v>
          </cell>
        </row>
        <row r="1256">
          <cell r="C1256" t="str">
            <v xml:space="preserve"> </v>
          </cell>
          <cell r="D1256" t="str">
            <v/>
          </cell>
          <cell r="F1256" t="str">
            <v/>
          </cell>
          <cell r="G1256" t="str">
            <v/>
          </cell>
          <cell r="H1256" t="str">
            <v xml:space="preserve"> </v>
          </cell>
        </row>
        <row r="1257">
          <cell r="C1257" t="str">
            <v xml:space="preserve"> </v>
          </cell>
          <cell r="D1257" t="str">
            <v/>
          </cell>
          <cell r="F1257" t="str">
            <v/>
          </cell>
          <cell r="G1257" t="str">
            <v/>
          </cell>
          <cell r="H1257" t="str">
            <v xml:space="preserve"> </v>
          </cell>
        </row>
        <row r="1258">
          <cell r="C1258" t="str">
            <v xml:space="preserve"> </v>
          </cell>
          <cell r="D1258" t="str">
            <v/>
          </cell>
          <cell r="F1258" t="str">
            <v/>
          </cell>
          <cell r="G1258" t="str">
            <v/>
          </cell>
          <cell r="H1258" t="str">
            <v xml:space="preserve"> </v>
          </cell>
        </row>
        <row r="1259">
          <cell r="C1259" t="str">
            <v xml:space="preserve"> </v>
          </cell>
          <cell r="D1259" t="str">
            <v/>
          </cell>
          <cell r="F1259" t="str">
            <v/>
          </cell>
          <cell r="G1259" t="str">
            <v/>
          </cell>
          <cell r="H1259" t="str">
            <v xml:space="preserve"> </v>
          </cell>
        </row>
        <row r="1260">
          <cell r="C1260" t="str">
            <v xml:space="preserve"> </v>
          </cell>
          <cell r="D1260" t="str">
            <v/>
          </cell>
          <cell r="F1260" t="str">
            <v/>
          </cell>
          <cell r="G1260" t="str">
            <v/>
          </cell>
          <cell r="H1260" t="str">
            <v xml:space="preserve"> </v>
          </cell>
        </row>
        <row r="1261">
          <cell r="C1261" t="str">
            <v xml:space="preserve"> </v>
          </cell>
          <cell r="D1261" t="str">
            <v/>
          </cell>
          <cell r="F1261" t="str">
            <v/>
          </cell>
          <cell r="G1261" t="str">
            <v/>
          </cell>
          <cell r="H1261" t="str">
            <v xml:space="preserve"> </v>
          </cell>
        </row>
        <row r="1262">
          <cell r="C1262" t="str">
            <v xml:space="preserve"> </v>
          </cell>
          <cell r="D1262" t="str">
            <v/>
          </cell>
          <cell r="F1262" t="str">
            <v/>
          </cell>
          <cell r="G1262" t="str">
            <v/>
          </cell>
          <cell r="H1262" t="str">
            <v xml:space="preserve"> </v>
          </cell>
        </row>
        <row r="1263">
          <cell r="C1263" t="str">
            <v xml:space="preserve"> </v>
          </cell>
          <cell r="D1263" t="str">
            <v/>
          </cell>
          <cell r="F1263" t="str">
            <v/>
          </cell>
          <cell r="G1263" t="str">
            <v/>
          </cell>
          <cell r="H1263" t="str">
            <v xml:space="preserve"> </v>
          </cell>
        </row>
        <row r="1264">
          <cell r="C1264" t="str">
            <v xml:space="preserve"> </v>
          </cell>
          <cell r="D1264" t="str">
            <v/>
          </cell>
          <cell r="F1264" t="str">
            <v/>
          </cell>
          <cell r="G1264" t="str">
            <v/>
          </cell>
          <cell r="H1264" t="str">
            <v xml:space="preserve"> </v>
          </cell>
        </row>
        <row r="1265">
          <cell r="C1265" t="str">
            <v xml:space="preserve"> </v>
          </cell>
          <cell r="D1265" t="str">
            <v/>
          </cell>
          <cell r="F1265" t="str">
            <v/>
          </cell>
          <cell r="G1265" t="str">
            <v/>
          </cell>
          <cell r="H1265" t="str">
            <v xml:space="preserve"> </v>
          </cell>
        </row>
        <row r="1266">
          <cell r="C1266" t="str">
            <v xml:space="preserve"> </v>
          </cell>
          <cell r="D1266" t="str">
            <v/>
          </cell>
          <cell r="F1266" t="str">
            <v/>
          </cell>
          <cell r="G1266" t="str">
            <v/>
          </cell>
          <cell r="H1266" t="str">
            <v xml:space="preserve"> </v>
          </cell>
        </row>
        <row r="1267">
          <cell r="C1267" t="str">
            <v xml:space="preserve"> </v>
          </cell>
          <cell r="D1267" t="str">
            <v/>
          </cell>
          <cell r="F1267" t="str">
            <v/>
          </cell>
          <cell r="G1267" t="str">
            <v/>
          </cell>
          <cell r="H1267" t="str">
            <v xml:space="preserve"> </v>
          </cell>
        </row>
        <row r="1268">
          <cell r="C1268" t="str">
            <v xml:space="preserve"> </v>
          </cell>
          <cell r="D1268" t="str">
            <v/>
          </cell>
          <cell r="F1268" t="str">
            <v/>
          </cell>
          <cell r="G1268" t="str">
            <v/>
          </cell>
          <cell r="H1268" t="str">
            <v xml:space="preserve"> </v>
          </cell>
        </row>
      </sheetData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ktová sústava"/>
      <sheetName val="Struktura nakladov"/>
      <sheetName val="Pofesné odbory"/>
      <sheetName val="odb 31"/>
      <sheetName val="odb 32"/>
      <sheetName val="odb 33"/>
      <sheetName val="odb 34"/>
      <sheetName val="odb 35"/>
      <sheetName val="odb 36"/>
      <sheetName val="odb 37"/>
      <sheetName val="odb 38"/>
      <sheetName val="odb 39"/>
      <sheetName val="odb 21"/>
      <sheetName val="odb 22"/>
      <sheetName val="odb 23"/>
      <sheetName val="odb 24"/>
      <sheetName val="odb 25"/>
      <sheetName val="odb 26"/>
      <sheetName val="Hárok2"/>
    </sheetNames>
    <sheetDataSet>
      <sheetData sheetId="0" refreshError="1"/>
      <sheetData sheetId="1" refreshError="1"/>
      <sheetData sheetId="2" refreshError="1"/>
      <sheetData sheetId="3">
        <row r="4">
          <cell r="D4">
            <v>623018</v>
          </cell>
        </row>
        <row r="8">
          <cell r="D8">
            <v>1159400</v>
          </cell>
        </row>
        <row r="12">
          <cell r="D12">
            <v>1722600</v>
          </cell>
        </row>
        <row r="16">
          <cell r="D16">
            <v>759000</v>
          </cell>
        </row>
        <row r="20">
          <cell r="H20">
            <v>4264018</v>
          </cell>
        </row>
      </sheetData>
      <sheetData sheetId="4">
        <row r="4">
          <cell r="D4">
            <v>4823840.47</v>
          </cell>
        </row>
        <row r="13">
          <cell r="D13">
            <v>5356095.2</v>
          </cell>
        </row>
        <row r="16">
          <cell r="D16">
            <v>8022691.0899999999</v>
          </cell>
        </row>
        <row r="27">
          <cell r="D27">
            <v>16894789.23</v>
          </cell>
        </row>
        <row r="33">
          <cell r="H33">
            <v>35097415.989999995</v>
          </cell>
        </row>
      </sheetData>
      <sheetData sheetId="5">
        <row r="4">
          <cell r="D4">
            <v>32113273</v>
          </cell>
        </row>
        <row r="40">
          <cell r="D40">
            <v>14691401</v>
          </cell>
        </row>
        <row r="50">
          <cell r="D50">
            <v>13391436</v>
          </cell>
        </row>
        <row r="76">
          <cell r="D76">
            <v>673003</v>
          </cell>
        </row>
        <row r="80">
          <cell r="H80">
            <v>60869113</v>
          </cell>
        </row>
      </sheetData>
      <sheetData sheetId="6">
        <row r="4">
          <cell r="D4">
            <v>15785002</v>
          </cell>
        </row>
        <row r="15">
          <cell r="D15">
            <v>796832</v>
          </cell>
        </row>
        <row r="29">
          <cell r="D29">
            <v>24457215</v>
          </cell>
        </row>
        <row r="40">
          <cell r="D40">
            <v>5758086</v>
          </cell>
        </row>
        <row r="88">
          <cell r="H88">
            <v>46487210</v>
          </cell>
        </row>
      </sheetData>
      <sheetData sheetId="7">
        <row r="4">
          <cell r="D4">
            <v>1914500</v>
          </cell>
        </row>
        <row r="20">
          <cell r="D20">
            <v>1477500</v>
          </cell>
        </row>
        <row r="31">
          <cell r="D31">
            <v>1744100</v>
          </cell>
        </row>
        <row r="50">
          <cell r="D50">
            <v>2060200</v>
          </cell>
        </row>
        <row r="61">
          <cell r="H61">
            <v>7196300</v>
          </cell>
        </row>
      </sheetData>
      <sheetData sheetId="8">
        <row r="4">
          <cell r="D4">
            <v>1495000</v>
          </cell>
        </row>
        <row r="8">
          <cell r="D8">
            <v>780000</v>
          </cell>
        </row>
        <row r="12">
          <cell r="D12">
            <v>105500</v>
          </cell>
        </row>
        <row r="16">
          <cell r="D16">
            <v>17200</v>
          </cell>
        </row>
        <row r="19">
          <cell r="H19">
            <v>2397700</v>
          </cell>
        </row>
      </sheetData>
      <sheetData sheetId="9">
        <row r="5">
          <cell r="D5">
            <v>1084694</v>
          </cell>
        </row>
        <row r="23">
          <cell r="D23">
            <v>868138.82000000007</v>
          </cell>
        </row>
        <row r="39">
          <cell r="D39">
            <v>1361028</v>
          </cell>
        </row>
        <row r="51">
          <cell r="D51">
            <v>1114620</v>
          </cell>
        </row>
        <row r="55">
          <cell r="H55">
            <v>4428480.82</v>
          </cell>
        </row>
      </sheetData>
      <sheetData sheetId="10">
        <row r="3">
          <cell r="D3">
            <v>6796594.0630244948</v>
          </cell>
        </row>
        <row r="9">
          <cell r="D9">
            <v>12667775.429927975</v>
          </cell>
        </row>
        <row r="24">
          <cell r="D24">
            <v>2616234.0926232906</v>
          </cell>
        </row>
        <row r="29">
          <cell r="D29">
            <v>726713.35661110911</v>
          </cell>
        </row>
        <row r="32">
          <cell r="I32">
            <v>22807316.94218687</v>
          </cell>
        </row>
      </sheetData>
      <sheetData sheetId="11">
        <row r="4">
          <cell r="D4">
            <v>221163</v>
          </cell>
        </row>
        <row r="8">
          <cell r="D8">
            <v>336862</v>
          </cell>
        </row>
        <row r="13">
          <cell r="D13">
            <v>41639</v>
          </cell>
        </row>
        <row r="16">
          <cell r="D16">
            <v>802367</v>
          </cell>
        </row>
        <row r="19">
          <cell r="H19">
            <v>1402031</v>
          </cell>
        </row>
      </sheetData>
      <sheetData sheetId="12">
        <row r="4">
          <cell r="D4">
            <v>5820000</v>
          </cell>
        </row>
        <row r="10">
          <cell r="D10">
            <v>1640000</v>
          </cell>
        </row>
        <row r="23">
          <cell r="D23">
            <v>6410000</v>
          </cell>
        </row>
        <row r="28">
          <cell r="D28">
            <v>50000</v>
          </cell>
        </row>
        <row r="30">
          <cell r="H30">
            <v>13510000</v>
          </cell>
        </row>
      </sheetData>
      <sheetData sheetId="13">
        <row r="4">
          <cell r="D4">
            <v>1789850</v>
          </cell>
        </row>
        <row r="15">
          <cell r="D15">
            <v>559800</v>
          </cell>
        </row>
        <row r="22">
          <cell r="D22">
            <v>1789850</v>
          </cell>
        </row>
        <row r="33">
          <cell r="D33">
            <v>2489900</v>
          </cell>
        </row>
        <row r="46">
          <cell r="H46">
            <v>6574400</v>
          </cell>
        </row>
      </sheetData>
      <sheetData sheetId="14">
        <row r="4">
          <cell r="D4">
            <v>6000</v>
          </cell>
        </row>
        <row r="6">
          <cell r="D6">
            <v>6000</v>
          </cell>
        </row>
        <row r="8">
          <cell r="D8">
            <v>6000</v>
          </cell>
        </row>
        <row r="10">
          <cell r="H10">
            <v>18000</v>
          </cell>
        </row>
      </sheetData>
      <sheetData sheetId="15">
        <row r="4">
          <cell r="D4">
            <v>30000</v>
          </cell>
        </row>
        <row r="6">
          <cell r="D6">
            <v>0</v>
          </cell>
        </row>
        <row r="8">
          <cell r="H8">
            <v>30000</v>
          </cell>
        </row>
      </sheetData>
      <sheetData sheetId="16">
        <row r="4">
          <cell r="D4">
            <v>662001.20000000007</v>
          </cell>
        </row>
        <row r="8">
          <cell r="D8">
            <v>841943.6</v>
          </cell>
        </row>
        <row r="12">
          <cell r="D12">
            <v>80000</v>
          </cell>
        </row>
        <row r="15">
          <cell r="H15">
            <v>1583944.8</v>
          </cell>
        </row>
      </sheetData>
      <sheetData sheetId="17">
        <row r="4">
          <cell r="D4">
            <v>2565600</v>
          </cell>
        </row>
        <row r="14">
          <cell r="H14">
            <v>2565600</v>
          </cell>
        </row>
      </sheetData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ktová sústava"/>
      <sheetName val="Struktura nakladov"/>
      <sheetName val="Pofesné odbory"/>
      <sheetName val="odb 31"/>
      <sheetName val="odb 32"/>
      <sheetName val="odb 33"/>
      <sheetName val="odb 34"/>
      <sheetName val="odb 35"/>
      <sheetName val="odb 36"/>
      <sheetName val="odb 37"/>
      <sheetName val="odb 38"/>
      <sheetName val="odb 39"/>
      <sheetName val="odb 21"/>
      <sheetName val="odb 22"/>
      <sheetName val="odb 23"/>
      <sheetName val="odb 24"/>
      <sheetName val="odb 25"/>
      <sheetName val="odb 26"/>
      <sheetName val="Hárok2"/>
    </sheetNames>
    <sheetDataSet>
      <sheetData sheetId="0" refreshError="1"/>
      <sheetData sheetId="1" refreshError="1"/>
      <sheetData sheetId="2" refreshError="1"/>
      <sheetData sheetId="3">
        <row r="4">
          <cell r="D4">
            <v>623018</v>
          </cell>
        </row>
        <row r="8">
          <cell r="D8">
            <v>1159400</v>
          </cell>
        </row>
        <row r="12">
          <cell r="D12">
            <v>1722600</v>
          </cell>
        </row>
        <row r="16">
          <cell r="D16">
            <v>759000</v>
          </cell>
        </row>
        <row r="20">
          <cell r="H20">
            <v>4264018</v>
          </cell>
        </row>
      </sheetData>
      <sheetData sheetId="4">
        <row r="4">
          <cell r="D4">
            <v>4823840.47</v>
          </cell>
        </row>
        <row r="13">
          <cell r="D13">
            <v>5356095.2</v>
          </cell>
        </row>
        <row r="16">
          <cell r="D16">
            <v>8022691.0899999999</v>
          </cell>
        </row>
        <row r="27">
          <cell r="D27">
            <v>16894789.23</v>
          </cell>
        </row>
        <row r="33">
          <cell r="H33">
            <v>35097415.989999995</v>
          </cell>
        </row>
      </sheetData>
      <sheetData sheetId="5">
        <row r="4">
          <cell r="D4">
            <v>32113273</v>
          </cell>
        </row>
        <row r="40">
          <cell r="D40">
            <v>14691401</v>
          </cell>
        </row>
        <row r="50">
          <cell r="D50">
            <v>13391436</v>
          </cell>
        </row>
        <row r="76">
          <cell r="D76">
            <v>673003</v>
          </cell>
        </row>
        <row r="80">
          <cell r="H80">
            <v>60869113</v>
          </cell>
        </row>
      </sheetData>
      <sheetData sheetId="6">
        <row r="4">
          <cell r="D4">
            <v>15785002</v>
          </cell>
        </row>
        <row r="15">
          <cell r="D15">
            <v>796832</v>
          </cell>
        </row>
        <row r="29">
          <cell r="D29">
            <v>24457215</v>
          </cell>
        </row>
        <row r="40">
          <cell r="D40">
            <v>5758086</v>
          </cell>
        </row>
        <row r="88">
          <cell r="H88">
            <v>46487210</v>
          </cell>
        </row>
      </sheetData>
      <sheetData sheetId="7">
        <row r="4">
          <cell r="D4">
            <v>1914500</v>
          </cell>
        </row>
        <row r="20">
          <cell r="D20">
            <v>1477500</v>
          </cell>
        </row>
        <row r="31">
          <cell r="D31">
            <v>1744100</v>
          </cell>
        </row>
        <row r="50">
          <cell r="D50">
            <v>2060200</v>
          </cell>
        </row>
        <row r="61">
          <cell r="H61">
            <v>7196300</v>
          </cell>
        </row>
      </sheetData>
      <sheetData sheetId="8">
        <row r="4">
          <cell r="D4">
            <v>1495000</v>
          </cell>
        </row>
        <row r="8">
          <cell r="D8">
            <v>780000</v>
          </cell>
        </row>
        <row r="12">
          <cell r="D12">
            <v>105500</v>
          </cell>
        </row>
        <row r="16">
          <cell r="D16">
            <v>17200</v>
          </cell>
        </row>
        <row r="19">
          <cell r="H19">
            <v>2397700</v>
          </cell>
        </row>
      </sheetData>
      <sheetData sheetId="9">
        <row r="5">
          <cell r="D5">
            <v>1084694</v>
          </cell>
        </row>
        <row r="23">
          <cell r="D23">
            <v>868138.82000000007</v>
          </cell>
        </row>
        <row r="39">
          <cell r="D39">
            <v>1361028</v>
          </cell>
        </row>
        <row r="51">
          <cell r="D51">
            <v>1114620</v>
          </cell>
        </row>
        <row r="55">
          <cell r="H55">
            <v>4428480.82</v>
          </cell>
        </row>
      </sheetData>
      <sheetData sheetId="10">
        <row r="3">
          <cell r="D3">
            <v>6796594.0630244948</v>
          </cell>
        </row>
        <row r="9">
          <cell r="D9">
            <v>12667775.429927975</v>
          </cell>
        </row>
        <row r="24">
          <cell r="D24">
            <v>2616234.0926232906</v>
          </cell>
        </row>
        <row r="29">
          <cell r="D29">
            <v>726713.35661110911</v>
          </cell>
        </row>
        <row r="32">
          <cell r="I32">
            <v>22807316.94218687</v>
          </cell>
        </row>
      </sheetData>
      <sheetData sheetId="11">
        <row r="4">
          <cell r="D4">
            <v>221163</v>
          </cell>
        </row>
        <row r="8">
          <cell r="D8">
            <v>336862</v>
          </cell>
        </row>
        <row r="13">
          <cell r="D13">
            <v>41639</v>
          </cell>
        </row>
        <row r="16">
          <cell r="D16">
            <v>802367</v>
          </cell>
        </row>
        <row r="19">
          <cell r="H19">
            <v>1402031</v>
          </cell>
        </row>
      </sheetData>
      <sheetData sheetId="12">
        <row r="4">
          <cell r="D4">
            <v>5820000</v>
          </cell>
        </row>
        <row r="10">
          <cell r="D10">
            <v>1640000</v>
          </cell>
        </row>
        <row r="23">
          <cell r="D23">
            <v>6410000</v>
          </cell>
        </row>
        <row r="28">
          <cell r="D28">
            <v>50000</v>
          </cell>
        </row>
        <row r="30">
          <cell r="H30">
            <v>13510000</v>
          </cell>
        </row>
      </sheetData>
      <sheetData sheetId="13">
        <row r="4">
          <cell r="D4">
            <v>1789850</v>
          </cell>
        </row>
        <row r="15">
          <cell r="D15">
            <v>559800</v>
          </cell>
        </row>
        <row r="22">
          <cell r="D22">
            <v>1789850</v>
          </cell>
        </row>
        <row r="33">
          <cell r="D33">
            <v>2489900</v>
          </cell>
        </row>
        <row r="46">
          <cell r="H46">
            <v>6574400</v>
          </cell>
        </row>
      </sheetData>
      <sheetData sheetId="14">
        <row r="4">
          <cell r="D4">
            <v>6000</v>
          </cell>
        </row>
        <row r="6">
          <cell r="D6">
            <v>6000</v>
          </cell>
        </row>
        <row r="8">
          <cell r="D8">
            <v>6000</v>
          </cell>
        </row>
        <row r="10">
          <cell r="H10">
            <v>18000</v>
          </cell>
        </row>
      </sheetData>
      <sheetData sheetId="15">
        <row r="4">
          <cell r="D4">
            <v>30000</v>
          </cell>
        </row>
        <row r="6">
          <cell r="D6">
            <v>0</v>
          </cell>
        </row>
        <row r="8">
          <cell r="H8">
            <v>30000</v>
          </cell>
        </row>
      </sheetData>
      <sheetData sheetId="16">
        <row r="4">
          <cell r="D4">
            <v>662001.20000000007</v>
          </cell>
        </row>
        <row r="8">
          <cell r="D8">
            <v>841943.6</v>
          </cell>
        </row>
        <row r="12">
          <cell r="D12">
            <v>80000</v>
          </cell>
        </row>
        <row r="15">
          <cell r="H15">
            <v>1583944.8</v>
          </cell>
        </row>
      </sheetData>
      <sheetData sheetId="17">
        <row r="4">
          <cell r="D4">
            <v>2565600</v>
          </cell>
        </row>
        <row r="14">
          <cell r="H14">
            <v>2565600</v>
          </cell>
        </row>
      </sheetData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ktová sústava"/>
      <sheetName val="Struktura nakladov"/>
      <sheetName val="Pofesné odbory"/>
      <sheetName val="odb 31"/>
      <sheetName val="odb 32"/>
      <sheetName val="odb 33"/>
      <sheetName val="odb 34"/>
      <sheetName val="odb 35"/>
      <sheetName val="odb 36"/>
      <sheetName val="odb 37"/>
      <sheetName val="odb 38"/>
      <sheetName val="odb 39"/>
      <sheetName val="odb 21"/>
      <sheetName val="odb 22"/>
      <sheetName val="odb 23"/>
      <sheetName val="odb 24"/>
      <sheetName val="odb 25"/>
      <sheetName val="odb 26"/>
      <sheetName val="Hárok2"/>
    </sheetNames>
    <sheetDataSet>
      <sheetData sheetId="0" refreshError="1"/>
      <sheetData sheetId="1" refreshError="1"/>
      <sheetData sheetId="2" refreshError="1"/>
      <sheetData sheetId="3">
        <row r="4">
          <cell r="D4">
            <v>623018</v>
          </cell>
        </row>
        <row r="8">
          <cell r="D8">
            <v>1159400</v>
          </cell>
        </row>
        <row r="12">
          <cell r="D12">
            <v>1722600</v>
          </cell>
        </row>
        <row r="16">
          <cell r="D16">
            <v>759000</v>
          </cell>
        </row>
        <row r="20">
          <cell r="H20">
            <v>4264018</v>
          </cell>
        </row>
      </sheetData>
      <sheetData sheetId="4">
        <row r="4">
          <cell r="D4">
            <v>4823840.47</v>
          </cell>
        </row>
        <row r="13">
          <cell r="D13">
            <v>5356095.2</v>
          </cell>
        </row>
        <row r="16">
          <cell r="D16">
            <v>8022691.0899999999</v>
          </cell>
        </row>
        <row r="27">
          <cell r="D27">
            <v>16894789.23</v>
          </cell>
        </row>
        <row r="33">
          <cell r="H33">
            <v>35097415.989999995</v>
          </cell>
        </row>
      </sheetData>
      <sheetData sheetId="5">
        <row r="4">
          <cell r="D4">
            <v>32113273</v>
          </cell>
        </row>
        <row r="40">
          <cell r="D40">
            <v>14691401</v>
          </cell>
        </row>
        <row r="50">
          <cell r="D50">
            <v>13391436</v>
          </cell>
        </row>
        <row r="76">
          <cell r="D76">
            <v>673003</v>
          </cell>
        </row>
        <row r="80">
          <cell r="H80">
            <v>60869113</v>
          </cell>
        </row>
      </sheetData>
      <sheetData sheetId="6">
        <row r="4">
          <cell r="D4">
            <v>15785002</v>
          </cell>
        </row>
        <row r="15">
          <cell r="D15">
            <v>796832</v>
          </cell>
        </row>
        <row r="29">
          <cell r="D29">
            <v>24457215</v>
          </cell>
        </row>
        <row r="40">
          <cell r="D40">
            <v>5758086</v>
          </cell>
        </row>
        <row r="88">
          <cell r="H88">
            <v>46487210</v>
          </cell>
        </row>
      </sheetData>
      <sheetData sheetId="7">
        <row r="4">
          <cell r="D4">
            <v>1914500</v>
          </cell>
        </row>
        <row r="20">
          <cell r="D20">
            <v>1477500</v>
          </cell>
        </row>
        <row r="31">
          <cell r="D31">
            <v>1744100</v>
          </cell>
        </row>
        <row r="50">
          <cell r="D50">
            <v>2060200</v>
          </cell>
        </row>
        <row r="61">
          <cell r="H61">
            <v>7196300</v>
          </cell>
        </row>
      </sheetData>
      <sheetData sheetId="8">
        <row r="4">
          <cell r="D4">
            <v>1495000</v>
          </cell>
        </row>
        <row r="8">
          <cell r="D8">
            <v>780000</v>
          </cell>
        </row>
        <row r="12">
          <cell r="D12">
            <v>105500</v>
          </cell>
        </row>
        <row r="16">
          <cell r="D16">
            <v>17200</v>
          </cell>
        </row>
        <row r="19">
          <cell r="H19">
            <v>2397700</v>
          </cell>
        </row>
      </sheetData>
      <sheetData sheetId="9">
        <row r="5">
          <cell r="D5">
            <v>1084694</v>
          </cell>
        </row>
        <row r="23">
          <cell r="D23">
            <v>868138.82000000007</v>
          </cell>
        </row>
        <row r="39">
          <cell r="D39">
            <v>1361028</v>
          </cell>
        </row>
        <row r="51">
          <cell r="D51">
            <v>1114620</v>
          </cell>
        </row>
        <row r="55">
          <cell r="H55">
            <v>4428480.82</v>
          </cell>
        </row>
      </sheetData>
      <sheetData sheetId="10">
        <row r="3">
          <cell r="D3">
            <v>6796594.0630244948</v>
          </cell>
        </row>
        <row r="9">
          <cell r="D9">
            <v>12667775.429927975</v>
          </cell>
        </row>
        <row r="24">
          <cell r="D24">
            <v>2616234.0926232906</v>
          </cell>
        </row>
        <row r="29">
          <cell r="D29">
            <v>726713.35661110911</v>
          </cell>
        </row>
        <row r="32">
          <cell r="I32">
            <v>22807316.94218687</v>
          </cell>
        </row>
      </sheetData>
      <sheetData sheetId="11">
        <row r="4">
          <cell r="D4">
            <v>221163</v>
          </cell>
        </row>
        <row r="8">
          <cell r="D8">
            <v>336862</v>
          </cell>
        </row>
        <row r="13">
          <cell r="D13">
            <v>41639</v>
          </cell>
        </row>
        <row r="16">
          <cell r="D16">
            <v>802367</v>
          </cell>
        </row>
        <row r="19">
          <cell r="H19">
            <v>1402031</v>
          </cell>
        </row>
      </sheetData>
      <sheetData sheetId="12">
        <row r="4">
          <cell r="D4">
            <v>5820000</v>
          </cell>
        </row>
        <row r="10">
          <cell r="D10">
            <v>1640000</v>
          </cell>
        </row>
        <row r="23">
          <cell r="D23">
            <v>6410000</v>
          </cell>
        </row>
        <row r="28">
          <cell r="D28">
            <v>50000</v>
          </cell>
        </row>
        <row r="30">
          <cell r="H30">
            <v>13510000</v>
          </cell>
        </row>
      </sheetData>
      <sheetData sheetId="13">
        <row r="4">
          <cell r="D4">
            <v>1789850</v>
          </cell>
        </row>
        <row r="15">
          <cell r="D15">
            <v>559800</v>
          </cell>
        </row>
        <row r="22">
          <cell r="D22">
            <v>1789850</v>
          </cell>
        </row>
        <row r="33">
          <cell r="D33">
            <v>2489900</v>
          </cell>
        </row>
        <row r="46">
          <cell r="H46">
            <v>6574400</v>
          </cell>
        </row>
      </sheetData>
      <sheetData sheetId="14">
        <row r="4">
          <cell r="D4">
            <v>6000</v>
          </cell>
        </row>
        <row r="6">
          <cell r="D6">
            <v>6000</v>
          </cell>
        </row>
        <row r="8">
          <cell r="D8">
            <v>6000</v>
          </cell>
        </row>
        <row r="10">
          <cell r="H10">
            <v>18000</v>
          </cell>
        </row>
      </sheetData>
      <sheetData sheetId="15">
        <row r="4">
          <cell r="D4">
            <v>30000</v>
          </cell>
        </row>
        <row r="6">
          <cell r="D6">
            <v>0</v>
          </cell>
        </row>
        <row r="8">
          <cell r="H8">
            <v>30000</v>
          </cell>
        </row>
      </sheetData>
      <sheetData sheetId="16">
        <row r="4">
          <cell r="D4">
            <v>662001.20000000007</v>
          </cell>
        </row>
        <row r="8">
          <cell r="D8">
            <v>841943.6</v>
          </cell>
        </row>
        <row r="12">
          <cell r="D12">
            <v>80000</v>
          </cell>
        </row>
        <row r="15">
          <cell r="H15">
            <v>1583944.8</v>
          </cell>
        </row>
      </sheetData>
      <sheetData sheetId="17">
        <row r="4">
          <cell r="D4">
            <v>2565600</v>
          </cell>
        </row>
        <row r="14">
          <cell r="H14">
            <v>2565600</v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ktová sústava"/>
      <sheetName val="Struktura nakladov"/>
      <sheetName val="Pofesné odbory"/>
      <sheetName val="odb 31"/>
      <sheetName val="odb 32"/>
      <sheetName val="odb 33"/>
      <sheetName val="odb 34"/>
      <sheetName val="odb 35"/>
      <sheetName val="odb 36"/>
      <sheetName val="odb 37"/>
      <sheetName val="odb 38"/>
      <sheetName val="odb 39"/>
      <sheetName val="odb 21"/>
      <sheetName val="odb 22"/>
      <sheetName val="odb 23"/>
      <sheetName val="odb 24"/>
      <sheetName val="odb 25"/>
      <sheetName val="odb 26"/>
      <sheetName val="Hárok2"/>
    </sheetNames>
    <sheetDataSet>
      <sheetData sheetId="0" refreshError="1"/>
      <sheetData sheetId="1" refreshError="1"/>
      <sheetData sheetId="2" refreshError="1"/>
      <sheetData sheetId="3">
        <row r="4">
          <cell r="D4">
            <v>623018</v>
          </cell>
        </row>
        <row r="8">
          <cell r="D8">
            <v>1159400</v>
          </cell>
        </row>
        <row r="12">
          <cell r="D12">
            <v>1722600</v>
          </cell>
        </row>
        <row r="16">
          <cell r="D16">
            <v>759000</v>
          </cell>
        </row>
        <row r="20">
          <cell r="H20">
            <v>4264018</v>
          </cell>
        </row>
      </sheetData>
      <sheetData sheetId="4">
        <row r="4">
          <cell r="D4">
            <v>4823840.47</v>
          </cell>
        </row>
        <row r="13">
          <cell r="D13">
            <v>5356095.2</v>
          </cell>
        </row>
        <row r="16">
          <cell r="D16">
            <v>8022691.0899999999</v>
          </cell>
        </row>
        <row r="27">
          <cell r="D27">
            <v>16894789.23</v>
          </cell>
        </row>
        <row r="33">
          <cell r="H33">
            <v>35097415.989999995</v>
          </cell>
        </row>
      </sheetData>
      <sheetData sheetId="5">
        <row r="4">
          <cell r="D4">
            <v>32113273</v>
          </cell>
        </row>
        <row r="40">
          <cell r="D40">
            <v>14691401</v>
          </cell>
        </row>
        <row r="50">
          <cell r="D50">
            <v>13391436</v>
          </cell>
        </row>
        <row r="76">
          <cell r="D76">
            <v>673003</v>
          </cell>
        </row>
        <row r="80">
          <cell r="H80">
            <v>60869113</v>
          </cell>
        </row>
      </sheetData>
      <sheetData sheetId="6">
        <row r="4">
          <cell r="D4">
            <v>15785002</v>
          </cell>
        </row>
        <row r="15">
          <cell r="D15">
            <v>796832</v>
          </cell>
        </row>
        <row r="29">
          <cell r="D29">
            <v>24457215</v>
          </cell>
        </row>
        <row r="40">
          <cell r="D40">
            <v>5758086</v>
          </cell>
        </row>
        <row r="88">
          <cell r="H88">
            <v>46487210</v>
          </cell>
        </row>
      </sheetData>
      <sheetData sheetId="7">
        <row r="4">
          <cell r="D4">
            <v>1914500</v>
          </cell>
        </row>
        <row r="20">
          <cell r="D20">
            <v>1477500</v>
          </cell>
        </row>
        <row r="31">
          <cell r="D31">
            <v>1744100</v>
          </cell>
        </row>
        <row r="50">
          <cell r="D50">
            <v>2060200</v>
          </cell>
        </row>
        <row r="61">
          <cell r="H61">
            <v>7196300</v>
          </cell>
        </row>
      </sheetData>
      <sheetData sheetId="8">
        <row r="4">
          <cell r="D4">
            <v>1495000</v>
          </cell>
        </row>
        <row r="8">
          <cell r="D8">
            <v>780000</v>
          </cell>
        </row>
        <row r="12">
          <cell r="D12">
            <v>105500</v>
          </cell>
        </row>
        <row r="16">
          <cell r="D16">
            <v>17200</v>
          </cell>
        </row>
        <row r="19">
          <cell r="H19">
            <v>2397700</v>
          </cell>
        </row>
      </sheetData>
      <sheetData sheetId="9">
        <row r="5">
          <cell r="D5">
            <v>1084694</v>
          </cell>
        </row>
        <row r="23">
          <cell r="D23">
            <v>868138.82000000007</v>
          </cell>
        </row>
        <row r="39">
          <cell r="D39">
            <v>1361028</v>
          </cell>
        </row>
        <row r="51">
          <cell r="D51">
            <v>1114620</v>
          </cell>
        </row>
        <row r="55">
          <cell r="H55">
            <v>4428480.82</v>
          </cell>
        </row>
      </sheetData>
      <sheetData sheetId="10">
        <row r="3">
          <cell r="D3">
            <v>6796594.0630244948</v>
          </cell>
        </row>
        <row r="9">
          <cell r="D9">
            <v>12667775.429927975</v>
          </cell>
        </row>
        <row r="24">
          <cell r="D24">
            <v>2616234.0926232906</v>
          </cell>
        </row>
        <row r="29">
          <cell r="D29">
            <v>726713.35661110911</v>
          </cell>
        </row>
        <row r="32">
          <cell r="I32">
            <v>22807316.94218687</v>
          </cell>
        </row>
      </sheetData>
      <sheetData sheetId="11">
        <row r="4">
          <cell r="D4">
            <v>221163</v>
          </cell>
        </row>
        <row r="8">
          <cell r="D8">
            <v>336862</v>
          </cell>
        </row>
        <row r="13">
          <cell r="D13">
            <v>41639</v>
          </cell>
        </row>
        <row r="16">
          <cell r="D16">
            <v>802367</v>
          </cell>
        </row>
        <row r="19">
          <cell r="H19">
            <v>1402031</v>
          </cell>
        </row>
      </sheetData>
      <sheetData sheetId="12">
        <row r="4">
          <cell r="D4">
            <v>5820000</v>
          </cell>
        </row>
        <row r="10">
          <cell r="D10">
            <v>1640000</v>
          </cell>
        </row>
        <row r="23">
          <cell r="D23">
            <v>6410000</v>
          </cell>
        </row>
        <row r="28">
          <cell r="D28">
            <v>50000</v>
          </cell>
        </row>
        <row r="30">
          <cell r="H30">
            <v>13510000</v>
          </cell>
        </row>
      </sheetData>
      <sheetData sheetId="13">
        <row r="4">
          <cell r="D4">
            <v>1789850</v>
          </cell>
        </row>
        <row r="15">
          <cell r="D15">
            <v>559800</v>
          </cell>
        </row>
        <row r="22">
          <cell r="D22">
            <v>1789850</v>
          </cell>
        </row>
        <row r="33">
          <cell r="D33">
            <v>2489900</v>
          </cell>
        </row>
        <row r="46">
          <cell r="H46">
            <v>6574400</v>
          </cell>
        </row>
      </sheetData>
      <sheetData sheetId="14">
        <row r="4">
          <cell r="D4">
            <v>6000</v>
          </cell>
        </row>
        <row r="6">
          <cell r="D6">
            <v>6000</v>
          </cell>
        </row>
        <row r="8">
          <cell r="D8">
            <v>6000</v>
          </cell>
        </row>
        <row r="10">
          <cell r="H10">
            <v>18000</v>
          </cell>
        </row>
      </sheetData>
      <sheetData sheetId="15">
        <row r="4">
          <cell r="D4">
            <v>30000</v>
          </cell>
        </row>
        <row r="6">
          <cell r="D6">
            <v>0</v>
          </cell>
        </row>
        <row r="8">
          <cell r="H8">
            <v>30000</v>
          </cell>
        </row>
      </sheetData>
      <sheetData sheetId="16">
        <row r="4">
          <cell r="D4">
            <v>662001.20000000007</v>
          </cell>
        </row>
        <row r="8">
          <cell r="D8">
            <v>841943.6</v>
          </cell>
        </row>
        <row r="12">
          <cell r="D12">
            <v>80000</v>
          </cell>
        </row>
        <row r="15">
          <cell r="H15">
            <v>1583944.8</v>
          </cell>
        </row>
      </sheetData>
      <sheetData sheetId="17">
        <row r="4">
          <cell r="D4">
            <v>2565600</v>
          </cell>
        </row>
        <row r="14">
          <cell r="H14">
            <v>2565600</v>
          </cell>
        </row>
      </sheetData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ktová sústava"/>
      <sheetName val="Struktura nakladov"/>
      <sheetName val="Pofesné odbory"/>
      <sheetName val="odb 31"/>
      <sheetName val="odb 32"/>
      <sheetName val="odb 33"/>
      <sheetName val="odb 34"/>
      <sheetName val="odb 35"/>
      <sheetName val="odb 36"/>
      <sheetName val="odb 37"/>
      <sheetName val="odb 38"/>
      <sheetName val="odb 39"/>
      <sheetName val="odb 21"/>
      <sheetName val="odb 22"/>
      <sheetName val="odb 23"/>
      <sheetName val="odb 24"/>
      <sheetName val="odb 25"/>
      <sheetName val="odb 26"/>
      <sheetName val="Hárok2"/>
    </sheetNames>
    <sheetDataSet>
      <sheetData sheetId="0" refreshError="1"/>
      <sheetData sheetId="1" refreshError="1"/>
      <sheetData sheetId="2" refreshError="1"/>
      <sheetData sheetId="3">
        <row r="4">
          <cell r="D4">
            <v>623018</v>
          </cell>
        </row>
        <row r="8">
          <cell r="D8">
            <v>1159400</v>
          </cell>
        </row>
        <row r="12">
          <cell r="D12">
            <v>1722600</v>
          </cell>
        </row>
        <row r="16">
          <cell r="D16">
            <v>759000</v>
          </cell>
        </row>
        <row r="20">
          <cell r="H20">
            <v>4264018</v>
          </cell>
        </row>
      </sheetData>
      <sheetData sheetId="4">
        <row r="4">
          <cell r="D4">
            <v>4823840.47</v>
          </cell>
        </row>
        <row r="13">
          <cell r="D13">
            <v>5356095.2</v>
          </cell>
        </row>
        <row r="16">
          <cell r="D16">
            <v>8022691.0899999999</v>
          </cell>
        </row>
        <row r="27">
          <cell r="D27">
            <v>16894789.23</v>
          </cell>
        </row>
        <row r="33">
          <cell r="H33">
            <v>35097415.989999995</v>
          </cell>
        </row>
      </sheetData>
      <sheetData sheetId="5">
        <row r="4">
          <cell r="D4">
            <v>32113273</v>
          </cell>
        </row>
        <row r="40">
          <cell r="D40">
            <v>14691401</v>
          </cell>
        </row>
        <row r="50">
          <cell r="D50">
            <v>13391436</v>
          </cell>
        </row>
        <row r="76">
          <cell r="D76">
            <v>673003</v>
          </cell>
        </row>
        <row r="80">
          <cell r="H80">
            <v>60869113</v>
          </cell>
        </row>
      </sheetData>
      <sheetData sheetId="6">
        <row r="4">
          <cell r="D4">
            <v>15785002</v>
          </cell>
        </row>
        <row r="15">
          <cell r="D15">
            <v>796832</v>
          </cell>
        </row>
        <row r="29">
          <cell r="D29">
            <v>24457215</v>
          </cell>
        </row>
        <row r="40">
          <cell r="D40">
            <v>5758086</v>
          </cell>
        </row>
        <row r="88">
          <cell r="H88">
            <v>46487210</v>
          </cell>
        </row>
      </sheetData>
      <sheetData sheetId="7">
        <row r="4">
          <cell r="D4">
            <v>1914500</v>
          </cell>
        </row>
        <row r="20">
          <cell r="D20">
            <v>1477500</v>
          </cell>
        </row>
        <row r="31">
          <cell r="D31">
            <v>1744100</v>
          </cell>
        </row>
        <row r="50">
          <cell r="D50">
            <v>2060200</v>
          </cell>
        </row>
        <row r="61">
          <cell r="H61">
            <v>7196300</v>
          </cell>
        </row>
      </sheetData>
      <sheetData sheetId="8">
        <row r="4">
          <cell r="D4">
            <v>1495000</v>
          </cell>
        </row>
        <row r="8">
          <cell r="D8">
            <v>780000</v>
          </cell>
        </row>
        <row r="12">
          <cell r="D12">
            <v>105500</v>
          </cell>
        </row>
        <row r="16">
          <cell r="D16">
            <v>17200</v>
          </cell>
        </row>
        <row r="19">
          <cell r="H19">
            <v>2397700</v>
          </cell>
        </row>
      </sheetData>
      <sheetData sheetId="9">
        <row r="5">
          <cell r="D5">
            <v>1084694</v>
          </cell>
        </row>
        <row r="23">
          <cell r="D23">
            <v>868138.82000000007</v>
          </cell>
        </row>
        <row r="39">
          <cell r="D39">
            <v>1361028</v>
          </cell>
        </row>
        <row r="51">
          <cell r="D51">
            <v>1114620</v>
          </cell>
        </row>
        <row r="55">
          <cell r="H55">
            <v>4428480.82</v>
          </cell>
        </row>
      </sheetData>
      <sheetData sheetId="10">
        <row r="3">
          <cell r="D3">
            <v>6796594.0630244948</v>
          </cell>
        </row>
        <row r="9">
          <cell r="D9">
            <v>12667775.429927975</v>
          </cell>
        </row>
        <row r="24">
          <cell r="D24">
            <v>2616234.0926232906</v>
          </cell>
        </row>
        <row r="29">
          <cell r="D29">
            <v>726713.35661110911</v>
          </cell>
        </row>
        <row r="32">
          <cell r="I32">
            <v>22807316.94218687</v>
          </cell>
        </row>
      </sheetData>
      <sheetData sheetId="11">
        <row r="4">
          <cell r="D4">
            <v>221163</v>
          </cell>
        </row>
        <row r="8">
          <cell r="D8">
            <v>336862</v>
          </cell>
        </row>
        <row r="13">
          <cell r="D13">
            <v>41639</v>
          </cell>
        </row>
        <row r="16">
          <cell r="D16">
            <v>802367</v>
          </cell>
        </row>
        <row r="19">
          <cell r="H19">
            <v>1402031</v>
          </cell>
        </row>
      </sheetData>
      <sheetData sheetId="12">
        <row r="4">
          <cell r="D4">
            <v>5820000</v>
          </cell>
        </row>
        <row r="10">
          <cell r="D10">
            <v>1640000</v>
          </cell>
        </row>
        <row r="23">
          <cell r="D23">
            <v>6410000</v>
          </cell>
        </row>
        <row r="28">
          <cell r="D28">
            <v>50000</v>
          </cell>
        </row>
        <row r="30">
          <cell r="H30">
            <v>13510000</v>
          </cell>
        </row>
      </sheetData>
      <sheetData sheetId="13">
        <row r="4">
          <cell r="D4">
            <v>1789850</v>
          </cell>
        </row>
        <row r="15">
          <cell r="D15">
            <v>559800</v>
          </cell>
        </row>
        <row r="22">
          <cell r="D22">
            <v>1789850</v>
          </cell>
        </row>
        <row r="33">
          <cell r="D33">
            <v>2489900</v>
          </cell>
        </row>
        <row r="46">
          <cell r="H46">
            <v>6574400</v>
          </cell>
        </row>
      </sheetData>
      <sheetData sheetId="14">
        <row r="4">
          <cell r="D4">
            <v>6000</v>
          </cell>
        </row>
        <row r="6">
          <cell r="D6">
            <v>6000</v>
          </cell>
        </row>
        <row r="8">
          <cell r="D8">
            <v>6000</v>
          </cell>
        </row>
        <row r="10">
          <cell r="H10">
            <v>18000</v>
          </cell>
        </row>
      </sheetData>
      <sheetData sheetId="15">
        <row r="4">
          <cell r="D4">
            <v>30000</v>
          </cell>
        </row>
        <row r="6">
          <cell r="D6">
            <v>0</v>
          </cell>
        </row>
        <row r="8">
          <cell r="H8">
            <v>30000</v>
          </cell>
        </row>
      </sheetData>
      <sheetData sheetId="16">
        <row r="4">
          <cell r="D4">
            <v>662001.20000000007</v>
          </cell>
        </row>
        <row r="8">
          <cell r="D8">
            <v>841943.6</v>
          </cell>
        </row>
        <row r="12">
          <cell r="D12">
            <v>80000</v>
          </cell>
        </row>
        <row r="15">
          <cell r="H15">
            <v>1583944.8</v>
          </cell>
        </row>
      </sheetData>
      <sheetData sheetId="17">
        <row r="4">
          <cell r="D4">
            <v>2565600</v>
          </cell>
        </row>
        <row r="14">
          <cell r="H14">
            <v>2565600</v>
          </cell>
        </row>
      </sheetData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B1:O19"/>
  <sheetViews>
    <sheetView view="pageBreakPreview" zoomScaleNormal="100" zoomScaleSheetLayoutView="100" workbookViewId="0">
      <selection activeCell="M30" sqref="M30"/>
    </sheetView>
  </sheetViews>
  <sheetFormatPr defaultRowHeight="12.75"/>
  <cols>
    <col min="1" max="1" width="1.7109375" style="826" customWidth="1"/>
    <col min="2" max="2" width="12.5703125" style="1382" customWidth="1"/>
    <col min="3" max="3" width="45.7109375" style="826" customWidth="1"/>
    <col min="4" max="6" width="15.7109375" style="1384" customWidth="1"/>
    <col min="7" max="7" width="15.7109375" style="826" customWidth="1"/>
    <col min="8" max="8" width="17.7109375" style="826" customWidth="1"/>
    <col min="9" max="14" width="9.140625" style="826"/>
    <col min="15" max="15" width="16.85546875" style="826" bestFit="1" customWidth="1"/>
    <col min="16" max="256" width="9.140625" style="826"/>
    <col min="257" max="257" width="1.7109375" style="826" customWidth="1"/>
    <col min="258" max="258" width="12.5703125" style="826" customWidth="1"/>
    <col min="259" max="259" width="73" style="826" customWidth="1"/>
    <col min="260" max="263" width="15.7109375" style="826" customWidth="1"/>
    <col min="264" max="264" width="17.7109375" style="826" customWidth="1"/>
    <col min="265" max="270" width="9.140625" style="826"/>
    <col min="271" max="271" width="16.85546875" style="826" bestFit="1" customWidth="1"/>
    <col min="272" max="512" width="9.140625" style="826"/>
    <col min="513" max="513" width="1.7109375" style="826" customWidth="1"/>
    <col min="514" max="514" width="12.5703125" style="826" customWidth="1"/>
    <col min="515" max="515" width="73" style="826" customWidth="1"/>
    <col min="516" max="519" width="15.7109375" style="826" customWidth="1"/>
    <col min="520" max="520" width="17.7109375" style="826" customWidth="1"/>
    <col min="521" max="526" width="9.140625" style="826"/>
    <col min="527" max="527" width="16.85546875" style="826" bestFit="1" customWidth="1"/>
    <col min="528" max="768" width="9.140625" style="826"/>
    <col min="769" max="769" width="1.7109375" style="826" customWidth="1"/>
    <col min="770" max="770" width="12.5703125" style="826" customWidth="1"/>
    <col min="771" max="771" width="73" style="826" customWidth="1"/>
    <col min="772" max="775" width="15.7109375" style="826" customWidth="1"/>
    <col min="776" max="776" width="17.7109375" style="826" customWidth="1"/>
    <col min="777" max="782" width="9.140625" style="826"/>
    <col min="783" max="783" width="16.85546875" style="826" bestFit="1" customWidth="1"/>
    <col min="784" max="1024" width="9.140625" style="826"/>
    <col min="1025" max="1025" width="1.7109375" style="826" customWidth="1"/>
    <col min="1026" max="1026" width="12.5703125" style="826" customWidth="1"/>
    <col min="1027" max="1027" width="73" style="826" customWidth="1"/>
    <col min="1028" max="1031" width="15.7109375" style="826" customWidth="1"/>
    <col min="1032" max="1032" width="17.7109375" style="826" customWidth="1"/>
    <col min="1033" max="1038" width="9.140625" style="826"/>
    <col min="1039" max="1039" width="16.85546875" style="826" bestFit="1" customWidth="1"/>
    <col min="1040" max="1280" width="9.140625" style="826"/>
    <col min="1281" max="1281" width="1.7109375" style="826" customWidth="1"/>
    <col min="1282" max="1282" width="12.5703125" style="826" customWidth="1"/>
    <col min="1283" max="1283" width="73" style="826" customWidth="1"/>
    <col min="1284" max="1287" width="15.7109375" style="826" customWidth="1"/>
    <col min="1288" max="1288" width="17.7109375" style="826" customWidth="1"/>
    <col min="1289" max="1294" width="9.140625" style="826"/>
    <col min="1295" max="1295" width="16.85546875" style="826" bestFit="1" customWidth="1"/>
    <col min="1296" max="1536" width="9.140625" style="826"/>
    <col min="1537" max="1537" width="1.7109375" style="826" customWidth="1"/>
    <col min="1538" max="1538" width="12.5703125" style="826" customWidth="1"/>
    <col min="1539" max="1539" width="73" style="826" customWidth="1"/>
    <col min="1540" max="1543" width="15.7109375" style="826" customWidth="1"/>
    <col min="1544" max="1544" width="17.7109375" style="826" customWidth="1"/>
    <col min="1545" max="1550" width="9.140625" style="826"/>
    <col min="1551" max="1551" width="16.85546875" style="826" bestFit="1" customWidth="1"/>
    <col min="1552" max="1792" width="9.140625" style="826"/>
    <col min="1793" max="1793" width="1.7109375" style="826" customWidth="1"/>
    <col min="1794" max="1794" width="12.5703125" style="826" customWidth="1"/>
    <col min="1795" max="1795" width="73" style="826" customWidth="1"/>
    <col min="1796" max="1799" width="15.7109375" style="826" customWidth="1"/>
    <col min="1800" max="1800" width="17.7109375" style="826" customWidth="1"/>
    <col min="1801" max="1806" width="9.140625" style="826"/>
    <col min="1807" max="1807" width="16.85546875" style="826" bestFit="1" customWidth="1"/>
    <col min="1808" max="2048" width="9.140625" style="826"/>
    <col min="2049" max="2049" width="1.7109375" style="826" customWidth="1"/>
    <col min="2050" max="2050" width="12.5703125" style="826" customWidth="1"/>
    <col min="2051" max="2051" width="73" style="826" customWidth="1"/>
    <col min="2052" max="2055" width="15.7109375" style="826" customWidth="1"/>
    <col min="2056" max="2056" width="17.7109375" style="826" customWidth="1"/>
    <col min="2057" max="2062" width="9.140625" style="826"/>
    <col min="2063" max="2063" width="16.85546875" style="826" bestFit="1" customWidth="1"/>
    <col min="2064" max="2304" width="9.140625" style="826"/>
    <col min="2305" max="2305" width="1.7109375" style="826" customWidth="1"/>
    <col min="2306" max="2306" width="12.5703125" style="826" customWidth="1"/>
    <col min="2307" max="2307" width="73" style="826" customWidth="1"/>
    <col min="2308" max="2311" width="15.7109375" style="826" customWidth="1"/>
    <col min="2312" max="2312" width="17.7109375" style="826" customWidth="1"/>
    <col min="2313" max="2318" width="9.140625" style="826"/>
    <col min="2319" max="2319" width="16.85546875" style="826" bestFit="1" customWidth="1"/>
    <col min="2320" max="2560" width="9.140625" style="826"/>
    <col min="2561" max="2561" width="1.7109375" style="826" customWidth="1"/>
    <col min="2562" max="2562" width="12.5703125" style="826" customWidth="1"/>
    <col min="2563" max="2563" width="73" style="826" customWidth="1"/>
    <col min="2564" max="2567" width="15.7109375" style="826" customWidth="1"/>
    <col min="2568" max="2568" width="17.7109375" style="826" customWidth="1"/>
    <col min="2569" max="2574" width="9.140625" style="826"/>
    <col min="2575" max="2575" width="16.85546875" style="826" bestFit="1" customWidth="1"/>
    <col min="2576" max="2816" width="9.140625" style="826"/>
    <col min="2817" max="2817" width="1.7109375" style="826" customWidth="1"/>
    <col min="2818" max="2818" width="12.5703125" style="826" customWidth="1"/>
    <col min="2819" max="2819" width="73" style="826" customWidth="1"/>
    <col min="2820" max="2823" width="15.7109375" style="826" customWidth="1"/>
    <col min="2824" max="2824" width="17.7109375" style="826" customWidth="1"/>
    <col min="2825" max="2830" width="9.140625" style="826"/>
    <col min="2831" max="2831" width="16.85546875" style="826" bestFit="1" customWidth="1"/>
    <col min="2832" max="3072" width="9.140625" style="826"/>
    <col min="3073" max="3073" width="1.7109375" style="826" customWidth="1"/>
    <col min="3074" max="3074" width="12.5703125" style="826" customWidth="1"/>
    <col min="3075" max="3075" width="73" style="826" customWidth="1"/>
    <col min="3076" max="3079" width="15.7109375" style="826" customWidth="1"/>
    <col min="3080" max="3080" width="17.7109375" style="826" customWidth="1"/>
    <col min="3081" max="3086" width="9.140625" style="826"/>
    <col min="3087" max="3087" width="16.85546875" style="826" bestFit="1" customWidth="1"/>
    <col min="3088" max="3328" width="9.140625" style="826"/>
    <col min="3329" max="3329" width="1.7109375" style="826" customWidth="1"/>
    <col min="3330" max="3330" width="12.5703125" style="826" customWidth="1"/>
    <col min="3331" max="3331" width="73" style="826" customWidth="1"/>
    <col min="3332" max="3335" width="15.7109375" style="826" customWidth="1"/>
    <col min="3336" max="3336" width="17.7109375" style="826" customWidth="1"/>
    <col min="3337" max="3342" width="9.140625" style="826"/>
    <col min="3343" max="3343" width="16.85546875" style="826" bestFit="1" customWidth="1"/>
    <col min="3344" max="3584" width="9.140625" style="826"/>
    <col min="3585" max="3585" width="1.7109375" style="826" customWidth="1"/>
    <col min="3586" max="3586" width="12.5703125" style="826" customWidth="1"/>
    <col min="3587" max="3587" width="73" style="826" customWidth="1"/>
    <col min="3588" max="3591" width="15.7109375" style="826" customWidth="1"/>
    <col min="3592" max="3592" width="17.7109375" style="826" customWidth="1"/>
    <col min="3593" max="3598" width="9.140625" style="826"/>
    <col min="3599" max="3599" width="16.85546875" style="826" bestFit="1" customWidth="1"/>
    <col min="3600" max="3840" width="9.140625" style="826"/>
    <col min="3841" max="3841" width="1.7109375" style="826" customWidth="1"/>
    <col min="3842" max="3842" width="12.5703125" style="826" customWidth="1"/>
    <col min="3843" max="3843" width="73" style="826" customWidth="1"/>
    <col min="3844" max="3847" width="15.7109375" style="826" customWidth="1"/>
    <col min="3848" max="3848" width="17.7109375" style="826" customWidth="1"/>
    <col min="3849" max="3854" width="9.140625" style="826"/>
    <col min="3855" max="3855" width="16.85546875" style="826" bestFit="1" customWidth="1"/>
    <col min="3856" max="4096" width="9.140625" style="826"/>
    <col min="4097" max="4097" width="1.7109375" style="826" customWidth="1"/>
    <col min="4098" max="4098" width="12.5703125" style="826" customWidth="1"/>
    <col min="4099" max="4099" width="73" style="826" customWidth="1"/>
    <col min="4100" max="4103" width="15.7109375" style="826" customWidth="1"/>
    <col min="4104" max="4104" width="17.7109375" style="826" customWidth="1"/>
    <col min="4105" max="4110" width="9.140625" style="826"/>
    <col min="4111" max="4111" width="16.85546875" style="826" bestFit="1" customWidth="1"/>
    <col min="4112" max="4352" width="9.140625" style="826"/>
    <col min="4353" max="4353" width="1.7109375" style="826" customWidth="1"/>
    <col min="4354" max="4354" width="12.5703125" style="826" customWidth="1"/>
    <col min="4355" max="4355" width="73" style="826" customWidth="1"/>
    <col min="4356" max="4359" width="15.7109375" style="826" customWidth="1"/>
    <col min="4360" max="4360" width="17.7109375" style="826" customWidth="1"/>
    <col min="4361" max="4366" width="9.140625" style="826"/>
    <col min="4367" max="4367" width="16.85546875" style="826" bestFit="1" customWidth="1"/>
    <col min="4368" max="4608" width="9.140625" style="826"/>
    <col min="4609" max="4609" width="1.7109375" style="826" customWidth="1"/>
    <col min="4610" max="4610" width="12.5703125" style="826" customWidth="1"/>
    <col min="4611" max="4611" width="73" style="826" customWidth="1"/>
    <col min="4612" max="4615" width="15.7109375" style="826" customWidth="1"/>
    <col min="4616" max="4616" width="17.7109375" style="826" customWidth="1"/>
    <col min="4617" max="4622" width="9.140625" style="826"/>
    <col min="4623" max="4623" width="16.85546875" style="826" bestFit="1" customWidth="1"/>
    <col min="4624" max="4864" width="9.140625" style="826"/>
    <col min="4865" max="4865" width="1.7109375" style="826" customWidth="1"/>
    <col min="4866" max="4866" width="12.5703125" style="826" customWidth="1"/>
    <col min="4867" max="4867" width="73" style="826" customWidth="1"/>
    <col min="4868" max="4871" width="15.7109375" style="826" customWidth="1"/>
    <col min="4872" max="4872" width="17.7109375" style="826" customWidth="1"/>
    <col min="4873" max="4878" width="9.140625" style="826"/>
    <col min="4879" max="4879" width="16.85546875" style="826" bestFit="1" customWidth="1"/>
    <col min="4880" max="5120" width="9.140625" style="826"/>
    <col min="5121" max="5121" width="1.7109375" style="826" customWidth="1"/>
    <col min="5122" max="5122" width="12.5703125" style="826" customWidth="1"/>
    <col min="5123" max="5123" width="73" style="826" customWidth="1"/>
    <col min="5124" max="5127" width="15.7109375" style="826" customWidth="1"/>
    <col min="5128" max="5128" width="17.7109375" style="826" customWidth="1"/>
    <col min="5129" max="5134" width="9.140625" style="826"/>
    <col min="5135" max="5135" width="16.85546875" style="826" bestFit="1" customWidth="1"/>
    <col min="5136" max="5376" width="9.140625" style="826"/>
    <col min="5377" max="5377" width="1.7109375" style="826" customWidth="1"/>
    <col min="5378" max="5378" width="12.5703125" style="826" customWidth="1"/>
    <col min="5379" max="5379" width="73" style="826" customWidth="1"/>
    <col min="5380" max="5383" width="15.7109375" style="826" customWidth="1"/>
    <col min="5384" max="5384" width="17.7109375" style="826" customWidth="1"/>
    <col min="5385" max="5390" width="9.140625" style="826"/>
    <col min="5391" max="5391" width="16.85546875" style="826" bestFit="1" customWidth="1"/>
    <col min="5392" max="5632" width="9.140625" style="826"/>
    <col min="5633" max="5633" width="1.7109375" style="826" customWidth="1"/>
    <col min="5634" max="5634" width="12.5703125" style="826" customWidth="1"/>
    <col min="5635" max="5635" width="73" style="826" customWidth="1"/>
    <col min="5636" max="5639" width="15.7109375" style="826" customWidth="1"/>
    <col min="5640" max="5640" width="17.7109375" style="826" customWidth="1"/>
    <col min="5641" max="5646" width="9.140625" style="826"/>
    <col min="5647" max="5647" width="16.85546875" style="826" bestFit="1" customWidth="1"/>
    <col min="5648" max="5888" width="9.140625" style="826"/>
    <col min="5889" max="5889" width="1.7109375" style="826" customWidth="1"/>
    <col min="5890" max="5890" width="12.5703125" style="826" customWidth="1"/>
    <col min="5891" max="5891" width="73" style="826" customWidth="1"/>
    <col min="5892" max="5895" width="15.7109375" style="826" customWidth="1"/>
    <col min="5896" max="5896" width="17.7109375" style="826" customWidth="1"/>
    <col min="5897" max="5902" width="9.140625" style="826"/>
    <col min="5903" max="5903" width="16.85546875" style="826" bestFit="1" customWidth="1"/>
    <col min="5904" max="6144" width="9.140625" style="826"/>
    <col min="6145" max="6145" width="1.7109375" style="826" customWidth="1"/>
    <col min="6146" max="6146" width="12.5703125" style="826" customWidth="1"/>
    <col min="6147" max="6147" width="73" style="826" customWidth="1"/>
    <col min="6148" max="6151" width="15.7109375" style="826" customWidth="1"/>
    <col min="6152" max="6152" width="17.7109375" style="826" customWidth="1"/>
    <col min="6153" max="6158" width="9.140625" style="826"/>
    <col min="6159" max="6159" width="16.85546875" style="826" bestFit="1" customWidth="1"/>
    <col min="6160" max="6400" width="9.140625" style="826"/>
    <col min="6401" max="6401" width="1.7109375" style="826" customWidth="1"/>
    <col min="6402" max="6402" width="12.5703125" style="826" customWidth="1"/>
    <col min="6403" max="6403" width="73" style="826" customWidth="1"/>
    <col min="6404" max="6407" width="15.7109375" style="826" customWidth="1"/>
    <col min="6408" max="6408" width="17.7109375" style="826" customWidth="1"/>
    <col min="6409" max="6414" width="9.140625" style="826"/>
    <col min="6415" max="6415" width="16.85546875" style="826" bestFit="1" customWidth="1"/>
    <col min="6416" max="6656" width="9.140625" style="826"/>
    <col min="6657" max="6657" width="1.7109375" style="826" customWidth="1"/>
    <col min="6658" max="6658" width="12.5703125" style="826" customWidth="1"/>
    <col min="6659" max="6659" width="73" style="826" customWidth="1"/>
    <col min="6660" max="6663" width="15.7109375" style="826" customWidth="1"/>
    <col min="6664" max="6664" width="17.7109375" style="826" customWidth="1"/>
    <col min="6665" max="6670" width="9.140625" style="826"/>
    <col min="6671" max="6671" width="16.85546875" style="826" bestFit="1" customWidth="1"/>
    <col min="6672" max="6912" width="9.140625" style="826"/>
    <col min="6913" max="6913" width="1.7109375" style="826" customWidth="1"/>
    <col min="6914" max="6914" width="12.5703125" style="826" customWidth="1"/>
    <col min="6915" max="6915" width="73" style="826" customWidth="1"/>
    <col min="6916" max="6919" width="15.7109375" style="826" customWidth="1"/>
    <col min="6920" max="6920" width="17.7109375" style="826" customWidth="1"/>
    <col min="6921" max="6926" width="9.140625" style="826"/>
    <col min="6927" max="6927" width="16.85546875" style="826" bestFit="1" customWidth="1"/>
    <col min="6928" max="7168" width="9.140625" style="826"/>
    <col min="7169" max="7169" width="1.7109375" style="826" customWidth="1"/>
    <col min="7170" max="7170" width="12.5703125" style="826" customWidth="1"/>
    <col min="7171" max="7171" width="73" style="826" customWidth="1"/>
    <col min="7172" max="7175" width="15.7109375" style="826" customWidth="1"/>
    <col min="7176" max="7176" width="17.7109375" style="826" customWidth="1"/>
    <col min="7177" max="7182" width="9.140625" style="826"/>
    <col min="7183" max="7183" width="16.85546875" style="826" bestFit="1" customWidth="1"/>
    <col min="7184" max="7424" width="9.140625" style="826"/>
    <col min="7425" max="7425" width="1.7109375" style="826" customWidth="1"/>
    <col min="7426" max="7426" width="12.5703125" style="826" customWidth="1"/>
    <col min="7427" max="7427" width="73" style="826" customWidth="1"/>
    <col min="7428" max="7431" width="15.7109375" style="826" customWidth="1"/>
    <col min="7432" max="7432" width="17.7109375" style="826" customWidth="1"/>
    <col min="7433" max="7438" width="9.140625" style="826"/>
    <col min="7439" max="7439" width="16.85546875" style="826" bestFit="1" customWidth="1"/>
    <col min="7440" max="7680" width="9.140625" style="826"/>
    <col min="7681" max="7681" width="1.7109375" style="826" customWidth="1"/>
    <col min="7682" max="7682" width="12.5703125" style="826" customWidth="1"/>
    <col min="7683" max="7683" width="73" style="826" customWidth="1"/>
    <col min="7684" max="7687" width="15.7109375" style="826" customWidth="1"/>
    <col min="7688" max="7688" width="17.7109375" style="826" customWidth="1"/>
    <col min="7689" max="7694" width="9.140625" style="826"/>
    <col min="7695" max="7695" width="16.85546875" style="826" bestFit="1" customWidth="1"/>
    <col min="7696" max="7936" width="9.140625" style="826"/>
    <col min="7937" max="7937" width="1.7109375" style="826" customWidth="1"/>
    <col min="7938" max="7938" width="12.5703125" style="826" customWidth="1"/>
    <col min="7939" max="7939" width="73" style="826" customWidth="1"/>
    <col min="7940" max="7943" width="15.7109375" style="826" customWidth="1"/>
    <col min="7944" max="7944" width="17.7109375" style="826" customWidth="1"/>
    <col min="7945" max="7950" width="9.140625" style="826"/>
    <col min="7951" max="7951" width="16.85546875" style="826" bestFit="1" customWidth="1"/>
    <col min="7952" max="8192" width="9.140625" style="826"/>
    <col min="8193" max="8193" width="1.7109375" style="826" customWidth="1"/>
    <col min="8194" max="8194" width="12.5703125" style="826" customWidth="1"/>
    <col min="8195" max="8195" width="73" style="826" customWidth="1"/>
    <col min="8196" max="8199" width="15.7109375" style="826" customWidth="1"/>
    <col min="8200" max="8200" width="17.7109375" style="826" customWidth="1"/>
    <col min="8201" max="8206" width="9.140625" style="826"/>
    <col min="8207" max="8207" width="16.85546875" style="826" bestFit="1" customWidth="1"/>
    <col min="8208" max="8448" width="9.140625" style="826"/>
    <col min="8449" max="8449" width="1.7109375" style="826" customWidth="1"/>
    <col min="8450" max="8450" width="12.5703125" style="826" customWidth="1"/>
    <col min="8451" max="8451" width="73" style="826" customWidth="1"/>
    <col min="8452" max="8455" width="15.7109375" style="826" customWidth="1"/>
    <col min="8456" max="8456" width="17.7109375" style="826" customWidth="1"/>
    <col min="8457" max="8462" width="9.140625" style="826"/>
    <col min="8463" max="8463" width="16.85546875" style="826" bestFit="1" customWidth="1"/>
    <col min="8464" max="8704" width="9.140625" style="826"/>
    <col min="8705" max="8705" width="1.7109375" style="826" customWidth="1"/>
    <col min="8706" max="8706" width="12.5703125" style="826" customWidth="1"/>
    <col min="8707" max="8707" width="73" style="826" customWidth="1"/>
    <col min="8708" max="8711" width="15.7109375" style="826" customWidth="1"/>
    <col min="8712" max="8712" width="17.7109375" style="826" customWidth="1"/>
    <col min="8713" max="8718" width="9.140625" style="826"/>
    <col min="8719" max="8719" width="16.85546875" style="826" bestFit="1" customWidth="1"/>
    <col min="8720" max="8960" width="9.140625" style="826"/>
    <col min="8961" max="8961" width="1.7109375" style="826" customWidth="1"/>
    <col min="8962" max="8962" width="12.5703125" style="826" customWidth="1"/>
    <col min="8963" max="8963" width="73" style="826" customWidth="1"/>
    <col min="8964" max="8967" width="15.7109375" style="826" customWidth="1"/>
    <col min="8968" max="8968" width="17.7109375" style="826" customWidth="1"/>
    <col min="8969" max="8974" width="9.140625" style="826"/>
    <col min="8975" max="8975" width="16.85546875" style="826" bestFit="1" customWidth="1"/>
    <col min="8976" max="9216" width="9.140625" style="826"/>
    <col min="9217" max="9217" width="1.7109375" style="826" customWidth="1"/>
    <col min="9218" max="9218" width="12.5703125" style="826" customWidth="1"/>
    <col min="9219" max="9219" width="73" style="826" customWidth="1"/>
    <col min="9220" max="9223" width="15.7109375" style="826" customWidth="1"/>
    <col min="9224" max="9224" width="17.7109375" style="826" customWidth="1"/>
    <col min="9225" max="9230" width="9.140625" style="826"/>
    <col min="9231" max="9231" width="16.85546875" style="826" bestFit="1" customWidth="1"/>
    <col min="9232" max="9472" width="9.140625" style="826"/>
    <col min="9473" max="9473" width="1.7109375" style="826" customWidth="1"/>
    <col min="9474" max="9474" width="12.5703125" style="826" customWidth="1"/>
    <col min="9475" max="9475" width="73" style="826" customWidth="1"/>
    <col min="9476" max="9479" width="15.7109375" style="826" customWidth="1"/>
    <col min="9480" max="9480" width="17.7109375" style="826" customWidth="1"/>
    <col min="9481" max="9486" width="9.140625" style="826"/>
    <col min="9487" max="9487" width="16.85546875" style="826" bestFit="1" customWidth="1"/>
    <col min="9488" max="9728" width="9.140625" style="826"/>
    <col min="9729" max="9729" width="1.7109375" style="826" customWidth="1"/>
    <col min="9730" max="9730" width="12.5703125" style="826" customWidth="1"/>
    <col min="9731" max="9731" width="73" style="826" customWidth="1"/>
    <col min="9732" max="9735" width="15.7109375" style="826" customWidth="1"/>
    <col min="9736" max="9736" width="17.7109375" style="826" customWidth="1"/>
    <col min="9737" max="9742" width="9.140625" style="826"/>
    <col min="9743" max="9743" width="16.85546875" style="826" bestFit="1" customWidth="1"/>
    <col min="9744" max="9984" width="9.140625" style="826"/>
    <col min="9985" max="9985" width="1.7109375" style="826" customWidth="1"/>
    <col min="9986" max="9986" width="12.5703125" style="826" customWidth="1"/>
    <col min="9987" max="9987" width="73" style="826" customWidth="1"/>
    <col min="9988" max="9991" width="15.7109375" style="826" customWidth="1"/>
    <col min="9992" max="9992" width="17.7109375" style="826" customWidth="1"/>
    <col min="9993" max="9998" width="9.140625" style="826"/>
    <col min="9999" max="9999" width="16.85546875" style="826" bestFit="1" customWidth="1"/>
    <col min="10000" max="10240" width="9.140625" style="826"/>
    <col min="10241" max="10241" width="1.7109375" style="826" customWidth="1"/>
    <col min="10242" max="10242" width="12.5703125" style="826" customWidth="1"/>
    <col min="10243" max="10243" width="73" style="826" customWidth="1"/>
    <col min="10244" max="10247" width="15.7109375" style="826" customWidth="1"/>
    <col min="10248" max="10248" width="17.7109375" style="826" customWidth="1"/>
    <col min="10249" max="10254" width="9.140625" style="826"/>
    <col min="10255" max="10255" width="16.85546875" style="826" bestFit="1" customWidth="1"/>
    <col min="10256" max="10496" width="9.140625" style="826"/>
    <col min="10497" max="10497" width="1.7109375" style="826" customWidth="1"/>
    <col min="10498" max="10498" width="12.5703125" style="826" customWidth="1"/>
    <col min="10499" max="10499" width="73" style="826" customWidth="1"/>
    <col min="10500" max="10503" width="15.7109375" style="826" customWidth="1"/>
    <col min="10504" max="10504" width="17.7109375" style="826" customWidth="1"/>
    <col min="10505" max="10510" width="9.140625" style="826"/>
    <col min="10511" max="10511" width="16.85546875" style="826" bestFit="1" customWidth="1"/>
    <col min="10512" max="10752" width="9.140625" style="826"/>
    <col min="10753" max="10753" width="1.7109375" style="826" customWidth="1"/>
    <col min="10754" max="10754" width="12.5703125" style="826" customWidth="1"/>
    <col min="10755" max="10755" width="73" style="826" customWidth="1"/>
    <col min="10756" max="10759" width="15.7109375" style="826" customWidth="1"/>
    <col min="10760" max="10760" width="17.7109375" style="826" customWidth="1"/>
    <col min="10761" max="10766" width="9.140625" style="826"/>
    <col min="10767" max="10767" width="16.85546875" style="826" bestFit="1" customWidth="1"/>
    <col min="10768" max="11008" width="9.140625" style="826"/>
    <col min="11009" max="11009" width="1.7109375" style="826" customWidth="1"/>
    <col min="11010" max="11010" width="12.5703125" style="826" customWidth="1"/>
    <col min="11011" max="11011" width="73" style="826" customWidth="1"/>
    <col min="11012" max="11015" width="15.7109375" style="826" customWidth="1"/>
    <col min="11016" max="11016" width="17.7109375" style="826" customWidth="1"/>
    <col min="11017" max="11022" width="9.140625" style="826"/>
    <col min="11023" max="11023" width="16.85546875" style="826" bestFit="1" customWidth="1"/>
    <col min="11024" max="11264" width="9.140625" style="826"/>
    <col min="11265" max="11265" width="1.7109375" style="826" customWidth="1"/>
    <col min="11266" max="11266" width="12.5703125" style="826" customWidth="1"/>
    <col min="11267" max="11267" width="73" style="826" customWidth="1"/>
    <col min="11268" max="11271" width="15.7109375" style="826" customWidth="1"/>
    <col min="11272" max="11272" width="17.7109375" style="826" customWidth="1"/>
    <col min="11273" max="11278" width="9.140625" style="826"/>
    <col min="11279" max="11279" width="16.85546875" style="826" bestFit="1" customWidth="1"/>
    <col min="11280" max="11520" width="9.140625" style="826"/>
    <col min="11521" max="11521" width="1.7109375" style="826" customWidth="1"/>
    <col min="11522" max="11522" width="12.5703125" style="826" customWidth="1"/>
    <col min="11523" max="11523" width="73" style="826" customWidth="1"/>
    <col min="11524" max="11527" width="15.7109375" style="826" customWidth="1"/>
    <col min="11528" max="11528" width="17.7109375" style="826" customWidth="1"/>
    <col min="11529" max="11534" width="9.140625" style="826"/>
    <col min="11535" max="11535" width="16.85546875" style="826" bestFit="1" customWidth="1"/>
    <col min="11536" max="11776" width="9.140625" style="826"/>
    <col min="11777" max="11777" width="1.7109375" style="826" customWidth="1"/>
    <col min="11778" max="11778" width="12.5703125" style="826" customWidth="1"/>
    <col min="11779" max="11779" width="73" style="826" customWidth="1"/>
    <col min="11780" max="11783" width="15.7109375" style="826" customWidth="1"/>
    <col min="11784" max="11784" width="17.7109375" style="826" customWidth="1"/>
    <col min="11785" max="11790" width="9.140625" style="826"/>
    <col min="11791" max="11791" width="16.85546875" style="826" bestFit="1" customWidth="1"/>
    <col min="11792" max="12032" width="9.140625" style="826"/>
    <col min="12033" max="12033" width="1.7109375" style="826" customWidth="1"/>
    <col min="12034" max="12034" width="12.5703125" style="826" customWidth="1"/>
    <col min="12035" max="12035" width="73" style="826" customWidth="1"/>
    <col min="12036" max="12039" width="15.7109375" style="826" customWidth="1"/>
    <col min="12040" max="12040" width="17.7109375" style="826" customWidth="1"/>
    <col min="12041" max="12046" width="9.140625" style="826"/>
    <col min="12047" max="12047" width="16.85546875" style="826" bestFit="1" customWidth="1"/>
    <col min="12048" max="12288" width="9.140625" style="826"/>
    <col min="12289" max="12289" width="1.7109375" style="826" customWidth="1"/>
    <col min="12290" max="12290" width="12.5703125" style="826" customWidth="1"/>
    <col min="12291" max="12291" width="73" style="826" customWidth="1"/>
    <col min="12292" max="12295" width="15.7109375" style="826" customWidth="1"/>
    <col min="12296" max="12296" width="17.7109375" style="826" customWidth="1"/>
    <col min="12297" max="12302" width="9.140625" style="826"/>
    <col min="12303" max="12303" width="16.85546875" style="826" bestFit="1" customWidth="1"/>
    <col min="12304" max="12544" width="9.140625" style="826"/>
    <col min="12545" max="12545" width="1.7109375" style="826" customWidth="1"/>
    <col min="12546" max="12546" width="12.5703125" style="826" customWidth="1"/>
    <col min="12547" max="12547" width="73" style="826" customWidth="1"/>
    <col min="12548" max="12551" width="15.7109375" style="826" customWidth="1"/>
    <col min="12552" max="12552" width="17.7109375" style="826" customWidth="1"/>
    <col min="12553" max="12558" width="9.140625" style="826"/>
    <col min="12559" max="12559" width="16.85546875" style="826" bestFit="1" customWidth="1"/>
    <col min="12560" max="12800" width="9.140625" style="826"/>
    <col min="12801" max="12801" width="1.7109375" style="826" customWidth="1"/>
    <col min="12802" max="12802" width="12.5703125" style="826" customWidth="1"/>
    <col min="12803" max="12803" width="73" style="826" customWidth="1"/>
    <col min="12804" max="12807" width="15.7109375" style="826" customWidth="1"/>
    <col min="12808" max="12808" width="17.7109375" style="826" customWidth="1"/>
    <col min="12809" max="12814" width="9.140625" style="826"/>
    <col min="12815" max="12815" width="16.85546875" style="826" bestFit="1" customWidth="1"/>
    <col min="12816" max="13056" width="9.140625" style="826"/>
    <col min="13057" max="13057" width="1.7109375" style="826" customWidth="1"/>
    <col min="13058" max="13058" width="12.5703125" style="826" customWidth="1"/>
    <col min="13059" max="13059" width="73" style="826" customWidth="1"/>
    <col min="13060" max="13063" width="15.7109375" style="826" customWidth="1"/>
    <col min="13064" max="13064" width="17.7109375" style="826" customWidth="1"/>
    <col min="13065" max="13070" width="9.140625" style="826"/>
    <col min="13071" max="13071" width="16.85546875" style="826" bestFit="1" customWidth="1"/>
    <col min="13072" max="13312" width="9.140625" style="826"/>
    <col min="13313" max="13313" width="1.7109375" style="826" customWidth="1"/>
    <col min="13314" max="13314" width="12.5703125" style="826" customWidth="1"/>
    <col min="13315" max="13315" width="73" style="826" customWidth="1"/>
    <col min="13316" max="13319" width="15.7109375" style="826" customWidth="1"/>
    <col min="13320" max="13320" width="17.7109375" style="826" customWidth="1"/>
    <col min="13321" max="13326" width="9.140625" style="826"/>
    <col min="13327" max="13327" width="16.85546875" style="826" bestFit="1" customWidth="1"/>
    <col min="13328" max="13568" width="9.140625" style="826"/>
    <col min="13569" max="13569" width="1.7109375" style="826" customWidth="1"/>
    <col min="13570" max="13570" width="12.5703125" style="826" customWidth="1"/>
    <col min="13571" max="13571" width="73" style="826" customWidth="1"/>
    <col min="13572" max="13575" width="15.7109375" style="826" customWidth="1"/>
    <col min="13576" max="13576" width="17.7109375" style="826" customWidth="1"/>
    <col min="13577" max="13582" width="9.140625" style="826"/>
    <col min="13583" max="13583" width="16.85546875" style="826" bestFit="1" customWidth="1"/>
    <col min="13584" max="13824" width="9.140625" style="826"/>
    <col min="13825" max="13825" width="1.7109375" style="826" customWidth="1"/>
    <col min="13826" max="13826" width="12.5703125" style="826" customWidth="1"/>
    <col min="13827" max="13827" width="73" style="826" customWidth="1"/>
    <col min="13828" max="13831" width="15.7109375" style="826" customWidth="1"/>
    <col min="13832" max="13832" width="17.7109375" style="826" customWidth="1"/>
    <col min="13833" max="13838" width="9.140625" style="826"/>
    <col min="13839" max="13839" width="16.85546875" style="826" bestFit="1" customWidth="1"/>
    <col min="13840" max="14080" width="9.140625" style="826"/>
    <col min="14081" max="14081" width="1.7109375" style="826" customWidth="1"/>
    <col min="14082" max="14082" width="12.5703125" style="826" customWidth="1"/>
    <col min="14083" max="14083" width="73" style="826" customWidth="1"/>
    <col min="14084" max="14087" width="15.7109375" style="826" customWidth="1"/>
    <col min="14088" max="14088" width="17.7109375" style="826" customWidth="1"/>
    <col min="14089" max="14094" width="9.140625" style="826"/>
    <col min="14095" max="14095" width="16.85546875" style="826" bestFit="1" customWidth="1"/>
    <col min="14096" max="14336" width="9.140625" style="826"/>
    <col min="14337" max="14337" width="1.7109375" style="826" customWidth="1"/>
    <col min="14338" max="14338" width="12.5703125" style="826" customWidth="1"/>
    <col min="14339" max="14339" width="73" style="826" customWidth="1"/>
    <col min="14340" max="14343" width="15.7109375" style="826" customWidth="1"/>
    <col min="14344" max="14344" width="17.7109375" style="826" customWidth="1"/>
    <col min="14345" max="14350" width="9.140625" style="826"/>
    <col min="14351" max="14351" width="16.85546875" style="826" bestFit="1" customWidth="1"/>
    <col min="14352" max="14592" width="9.140625" style="826"/>
    <col min="14593" max="14593" width="1.7109375" style="826" customWidth="1"/>
    <col min="14594" max="14594" width="12.5703125" style="826" customWidth="1"/>
    <col min="14595" max="14595" width="73" style="826" customWidth="1"/>
    <col min="14596" max="14599" width="15.7109375" style="826" customWidth="1"/>
    <col min="14600" max="14600" width="17.7109375" style="826" customWidth="1"/>
    <col min="14601" max="14606" width="9.140625" style="826"/>
    <col min="14607" max="14607" width="16.85546875" style="826" bestFit="1" customWidth="1"/>
    <col min="14608" max="14848" width="9.140625" style="826"/>
    <col min="14849" max="14849" width="1.7109375" style="826" customWidth="1"/>
    <col min="14850" max="14850" width="12.5703125" style="826" customWidth="1"/>
    <col min="14851" max="14851" width="73" style="826" customWidth="1"/>
    <col min="14852" max="14855" width="15.7109375" style="826" customWidth="1"/>
    <col min="14856" max="14856" width="17.7109375" style="826" customWidth="1"/>
    <col min="14857" max="14862" width="9.140625" style="826"/>
    <col min="14863" max="14863" width="16.85546875" style="826" bestFit="1" customWidth="1"/>
    <col min="14864" max="15104" width="9.140625" style="826"/>
    <col min="15105" max="15105" width="1.7109375" style="826" customWidth="1"/>
    <col min="15106" max="15106" width="12.5703125" style="826" customWidth="1"/>
    <col min="15107" max="15107" width="73" style="826" customWidth="1"/>
    <col min="15108" max="15111" width="15.7109375" style="826" customWidth="1"/>
    <col min="15112" max="15112" width="17.7109375" style="826" customWidth="1"/>
    <col min="15113" max="15118" width="9.140625" style="826"/>
    <col min="15119" max="15119" width="16.85546875" style="826" bestFit="1" customWidth="1"/>
    <col min="15120" max="15360" width="9.140625" style="826"/>
    <col min="15361" max="15361" width="1.7109375" style="826" customWidth="1"/>
    <col min="15362" max="15362" width="12.5703125" style="826" customWidth="1"/>
    <col min="15363" max="15363" width="73" style="826" customWidth="1"/>
    <col min="15364" max="15367" width="15.7109375" style="826" customWidth="1"/>
    <col min="15368" max="15368" width="17.7109375" style="826" customWidth="1"/>
    <col min="15369" max="15374" width="9.140625" style="826"/>
    <col min="15375" max="15375" width="16.85546875" style="826" bestFit="1" customWidth="1"/>
    <col min="15376" max="15616" width="9.140625" style="826"/>
    <col min="15617" max="15617" width="1.7109375" style="826" customWidth="1"/>
    <col min="15618" max="15618" width="12.5703125" style="826" customWidth="1"/>
    <col min="15619" max="15619" width="73" style="826" customWidth="1"/>
    <col min="15620" max="15623" width="15.7109375" style="826" customWidth="1"/>
    <col min="15624" max="15624" width="17.7109375" style="826" customWidth="1"/>
    <col min="15625" max="15630" width="9.140625" style="826"/>
    <col min="15631" max="15631" width="16.85546875" style="826" bestFit="1" customWidth="1"/>
    <col min="15632" max="15872" width="9.140625" style="826"/>
    <col min="15873" max="15873" width="1.7109375" style="826" customWidth="1"/>
    <col min="15874" max="15874" width="12.5703125" style="826" customWidth="1"/>
    <col min="15875" max="15875" width="73" style="826" customWidth="1"/>
    <col min="15876" max="15879" width="15.7109375" style="826" customWidth="1"/>
    <col min="15880" max="15880" width="17.7109375" style="826" customWidth="1"/>
    <col min="15881" max="15886" width="9.140625" style="826"/>
    <col min="15887" max="15887" width="16.85546875" style="826" bestFit="1" customWidth="1"/>
    <col min="15888" max="16128" width="9.140625" style="826"/>
    <col min="16129" max="16129" width="1.7109375" style="826" customWidth="1"/>
    <col min="16130" max="16130" width="12.5703125" style="826" customWidth="1"/>
    <col min="16131" max="16131" width="73" style="826" customWidth="1"/>
    <col min="16132" max="16135" width="15.7109375" style="826" customWidth="1"/>
    <col min="16136" max="16136" width="17.7109375" style="826" customWidth="1"/>
    <col min="16137" max="16142" width="9.140625" style="826"/>
    <col min="16143" max="16143" width="16.85546875" style="826" bestFit="1" customWidth="1"/>
    <col min="16144" max="16384" width="9.140625" style="826"/>
  </cols>
  <sheetData>
    <row r="1" spans="2:8" s="897" customFormat="1" ht="12.75" customHeight="1">
      <c r="B1" s="1649" t="s">
        <v>1724</v>
      </c>
      <c r="C1" s="1649"/>
      <c r="D1" s="1649"/>
      <c r="E1" s="1649"/>
      <c r="F1" s="1649"/>
      <c r="G1" s="1649"/>
      <c r="H1" s="1649"/>
    </row>
    <row r="2" spans="2:8" s="897" customFormat="1" ht="18" customHeight="1">
      <c r="B2" s="1649"/>
      <c r="C2" s="1649"/>
      <c r="D2" s="1649"/>
      <c r="E2" s="1649"/>
      <c r="F2" s="1649"/>
      <c r="G2" s="1649"/>
      <c r="H2" s="1649"/>
    </row>
    <row r="3" spans="2:8" s="897" customFormat="1" ht="19.5" customHeight="1">
      <c r="B3" s="893"/>
      <c r="C3" s="893"/>
    </row>
    <row r="4" spans="2:8" s="897" customFormat="1" ht="19.5" customHeight="1">
      <c r="B4" s="893"/>
      <c r="C4" s="893"/>
    </row>
    <row r="5" spans="2:8" s="897" customFormat="1" ht="30" customHeight="1">
      <c r="B5" s="1650" t="s">
        <v>1725</v>
      </c>
      <c r="C5" s="1650"/>
      <c r="D5" s="1650"/>
      <c r="E5" s="1650"/>
      <c r="F5" s="1650"/>
      <c r="G5" s="1650"/>
      <c r="H5" s="1650"/>
    </row>
    <row r="6" spans="2:8" s="897" customFormat="1" ht="30" customHeight="1">
      <c r="B6" s="1650" t="s">
        <v>1792</v>
      </c>
      <c r="C6" s="1650"/>
      <c r="D6" s="1650"/>
      <c r="E6" s="1650"/>
      <c r="F6" s="1650"/>
      <c r="G6" s="1650"/>
      <c r="H6" s="1650"/>
    </row>
    <row r="7" spans="2:8" s="897" customFormat="1">
      <c r="B7" s="899"/>
      <c r="D7" s="1227"/>
      <c r="E7" s="1227"/>
      <c r="F7" s="1227"/>
    </row>
    <row r="8" spans="2:8" s="897" customFormat="1">
      <c r="B8" s="899"/>
      <c r="D8" s="1227"/>
      <c r="E8" s="1227"/>
      <c r="F8" s="1227"/>
    </row>
    <row r="9" spans="2:8" s="897" customFormat="1">
      <c r="B9" s="899"/>
      <c r="D9" s="1227"/>
      <c r="E9" s="1227"/>
      <c r="F9" s="1227"/>
    </row>
    <row r="10" spans="2:8" s="897" customFormat="1" ht="13.5" thickBot="1">
      <c r="B10" s="899"/>
      <c r="D10" s="1227"/>
      <c r="E10" s="1227"/>
      <c r="F10" s="1227"/>
    </row>
    <row r="11" spans="2:8" s="791" customFormat="1" ht="22.5" customHeight="1">
      <c r="B11" s="1651" t="s">
        <v>1726</v>
      </c>
      <c r="C11" s="1653" t="s">
        <v>1727</v>
      </c>
      <c r="D11" s="1655" t="s">
        <v>1722</v>
      </c>
      <c r="E11" s="1656"/>
      <c r="F11" s="1657"/>
      <c r="G11" s="1658" t="s">
        <v>1738</v>
      </c>
      <c r="H11" s="1369" t="s">
        <v>1728</v>
      </c>
    </row>
    <row r="12" spans="2:8" s="791" customFormat="1" ht="29.25" customHeight="1">
      <c r="B12" s="1652"/>
      <c r="C12" s="1654"/>
      <c r="D12" s="1370" t="s">
        <v>1729</v>
      </c>
      <c r="E12" s="1370" t="s">
        <v>1730</v>
      </c>
      <c r="F12" s="1370" t="s">
        <v>1731</v>
      </c>
      <c r="G12" s="1659"/>
      <c r="H12" s="1371" t="s">
        <v>1732</v>
      </c>
    </row>
    <row r="13" spans="2:8" s="791" customFormat="1" ht="14.25" customHeight="1" thickBot="1">
      <c r="B13" s="1372"/>
      <c r="C13" s="1373"/>
      <c r="D13" s="1374" t="s">
        <v>8</v>
      </c>
      <c r="E13" s="1374" t="s">
        <v>8</v>
      </c>
      <c r="F13" s="1375" t="s">
        <v>8</v>
      </c>
      <c r="G13" s="1374" t="s">
        <v>8</v>
      </c>
      <c r="H13" s="1376" t="s">
        <v>8</v>
      </c>
    </row>
    <row r="14" spans="2:8" s="897" customFormat="1" ht="30" customHeight="1">
      <c r="B14" s="1377" t="s">
        <v>1733</v>
      </c>
      <c r="C14" s="1378" t="s">
        <v>5</v>
      </c>
      <c r="D14" s="1379">
        <f>'UČS 17_rekapitulácia'!D116</f>
        <v>0</v>
      </c>
      <c r="E14" s="1379">
        <f>'UČS 17_rekapitulácia'!D117</f>
        <v>0</v>
      </c>
      <c r="F14" s="1379">
        <f>'UČS 17_rekapitulácia'!D118</f>
        <v>0</v>
      </c>
      <c r="G14" s="1379">
        <f>'Všeobecné položky '!D13</f>
        <v>0</v>
      </c>
      <c r="H14" s="1380">
        <f>D14+E14+F14+G14</f>
        <v>0</v>
      </c>
    </row>
    <row r="15" spans="2:8" s="897" customFormat="1" ht="30" customHeight="1" thickBot="1">
      <c r="B15" s="1377" t="s">
        <v>1734</v>
      </c>
      <c r="C15" s="1378" t="s">
        <v>1420</v>
      </c>
      <c r="D15" s="1379">
        <f>'UČS 18_rekapitulácia'!D50</f>
        <v>0</v>
      </c>
      <c r="E15" s="1379">
        <f>'UČS 18_rekapitulácia'!D51</f>
        <v>0</v>
      </c>
      <c r="F15" s="1379">
        <f>'UČS 18_rekapitulácia'!D52</f>
        <v>0</v>
      </c>
      <c r="G15" s="1379">
        <f>'Všeobecné položky '!E13</f>
        <v>0</v>
      </c>
      <c r="H15" s="1380">
        <f>D15+E15+F15+G15</f>
        <v>0</v>
      </c>
    </row>
    <row r="16" spans="2:8" s="1226" customFormat="1" ht="30" customHeight="1">
      <c r="B16" s="1660" t="s">
        <v>1744</v>
      </c>
      <c r="C16" s="1661"/>
      <c r="D16" s="1381">
        <f t="shared" ref="D16:H16" si="0">D14+D15</f>
        <v>0</v>
      </c>
      <c r="E16" s="1381">
        <f t="shared" si="0"/>
        <v>0</v>
      </c>
      <c r="F16" s="1381">
        <f t="shared" si="0"/>
        <v>0</v>
      </c>
      <c r="G16" s="1642">
        <f t="shared" si="0"/>
        <v>0</v>
      </c>
      <c r="H16" s="1644">
        <f t="shared" si="0"/>
        <v>0</v>
      </c>
    </row>
    <row r="17" spans="2:15" s="1226" customFormat="1" ht="30" customHeight="1" thickBot="1">
      <c r="B17" s="1662"/>
      <c r="C17" s="1663"/>
      <c r="D17" s="1646">
        <f>SUM(D16:F16)</f>
        <v>0</v>
      </c>
      <c r="E17" s="1647"/>
      <c r="F17" s="1648"/>
      <c r="G17" s="1643"/>
      <c r="H17" s="1645"/>
    </row>
    <row r="19" spans="2:15">
      <c r="D19" s="1383"/>
      <c r="O19" s="1385"/>
    </row>
  </sheetData>
  <sheetProtection password="CC33" sheet="1" objects="1" scenarios="1"/>
  <mergeCells count="11">
    <mergeCell ref="G16:G17"/>
    <mergeCell ref="H16:H17"/>
    <mergeCell ref="D17:F17"/>
    <mergeCell ref="B1:H2"/>
    <mergeCell ref="B5:H5"/>
    <mergeCell ref="B6:H6"/>
    <mergeCell ref="B11:B12"/>
    <mergeCell ref="C11:C12"/>
    <mergeCell ref="D11:F11"/>
    <mergeCell ref="G11:G12"/>
    <mergeCell ref="B16:C17"/>
  </mergeCells>
  <pageMargins left="0.78740157480314965" right="0.11811023622047245" top="0.86614173228346458" bottom="1.1417322834645669" header="0.62992125984251968" footer="0.59055118110236227"/>
  <pageSetup paperSize="9" scale="90" orientation="landscape" r:id="rId1"/>
  <headerFooter alignWithMargins="0">
    <oddFooter xml:space="preserve">&amp;L&amp;"-,Normálne"Združenie MET Košice&amp;C&amp;"-,Normálne"&amp;P&amp;R&amp;"-,Normálne"DSP&amp;"Arial CE,Normálne"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>
    <tabColor rgb="FFCCFFFF"/>
  </sheetPr>
  <dimension ref="A1:I169"/>
  <sheetViews>
    <sheetView view="pageBreakPreview" zoomScaleNormal="130" zoomScaleSheetLayoutView="100" workbookViewId="0">
      <selection activeCell="D23" sqref="D23"/>
    </sheetView>
  </sheetViews>
  <sheetFormatPr defaultColWidth="9.140625"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64" customFormat="1" ht="13.5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689" t="s">
        <v>19</v>
      </c>
      <c r="D3" s="1689"/>
      <c r="E3" s="59"/>
      <c r="F3" s="62"/>
      <c r="G3" s="62"/>
      <c r="H3" s="60"/>
    </row>
    <row r="4" spans="1:9">
      <c r="A4" s="65" t="s">
        <v>160</v>
      </c>
      <c r="B4" s="66"/>
      <c r="C4" s="67" t="s">
        <v>20</v>
      </c>
      <c r="D4" s="62"/>
      <c r="E4" s="66"/>
      <c r="F4" s="62"/>
      <c r="G4" s="62"/>
      <c r="H4" s="62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10.5</v>
      </c>
      <c r="G11" s="1253"/>
      <c r="H11" s="90">
        <f>ROUND(F11*G11,2)</f>
        <v>0</v>
      </c>
      <c r="I11" s="1253"/>
    </row>
    <row r="12" spans="1:9" s="81" customFormat="1" ht="25.5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11</v>
      </c>
      <c r="G12" s="1253"/>
      <c r="H12" s="90">
        <f>ROUND(F12*G12,2)</f>
        <v>0</v>
      </c>
      <c r="I12" s="1253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59.9</v>
      </c>
      <c r="G16" s="1253"/>
      <c r="H16" s="90">
        <f>ROUND(F16*G16,2)</f>
        <v>0</v>
      </c>
      <c r="I16" s="1253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40.700000000000003</v>
      </c>
      <c r="G17" s="1253"/>
      <c r="H17" s="90">
        <f t="shared" ref="H17:H19" si="0">ROUND(F17*G17,2)</f>
        <v>0</v>
      </c>
      <c r="I17" s="1253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89.9</v>
      </c>
      <c r="G18" s="1253"/>
      <c r="H18" s="90">
        <f t="shared" si="0"/>
        <v>0</v>
      </c>
      <c r="I18" s="1253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64</v>
      </c>
      <c r="G19" s="1253"/>
      <c r="H19" s="90">
        <f t="shared" si="0"/>
        <v>0</v>
      </c>
      <c r="I19" s="1253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5.5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3"/>
      <c r="H23" s="90">
        <f>ROUND(F23*G23,2)</f>
        <v>0</v>
      </c>
      <c r="I23" s="1253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40</v>
      </c>
      <c r="G27" s="1253"/>
      <c r="H27" s="90">
        <f>ROUND(F27*G27,2)</f>
        <v>0</v>
      </c>
      <c r="I27" s="1253"/>
    </row>
    <row r="28" spans="1:9">
      <c r="A28" s="83"/>
      <c r="B28" s="97"/>
      <c r="C28" s="91"/>
      <c r="D28" s="98"/>
      <c r="E28" s="59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1123</v>
      </c>
      <c r="G31" s="1253"/>
      <c r="H31" s="90">
        <f>ROUND(F31*G31,2)</f>
        <v>0</v>
      </c>
      <c r="I31" s="1253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10</v>
      </c>
      <c r="G35" s="1253"/>
      <c r="H35" s="90">
        <f>ROUND(F35*G35,2)</f>
        <v>0</v>
      </c>
      <c r="I35" s="1253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3"/>
      <c r="H36" s="90">
        <f>ROUND(F36*G36,2)</f>
        <v>0</v>
      </c>
      <c r="I36" s="1253"/>
    </row>
    <row r="37" spans="1:9">
      <c r="A37" s="92"/>
      <c r="B37" s="74"/>
      <c r="D37" s="94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5.5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470</v>
      </c>
      <c r="G40" s="1253"/>
      <c r="H40" s="90">
        <f>ROUND(F40*G40,2)</f>
        <v>0</v>
      </c>
      <c r="I40" s="1253"/>
    </row>
    <row r="41" spans="1:9" ht="25.5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3"/>
      <c r="H41" s="90">
        <f t="shared" ref="H41:H43" si="1">ROUND(F41*G41,2)</f>
        <v>0</v>
      </c>
      <c r="I41" s="1253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3"/>
      <c r="H42" s="90">
        <f t="shared" si="1"/>
        <v>0</v>
      </c>
      <c r="I42" s="1253"/>
    </row>
    <row r="43" spans="1:9" ht="25.5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3"/>
      <c r="H43" s="90">
        <f t="shared" si="1"/>
        <v>0</v>
      </c>
      <c r="I43" s="1253"/>
    </row>
    <row r="44" spans="1:9">
      <c r="A44" s="92"/>
      <c r="B44" s="100"/>
      <c r="C44" s="101"/>
      <c r="D44" s="102"/>
      <c r="E44" s="95"/>
      <c r="H44" s="96"/>
    </row>
    <row r="45" spans="1:9" ht="15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75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75">
      <c r="A76" s="92"/>
      <c r="B76" s="117"/>
      <c r="C76" s="118"/>
      <c r="D76" s="102"/>
      <c r="E76" s="119"/>
    </row>
    <row r="77" spans="1:8" ht="15.75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4">
    <tabColor rgb="FFFFFF99"/>
  </sheetPr>
  <dimension ref="A1:I176"/>
  <sheetViews>
    <sheetView view="pageBreakPreview" topLeftCell="A25" zoomScaleNormal="115" zoomScaleSheetLayoutView="100" workbookViewId="0">
      <selection activeCell="E37" sqref="E37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157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225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226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451111</v>
      </c>
      <c r="C9" s="75"/>
      <c r="D9" s="76" t="s">
        <v>227</v>
      </c>
      <c r="E9" s="77"/>
      <c r="F9" s="78"/>
      <c r="G9" s="79"/>
      <c r="H9" s="80">
        <f>SUM(H11:H11)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2.75">
      <c r="A11" s="84">
        <v>1</v>
      </c>
      <c r="B11" s="85"/>
      <c r="C11" s="139" t="s">
        <v>228</v>
      </c>
      <c r="D11" s="144" t="s">
        <v>229</v>
      </c>
      <c r="E11" s="159" t="s">
        <v>188</v>
      </c>
      <c r="F11" s="160">
        <v>444</v>
      </c>
      <c r="G11" s="1253"/>
      <c r="H11" s="90">
        <f>ROUND(F11*G11,2)</f>
        <v>0</v>
      </c>
      <c r="I11" s="1253"/>
    </row>
    <row r="12" spans="1:9" ht="12.75">
      <c r="A12" s="53"/>
      <c r="B12" s="70"/>
      <c r="C12" s="71"/>
      <c r="D12" s="71"/>
      <c r="F12" s="53"/>
      <c r="G12" s="53"/>
      <c r="H12" s="53"/>
      <c r="I12" s="53"/>
    </row>
    <row r="13" spans="1:9" s="81" customFormat="1" ht="12.75">
      <c r="A13" s="73"/>
      <c r="B13" s="137">
        <v>451120</v>
      </c>
      <c r="C13" s="75"/>
      <c r="D13" s="76" t="s">
        <v>185</v>
      </c>
      <c r="E13" s="77"/>
      <c r="F13" s="78"/>
      <c r="G13" s="79"/>
      <c r="H13" s="80">
        <f>SUM(H15:H16)</f>
        <v>0</v>
      </c>
      <c r="I13" s="79"/>
    </row>
    <row r="14" spans="1:9" s="81" customFormat="1" ht="12.75">
      <c r="A14" s="82"/>
      <c r="B14" s="83"/>
      <c r="C14" s="82"/>
      <c r="D14" s="82"/>
      <c r="E14" s="83"/>
      <c r="F14" s="82"/>
      <c r="G14" s="82"/>
      <c r="H14" s="82"/>
      <c r="I14" s="82"/>
    </row>
    <row r="15" spans="1:9" s="81" customFormat="1" ht="12.75">
      <c r="A15" s="84">
        <v>1</v>
      </c>
      <c r="B15" s="85"/>
      <c r="C15" s="139" t="s">
        <v>202</v>
      </c>
      <c r="D15" s="144" t="s">
        <v>230</v>
      </c>
      <c r="E15" s="159" t="s">
        <v>188</v>
      </c>
      <c r="F15" s="160">
        <v>887.04</v>
      </c>
      <c r="G15" s="1253"/>
      <c r="H15" s="90">
        <f>ROUND(F15*G15,2)</f>
        <v>0</v>
      </c>
      <c r="I15" s="1253"/>
    </row>
    <row r="16" spans="1:9" ht="12.75">
      <c r="A16" s="84">
        <f>A15+1</f>
        <v>2</v>
      </c>
      <c r="B16" s="85"/>
      <c r="C16" s="143" t="s">
        <v>231</v>
      </c>
      <c r="D16" s="144" t="s">
        <v>200</v>
      </c>
      <c r="E16" s="159" t="s">
        <v>188</v>
      </c>
      <c r="F16" s="160">
        <v>887.04</v>
      </c>
      <c r="G16" s="1253"/>
      <c r="H16" s="90">
        <f>ROUND(F16*G16,2)</f>
        <v>0</v>
      </c>
      <c r="I16" s="1253"/>
    </row>
    <row r="17" spans="1:9" ht="12.75">
      <c r="A17" s="92"/>
      <c r="B17" s="93"/>
      <c r="D17" s="161"/>
      <c r="E17" s="95"/>
      <c r="G17" s="53"/>
      <c r="H17" s="53"/>
      <c r="I17" s="53"/>
    </row>
    <row r="18" spans="1:9" ht="12.75">
      <c r="A18" s="92"/>
      <c r="B18" s="137">
        <v>452341</v>
      </c>
      <c r="C18" s="75"/>
      <c r="D18" s="76" t="s">
        <v>172</v>
      </c>
      <c r="F18" s="53"/>
      <c r="G18" s="53"/>
      <c r="H18" s="80">
        <f>SUM(H20:H46)</f>
        <v>0</v>
      </c>
      <c r="I18" s="53"/>
    </row>
    <row r="19" spans="1:9" ht="12.75">
      <c r="A19" s="53"/>
      <c r="F19" s="53"/>
      <c r="G19" s="53"/>
      <c r="H19" s="53"/>
      <c r="I19" s="53"/>
    </row>
    <row r="20" spans="1:9" ht="25.5">
      <c r="A20" s="84">
        <f>A16+1</f>
        <v>3</v>
      </c>
      <c r="B20" s="85"/>
      <c r="C20" s="139" t="s">
        <v>232</v>
      </c>
      <c r="D20" s="144" t="s">
        <v>233</v>
      </c>
      <c r="E20" s="147" t="s">
        <v>180</v>
      </c>
      <c r="F20" s="160">
        <v>19</v>
      </c>
      <c r="G20" s="1253"/>
      <c r="H20" s="90">
        <f>ROUND(F20*G20,2)</f>
        <v>0</v>
      </c>
      <c r="I20" s="1253"/>
    </row>
    <row r="21" spans="1:9" ht="25.5">
      <c r="A21" s="84">
        <f>A20+1</f>
        <v>4</v>
      </c>
      <c r="B21" s="85"/>
      <c r="C21" s="139" t="s">
        <v>232</v>
      </c>
      <c r="D21" s="144" t="s">
        <v>234</v>
      </c>
      <c r="E21" s="147" t="s">
        <v>180</v>
      </c>
      <c r="F21" s="160">
        <v>133</v>
      </c>
      <c r="G21" s="1253"/>
      <c r="H21" s="90">
        <f t="shared" ref="H21:H46" si="0">ROUND(F21*G21,2)</f>
        <v>0</v>
      </c>
      <c r="I21" s="1253"/>
    </row>
    <row r="22" spans="1:9" ht="25.5">
      <c r="A22" s="84">
        <f t="shared" ref="A22:A46" si="1">A21+1</f>
        <v>5</v>
      </c>
      <c r="B22" s="85"/>
      <c r="C22" s="139" t="s">
        <v>235</v>
      </c>
      <c r="D22" s="144" t="s">
        <v>236</v>
      </c>
      <c r="E22" s="147" t="s">
        <v>180</v>
      </c>
      <c r="F22" s="160">
        <v>4</v>
      </c>
      <c r="G22" s="1253"/>
      <c r="H22" s="90">
        <f t="shared" si="0"/>
        <v>0</v>
      </c>
      <c r="I22" s="1253"/>
    </row>
    <row r="23" spans="1:9" ht="25.5">
      <c r="A23" s="84">
        <f t="shared" si="1"/>
        <v>6</v>
      </c>
      <c r="B23" s="85"/>
      <c r="C23" s="139" t="s">
        <v>232</v>
      </c>
      <c r="D23" s="144" t="s">
        <v>237</v>
      </c>
      <c r="E23" s="147" t="s">
        <v>180</v>
      </c>
      <c r="F23" s="160">
        <v>28</v>
      </c>
      <c r="G23" s="1253"/>
      <c r="H23" s="90">
        <f t="shared" si="0"/>
        <v>0</v>
      </c>
      <c r="I23" s="1253"/>
    </row>
    <row r="24" spans="1:9" ht="25.5">
      <c r="A24" s="84">
        <f t="shared" si="1"/>
        <v>7</v>
      </c>
      <c r="B24" s="85"/>
      <c r="C24" s="139" t="s">
        <v>232</v>
      </c>
      <c r="D24" s="144" t="s">
        <v>238</v>
      </c>
      <c r="E24" s="147" t="s">
        <v>180</v>
      </c>
      <c r="F24" s="160">
        <v>4</v>
      </c>
      <c r="G24" s="1253"/>
      <c r="H24" s="90">
        <f t="shared" si="0"/>
        <v>0</v>
      </c>
      <c r="I24" s="1253"/>
    </row>
    <row r="25" spans="1:9" ht="25.5">
      <c r="A25" s="84">
        <f t="shared" si="1"/>
        <v>8</v>
      </c>
      <c r="B25" s="85"/>
      <c r="C25" s="139" t="s">
        <v>239</v>
      </c>
      <c r="D25" s="144" t="s">
        <v>240</v>
      </c>
      <c r="E25" s="147" t="s">
        <v>180</v>
      </c>
      <c r="F25" s="160">
        <v>56</v>
      </c>
      <c r="G25" s="1253"/>
      <c r="H25" s="90">
        <f t="shared" si="0"/>
        <v>0</v>
      </c>
      <c r="I25" s="1253"/>
    </row>
    <row r="26" spans="1:9" ht="25.5">
      <c r="A26" s="84">
        <f t="shared" si="1"/>
        <v>9</v>
      </c>
      <c r="B26" s="85"/>
      <c r="C26" s="139" t="s">
        <v>241</v>
      </c>
      <c r="D26" s="144" t="s">
        <v>242</v>
      </c>
      <c r="E26" s="147" t="s">
        <v>180</v>
      </c>
      <c r="F26" s="160">
        <v>97</v>
      </c>
      <c r="G26" s="1253"/>
      <c r="H26" s="90">
        <f t="shared" si="0"/>
        <v>0</v>
      </c>
      <c r="I26" s="1253"/>
    </row>
    <row r="27" spans="1:9" ht="25.5">
      <c r="A27" s="84">
        <f t="shared" si="1"/>
        <v>10</v>
      </c>
      <c r="B27" s="85"/>
      <c r="C27" s="139" t="s">
        <v>241</v>
      </c>
      <c r="D27" s="144" t="s">
        <v>243</v>
      </c>
      <c r="E27" s="147" t="s">
        <v>180</v>
      </c>
      <c r="F27" s="160">
        <v>96</v>
      </c>
      <c r="G27" s="1253"/>
      <c r="H27" s="90">
        <f t="shared" si="0"/>
        <v>0</v>
      </c>
      <c r="I27" s="1253"/>
    </row>
    <row r="28" spans="1:9" ht="25.5">
      <c r="A28" s="84">
        <f t="shared" si="1"/>
        <v>11</v>
      </c>
      <c r="B28" s="85"/>
      <c r="C28" s="139" t="s">
        <v>241</v>
      </c>
      <c r="D28" s="144" t="s">
        <v>244</v>
      </c>
      <c r="E28" s="147" t="s">
        <v>180</v>
      </c>
      <c r="F28" s="160">
        <v>193</v>
      </c>
      <c r="G28" s="1253"/>
      <c r="H28" s="90">
        <f t="shared" si="0"/>
        <v>0</v>
      </c>
      <c r="I28" s="1253"/>
    </row>
    <row r="29" spans="1:9" ht="25.5">
      <c r="A29" s="84">
        <f t="shared" si="1"/>
        <v>12</v>
      </c>
      <c r="B29" s="85"/>
      <c r="C29" s="139" t="s">
        <v>245</v>
      </c>
      <c r="D29" s="144" t="s">
        <v>246</v>
      </c>
      <c r="E29" s="147" t="s">
        <v>180</v>
      </c>
      <c r="F29" s="160">
        <v>238</v>
      </c>
      <c r="G29" s="1253"/>
      <c r="H29" s="90">
        <f t="shared" si="0"/>
        <v>0</v>
      </c>
      <c r="I29" s="1253"/>
    </row>
    <row r="30" spans="1:9" ht="25.5">
      <c r="A30" s="84">
        <f t="shared" si="1"/>
        <v>13</v>
      </c>
      <c r="B30" s="85"/>
      <c r="C30" s="139" t="s">
        <v>245</v>
      </c>
      <c r="D30" s="144" t="s">
        <v>247</v>
      </c>
      <c r="E30" s="147" t="s">
        <v>180</v>
      </c>
      <c r="F30" s="160">
        <v>22</v>
      </c>
      <c r="G30" s="1253"/>
      <c r="H30" s="90">
        <f t="shared" si="0"/>
        <v>0</v>
      </c>
      <c r="I30" s="1253"/>
    </row>
    <row r="31" spans="1:9" ht="25.5">
      <c r="A31" s="84">
        <f t="shared" si="1"/>
        <v>14</v>
      </c>
      <c r="B31" s="85"/>
      <c r="C31" s="139" t="s">
        <v>245</v>
      </c>
      <c r="D31" s="144" t="s">
        <v>248</v>
      </c>
      <c r="E31" s="147" t="s">
        <v>180</v>
      </c>
      <c r="F31" s="160">
        <v>6</v>
      </c>
      <c r="G31" s="1253"/>
      <c r="H31" s="90">
        <f t="shared" si="0"/>
        <v>0</v>
      </c>
      <c r="I31" s="1253"/>
    </row>
    <row r="32" spans="1:9" ht="25.5">
      <c r="A32" s="84">
        <f t="shared" si="1"/>
        <v>15</v>
      </c>
      <c r="B32" s="85"/>
      <c r="C32" s="139" t="s">
        <v>249</v>
      </c>
      <c r="D32" s="144" t="s">
        <v>250</v>
      </c>
      <c r="E32" s="147" t="s">
        <v>180</v>
      </c>
      <c r="F32" s="160">
        <v>13</v>
      </c>
      <c r="G32" s="1253"/>
      <c r="H32" s="90">
        <f t="shared" si="0"/>
        <v>0</v>
      </c>
      <c r="I32" s="1253"/>
    </row>
    <row r="33" spans="1:9" ht="25.5">
      <c r="A33" s="84">
        <f t="shared" si="1"/>
        <v>16</v>
      </c>
      <c r="B33" s="85"/>
      <c r="C33" s="143" t="s">
        <v>251</v>
      </c>
      <c r="D33" s="144" t="s">
        <v>252</v>
      </c>
      <c r="E33" s="147" t="s">
        <v>180</v>
      </c>
      <c r="F33" s="162">
        <v>9</v>
      </c>
      <c r="G33" s="1253"/>
      <c r="H33" s="90">
        <f t="shared" si="0"/>
        <v>0</v>
      </c>
      <c r="I33" s="1253"/>
    </row>
    <row r="34" spans="1:9" ht="25.5">
      <c r="A34" s="84">
        <f t="shared" si="1"/>
        <v>17</v>
      </c>
      <c r="B34" s="85"/>
      <c r="C34" s="139" t="s">
        <v>249</v>
      </c>
      <c r="D34" s="144" t="s">
        <v>253</v>
      </c>
      <c r="E34" s="147" t="s">
        <v>180</v>
      </c>
      <c r="F34" s="162">
        <v>5</v>
      </c>
      <c r="G34" s="1253"/>
      <c r="H34" s="90">
        <f t="shared" si="0"/>
        <v>0</v>
      </c>
      <c r="I34" s="1253"/>
    </row>
    <row r="35" spans="1:9" ht="25.5">
      <c r="A35" s="84">
        <f t="shared" si="1"/>
        <v>18</v>
      </c>
      <c r="B35" s="85"/>
      <c r="C35" s="139" t="s">
        <v>249</v>
      </c>
      <c r="D35" s="144" t="s">
        <v>254</v>
      </c>
      <c r="E35" s="147" t="s">
        <v>180</v>
      </c>
      <c r="F35" s="160">
        <v>32</v>
      </c>
      <c r="G35" s="1253"/>
      <c r="H35" s="90">
        <f t="shared" si="0"/>
        <v>0</v>
      </c>
      <c r="I35" s="1253"/>
    </row>
    <row r="36" spans="1:9" ht="25.5">
      <c r="A36" s="84">
        <f t="shared" si="1"/>
        <v>19</v>
      </c>
      <c r="B36" s="85"/>
      <c r="C36" s="139" t="s">
        <v>255</v>
      </c>
      <c r="D36" s="144" t="s">
        <v>256</v>
      </c>
      <c r="E36" s="147" t="s">
        <v>176</v>
      </c>
      <c r="F36" s="160">
        <v>1100</v>
      </c>
      <c r="G36" s="1253"/>
      <c r="H36" s="90">
        <f t="shared" si="0"/>
        <v>0</v>
      </c>
      <c r="I36" s="1253"/>
    </row>
    <row r="37" spans="1:9" ht="25.5">
      <c r="A37" s="84">
        <f t="shared" si="1"/>
        <v>20</v>
      </c>
      <c r="B37" s="85"/>
      <c r="C37" s="139" t="s">
        <v>257</v>
      </c>
      <c r="D37" s="144" t="s">
        <v>258</v>
      </c>
      <c r="E37" s="147" t="s">
        <v>176</v>
      </c>
      <c r="F37" s="160">
        <v>7400</v>
      </c>
      <c r="G37" s="1253"/>
      <c r="H37" s="90">
        <f t="shared" si="0"/>
        <v>0</v>
      </c>
      <c r="I37" s="1253"/>
    </row>
    <row r="38" spans="1:9" ht="25.5">
      <c r="A38" s="84">
        <f t="shared" si="1"/>
        <v>21</v>
      </c>
      <c r="B38" s="85"/>
      <c r="C38" s="139" t="s">
        <v>249</v>
      </c>
      <c r="D38" s="144" t="s">
        <v>259</v>
      </c>
      <c r="E38" s="147" t="s">
        <v>180</v>
      </c>
      <c r="F38" s="160">
        <v>4</v>
      </c>
      <c r="G38" s="1253"/>
      <c r="H38" s="90">
        <f t="shared" si="0"/>
        <v>0</v>
      </c>
      <c r="I38" s="1253"/>
    </row>
    <row r="39" spans="1:9" ht="25.5">
      <c r="A39" s="84">
        <f t="shared" si="1"/>
        <v>22</v>
      </c>
      <c r="B39" s="85"/>
      <c r="C39" s="139" t="s">
        <v>260</v>
      </c>
      <c r="D39" s="144" t="s">
        <v>261</v>
      </c>
      <c r="E39" s="147" t="s">
        <v>180</v>
      </c>
      <c r="F39" s="160">
        <v>242</v>
      </c>
      <c r="G39" s="1253"/>
      <c r="H39" s="90">
        <f t="shared" si="0"/>
        <v>0</v>
      </c>
      <c r="I39" s="1253"/>
    </row>
    <row r="40" spans="1:9" ht="25.5">
      <c r="A40" s="84">
        <f t="shared" si="1"/>
        <v>23</v>
      </c>
      <c r="B40" s="85"/>
      <c r="C40" s="139" t="s">
        <v>262</v>
      </c>
      <c r="D40" s="144" t="s">
        <v>263</v>
      </c>
      <c r="E40" s="147" t="s">
        <v>180</v>
      </c>
      <c r="F40" s="160">
        <v>121</v>
      </c>
      <c r="G40" s="1253"/>
      <c r="H40" s="90">
        <f t="shared" si="0"/>
        <v>0</v>
      </c>
      <c r="I40" s="1253"/>
    </row>
    <row r="41" spans="1:9" ht="25.5">
      <c r="A41" s="84">
        <f t="shared" si="1"/>
        <v>24</v>
      </c>
      <c r="B41" s="85"/>
      <c r="C41" s="139" t="s">
        <v>264</v>
      </c>
      <c r="D41" s="144" t="s">
        <v>265</v>
      </c>
      <c r="E41" s="147" t="s">
        <v>176</v>
      </c>
      <c r="F41" s="160">
        <v>7400</v>
      </c>
      <c r="G41" s="1253"/>
      <c r="H41" s="90">
        <f t="shared" si="0"/>
        <v>0</v>
      </c>
      <c r="I41" s="1253"/>
    </row>
    <row r="42" spans="1:9" ht="12.75">
      <c r="A42" s="84">
        <f t="shared" si="1"/>
        <v>25</v>
      </c>
      <c r="B42" s="85"/>
      <c r="C42" s="956" t="s">
        <v>1809</v>
      </c>
      <c r="D42" s="144" t="s">
        <v>266</v>
      </c>
      <c r="E42" s="147" t="s">
        <v>267</v>
      </c>
      <c r="F42" s="160">
        <v>455</v>
      </c>
      <c r="G42" s="1253"/>
      <c r="H42" s="90">
        <f t="shared" si="0"/>
        <v>0</v>
      </c>
      <c r="I42" s="1253"/>
    </row>
    <row r="43" spans="1:9" ht="12.75">
      <c r="A43" s="84">
        <f t="shared" si="1"/>
        <v>26</v>
      </c>
      <c r="B43" s="85"/>
      <c r="C43" s="139" t="s">
        <v>1810</v>
      </c>
      <c r="D43" s="144" t="s">
        <v>268</v>
      </c>
      <c r="E43" s="147" t="s">
        <v>267</v>
      </c>
      <c r="F43" s="160">
        <v>480</v>
      </c>
      <c r="G43" s="1253"/>
      <c r="H43" s="90">
        <f t="shared" si="0"/>
        <v>0</v>
      </c>
      <c r="I43" s="1253"/>
    </row>
    <row r="44" spans="1:9" ht="25.5">
      <c r="A44" s="84">
        <f t="shared" si="1"/>
        <v>27</v>
      </c>
      <c r="B44" s="85"/>
      <c r="C44" s="139" t="s">
        <v>269</v>
      </c>
      <c r="D44" s="144" t="s">
        <v>270</v>
      </c>
      <c r="E44" s="147" t="s">
        <v>267</v>
      </c>
      <c r="F44" s="160">
        <v>60</v>
      </c>
      <c r="G44" s="1253"/>
      <c r="H44" s="90">
        <f t="shared" si="0"/>
        <v>0</v>
      </c>
      <c r="I44" s="1253"/>
    </row>
    <row r="45" spans="1:9" ht="25.5">
      <c r="A45" s="84">
        <f t="shared" si="1"/>
        <v>28</v>
      </c>
      <c r="B45" s="85"/>
      <c r="C45" s="139" t="s">
        <v>269</v>
      </c>
      <c r="D45" s="144" t="s">
        <v>271</v>
      </c>
      <c r="E45" s="147" t="s">
        <v>267</v>
      </c>
      <c r="F45" s="160">
        <v>60</v>
      </c>
      <c r="G45" s="1253"/>
      <c r="H45" s="90">
        <f t="shared" si="0"/>
        <v>0</v>
      </c>
      <c r="I45" s="1253"/>
    </row>
    <row r="46" spans="1:9" ht="25.5">
      <c r="A46" s="84">
        <f t="shared" si="1"/>
        <v>29</v>
      </c>
      <c r="B46" s="85"/>
      <c r="C46" s="139" t="s">
        <v>269</v>
      </c>
      <c r="D46" s="144" t="s">
        <v>272</v>
      </c>
      <c r="E46" s="147" t="s">
        <v>180</v>
      </c>
      <c r="F46" s="160">
        <v>1</v>
      </c>
      <c r="G46" s="1253"/>
      <c r="H46" s="90">
        <f t="shared" si="0"/>
        <v>0</v>
      </c>
      <c r="I46" s="1253"/>
    </row>
    <row r="47" spans="1:9" ht="12.75">
      <c r="A47" s="83"/>
      <c r="B47" s="97"/>
      <c r="C47" s="156"/>
      <c r="D47" s="82"/>
      <c r="E47" s="135"/>
      <c r="F47" s="163"/>
      <c r="G47" s="79"/>
      <c r="H47" s="79"/>
      <c r="I47" s="79"/>
    </row>
    <row r="48" spans="1:9" ht="12.75">
      <c r="A48" s="83"/>
      <c r="B48" s="137">
        <v>452623</v>
      </c>
      <c r="C48" s="75"/>
      <c r="D48" s="76" t="s">
        <v>273</v>
      </c>
      <c r="F48" s="53"/>
      <c r="G48" s="53"/>
      <c r="H48" s="80">
        <f>SUM(H50)</f>
        <v>0</v>
      </c>
      <c r="I48" s="53"/>
    </row>
    <row r="49" spans="1:9" ht="12.75">
      <c r="A49" s="83"/>
      <c r="B49" s="97"/>
      <c r="C49" s="156"/>
      <c r="D49" s="82"/>
      <c r="E49" s="135"/>
      <c r="F49" s="163"/>
      <c r="G49" s="79"/>
      <c r="H49" s="79"/>
      <c r="I49" s="79"/>
    </row>
    <row r="50" spans="1:9" ht="12.75">
      <c r="A50" s="84">
        <f>A46+1</f>
        <v>30</v>
      </c>
      <c r="B50" s="85"/>
      <c r="C50" s="139" t="s">
        <v>274</v>
      </c>
      <c r="D50" s="144" t="s">
        <v>275</v>
      </c>
      <c r="E50" s="159" t="s">
        <v>188</v>
      </c>
      <c r="F50" s="160">
        <v>852.5</v>
      </c>
      <c r="G50" s="1253"/>
      <c r="H50" s="90">
        <f>ROUND(F50*G50,2)</f>
        <v>0</v>
      </c>
      <c r="I50" s="1253"/>
    </row>
    <row r="51" spans="1:9" ht="12.75">
      <c r="A51" s="92"/>
      <c r="B51" s="100"/>
      <c r="C51" s="101"/>
      <c r="D51" s="102"/>
      <c r="E51" s="95"/>
      <c r="H51" s="96"/>
      <c r="I51" s="96"/>
    </row>
    <row r="52" spans="1:9" ht="15">
      <c r="A52" s="92"/>
      <c r="B52" s="100"/>
      <c r="C52" s="101"/>
      <c r="D52" s="103" t="s">
        <v>181</v>
      </c>
      <c r="E52" s="104"/>
      <c r="F52" s="105"/>
      <c r="G52" s="106"/>
      <c r="H52" s="107">
        <f>H18+H13+H48+H9</f>
        <v>0</v>
      </c>
      <c r="I52" s="106"/>
    </row>
    <row r="53" spans="1:9" ht="12.75">
      <c r="A53" s="92"/>
      <c r="B53" s="108"/>
      <c r="C53" s="109"/>
      <c r="D53" s="110"/>
      <c r="E53" s="92"/>
      <c r="I53" s="96"/>
    </row>
    <row r="54" spans="1:9" s="52" customFormat="1" ht="12.75">
      <c r="A54" s="92"/>
      <c r="B54" s="92"/>
      <c r="C54" s="92"/>
      <c r="D54" s="53"/>
      <c r="E54" s="95"/>
      <c r="F54" s="54"/>
      <c r="G54" s="96"/>
      <c r="H54" s="54"/>
      <c r="I54" s="96"/>
    </row>
    <row r="55" spans="1:9" s="112" customFormat="1" ht="12.75">
      <c r="A55" s="92"/>
      <c r="B55" s="92"/>
      <c r="C55" s="92"/>
      <c r="D55" s="111"/>
      <c r="E55" s="100"/>
      <c r="F55" s="54"/>
      <c r="G55" s="96"/>
      <c r="H55" s="54"/>
      <c r="I55" s="96"/>
    </row>
    <row r="56" spans="1:9" ht="12.75">
      <c r="A56" s="92"/>
      <c r="B56" s="92"/>
      <c r="C56" s="92"/>
      <c r="E56" s="100"/>
      <c r="I56" s="96"/>
    </row>
    <row r="57" spans="1:9" ht="12.75">
      <c r="A57" s="92"/>
      <c r="B57" s="92"/>
      <c r="C57" s="92"/>
      <c r="E57" s="100"/>
      <c r="I57" s="96"/>
    </row>
    <row r="58" spans="1:9" ht="12.75">
      <c r="A58" s="92"/>
      <c r="B58" s="92"/>
      <c r="C58" s="92"/>
      <c r="E58" s="95"/>
      <c r="I58" s="96"/>
    </row>
    <row r="59" spans="1:9" ht="12.75">
      <c r="A59" s="92"/>
      <c r="B59" s="92"/>
      <c r="C59" s="92"/>
      <c r="E59" s="95"/>
      <c r="I59" s="96"/>
    </row>
    <row r="60" spans="1:9" ht="12.75">
      <c r="A60" s="92"/>
      <c r="B60" s="92"/>
      <c r="C60" s="92"/>
      <c r="E60" s="95"/>
      <c r="I60" s="96"/>
    </row>
    <row r="61" spans="1:9" ht="12.75">
      <c r="A61" s="92"/>
      <c r="B61" s="92"/>
      <c r="C61" s="92"/>
      <c r="E61" s="95"/>
      <c r="I61" s="96"/>
    </row>
    <row r="62" spans="1:9" ht="12.75">
      <c r="A62" s="92"/>
      <c r="B62" s="92"/>
      <c r="C62" s="92"/>
      <c r="D62" s="110"/>
      <c r="E62" s="95"/>
      <c r="I62" s="96"/>
    </row>
    <row r="63" spans="1:9" ht="12.75">
      <c r="A63" s="92"/>
      <c r="B63" s="92"/>
      <c r="C63" s="92"/>
      <c r="D63" s="114"/>
      <c r="E63" s="95"/>
      <c r="I63" s="96"/>
    </row>
    <row r="64" spans="1:9" ht="12.75">
      <c r="A64" s="92"/>
      <c r="B64" s="92"/>
      <c r="C64" s="92"/>
      <c r="D64" s="110"/>
      <c r="E64" s="92"/>
      <c r="I64" s="96"/>
    </row>
    <row r="65" spans="1:9" ht="12.75">
      <c r="A65" s="92"/>
      <c r="B65" s="92"/>
      <c r="C65" s="92"/>
      <c r="D65" s="115"/>
      <c r="E65" s="95"/>
      <c r="I65" s="96"/>
    </row>
    <row r="66" spans="1:9" ht="12.75">
      <c r="A66" s="92"/>
      <c r="B66" s="92"/>
      <c r="C66" s="92"/>
      <c r="D66" s="102"/>
      <c r="E66" s="95"/>
      <c r="I66" s="96"/>
    </row>
    <row r="67" spans="1:9" s="52" customFormat="1" ht="12.75">
      <c r="A67" s="92"/>
      <c r="B67" s="92"/>
      <c r="C67" s="92"/>
      <c r="D67" s="116"/>
      <c r="E67" s="95"/>
      <c r="F67" s="54"/>
      <c r="G67" s="96"/>
      <c r="H67" s="54"/>
      <c r="I67" s="96"/>
    </row>
    <row r="68" spans="1:9" s="52" customFormat="1" ht="12.75">
      <c r="A68" s="92"/>
      <c r="B68" s="92"/>
      <c r="C68" s="92"/>
      <c r="D68" s="116"/>
      <c r="E68" s="95"/>
      <c r="F68" s="54"/>
      <c r="G68" s="96"/>
      <c r="H68" s="54"/>
      <c r="I68" s="96"/>
    </row>
    <row r="69" spans="1:9" ht="12.75">
      <c r="A69" s="92"/>
      <c r="B69" s="100"/>
      <c r="C69" s="101"/>
      <c r="D69" s="116"/>
      <c r="E69" s="95"/>
      <c r="I69" s="96"/>
    </row>
    <row r="70" spans="1:9" s="52" customFormat="1" ht="12.75">
      <c r="A70" s="92"/>
      <c r="B70" s="100"/>
      <c r="C70" s="101"/>
      <c r="D70" s="102"/>
      <c r="E70" s="95"/>
      <c r="F70" s="54"/>
      <c r="G70" s="96"/>
      <c r="H70" s="54"/>
      <c r="I70" s="96"/>
    </row>
    <row r="71" spans="1:9" ht="12.75">
      <c r="A71" s="92"/>
      <c r="B71" s="100"/>
      <c r="C71" s="101"/>
      <c r="D71" s="116"/>
      <c r="E71" s="95"/>
      <c r="I71" s="96"/>
    </row>
    <row r="72" spans="1:9" ht="12.75">
      <c r="A72" s="92"/>
      <c r="B72" s="100"/>
      <c r="C72" s="101"/>
      <c r="D72" s="116"/>
      <c r="E72" s="95"/>
      <c r="I72" s="96"/>
    </row>
    <row r="73" spans="1:9" ht="12.75">
      <c r="A73" s="92"/>
      <c r="B73" s="100"/>
      <c r="C73" s="101"/>
      <c r="D73" s="116"/>
      <c r="E73" s="95"/>
      <c r="I73" s="96"/>
    </row>
    <row r="74" spans="1:9" ht="15.75">
      <c r="A74" s="92"/>
      <c r="B74" s="117"/>
      <c r="C74" s="118"/>
      <c r="D74" s="102"/>
      <c r="E74" s="119"/>
      <c r="I74" s="96"/>
    </row>
    <row r="75" spans="1:9" ht="12.75">
      <c r="A75" s="92"/>
      <c r="B75" s="108"/>
      <c r="C75" s="120"/>
      <c r="D75" s="110"/>
      <c r="E75" s="92"/>
      <c r="I75" s="96"/>
    </row>
    <row r="76" spans="1:9" s="52" customFormat="1" ht="12.75">
      <c r="A76" s="92"/>
      <c r="B76" s="100"/>
      <c r="C76" s="101"/>
      <c r="D76" s="115"/>
      <c r="E76" s="95"/>
      <c r="F76" s="54"/>
      <c r="G76" s="96"/>
      <c r="H76" s="54"/>
      <c r="I76" s="96"/>
    </row>
    <row r="77" spans="1:9" s="52" customFormat="1" ht="15.75">
      <c r="A77" s="92"/>
      <c r="B77" s="117"/>
      <c r="C77" s="118"/>
      <c r="D77" s="102"/>
      <c r="E77" s="119"/>
      <c r="F77" s="54"/>
      <c r="G77" s="96"/>
      <c r="H77" s="54"/>
      <c r="I77" s="96"/>
    </row>
    <row r="78" spans="1:9" ht="12.75">
      <c r="A78" s="92"/>
      <c r="B78" s="100"/>
      <c r="C78" s="101"/>
      <c r="D78" s="102"/>
      <c r="E78" s="95"/>
      <c r="I78" s="96"/>
    </row>
    <row r="79" spans="1:9" ht="12.75">
      <c r="A79" s="92"/>
      <c r="B79" s="100"/>
      <c r="C79" s="101"/>
      <c r="D79" s="102"/>
      <c r="E79" s="95"/>
      <c r="I79" s="96"/>
    </row>
    <row r="80" spans="1:9" s="54" customFormat="1" ht="12.75">
      <c r="A80" s="92"/>
      <c r="B80" s="100"/>
      <c r="C80" s="101"/>
      <c r="D80" s="116"/>
      <c r="E80" s="95"/>
      <c r="G80" s="96"/>
      <c r="I80" s="96"/>
    </row>
    <row r="81" spans="1:9" s="54" customFormat="1" ht="12.75">
      <c r="A81" s="92"/>
      <c r="B81" s="100"/>
      <c r="C81" s="101"/>
      <c r="D81" s="116"/>
      <c r="E81" s="95"/>
      <c r="G81" s="96"/>
      <c r="I81" s="96"/>
    </row>
    <row r="82" spans="1:9" s="54" customFormat="1" ht="12.75">
      <c r="A82" s="92"/>
      <c r="B82" s="100"/>
      <c r="C82" s="101"/>
      <c r="D82" s="116"/>
      <c r="E82" s="95"/>
      <c r="G82" s="96"/>
      <c r="I82" s="96"/>
    </row>
    <row r="83" spans="1:9" s="54" customFormat="1" ht="15.75">
      <c r="A83" s="92"/>
      <c r="B83" s="117"/>
      <c r="C83" s="118"/>
      <c r="D83" s="102"/>
      <c r="E83" s="119"/>
      <c r="G83" s="96"/>
      <c r="I83" s="96"/>
    </row>
    <row r="84" spans="1:9" s="54" customFormat="1" ht="15.75">
      <c r="A84" s="92"/>
      <c r="B84" s="117"/>
      <c r="C84" s="118"/>
      <c r="D84" s="121"/>
      <c r="E84" s="119"/>
      <c r="G84" s="96"/>
      <c r="I84" s="96"/>
    </row>
    <row r="85" spans="1:9" s="54" customFormat="1" ht="12.75">
      <c r="A85" s="92"/>
      <c r="B85" s="100"/>
      <c r="C85" s="101"/>
      <c r="D85" s="115"/>
      <c r="E85" s="95"/>
      <c r="G85" s="96"/>
      <c r="I85" s="96"/>
    </row>
    <row r="86" spans="1:9" s="54" customFormat="1" ht="12.75">
      <c r="A86" s="92"/>
      <c r="B86" s="100"/>
      <c r="C86" s="101"/>
      <c r="D86" s="102"/>
      <c r="E86" s="95"/>
      <c r="G86" s="96"/>
      <c r="I86" s="96"/>
    </row>
    <row r="87" spans="1:9" s="54" customFormat="1" ht="12.75">
      <c r="A87" s="92"/>
      <c r="B87" s="100"/>
      <c r="C87" s="101"/>
      <c r="D87" s="102"/>
      <c r="E87" s="95"/>
      <c r="G87" s="96"/>
      <c r="I87" s="96"/>
    </row>
    <row r="88" spans="1:9" s="54" customFormat="1" ht="12.75">
      <c r="A88" s="92"/>
      <c r="B88" s="100"/>
      <c r="C88" s="101"/>
      <c r="D88" s="116"/>
      <c r="E88" s="95"/>
      <c r="G88" s="96"/>
      <c r="I88" s="96"/>
    </row>
    <row r="89" spans="1:9" s="54" customFormat="1" ht="12.75">
      <c r="A89" s="92"/>
      <c r="B89" s="100"/>
      <c r="C89" s="101"/>
      <c r="D89" s="116"/>
      <c r="E89" s="95"/>
      <c r="G89" s="96"/>
      <c r="I89" s="96"/>
    </row>
    <row r="90" spans="1:9" s="54" customFormat="1" ht="12.75">
      <c r="A90" s="92"/>
      <c r="B90" s="100"/>
      <c r="C90" s="101"/>
      <c r="D90" s="116"/>
      <c r="E90" s="95"/>
      <c r="G90" s="96"/>
      <c r="I90" s="96"/>
    </row>
    <row r="91" spans="1:9" s="54" customFormat="1" ht="12.75">
      <c r="A91" s="92"/>
      <c r="B91" s="100"/>
      <c r="C91" s="101"/>
      <c r="D91" s="102"/>
      <c r="E91" s="95"/>
      <c r="G91" s="96"/>
      <c r="I91" s="96"/>
    </row>
    <row r="92" spans="1:9" s="54" customFormat="1" ht="12.75">
      <c r="A92" s="92"/>
      <c r="B92" s="100"/>
      <c r="C92" s="101"/>
      <c r="D92" s="116"/>
      <c r="E92" s="95"/>
      <c r="G92" s="96"/>
      <c r="I92" s="96"/>
    </row>
    <row r="93" spans="1:9" s="54" customFormat="1" ht="12.75">
      <c r="A93" s="92"/>
      <c r="B93" s="100"/>
      <c r="C93" s="101"/>
      <c r="D93" s="115"/>
      <c r="E93" s="95"/>
      <c r="G93" s="96"/>
      <c r="I93" s="96"/>
    </row>
    <row r="94" spans="1:9" s="54" customFormat="1" ht="13.5" customHeight="1">
      <c r="A94" s="92"/>
      <c r="B94" s="100"/>
      <c r="C94" s="101"/>
      <c r="D94" s="102"/>
      <c r="E94" s="95"/>
      <c r="G94" s="96"/>
      <c r="I94" s="96"/>
    </row>
    <row r="95" spans="1:9" s="54" customFormat="1" ht="13.5" customHeight="1">
      <c r="A95" s="92"/>
      <c r="B95" s="100"/>
      <c r="C95" s="101"/>
      <c r="D95" s="116"/>
      <c r="E95" s="95"/>
      <c r="G95" s="96"/>
      <c r="I95" s="96"/>
    </row>
    <row r="96" spans="1:9" s="52" customFormat="1" ht="12.75">
      <c r="A96" s="92"/>
      <c r="B96" s="100"/>
      <c r="C96" s="101"/>
      <c r="D96" s="116"/>
      <c r="E96" s="95"/>
      <c r="F96" s="54"/>
      <c r="G96" s="96"/>
      <c r="H96" s="54"/>
      <c r="I96" s="96"/>
    </row>
    <row r="97" spans="1:9" s="52" customFormat="1" ht="12.75">
      <c r="A97" s="92"/>
      <c r="B97" s="100"/>
      <c r="C97" s="101"/>
      <c r="D97" s="116"/>
      <c r="E97" s="95"/>
      <c r="F97" s="54"/>
      <c r="G97" s="96"/>
      <c r="H97" s="54"/>
      <c r="I97" s="96"/>
    </row>
    <row r="98" spans="1:9" s="52" customFormat="1" ht="12.75">
      <c r="A98" s="92"/>
      <c r="B98" s="100"/>
      <c r="C98" s="101"/>
      <c r="D98" s="102"/>
      <c r="E98" s="95"/>
      <c r="F98" s="54"/>
      <c r="G98" s="96"/>
      <c r="H98" s="54"/>
      <c r="I98" s="96"/>
    </row>
    <row r="99" spans="1:9" ht="13.5" customHeight="1">
      <c r="A99" s="92"/>
      <c r="B99" s="100"/>
      <c r="C99" s="101"/>
      <c r="D99" s="116"/>
      <c r="E99" s="95"/>
      <c r="I99" s="96"/>
    </row>
    <row r="100" spans="1:9" ht="13.5" customHeight="1">
      <c r="A100" s="92"/>
      <c r="B100" s="100"/>
      <c r="C100" s="101"/>
      <c r="D100" s="115"/>
      <c r="E100" s="95"/>
      <c r="I100" s="96"/>
    </row>
    <row r="101" spans="1:9" s="52" customFormat="1" ht="12.75">
      <c r="A101" s="92"/>
      <c r="B101" s="95"/>
      <c r="C101" s="114"/>
      <c r="D101" s="122"/>
      <c r="E101" s="95"/>
      <c r="F101" s="54"/>
      <c r="G101" s="96"/>
      <c r="H101" s="54"/>
      <c r="I101" s="96"/>
    </row>
    <row r="102" spans="1:9" s="52" customFormat="1" ht="12.75">
      <c r="A102" s="92"/>
      <c r="B102" s="95"/>
      <c r="C102" s="114"/>
      <c r="D102" s="114"/>
      <c r="E102" s="95"/>
      <c r="F102" s="54"/>
      <c r="G102" s="96"/>
      <c r="H102" s="54"/>
      <c r="I102" s="96"/>
    </row>
    <row r="103" spans="1:9" s="52" customFormat="1" ht="12.75">
      <c r="A103" s="92"/>
      <c r="B103" s="108"/>
      <c r="C103" s="120"/>
      <c r="D103" s="110"/>
      <c r="E103" s="92"/>
      <c r="F103" s="54"/>
      <c r="G103" s="96"/>
      <c r="H103" s="54"/>
      <c r="I103" s="96"/>
    </row>
    <row r="104" spans="1:9" s="52" customFormat="1" ht="12.75">
      <c r="A104" s="92"/>
      <c r="B104" s="100"/>
      <c r="C104" s="123"/>
      <c r="D104" s="116"/>
      <c r="E104" s="95"/>
      <c r="F104" s="54"/>
      <c r="G104" s="96"/>
      <c r="H104" s="54"/>
      <c r="I104" s="96"/>
    </row>
    <row r="105" spans="1:9" s="52" customFormat="1" ht="12.75">
      <c r="A105" s="92"/>
      <c r="B105" s="100"/>
      <c r="C105" s="123"/>
      <c r="D105" s="116"/>
      <c r="E105" s="95"/>
      <c r="F105" s="54"/>
      <c r="G105" s="96"/>
      <c r="H105" s="54"/>
      <c r="I105" s="96"/>
    </row>
    <row r="106" spans="1:9" s="52" customFormat="1" ht="12.75">
      <c r="A106" s="92"/>
      <c r="B106" s="95"/>
      <c r="C106" s="114"/>
      <c r="D106" s="122"/>
      <c r="E106" s="95"/>
      <c r="F106" s="54"/>
      <c r="G106" s="96"/>
      <c r="H106" s="54"/>
      <c r="I106" s="96"/>
    </row>
    <row r="107" spans="1:9" s="52" customFormat="1" ht="12.75">
      <c r="A107" s="92"/>
      <c r="B107" s="95"/>
      <c r="C107" s="114"/>
      <c r="D107" s="114"/>
      <c r="E107" s="95"/>
      <c r="F107" s="54"/>
      <c r="G107" s="96"/>
      <c r="H107" s="54"/>
      <c r="I107" s="96"/>
    </row>
    <row r="108" spans="1:9" s="52" customFormat="1" ht="12.75">
      <c r="A108" s="92"/>
      <c r="B108" s="108"/>
      <c r="C108" s="120"/>
      <c r="D108" s="110"/>
      <c r="E108" s="92"/>
      <c r="F108" s="54"/>
      <c r="G108" s="96"/>
      <c r="H108" s="54"/>
      <c r="I108" s="96"/>
    </row>
    <row r="109" spans="1:9" ht="13.5" customHeight="1">
      <c r="A109" s="92"/>
      <c r="B109" s="108"/>
      <c r="C109" s="120"/>
      <c r="D109" s="110"/>
      <c r="E109" s="92"/>
      <c r="I109" s="96"/>
    </row>
    <row r="110" spans="1:9" s="52" customFormat="1" ht="12.75">
      <c r="A110" s="92"/>
      <c r="B110" s="100"/>
      <c r="C110" s="123"/>
      <c r="D110" s="115"/>
      <c r="E110" s="95"/>
      <c r="F110" s="54"/>
      <c r="G110" s="96"/>
      <c r="H110" s="54"/>
      <c r="I110" s="96"/>
    </row>
    <row r="111" spans="1:9" s="52" customFormat="1" ht="12.75">
      <c r="A111" s="92"/>
      <c r="B111" s="100"/>
      <c r="C111" s="123"/>
      <c r="D111" s="116"/>
      <c r="E111" s="95"/>
      <c r="F111" s="54"/>
      <c r="G111" s="96"/>
      <c r="H111" s="54"/>
      <c r="I111" s="96"/>
    </row>
    <row r="112" spans="1:9" ht="13.5" customHeight="1">
      <c r="A112" s="92"/>
      <c r="B112" s="100"/>
      <c r="C112" s="123"/>
      <c r="D112" s="115"/>
      <c r="E112" s="95"/>
      <c r="I112" s="96"/>
    </row>
    <row r="113" spans="1:9" ht="13.5" customHeight="1">
      <c r="A113" s="92"/>
      <c r="B113" s="100"/>
      <c r="C113" s="123"/>
      <c r="D113" s="115"/>
      <c r="E113" s="95"/>
      <c r="I113" s="96"/>
    </row>
    <row r="114" spans="1:9" s="52" customFormat="1" ht="12.75">
      <c r="A114" s="92"/>
      <c r="B114" s="100"/>
      <c r="C114" s="123"/>
      <c r="D114" s="115"/>
      <c r="E114" s="95"/>
      <c r="F114" s="54"/>
      <c r="G114" s="96"/>
      <c r="H114" s="54"/>
      <c r="I114" s="96"/>
    </row>
    <row r="115" spans="1:9" s="52" customFormat="1" ht="12.75">
      <c r="A115" s="92"/>
      <c r="B115" s="100"/>
      <c r="C115" s="123"/>
      <c r="D115" s="116"/>
      <c r="E115" s="95"/>
      <c r="F115" s="54"/>
      <c r="G115" s="96"/>
      <c r="H115" s="54"/>
      <c r="I115" s="96"/>
    </row>
    <row r="116" spans="1:9" ht="13.5" customHeight="1">
      <c r="A116" s="92"/>
      <c r="B116" s="95"/>
      <c r="C116" s="114"/>
      <c r="D116" s="114"/>
      <c r="E116" s="95"/>
      <c r="I116" s="96"/>
    </row>
    <row r="117" spans="1:9" ht="13.5" customHeight="1">
      <c r="B117" s="73"/>
      <c r="C117" s="125"/>
      <c r="D117" s="126"/>
      <c r="E117" s="124"/>
      <c r="I117" s="96"/>
    </row>
    <row r="118" spans="1:9" ht="13.5" customHeight="1">
      <c r="B118" s="83"/>
      <c r="C118" s="127"/>
      <c r="D118" s="82"/>
      <c r="I118" s="96"/>
    </row>
    <row r="119" spans="1:9" ht="13.5" customHeight="1">
      <c r="I119" s="96"/>
    </row>
    <row r="120" spans="1:9" ht="13.5" customHeight="1">
      <c r="I120" s="96"/>
    </row>
    <row r="121" spans="1:9" ht="13.5" customHeight="1">
      <c r="B121" s="73"/>
      <c r="C121" s="125"/>
      <c r="D121" s="126"/>
      <c r="E121" s="124"/>
      <c r="I121" s="96"/>
    </row>
    <row r="122" spans="1:9" ht="13.5" customHeight="1">
      <c r="B122" s="83"/>
      <c r="C122" s="127"/>
      <c r="D122" s="82"/>
      <c r="I122" s="96"/>
    </row>
    <row r="123" spans="1:9" s="52" customFormat="1" ht="12.75">
      <c r="A123" s="124"/>
      <c r="B123" s="72"/>
      <c r="C123" s="53"/>
      <c r="D123" s="128"/>
      <c r="E123" s="72"/>
      <c r="F123" s="54"/>
      <c r="G123" s="96"/>
      <c r="H123" s="54"/>
      <c r="I123" s="96"/>
    </row>
    <row r="124" spans="1:9" ht="13.5" customHeight="1">
      <c r="D124" s="128"/>
      <c r="I124" s="96"/>
    </row>
    <row r="125" spans="1:9" ht="13.5" customHeight="1">
      <c r="D125" s="128"/>
      <c r="I125" s="96"/>
    </row>
    <row r="126" spans="1:9" ht="13.5" customHeight="1">
      <c r="D126" s="128"/>
      <c r="I126" s="96"/>
    </row>
    <row r="127" spans="1:9" ht="13.5" customHeight="1">
      <c r="D127" s="128"/>
      <c r="I127" s="96"/>
    </row>
    <row r="128" spans="1:9" ht="13.5" customHeight="1">
      <c r="I128" s="96"/>
    </row>
    <row r="129" spans="1:9" ht="13.5" customHeight="1">
      <c r="I129" s="96"/>
    </row>
    <row r="130" spans="1:9" ht="13.5" customHeight="1">
      <c r="B130" s="83"/>
      <c r="C130" s="127"/>
      <c r="D130" s="82"/>
      <c r="I130" s="96"/>
    </row>
    <row r="131" spans="1:9" ht="13.5" customHeight="1">
      <c r="D131" s="129"/>
      <c r="I131" s="96"/>
    </row>
    <row r="132" spans="1:9" ht="13.5" customHeight="1">
      <c r="I132" s="96"/>
    </row>
    <row r="133" spans="1:9" ht="13.5" customHeight="1">
      <c r="I133" s="96"/>
    </row>
    <row r="134" spans="1:9" ht="13.5" customHeight="1">
      <c r="I134" s="96"/>
    </row>
    <row r="135" spans="1:9" ht="13.5" customHeight="1">
      <c r="I135" s="96"/>
    </row>
    <row r="136" spans="1:9" ht="13.5" customHeight="1">
      <c r="I136" s="96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96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s="113" customFormat="1" ht="13.5" customHeight="1">
      <c r="A164" s="124"/>
      <c r="B164" s="72"/>
      <c r="C164" s="53"/>
      <c r="D164" s="53"/>
      <c r="E164" s="72"/>
      <c r="F164" s="54"/>
      <c r="G164" s="96"/>
      <c r="H164" s="54"/>
      <c r="I164" s="51"/>
    </row>
    <row r="165" spans="1:9" s="113" customFormat="1" ht="13.5" customHeight="1">
      <c r="A165" s="124"/>
      <c r="B165" s="72"/>
      <c r="C165" s="53"/>
      <c r="D165" s="53"/>
      <c r="E165" s="72"/>
      <c r="F165" s="54"/>
      <c r="G165" s="96"/>
      <c r="H165" s="54"/>
      <c r="I165" s="51"/>
    </row>
    <row r="166" spans="1:9" s="113" customFormat="1" ht="13.5" customHeight="1">
      <c r="A166" s="124"/>
      <c r="B166" s="72"/>
      <c r="C166" s="53"/>
      <c r="D166" s="53"/>
      <c r="E166" s="72"/>
      <c r="F166" s="54"/>
      <c r="G166" s="96"/>
      <c r="H166" s="54"/>
      <c r="I166" s="51"/>
    </row>
    <row r="167" spans="1:9" s="113" customFormat="1" ht="13.5" customHeight="1">
      <c r="A167" s="124"/>
      <c r="B167" s="72"/>
      <c r="C167" s="53"/>
      <c r="D167" s="53"/>
      <c r="E167" s="72"/>
      <c r="F167" s="54"/>
      <c r="G167" s="96"/>
      <c r="H167" s="54"/>
      <c r="I167" s="51"/>
    </row>
    <row r="168" spans="1:9" s="113" customFormat="1" ht="13.5" customHeight="1">
      <c r="A168" s="124"/>
      <c r="B168" s="72"/>
      <c r="C168" s="53"/>
      <c r="D168" s="53"/>
      <c r="E168" s="72"/>
      <c r="F168" s="54"/>
      <c r="G168" s="96"/>
      <c r="H168" s="54"/>
      <c r="I168" s="51"/>
    </row>
    <row r="169" spans="1:9" s="113" customFormat="1" ht="13.5" customHeight="1">
      <c r="A169" s="124"/>
      <c r="B169" s="72"/>
      <c r="C169" s="53"/>
      <c r="D169" s="53"/>
      <c r="E169" s="72"/>
      <c r="F169" s="54"/>
      <c r="G169" s="96"/>
      <c r="H169" s="54"/>
      <c r="I169" s="51"/>
    </row>
    <row r="170" spans="1:9" s="113" customFormat="1" ht="13.5" customHeight="1">
      <c r="A170" s="124"/>
      <c r="B170" s="72"/>
      <c r="C170" s="53"/>
      <c r="D170" s="53"/>
      <c r="E170" s="72"/>
      <c r="F170" s="54"/>
      <c r="G170" s="96"/>
      <c r="H170" s="54"/>
      <c r="I170" s="51"/>
    </row>
    <row r="171" spans="1:9" ht="13.5" customHeight="1">
      <c r="H171" s="53"/>
    </row>
    <row r="172" spans="1:9" ht="13.5" customHeight="1">
      <c r="H172" s="53"/>
    </row>
    <row r="173" spans="1:9" ht="13.5" customHeight="1">
      <c r="H173" s="53"/>
    </row>
    <row r="174" spans="1:9" ht="13.5" customHeight="1">
      <c r="H174" s="53"/>
    </row>
    <row r="175" spans="1:9" ht="13.5" customHeight="1">
      <c r="H175" s="53"/>
    </row>
    <row r="176" spans="1:9" ht="13.5" customHeight="1">
      <c r="H176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5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4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0" max="8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5">
    <tabColor rgb="FFFFFF99"/>
  </sheetPr>
  <dimension ref="A1:I150"/>
  <sheetViews>
    <sheetView view="pageBreakPreview" zoomScaleNormal="115" zoomScaleSheetLayoutView="100" workbookViewId="0">
      <selection activeCell="I23" sqref="I23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157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140</v>
      </c>
      <c r="D3" s="132"/>
      <c r="E3" s="131"/>
      <c r="F3" s="133"/>
      <c r="G3" s="133"/>
      <c r="H3" s="132"/>
    </row>
    <row r="4" spans="1:9" ht="12.75">
      <c r="A4" s="65" t="s">
        <v>183</v>
      </c>
      <c r="B4" s="135"/>
      <c r="C4" s="136" t="s">
        <v>277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2.75">
      <c r="A9" s="92"/>
      <c r="B9" s="137">
        <v>451120</v>
      </c>
      <c r="C9" s="75"/>
      <c r="D9" s="76" t="s">
        <v>185</v>
      </c>
      <c r="F9" s="53"/>
      <c r="G9" s="53"/>
      <c r="H9" s="80">
        <f>SUM(H11:H13)</f>
        <v>0</v>
      </c>
    </row>
    <row r="10" spans="1:9" ht="12.75">
      <c r="A10" s="72"/>
      <c r="F10" s="53"/>
      <c r="G10" s="53"/>
      <c r="H10" s="53"/>
    </row>
    <row r="11" spans="1:9" ht="12.75">
      <c r="A11" s="138" t="s">
        <v>173</v>
      </c>
      <c r="B11" s="85"/>
      <c r="C11" s="139" t="s">
        <v>202</v>
      </c>
      <c r="D11" s="144" t="s">
        <v>278</v>
      </c>
      <c r="E11" s="145" t="s">
        <v>188</v>
      </c>
      <c r="F11" s="146">
        <v>12.6</v>
      </c>
      <c r="G11" s="1253"/>
      <c r="H11" s="90">
        <f>ROUND(F11*G11,2)</f>
        <v>0</v>
      </c>
      <c r="I11" s="1253"/>
    </row>
    <row r="12" spans="1:9" ht="12.75">
      <c r="A12" s="138" t="s">
        <v>177</v>
      </c>
      <c r="B12" s="85"/>
      <c r="C12" s="139" t="s">
        <v>186</v>
      </c>
      <c r="D12" s="140" t="s">
        <v>187</v>
      </c>
      <c r="E12" s="145" t="s">
        <v>188</v>
      </c>
      <c r="F12" s="146">
        <v>30</v>
      </c>
      <c r="G12" s="1253"/>
      <c r="H12" s="90">
        <f t="shared" ref="H12:H13" si="0">ROUND(F12*G12,2)</f>
        <v>0</v>
      </c>
      <c r="I12" s="1253"/>
    </row>
    <row r="13" spans="1:9" ht="12.75">
      <c r="A13" s="138" t="s">
        <v>191</v>
      </c>
      <c r="B13" s="85"/>
      <c r="C13" s="143" t="s">
        <v>199</v>
      </c>
      <c r="D13" s="144" t="s">
        <v>200</v>
      </c>
      <c r="E13" s="145" t="s">
        <v>188</v>
      </c>
      <c r="F13" s="146">
        <v>42.6</v>
      </c>
      <c r="G13" s="1253"/>
      <c r="H13" s="90">
        <f t="shared" si="0"/>
        <v>0</v>
      </c>
      <c r="I13" s="1253"/>
    </row>
    <row r="14" spans="1:9" ht="12.75">
      <c r="A14" s="92"/>
      <c r="B14" s="108"/>
      <c r="D14" s="110"/>
      <c r="E14" s="95"/>
      <c r="H14" s="96"/>
      <c r="I14" s="96"/>
    </row>
    <row r="15" spans="1:9" ht="12.75">
      <c r="A15" s="92"/>
      <c r="B15" s="137">
        <v>452341</v>
      </c>
      <c r="C15" s="75"/>
      <c r="D15" s="76" t="s">
        <v>172</v>
      </c>
      <c r="F15" s="53"/>
      <c r="G15" s="53"/>
      <c r="H15" s="80">
        <f>SUM(H17:H31)</f>
        <v>0</v>
      </c>
      <c r="I15" s="53"/>
    </row>
    <row r="16" spans="1:9" ht="12.75">
      <c r="A16" s="92"/>
      <c r="B16" s="137"/>
      <c r="C16" s="75"/>
      <c r="D16" s="76"/>
      <c r="F16" s="53"/>
      <c r="G16" s="53"/>
      <c r="H16" s="53"/>
      <c r="I16" s="53"/>
    </row>
    <row r="17" spans="1:9" ht="25.5">
      <c r="A17" s="138" t="s">
        <v>194</v>
      </c>
      <c r="B17" s="85"/>
      <c r="C17" s="139" t="s">
        <v>251</v>
      </c>
      <c r="D17" s="140" t="s">
        <v>279</v>
      </c>
      <c r="E17" s="145" t="s">
        <v>180</v>
      </c>
      <c r="F17" s="146">
        <v>9</v>
      </c>
      <c r="G17" s="1253"/>
      <c r="H17" s="90">
        <f>ROUND(F17*G17,2)</f>
        <v>0</v>
      </c>
      <c r="I17" s="1253"/>
    </row>
    <row r="18" spans="1:9" ht="25.5">
      <c r="A18" s="138" t="s">
        <v>198</v>
      </c>
      <c r="B18" s="85"/>
      <c r="C18" s="139" t="s">
        <v>251</v>
      </c>
      <c r="D18" s="140" t="s">
        <v>280</v>
      </c>
      <c r="E18" s="145" t="s">
        <v>180</v>
      </c>
      <c r="F18" s="146">
        <v>9</v>
      </c>
      <c r="G18" s="1253"/>
      <c r="H18" s="90">
        <f t="shared" ref="H18:H31" si="1">ROUND(F18*G18,2)</f>
        <v>0</v>
      </c>
      <c r="I18" s="1253"/>
    </row>
    <row r="19" spans="1:9" ht="25.5">
      <c r="A19" s="138" t="s">
        <v>201</v>
      </c>
      <c r="B19" s="85"/>
      <c r="C19" s="139" t="s">
        <v>174</v>
      </c>
      <c r="D19" s="140" t="s">
        <v>281</v>
      </c>
      <c r="E19" s="145" t="s">
        <v>176</v>
      </c>
      <c r="F19" s="146">
        <v>76850</v>
      </c>
      <c r="G19" s="1253"/>
      <c r="H19" s="90">
        <f t="shared" si="1"/>
        <v>0</v>
      </c>
      <c r="I19" s="1253"/>
    </row>
    <row r="20" spans="1:9" ht="25.5">
      <c r="A20" s="138" t="s">
        <v>204</v>
      </c>
      <c r="B20" s="85"/>
      <c r="C20" s="139" t="s">
        <v>178</v>
      </c>
      <c r="D20" s="140" t="s">
        <v>282</v>
      </c>
      <c r="E20" s="145" t="s">
        <v>180</v>
      </c>
      <c r="F20" s="146">
        <v>6</v>
      </c>
      <c r="G20" s="1253"/>
      <c r="H20" s="90">
        <f t="shared" si="1"/>
        <v>0</v>
      </c>
      <c r="I20" s="1253"/>
    </row>
    <row r="21" spans="1:9" ht="25.5">
      <c r="A21" s="138" t="s">
        <v>207</v>
      </c>
      <c r="B21" s="85"/>
      <c r="C21" s="139" t="s">
        <v>178</v>
      </c>
      <c r="D21" s="140" t="s">
        <v>283</v>
      </c>
      <c r="E21" s="145" t="s">
        <v>180</v>
      </c>
      <c r="F21" s="146">
        <v>208</v>
      </c>
      <c r="G21" s="1253"/>
      <c r="H21" s="90">
        <f t="shared" si="1"/>
        <v>0</v>
      </c>
      <c r="I21" s="1253"/>
    </row>
    <row r="22" spans="1:9" ht="25.5">
      <c r="A22" s="138" t="s">
        <v>209</v>
      </c>
      <c r="B22" s="85"/>
      <c r="C22" s="139" t="s">
        <v>251</v>
      </c>
      <c r="D22" s="140" t="s">
        <v>284</v>
      </c>
      <c r="E22" s="145" t="s">
        <v>180</v>
      </c>
      <c r="F22" s="146">
        <v>9</v>
      </c>
      <c r="G22" s="1253"/>
      <c r="H22" s="90">
        <f t="shared" si="1"/>
        <v>0</v>
      </c>
      <c r="I22" s="1253"/>
    </row>
    <row r="23" spans="1:9" ht="25.5">
      <c r="A23" s="138" t="s">
        <v>211</v>
      </c>
      <c r="B23" s="85"/>
      <c r="C23" s="139" t="s">
        <v>251</v>
      </c>
      <c r="D23" s="140" t="s">
        <v>285</v>
      </c>
      <c r="E23" s="145" t="s">
        <v>180</v>
      </c>
      <c r="F23" s="146">
        <v>36</v>
      </c>
      <c r="G23" s="1253"/>
      <c r="H23" s="90">
        <f t="shared" si="1"/>
        <v>0</v>
      </c>
      <c r="I23" s="1253"/>
    </row>
    <row r="24" spans="1:9" ht="25.5">
      <c r="A24" s="138" t="s">
        <v>213</v>
      </c>
      <c r="B24" s="85"/>
      <c r="C24" s="139" t="s">
        <v>174</v>
      </c>
      <c r="D24" s="140" t="s">
        <v>286</v>
      </c>
      <c r="E24" s="145" t="s">
        <v>176</v>
      </c>
      <c r="F24" s="146">
        <v>180</v>
      </c>
      <c r="G24" s="1253"/>
      <c r="H24" s="90">
        <f t="shared" si="1"/>
        <v>0</v>
      </c>
      <c r="I24" s="1253"/>
    </row>
    <row r="25" spans="1:9" ht="25.5">
      <c r="A25" s="138" t="s">
        <v>215</v>
      </c>
      <c r="B25" s="85"/>
      <c r="C25" s="139" t="s">
        <v>287</v>
      </c>
      <c r="D25" s="140" t="s">
        <v>1392</v>
      </c>
      <c r="E25" s="145" t="s">
        <v>176</v>
      </c>
      <c r="F25" s="146">
        <v>160</v>
      </c>
      <c r="G25" s="1253"/>
      <c r="H25" s="90">
        <f t="shared" si="1"/>
        <v>0</v>
      </c>
      <c r="I25" s="1253"/>
    </row>
    <row r="26" spans="1:9" ht="25.5">
      <c r="A26" s="138" t="s">
        <v>217</v>
      </c>
      <c r="B26" s="85"/>
      <c r="C26" s="139" t="s">
        <v>287</v>
      </c>
      <c r="D26" s="140" t="s">
        <v>1393</v>
      </c>
      <c r="E26" s="145" t="s">
        <v>176</v>
      </c>
      <c r="F26" s="146">
        <v>180</v>
      </c>
      <c r="G26" s="1253"/>
      <c r="H26" s="90">
        <f t="shared" si="1"/>
        <v>0</v>
      </c>
      <c r="I26" s="1253"/>
    </row>
    <row r="27" spans="1:9" ht="25.5">
      <c r="A27" s="138" t="s">
        <v>219</v>
      </c>
      <c r="B27" s="85"/>
      <c r="C27" s="139" t="s">
        <v>287</v>
      </c>
      <c r="D27" s="140" t="s">
        <v>288</v>
      </c>
      <c r="E27" s="145" t="s">
        <v>176</v>
      </c>
      <c r="F27" s="146">
        <v>80</v>
      </c>
      <c r="G27" s="1253"/>
      <c r="H27" s="90">
        <f t="shared" si="1"/>
        <v>0</v>
      </c>
      <c r="I27" s="1253"/>
    </row>
    <row r="28" spans="1:9" ht="25.5">
      <c r="A28" s="138" t="s">
        <v>221</v>
      </c>
      <c r="B28" s="85"/>
      <c r="C28" s="139" t="s">
        <v>287</v>
      </c>
      <c r="D28" s="140" t="s">
        <v>289</v>
      </c>
      <c r="E28" s="145" t="s">
        <v>176</v>
      </c>
      <c r="F28" s="146">
        <v>80</v>
      </c>
      <c r="G28" s="1253"/>
      <c r="H28" s="90">
        <f t="shared" si="1"/>
        <v>0</v>
      </c>
      <c r="I28" s="1253"/>
    </row>
    <row r="29" spans="1:9" ht="25.5">
      <c r="A29" s="138" t="s">
        <v>223</v>
      </c>
      <c r="B29" s="85"/>
      <c r="C29" s="139" t="s">
        <v>290</v>
      </c>
      <c r="D29" s="140" t="s">
        <v>291</v>
      </c>
      <c r="E29" s="145" t="s">
        <v>180</v>
      </c>
      <c r="F29" s="146">
        <v>18</v>
      </c>
      <c r="G29" s="1253"/>
      <c r="H29" s="90">
        <f t="shared" si="1"/>
        <v>0</v>
      </c>
      <c r="I29" s="1253"/>
    </row>
    <row r="30" spans="1:9" ht="25.5">
      <c r="A30" s="138" t="s">
        <v>292</v>
      </c>
      <c r="B30" s="85"/>
      <c r="C30" s="139" t="s">
        <v>269</v>
      </c>
      <c r="D30" s="144" t="s">
        <v>270</v>
      </c>
      <c r="E30" s="147" t="s">
        <v>267</v>
      </c>
      <c r="F30" s="146">
        <v>32</v>
      </c>
      <c r="G30" s="1253"/>
      <c r="H30" s="90">
        <f t="shared" si="1"/>
        <v>0</v>
      </c>
      <c r="I30" s="1253"/>
    </row>
    <row r="31" spans="1:9" ht="25.5">
      <c r="A31" s="138" t="s">
        <v>293</v>
      </c>
      <c r="B31" s="85"/>
      <c r="C31" s="139" t="s">
        <v>269</v>
      </c>
      <c r="D31" s="144" t="s">
        <v>271</v>
      </c>
      <c r="E31" s="147" t="s">
        <v>267</v>
      </c>
      <c r="F31" s="146">
        <v>40</v>
      </c>
      <c r="G31" s="1253"/>
      <c r="H31" s="90">
        <f t="shared" si="1"/>
        <v>0</v>
      </c>
      <c r="I31" s="1253"/>
    </row>
    <row r="32" spans="1:9" ht="12.75">
      <c r="A32" s="148"/>
      <c r="B32" s="149"/>
      <c r="C32" s="150"/>
      <c r="D32" s="151"/>
      <c r="E32" s="152"/>
      <c r="F32" s="153"/>
      <c r="G32" s="154"/>
      <c r="H32" s="154"/>
      <c r="I32" s="154"/>
    </row>
    <row r="33" spans="1:9" ht="12.75">
      <c r="A33" s="155"/>
      <c r="B33" s="137">
        <v>452623</v>
      </c>
      <c r="C33" s="75"/>
      <c r="D33" s="76" t="s">
        <v>273</v>
      </c>
      <c r="F33" s="53"/>
      <c r="G33" s="53"/>
      <c r="H33" s="80">
        <f>SUM(H35)</f>
        <v>0</v>
      </c>
      <c r="I33" s="53"/>
    </row>
    <row r="34" spans="1:9" ht="12.75">
      <c r="A34" s="155"/>
      <c r="B34" s="97"/>
      <c r="C34" s="156"/>
      <c r="D34" s="82"/>
      <c r="E34" s="135"/>
      <c r="F34" s="157"/>
      <c r="G34" s="79"/>
      <c r="H34" s="79"/>
      <c r="I34" s="79"/>
    </row>
    <row r="35" spans="1:9" ht="12.75">
      <c r="A35" s="138" t="s">
        <v>294</v>
      </c>
      <c r="B35" s="85"/>
      <c r="C35" s="139" t="s">
        <v>295</v>
      </c>
      <c r="D35" s="144" t="s">
        <v>296</v>
      </c>
      <c r="E35" s="145" t="s">
        <v>188</v>
      </c>
      <c r="F35" s="146">
        <v>16.2</v>
      </c>
      <c r="G35" s="1253"/>
      <c r="H35" s="90">
        <f>ROUND(F35*G35,2)</f>
        <v>0</v>
      </c>
      <c r="I35" s="1253"/>
    </row>
    <row r="36" spans="1:9" ht="12.75">
      <c r="A36" s="92"/>
      <c r="B36" s="100"/>
      <c r="C36" s="123"/>
      <c r="D36" s="115"/>
      <c r="E36" s="95"/>
    </row>
    <row r="37" spans="1:9" ht="15">
      <c r="A37" s="92"/>
      <c r="B37" s="95"/>
      <c r="C37" s="114"/>
      <c r="D37" s="103" t="s">
        <v>181</v>
      </c>
      <c r="E37" s="104"/>
      <c r="F37" s="105"/>
      <c r="G37" s="106"/>
      <c r="H37" s="107">
        <f>H9+H15+H33</f>
        <v>0</v>
      </c>
    </row>
    <row r="38" spans="1:9" ht="12.75">
      <c r="A38" s="92"/>
      <c r="B38" s="108"/>
      <c r="C38" s="109"/>
      <c r="D38" s="110"/>
      <c r="E38" s="92"/>
    </row>
    <row r="39" spans="1:9" ht="12.75">
      <c r="A39" s="92"/>
      <c r="B39" s="108"/>
      <c r="C39" s="109"/>
      <c r="E39" s="95"/>
    </row>
    <row r="40" spans="1:9" ht="12.75">
      <c r="A40" s="92"/>
      <c r="B40" s="108"/>
      <c r="C40" s="109"/>
      <c r="D40" s="110"/>
      <c r="E40" s="95"/>
    </row>
    <row r="41" spans="1:9" s="52" customFormat="1" ht="12.75" customHeight="1">
      <c r="A41" s="92"/>
      <c r="B41" s="108"/>
      <c r="C41" s="109"/>
      <c r="D41" s="110"/>
      <c r="E41" s="95"/>
      <c r="F41" s="54"/>
      <c r="G41" s="96"/>
      <c r="H41" s="54"/>
    </row>
    <row r="42" spans="1:9" s="52" customFormat="1" ht="12.75">
      <c r="A42" s="92"/>
      <c r="B42" s="108"/>
      <c r="C42" s="109"/>
      <c r="D42" s="110"/>
      <c r="E42" s="95"/>
      <c r="F42" s="54"/>
      <c r="G42" s="96"/>
      <c r="H42" s="54"/>
    </row>
    <row r="43" spans="1:9" ht="12.75">
      <c r="A43" s="92"/>
      <c r="B43" s="108"/>
      <c r="C43" s="109"/>
      <c r="D43" s="110"/>
      <c r="E43" s="95"/>
    </row>
    <row r="44" spans="1:9" s="52" customFormat="1" ht="12.75" customHeight="1">
      <c r="A44" s="92"/>
      <c r="B44" s="108"/>
      <c r="C44" s="109"/>
      <c r="D44" s="110"/>
      <c r="E44" s="95"/>
      <c r="F44" s="54"/>
      <c r="G44" s="96"/>
      <c r="H44" s="54"/>
    </row>
    <row r="45" spans="1:9" ht="12.75">
      <c r="A45" s="92"/>
      <c r="B45" s="100"/>
      <c r="C45" s="101"/>
      <c r="D45" s="116"/>
      <c r="E45" s="95"/>
    </row>
    <row r="46" spans="1:9" ht="12.75">
      <c r="A46" s="92"/>
      <c r="B46" s="100"/>
      <c r="C46" s="101"/>
      <c r="D46" s="116"/>
      <c r="E46" s="95"/>
    </row>
    <row r="47" spans="1:9" ht="12.75">
      <c r="A47" s="92"/>
      <c r="B47" s="100"/>
      <c r="C47" s="101"/>
      <c r="D47" s="116"/>
      <c r="E47" s="95"/>
    </row>
    <row r="48" spans="1:9" ht="15.75">
      <c r="A48" s="92"/>
      <c r="B48" s="117"/>
      <c r="C48" s="118"/>
      <c r="D48" s="102"/>
      <c r="E48" s="119"/>
    </row>
    <row r="49" spans="1:8" ht="12.75">
      <c r="A49" s="92"/>
      <c r="B49" s="108"/>
      <c r="C49" s="120"/>
      <c r="D49" s="110"/>
      <c r="E49" s="92"/>
    </row>
    <row r="50" spans="1:8" s="52" customFormat="1" ht="12.75" customHeight="1">
      <c r="A50" s="92"/>
      <c r="B50" s="100"/>
      <c r="C50" s="101"/>
      <c r="D50" s="115"/>
      <c r="E50" s="95"/>
      <c r="F50" s="54"/>
      <c r="G50" s="96"/>
      <c r="H50" s="54"/>
    </row>
    <row r="51" spans="1:8" s="52" customFormat="1" ht="12.75" customHeight="1">
      <c r="A51" s="92"/>
      <c r="B51" s="117"/>
      <c r="C51" s="118"/>
      <c r="D51" s="102"/>
      <c r="E51" s="119"/>
      <c r="F51" s="54"/>
      <c r="G51" s="96"/>
      <c r="H51" s="54"/>
    </row>
    <row r="52" spans="1:8" ht="12.75">
      <c r="A52" s="92"/>
      <c r="B52" s="100"/>
      <c r="C52" s="101"/>
      <c r="D52" s="102"/>
      <c r="E52" s="95"/>
    </row>
    <row r="53" spans="1:8" ht="12.75">
      <c r="A53" s="92"/>
      <c r="B53" s="100"/>
      <c r="C53" s="101"/>
      <c r="D53" s="102"/>
      <c r="E53" s="95"/>
    </row>
    <row r="54" spans="1:8" ht="12.75">
      <c r="A54" s="92"/>
      <c r="B54" s="100"/>
      <c r="C54" s="101"/>
      <c r="D54" s="116"/>
      <c r="E54" s="95"/>
    </row>
    <row r="55" spans="1:8" ht="12.75">
      <c r="A55" s="92"/>
      <c r="B55" s="100"/>
      <c r="C55" s="101"/>
      <c r="D55" s="116"/>
      <c r="E55" s="95"/>
    </row>
    <row r="56" spans="1:8" ht="12.75">
      <c r="A56" s="92"/>
      <c r="B56" s="100"/>
      <c r="C56" s="101"/>
      <c r="D56" s="116"/>
      <c r="E56" s="95"/>
    </row>
    <row r="57" spans="1:8" ht="15.75">
      <c r="A57" s="92"/>
      <c r="B57" s="117"/>
      <c r="C57" s="118"/>
      <c r="D57" s="102"/>
      <c r="E57" s="119"/>
    </row>
    <row r="58" spans="1:8" ht="15.75">
      <c r="A58" s="92"/>
      <c r="B58" s="117"/>
      <c r="C58" s="118"/>
      <c r="D58" s="121"/>
      <c r="E58" s="119"/>
    </row>
    <row r="59" spans="1:8" ht="12.75">
      <c r="A59" s="92"/>
      <c r="B59" s="100"/>
      <c r="C59" s="101"/>
      <c r="D59" s="115"/>
      <c r="E59" s="95"/>
    </row>
    <row r="60" spans="1:8" ht="12.75">
      <c r="A60" s="92"/>
      <c r="B60" s="100"/>
      <c r="C60" s="101"/>
      <c r="D60" s="102"/>
      <c r="E60" s="95"/>
    </row>
    <row r="61" spans="1:8" ht="12.75">
      <c r="A61" s="92"/>
      <c r="B61" s="100"/>
      <c r="C61" s="101"/>
      <c r="D61" s="102"/>
      <c r="E61" s="95"/>
    </row>
    <row r="62" spans="1:8" ht="12.75">
      <c r="A62" s="92"/>
      <c r="B62" s="100"/>
      <c r="C62" s="101"/>
      <c r="D62" s="116"/>
      <c r="E62" s="95"/>
    </row>
    <row r="63" spans="1:8" ht="12.75">
      <c r="A63" s="92"/>
      <c r="B63" s="100"/>
      <c r="C63" s="101"/>
      <c r="D63" s="116"/>
      <c r="E63" s="95"/>
    </row>
    <row r="64" spans="1:8" ht="12.75">
      <c r="A64" s="92"/>
      <c r="B64" s="100"/>
      <c r="C64" s="101"/>
      <c r="D64" s="116"/>
      <c r="E64" s="95"/>
    </row>
    <row r="65" spans="1:8" ht="12.75">
      <c r="A65" s="92"/>
      <c r="B65" s="100"/>
      <c r="C65" s="101"/>
      <c r="D65" s="102"/>
      <c r="E65" s="95"/>
    </row>
    <row r="66" spans="1:8" ht="12.75">
      <c r="A66" s="92"/>
      <c r="B66" s="100"/>
      <c r="C66" s="101"/>
      <c r="D66" s="116"/>
      <c r="E66" s="95"/>
    </row>
    <row r="67" spans="1:8" ht="12.75">
      <c r="A67" s="92"/>
      <c r="B67" s="100"/>
      <c r="C67" s="101"/>
      <c r="D67" s="115"/>
      <c r="E67" s="95"/>
    </row>
    <row r="68" spans="1:8" ht="13.5" customHeight="1">
      <c r="A68" s="92"/>
      <c r="B68" s="100"/>
      <c r="C68" s="101"/>
      <c r="D68" s="102"/>
      <c r="E68" s="95"/>
    </row>
    <row r="69" spans="1:8" ht="13.5" customHeight="1">
      <c r="A69" s="92"/>
      <c r="B69" s="100"/>
      <c r="C69" s="101"/>
      <c r="D69" s="116"/>
      <c r="E69" s="95"/>
    </row>
    <row r="70" spans="1:8" s="52" customFormat="1" ht="12.75">
      <c r="A70" s="92"/>
      <c r="B70" s="100"/>
      <c r="C70" s="101"/>
      <c r="D70" s="116"/>
      <c r="E70" s="95"/>
      <c r="F70" s="54"/>
      <c r="G70" s="96"/>
      <c r="H70" s="54"/>
    </row>
    <row r="71" spans="1:8" s="52" customFormat="1" ht="12.75">
      <c r="A71" s="92"/>
      <c r="B71" s="100"/>
      <c r="C71" s="101"/>
      <c r="D71" s="116"/>
      <c r="E71" s="95"/>
      <c r="F71" s="54"/>
      <c r="G71" s="96"/>
      <c r="H71" s="54"/>
    </row>
    <row r="72" spans="1:8" s="52" customFormat="1" ht="12.75">
      <c r="A72" s="92"/>
      <c r="B72" s="100"/>
      <c r="C72" s="101"/>
      <c r="D72" s="102"/>
      <c r="E72" s="95"/>
      <c r="F72" s="54"/>
      <c r="G72" s="96"/>
      <c r="H72" s="54"/>
    </row>
    <row r="73" spans="1:8" ht="13.5" customHeight="1">
      <c r="A73" s="92"/>
      <c r="B73" s="100"/>
      <c r="C73" s="101"/>
      <c r="D73" s="116"/>
      <c r="E73" s="95"/>
    </row>
    <row r="74" spans="1:8" ht="13.5" customHeight="1">
      <c r="A74" s="92"/>
      <c r="B74" s="100"/>
      <c r="C74" s="101"/>
      <c r="D74" s="115"/>
      <c r="E74" s="95"/>
    </row>
    <row r="75" spans="1:8" s="52" customFormat="1" ht="12.75">
      <c r="A75" s="92"/>
      <c r="B75" s="95"/>
      <c r="C75" s="114"/>
      <c r="D75" s="122"/>
      <c r="E75" s="95"/>
      <c r="F75" s="54"/>
      <c r="G75" s="96"/>
      <c r="H75" s="54"/>
    </row>
    <row r="76" spans="1:8" s="52" customFormat="1" ht="12.75">
      <c r="A76" s="92"/>
      <c r="B76" s="95"/>
      <c r="C76" s="114"/>
      <c r="D76" s="114"/>
      <c r="E76" s="95"/>
      <c r="F76" s="54"/>
      <c r="G76" s="96"/>
      <c r="H76" s="54"/>
    </row>
    <row r="77" spans="1:8" s="52" customFormat="1" ht="12.75">
      <c r="A77" s="92"/>
      <c r="B77" s="108"/>
      <c r="C77" s="120"/>
      <c r="D77" s="110"/>
      <c r="E77" s="92"/>
      <c r="F77" s="54"/>
      <c r="G77" s="96"/>
      <c r="H77" s="54"/>
    </row>
    <row r="78" spans="1:8" s="52" customFormat="1" ht="12.75">
      <c r="A78" s="92"/>
      <c r="B78" s="100"/>
      <c r="C78" s="123"/>
      <c r="D78" s="116"/>
      <c r="E78" s="95"/>
      <c r="F78" s="54"/>
      <c r="G78" s="96"/>
      <c r="H78" s="54"/>
    </row>
    <row r="79" spans="1:8" s="52" customFormat="1" ht="12.75">
      <c r="A79" s="92"/>
      <c r="B79" s="100"/>
      <c r="C79" s="123"/>
      <c r="D79" s="116"/>
      <c r="E79" s="95"/>
      <c r="F79" s="54"/>
      <c r="G79" s="96"/>
      <c r="H79" s="54"/>
    </row>
    <row r="80" spans="1:8" s="52" customFormat="1" ht="12.75">
      <c r="A80" s="92"/>
      <c r="B80" s="95"/>
      <c r="C80" s="114"/>
      <c r="D80" s="122"/>
      <c r="E80" s="95"/>
      <c r="F80" s="54"/>
      <c r="G80" s="96"/>
      <c r="H80" s="54"/>
    </row>
    <row r="81" spans="1:8" s="52" customFormat="1" ht="12.75">
      <c r="A81" s="92"/>
      <c r="B81" s="95"/>
      <c r="C81" s="114"/>
      <c r="D81" s="114"/>
      <c r="E81" s="95"/>
      <c r="F81" s="54"/>
      <c r="G81" s="96"/>
      <c r="H81" s="54"/>
    </row>
    <row r="82" spans="1:8" s="52" customFormat="1" ht="12.75">
      <c r="A82" s="92"/>
      <c r="B82" s="108"/>
      <c r="C82" s="120"/>
      <c r="D82" s="110"/>
      <c r="E82" s="92"/>
      <c r="F82" s="54"/>
      <c r="G82" s="96"/>
      <c r="H82" s="54"/>
    </row>
    <row r="83" spans="1:8" ht="13.5" customHeight="1">
      <c r="A83" s="92"/>
      <c r="B83" s="108"/>
      <c r="C83" s="120"/>
      <c r="D83" s="110"/>
      <c r="E83" s="92"/>
    </row>
    <row r="84" spans="1:8" s="52" customFormat="1" ht="12.75">
      <c r="A84" s="92"/>
      <c r="B84" s="100"/>
      <c r="C84" s="123"/>
      <c r="D84" s="115"/>
      <c r="E84" s="95"/>
      <c r="F84" s="54"/>
      <c r="G84" s="96"/>
      <c r="H84" s="54"/>
    </row>
    <row r="85" spans="1:8" s="52" customFormat="1" ht="12.75">
      <c r="A85" s="92"/>
      <c r="B85" s="100"/>
      <c r="C85" s="123"/>
      <c r="D85" s="116"/>
      <c r="E85" s="95"/>
      <c r="F85" s="54"/>
      <c r="G85" s="96"/>
      <c r="H85" s="54"/>
    </row>
    <row r="86" spans="1:8" ht="13.5" customHeight="1">
      <c r="A86" s="92"/>
      <c r="B86" s="100"/>
      <c r="C86" s="123"/>
      <c r="D86" s="115"/>
      <c r="E86" s="95"/>
    </row>
    <row r="87" spans="1:8" ht="13.5" customHeight="1">
      <c r="A87" s="92"/>
      <c r="B87" s="100"/>
      <c r="C87" s="123"/>
      <c r="D87" s="115"/>
      <c r="E87" s="95"/>
    </row>
    <row r="88" spans="1:8" s="52" customFormat="1" ht="12.75">
      <c r="A88" s="92"/>
      <c r="B88" s="100"/>
      <c r="C88" s="123"/>
      <c r="D88" s="115"/>
      <c r="E88" s="95"/>
      <c r="F88" s="54"/>
      <c r="G88" s="96"/>
      <c r="H88" s="54"/>
    </row>
    <row r="89" spans="1:8" s="52" customFormat="1" ht="12.75">
      <c r="A89" s="92"/>
      <c r="B89" s="100"/>
      <c r="C89" s="123"/>
      <c r="D89" s="116"/>
      <c r="E89" s="95"/>
      <c r="F89" s="54"/>
      <c r="G89" s="96"/>
      <c r="H89" s="54"/>
    </row>
    <row r="90" spans="1:8" ht="13.5" customHeight="1">
      <c r="A90" s="92"/>
      <c r="B90" s="95"/>
      <c r="C90" s="114"/>
      <c r="D90" s="114"/>
      <c r="E90" s="95"/>
    </row>
    <row r="91" spans="1:8" ht="13.5" customHeight="1">
      <c r="B91" s="73"/>
      <c r="C91" s="125"/>
      <c r="D91" s="126"/>
      <c r="E91" s="124"/>
    </row>
    <row r="92" spans="1:8" ht="13.5" customHeight="1">
      <c r="B92" s="83"/>
      <c r="C92" s="127"/>
      <c r="D92" s="82"/>
    </row>
    <row r="95" spans="1:8" ht="13.5" customHeight="1">
      <c r="B95" s="73"/>
      <c r="C95" s="125"/>
      <c r="D95" s="126"/>
      <c r="E95" s="124"/>
    </row>
    <row r="96" spans="1:8" ht="13.5" customHeight="1">
      <c r="B96" s="83"/>
      <c r="C96" s="127"/>
      <c r="D96" s="82"/>
    </row>
    <row r="97" spans="1:9" s="52" customFormat="1" ht="12.75">
      <c r="A97" s="124"/>
      <c r="B97" s="72"/>
      <c r="C97" s="53"/>
      <c r="D97" s="128"/>
      <c r="E97" s="72"/>
      <c r="F97" s="54"/>
      <c r="G97" s="96"/>
      <c r="H97" s="54"/>
    </row>
    <row r="98" spans="1:9" ht="13.5" customHeight="1">
      <c r="D98" s="128"/>
    </row>
    <row r="99" spans="1:9" ht="13.5" customHeight="1">
      <c r="D99" s="128"/>
    </row>
    <row r="100" spans="1:9" ht="13.5" customHeight="1">
      <c r="D100" s="128"/>
    </row>
    <row r="101" spans="1:9" ht="13.5" customHeight="1">
      <c r="D101" s="128"/>
    </row>
    <row r="104" spans="1:9" ht="13.5" customHeight="1">
      <c r="B104" s="83"/>
      <c r="C104" s="127"/>
      <c r="D104" s="82"/>
    </row>
    <row r="105" spans="1:9" ht="13.5" customHeight="1">
      <c r="D105" s="129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8:8" ht="13.5" customHeight="1">
      <c r="H145" s="53"/>
    </row>
    <row r="146" spans="8:8" ht="13.5" customHeight="1">
      <c r="H146" s="53"/>
    </row>
    <row r="147" spans="8:8" ht="13.5" customHeight="1">
      <c r="H147" s="53"/>
    </row>
    <row r="148" spans="8:8" ht="13.5" customHeight="1">
      <c r="H148" s="53"/>
    </row>
    <row r="149" spans="8:8" ht="13.5" customHeight="1">
      <c r="H149" s="53"/>
    </row>
    <row r="150" spans="8:8" ht="13.5" customHeight="1">
      <c r="H150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5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6">
    <tabColor rgb="FFFFFF99"/>
  </sheetPr>
  <dimension ref="A1:I141"/>
  <sheetViews>
    <sheetView view="pageBreakPreview" zoomScaleNormal="115" zoomScaleSheetLayoutView="100" workbookViewId="0">
      <selection activeCell="F23" sqref="F23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157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142</v>
      </c>
      <c r="D3" s="132"/>
      <c r="E3" s="131"/>
      <c r="F3" s="133"/>
      <c r="G3" s="133"/>
      <c r="H3" s="132"/>
    </row>
    <row r="4" spans="1:9" ht="12.75">
      <c r="A4" s="65" t="s">
        <v>183</v>
      </c>
      <c r="B4" s="135"/>
      <c r="C4" s="136" t="s">
        <v>297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2.75">
      <c r="A9" s="92"/>
      <c r="B9" s="137">
        <v>451120</v>
      </c>
      <c r="C9" s="75"/>
      <c r="D9" s="76" t="s">
        <v>185</v>
      </c>
      <c r="F9" s="53"/>
      <c r="G9" s="53"/>
      <c r="H9" s="80">
        <f>SUM(H11:H12)</f>
        <v>0</v>
      </c>
    </row>
    <row r="10" spans="1:9" ht="12.75">
      <c r="A10" s="72"/>
      <c r="F10" s="53"/>
      <c r="G10" s="53"/>
      <c r="H10" s="53"/>
    </row>
    <row r="11" spans="1:9" ht="12.75">
      <c r="A11" s="138" t="s">
        <v>173</v>
      </c>
      <c r="B11" s="85"/>
      <c r="C11" s="139" t="s">
        <v>186</v>
      </c>
      <c r="D11" s="140" t="s">
        <v>187</v>
      </c>
      <c r="E11" s="141" t="s">
        <v>188</v>
      </c>
      <c r="F11" s="142">
        <v>1332</v>
      </c>
      <c r="G11" s="1253"/>
      <c r="H11" s="90">
        <f>ROUND(F11*G11,2)</f>
        <v>0</v>
      </c>
      <c r="I11" s="1253"/>
    </row>
    <row r="12" spans="1:9" ht="12.75">
      <c r="A12" s="138" t="s">
        <v>177</v>
      </c>
      <c r="B12" s="85"/>
      <c r="C12" s="143" t="s">
        <v>199</v>
      </c>
      <c r="D12" s="144" t="s">
        <v>200</v>
      </c>
      <c r="E12" s="141" t="s">
        <v>188</v>
      </c>
      <c r="F12" s="142">
        <v>115</v>
      </c>
      <c r="G12" s="1253"/>
      <c r="H12" s="90">
        <f>ROUND(F12*G12,2)</f>
        <v>0</v>
      </c>
      <c r="I12" s="1253"/>
    </row>
    <row r="13" spans="1:9" ht="12.75">
      <c r="A13" s="92"/>
      <c r="B13" s="108"/>
      <c r="D13" s="110"/>
      <c r="E13" s="95"/>
      <c r="H13" s="96"/>
      <c r="I13" s="96"/>
    </row>
    <row r="14" spans="1:9" ht="12.75">
      <c r="A14" s="92"/>
      <c r="B14" s="137">
        <v>452341</v>
      </c>
      <c r="C14" s="75"/>
      <c r="D14" s="76" t="s">
        <v>172</v>
      </c>
      <c r="F14" s="53"/>
      <c r="G14" s="53"/>
      <c r="H14" s="80">
        <f>SUM(H16:H18)</f>
        <v>0</v>
      </c>
      <c r="I14" s="53"/>
    </row>
    <row r="15" spans="1:9" ht="12.75">
      <c r="A15" s="92"/>
      <c r="B15" s="137"/>
      <c r="C15" s="75"/>
      <c r="D15" s="76"/>
      <c r="F15" s="53"/>
      <c r="G15" s="53"/>
      <c r="H15" s="53"/>
      <c r="I15" s="53"/>
    </row>
    <row r="16" spans="1:9" ht="25.5">
      <c r="A16" s="138" t="s">
        <v>191</v>
      </c>
      <c r="B16" s="85"/>
      <c r="C16" s="139" t="s">
        <v>298</v>
      </c>
      <c r="D16" s="140" t="s">
        <v>299</v>
      </c>
      <c r="E16" s="141" t="s">
        <v>180</v>
      </c>
      <c r="F16" s="142">
        <v>51</v>
      </c>
      <c r="G16" s="1253"/>
      <c r="H16" s="90">
        <f>ROUND(F16*G16,2)</f>
        <v>0</v>
      </c>
      <c r="I16" s="1253"/>
    </row>
    <row r="17" spans="1:9" ht="25.5">
      <c r="A17" s="138" t="s">
        <v>194</v>
      </c>
      <c r="B17" s="85"/>
      <c r="C17" s="139" t="s">
        <v>251</v>
      </c>
      <c r="D17" s="140" t="s">
        <v>285</v>
      </c>
      <c r="E17" s="141" t="s">
        <v>180</v>
      </c>
      <c r="F17" s="142">
        <v>51</v>
      </c>
      <c r="G17" s="1253"/>
      <c r="H17" s="90">
        <f t="shared" ref="H17:H18" si="0">ROUND(F17*G17,2)</f>
        <v>0</v>
      </c>
      <c r="I17" s="1253"/>
    </row>
    <row r="18" spans="1:9" ht="25.5">
      <c r="A18" s="138" t="s">
        <v>198</v>
      </c>
      <c r="B18" s="85"/>
      <c r="C18" s="139" t="s">
        <v>298</v>
      </c>
      <c r="D18" s="140" t="s">
        <v>300</v>
      </c>
      <c r="E18" s="141" t="s">
        <v>176</v>
      </c>
      <c r="F18" s="142">
        <v>4900</v>
      </c>
      <c r="G18" s="1253"/>
      <c r="H18" s="90">
        <f t="shared" si="0"/>
        <v>0</v>
      </c>
      <c r="I18" s="1253"/>
    </row>
    <row r="19" spans="1:9" ht="12.75">
      <c r="A19" s="92"/>
      <c r="B19" s="100"/>
      <c r="C19" s="123"/>
      <c r="D19" s="115"/>
      <c r="E19" s="95"/>
    </row>
    <row r="20" spans="1:9" ht="15">
      <c r="A20" s="92"/>
      <c r="B20" s="95"/>
      <c r="C20" s="114"/>
      <c r="D20" s="103" t="s">
        <v>181</v>
      </c>
      <c r="E20" s="104"/>
      <c r="F20" s="105"/>
      <c r="G20" s="106"/>
      <c r="H20" s="107">
        <f>H9+H14</f>
        <v>0</v>
      </c>
    </row>
    <row r="21" spans="1:9" ht="12.75">
      <c r="A21" s="53"/>
      <c r="F21" s="53"/>
      <c r="G21" s="53"/>
      <c r="H21" s="53"/>
    </row>
    <row r="22" spans="1:9" ht="12.75">
      <c r="A22" s="53"/>
      <c r="F22" s="53"/>
      <c r="G22" s="53"/>
      <c r="H22" s="53"/>
    </row>
    <row r="23" spans="1:9" ht="12.75">
      <c r="A23" s="53"/>
      <c r="F23" s="53"/>
      <c r="G23" s="53"/>
      <c r="H23" s="53"/>
    </row>
    <row r="24" spans="1:9" ht="12.75">
      <c r="A24" s="53"/>
      <c r="F24" s="53"/>
      <c r="G24" s="53"/>
      <c r="H24" s="53"/>
    </row>
    <row r="25" spans="1:9" ht="12.75">
      <c r="A25" s="53"/>
      <c r="F25" s="53"/>
      <c r="G25" s="53"/>
      <c r="H25" s="53"/>
    </row>
    <row r="26" spans="1:9" ht="12.75">
      <c r="A26" s="53"/>
      <c r="F26" s="53"/>
      <c r="G26" s="53"/>
      <c r="H26" s="53"/>
    </row>
    <row r="27" spans="1:9" ht="12.75">
      <c r="A27" s="53"/>
      <c r="F27" s="53"/>
      <c r="G27" s="53"/>
      <c r="H27" s="53"/>
    </row>
    <row r="28" spans="1:9" ht="12.75">
      <c r="A28" s="53"/>
      <c r="F28" s="53"/>
      <c r="G28" s="53"/>
      <c r="H28" s="53"/>
    </row>
    <row r="29" spans="1:9" ht="12.75">
      <c r="A29" s="92"/>
      <c r="B29" s="108"/>
      <c r="C29" s="109"/>
      <c r="D29" s="110"/>
      <c r="E29" s="92"/>
    </row>
    <row r="30" spans="1:9" ht="12.75">
      <c r="A30" s="92"/>
      <c r="B30" s="108"/>
      <c r="C30" s="109"/>
      <c r="E30" s="95"/>
    </row>
    <row r="31" spans="1:9" ht="12.75">
      <c r="A31" s="92"/>
      <c r="B31" s="108"/>
      <c r="C31" s="109"/>
      <c r="D31" s="110"/>
      <c r="E31" s="95"/>
    </row>
    <row r="32" spans="1:9" s="52" customFormat="1" ht="12.75" customHeight="1">
      <c r="A32" s="92"/>
      <c r="B32" s="108"/>
      <c r="C32" s="109"/>
      <c r="D32" s="110"/>
      <c r="E32" s="95"/>
      <c r="F32" s="54"/>
      <c r="G32" s="96"/>
      <c r="H32" s="54"/>
    </row>
    <row r="33" spans="1:8" s="52" customFormat="1" ht="12.75">
      <c r="A33" s="92"/>
      <c r="B33" s="108"/>
      <c r="C33" s="109"/>
      <c r="D33" s="110"/>
      <c r="E33" s="95"/>
      <c r="F33" s="54"/>
      <c r="G33" s="96"/>
      <c r="H33" s="54"/>
    </row>
    <row r="34" spans="1:8" ht="12.75">
      <c r="A34" s="92"/>
      <c r="B34" s="108"/>
      <c r="C34" s="109"/>
      <c r="D34" s="110"/>
      <c r="E34" s="95"/>
    </row>
    <row r="35" spans="1:8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8" ht="12.75">
      <c r="A36" s="92"/>
      <c r="B36" s="100"/>
      <c r="C36" s="101"/>
      <c r="D36" s="116"/>
      <c r="E36" s="95"/>
    </row>
    <row r="37" spans="1:8" ht="12.75">
      <c r="A37" s="92"/>
      <c r="B37" s="100"/>
      <c r="C37" s="101"/>
      <c r="D37" s="116"/>
      <c r="E37" s="95"/>
    </row>
    <row r="38" spans="1:8" ht="12.75">
      <c r="A38" s="92"/>
      <c r="B38" s="100"/>
      <c r="C38" s="101"/>
      <c r="D38" s="116"/>
      <c r="E38" s="95"/>
    </row>
    <row r="39" spans="1:8" ht="15.75">
      <c r="A39" s="92"/>
      <c r="B39" s="117"/>
      <c r="C39" s="118"/>
      <c r="D39" s="102"/>
      <c r="E39" s="119"/>
    </row>
    <row r="40" spans="1:8" ht="12.75">
      <c r="A40" s="92"/>
      <c r="B40" s="108"/>
      <c r="C40" s="120"/>
      <c r="D40" s="110"/>
      <c r="E40" s="92"/>
    </row>
    <row r="41" spans="1:8" s="52" customFormat="1" ht="12.75" customHeight="1">
      <c r="A41" s="92"/>
      <c r="B41" s="100"/>
      <c r="C41" s="101"/>
      <c r="D41" s="115"/>
      <c r="E41" s="95"/>
      <c r="F41" s="54"/>
      <c r="G41" s="96"/>
      <c r="H41" s="54"/>
    </row>
    <row r="42" spans="1:8" s="52" customFormat="1" ht="12.75" customHeight="1">
      <c r="A42" s="92"/>
      <c r="B42" s="117"/>
      <c r="C42" s="118"/>
      <c r="D42" s="102"/>
      <c r="E42" s="119"/>
      <c r="F42" s="54"/>
      <c r="G42" s="96"/>
      <c r="H42" s="54"/>
    </row>
    <row r="43" spans="1:8" ht="12.75">
      <c r="A43" s="92"/>
      <c r="B43" s="100"/>
      <c r="C43" s="101"/>
      <c r="D43" s="102"/>
      <c r="E43" s="95"/>
    </row>
    <row r="44" spans="1:8" ht="12.75">
      <c r="A44" s="92"/>
      <c r="B44" s="100"/>
      <c r="C44" s="101"/>
      <c r="D44" s="102"/>
      <c r="E44" s="95"/>
    </row>
    <row r="45" spans="1:8" ht="12.75">
      <c r="A45" s="92"/>
      <c r="B45" s="100"/>
      <c r="C45" s="101"/>
      <c r="D45" s="116"/>
      <c r="E45" s="95"/>
    </row>
    <row r="46" spans="1:8" ht="12.75">
      <c r="A46" s="92"/>
      <c r="B46" s="100"/>
      <c r="C46" s="101"/>
      <c r="D46" s="116"/>
      <c r="E46" s="95"/>
    </row>
    <row r="47" spans="1:8" ht="12.75">
      <c r="A47" s="92"/>
      <c r="B47" s="100"/>
      <c r="C47" s="101"/>
      <c r="D47" s="116"/>
      <c r="E47" s="95"/>
    </row>
    <row r="48" spans="1:8" ht="15.75">
      <c r="A48" s="92"/>
      <c r="B48" s="117"/>
      <c r="C48" s="118"/>
      <c r="D48" s="102"/>
      <c r="E48" s="119"/>
    </row>
    <row r="49" spans="1:8" ht="15.75">
      <c r="A49" s="92"/>
      <c r="B49" s="117"/>
      <c r="C49" s="118"/>
      <c r="D49" s="121"/>
      <c r="E49" s="119"/>
    </row>
    <row r="50" spans="1:8" ht="12.75">
      <c r="A50" s="92"/>
      <c r="B50" s="100"/>
      <c r="C50" s="101"/>
      <c r="D50" s="115"/>
      <c r="E50" s="95"/>
    </row>
    <row r="51" spans="1:8" ht="12.75">
      <c r="A51" s="92"/>
      <c r="B51" s="100"/>
      <c r="C51" s="101"/>
      <c r="D51" s="102"/>
      <c r="E51" s="95"/>
    </row>
    <row r="52" spans="1:8" ht="12.75">
      <c r="A52" s="92"/>
      <c r="B52" s="100"/>
      <c r="C52" s="101"/>
      <c r="D52" s="102"/>
      <c r="E52" s="95"/>
    </row>
    <row r="53" spans="1:8" ht="12.75">
      <c r="A53" s="92"/>
      <c r="B53" s="100"/>
      <c r="C53" s="101"/>
      <c r="D53" s="116"/>
      <c r="E53" s="95"/>
    </row>
    <row r="54" spans="1:8" ht="12.75">
      <c r="A54" s="92"/>
      <c r="B54" s="100"/>
      <c r="C54" s="101"/>
      <c r="D54" s="116"/>
      <c r="E54" s="95"/>
    </row>
    <row r="55" spans="1:8" ht="12.75">
      <c r="A55" s="92"/>
      <c r="B55" s="100"/>
      <c r="C55" s="101"/>
      <c r="D55" s="116"/>
      <c r="E55" s="95"/>
    </row>
    <row r="56" spans="1:8" ht="12.75">
      <c r="A56" s="92"/>
      <c r="B56" s="100"/>
      <c r="C56" s="101"/>
      <c r="D56" s="102"/>
      <c r="E56" s="95"/>
    </row>
    <row r="57" spans="1:8" ht="12.75">
      <c r="A57" s="92"/>
      <c r="B57" s="100"/>
      <c r="C57" s="101"/>
      <c r="D57" s="116"/>
      <c r="E57" s="95"/>
    </row>
    <row r="58" spans="1:8" ht="12.75">
      <c r="A58" s="92"/>
      <c r="B58" s="100"/>
      <c r="C58" s="101"/>
      <c r="D58" s="115"/>
      <c r="E58" s="95"/>
    </row>
    <row r="59" spans="1:8" ht="13.5" customHeight="1">
      <c r="A59" s="92"/>
      <c r="B59" s="100"/>
      <c r="C59" s="101"/>
      <c r="D59" s="102"/>
      <c r="E59" s="95"/>
    </row>
    <row r="60" spans="1:8" ht="13.5" customHeight="1">
      <c r="A60" s="92"/>
      <c r="B60" s="100"/>
      <c r="C60" s="101"/>
      <c r="D60" s="116"/>
      <c r="E60" s="95"/>
    </row>
    <row r="61" spans="1:8" s="52" customFormat="1" ht="12.75">
      <c r="A61" s="92"/>
      <c r="B61" s="100"/>
      <c r="C61" s="101"/>
      <c r="D61" s="116"/>
      <c r="E61" s="95"/>
      <c r="F61" s="54"/>
      <c r="G61" s="96"/>
      <c r="H61" s="54"/>
    </row>
    <row r="62" spans="1:8" s="52" customFormat="1" ht="12.75">
      <c r="A62" s="92"/>
      <c r="B62" s="100"/>
      <c r="C62" s="101"/>
      <c r="D62" s="116"/>
      <c r="E62" s="95"/>
      <c r="F62" s="54"/>
      <c r="G62" s="96"/>
      <c r="H62" s="54"/>
    </row>
    <row r="63" spans="1:8" s="52" customFormat="1" ht="12.75">
      <c r="A63" s="92"/>
      <c r="B63" s="100"/>
      <c r="C63" s="101"/>
      <c r="D63" s="102"/>
      <c r="E63" s="95"/>
      <c r="F63" s="54"/>
      <c r="G63" s="96"/>
      <c r="H63" s="54"/>
    </row>
    <row r="64" spans="1:8" ht="13.5" customHeight="1">
      <c r="A64" s="92"/>
      <c r="B64" s="100"/>
      <c r="C64" s="101"/>
      <c r="D64" s="116"/>
      <c r="E64" s="95"/>
    </row>
    <row r="65" spans="1:8" ht="13.5" customHeight="1">
      <c r="A65" s="92"/>
      <c r="B65" s="100"/>
      <c r="C65" s="101"/>
      <c r="D65" s="115"/>
      <c r="E65" s="95"/>
    </row>
    <row r="66" spans="1:8" s="52" customFormat="1" ht="12.75">
      <c r="A66" s="92"/>
      <c r="B66" s="95"/>
      <c r="C66" s="114"/>
      <c r="D66" s="122"/>
      <c r="E66" s="95"/>
      <c r="F66" s="54"/>
      <c r="G66" s="96"/>
      <c r="H66" s="54"/>
    </row>
    <row r="67" spans="1:8" s="52" customFormat="1" ht="12.75">
      <c r="A67" s="92"/>
      <c r="B67" s="95"/>
      <c r="C67" s="114"/>
      <c r="D67" s="114"/>
      <c r="E67" s="95"/>
      <c r="F67" s="54"/>
      <c r="G67" s="96"/>
      <c r="H67" s="54"/>
    </row>
    <row r="68" spans="1:8" s="52" customFormat="1" ht="12.75">
      <c r="A68" s="92"/>
      <c r="B68" s="108"/>
      <c r="C68" s="120"/>
      <c r="D68" s="110"/>
      <c r="E68" s="92"/>
      <c r="F68" s="54"/>
      <c r="G68" s="96"/>
      <c r="H68" s="54"/>
    </row>
    <row r="69" spans="1:8" s="52" customFormat="1" ht="12.75">
      <c r="A69" s="92"/>
      <c r="B69" s="100"/>
      <c r="C69" s="123"/>
      <c r="D69" s="116"/>
      <c r="E69" s="95"/>
      <c r="F69" s="54"/>
      <c r="G69" s="96"/>
      <c r="H69" s="54"/>
    </row>
    <row r="70" spans="1:8" s="52" customFormat="1" ht="12.75">
      <c r="A70" s="92"/>
      <c r="B70" s="100"/>
      <c r="C70" s="123"/>
      <c r="D70" s="116"/>
      <c r="E70" s="95"/>
      <c r="F70" s="54"/>
      <c r="G70" s="96"/>
      <c r="H70" s="54"/>
    </row>
    <row r="71" spans="1:8" s="52" customFormat="1" ht="12.75">
      <c r="A71" s="92"/>
      <c r="B71" s="95"/>
      <c r="C71" s="114"/>
      <c r="D71" s="122"/>
      <c r="E71" s="95"/>
      <c r="F71" s="54"/>
      <c r="G71" s="96"/>
      <c r="H71" s="54"/>
    </row>
    <row r="72" spans="1:8" s="52" customFormat="1" ht="12.75">
      <c r="A72" s="92"/>
      <c r="B72" s="95"/>
      <c r="C72" s="114"/>
      <c r="D72" s="114"/>
      <c r="E72" s="95"/>
      <c r="F72" s="54"/>
      <c r="G72" s="96"/>
      <c r="H72" s="54"/>
    </row>
    <row r="73" spans="1:8" s="52" customFormat="1" ht="12.75">
      <c r="A73" s="92"/>
      <c r="B73" s="108"/>
      <c r="C73" s="120"/>
      <c r="D73" s="110"/>
      <c r="E73" s="92"/>
      <c r="F73" s="54"/>
      <c r="G73" s="96"/>
      <c r="H73" s="54"/>
    </row>
    <row r="74" spans="1:8" ht="13.5" customHeight="1">
      <c r="A74" s="92"/>
      <c r="B74" s="108"/>
      <c r="C74" s="120"/>
      <c r="D74" s="110"/>
      <c r="E74" s="92"/>
    </row>
    <row r="75" spans="1:8" s="52" customFormat="1" ht="12.75">
      <c r="A75" s="92"/>
      <c r="B75" s="100"/>
      <c r="C75" s="123"/>
      <c r="D75" s="115"/>
      <c r="E75" s="95"/>
      <c r="F75" s="54"/>
      <c r="G75" s="96"/>
      <c r="H75" s="54"/>
    </row>
    <row r="76" spans="1:8" s="52" customFormat="1" ht="12.75">
      <c r="A76" s="92"/>
      <c r="B76" s="100"/>
      <c r="C76" s="123"/>
      <c r="D76" s="116"/>
      <c r="E76" s="95"/>
      <c r="F76" s="54"/>
      <c r="G76" s="96"/>
      <c r="H76" s="54"/>
    </row>
    <row r="77" spans="1:8" ht="13.5" customHeight="1">
      <c r="A77" s="92"/>
      <c r="B77" s="100"/>
      <c r="C77" s="123"/>
      <c r="D77" s="115"/>
      <c r="E77" s="95"/>
    </row>
    <row r="78" spans="1:8" ht="13.5" customHeight="1">
      <c r="A78" s="92"/>
      <c r="B78" s="100"/>
      <c r="C78" s="123"/>
      <c r="D78" s="115"/>
      <c r="E78" s="95"/>
    </row>
    <row r="79" spans="1:8" s="52" customFormat="1" ht="12.75">
      <c r="A79" s="92"/>
      <c r="B79" s="100"/>
      <c r="C79" s="123"/>
      <c r="D79" s="115"/>
      <c r="E79" s="95"/>
      <c r="F79" s="54"/>
      <c r="G79" s="96"/>
      <c r="H79" s="54"/>
    </row>
    <row r="80" spans="1:8" s="52" customFormat="1" ht="12.75">
      <c r="A80" s="92"/>
      <c r="B80" s="100"/>
      <c r="C80" s="123"/>
      <c r="D80" s="116"/>
      <c r="E80" s="95"/>
      <c r="F80" s="54"/>
      <c r="G80" s="96"/>
      <c r="H80" s="54"/>
    </row>
    <row r="81" spans="1:8" ht="13.5" customHeight="1">
      <c r="A81" s="92"/>
      <c r="B81" s="95"/>
      <c r="C81" s="114"/>
      <c r="D81" s="114"/>
      <c r="E81" s="95"/>
    </row>
    <row r="82" spans="1:8" ht="13.5" customHeight="1">
      <c r="B82" s="73"/>
      <c r="C82" s="125"/>
      <c r="D82" s="126"/>
      <c r="E82" s="124"/>
    </row>
    <row r="83" spans="1:8" ht="13.5" customHeight="1">
      <c r="B83" s="83"/>
      <c r="C83" s="127"/>
      <c r="D83" s="82"/>
    </row>
    <row r="86" spans="1:8" ht="13.5" customHeight="1">
      <c r="B86" s="73"/>
      <c r="C86" s="125"/>
      <c r="D86" s="126"/>
      <c r="E86" s="124"/>
    </row>
    <row r="87" spans="1:8" ht="13.5" customHeight="1">
      <c r="B87" s="83"/>
      <c r="C87" s="127"/>
      <c r="D87" s="82"/>
    </row>
    <row r="88" spans="1:8" s="52" customFormat="1" ht="12.75">
      <c r="A88" s="124"/>
      <c r="B88" s="72"/>
      <c r="C88" s="53"/>
      <c r="D88" s="128"/>
      <c r="E88" s="72"/>
      <c r="F88" s="54"/>
      <c r="G88" s="96"/>
      <c r="H88" s="54"/>
    </row>
    <row r="89" spans="1:8" ht="13.5" customHeight="1">
      <c r="D89" s="128"/>
    </row>
    <row r="90" spans="1:8" ht="13.5" customHeight="1">
      <c r="D90" s="128"/>
    </row>
    <row r="91" spans="1:8" ht="13.5" customHeight="1">
      <c r="D91" s="128"/>
    </row>
    <row r="92" spans="1:8" ht="13.5" customHeight="1">
      <c r="D92" s="128"/>
    </row>
    <row r="95" spans="1:8" ht="13.5" customHeight="1">
      <c r="B95" s="83"/>
      <c r="C95" s="127"/>
      <c r="D95" s="82"/>
    </row>
    <row r="96" spans="1:8" ht="13.5" customHeight="1">
      <c r="D96" s="129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ht="13.5" customHeight="1">
      <c r="H136" s="53"/>
    </row>
    <row r="137" spans="1:9" ht="13.5" customHeight="1">
      <c r="H137" s="53"/>
    </row>
    <row r="138" spans="1:9" ht="13.5" customHeight="1">
      <c r="H138" s="53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sqref="G11:G18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7">
    <tabColor rgb="FFCCFFFF"/>
  </sheetPr>
  <dimension ref="A1:I169"/>
  <sheetViews>
    <sheetView view="pageBreakPreview" zoomScaleNormal="130" zoomScaleSheetLayoutView="100" workbookViewId="0">
      <selection activeCell="G24" sqref="G24"/>
    </sheetView>
  </sheetViews>
  <sheetFormatPr defaultColWidth="9.140625" defaultRowHeight="12.75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64" customFormat="1" ht="13.5" thickBot="1">
      <c r="A1" s="829" t="s">
        <v>156</v>
      </c>
      <c r="B1" s="830"/>
      <c r="C1" s="831" t="s">
        <v>2</v>
      </c>
      <c r="D1" s="832"/>
      <c r="E1" s="830"/>
      <c r="H1" s="833" t="s">
        <v>844</v>
      </c>
    </row>
    <row r="2" spans="1:9" s="64" customFormat="1">
      <c r="A2" s="829"/>
      <c r="B2" s="830"/>
      <c r="C2" s="831"/>
      <c r="D2" s="831"/>
      <c r="E2" s="830"/>
      <c r="H2" s="831"/>
    </row>
    <row r="3" spans="1:9" s="64" customFormat="1">
      <c r="A3" s="829" t="s">
        <v>158</v>
      </c>
      <c r="B3" s="830"/>
      <c r="C3" s="1721" t="s">
        <v>1422</v>
      </c>
      <c r="D3" s="1721"/>
      <c r="E3" s="830"/>
      <c r="H3" s="831"/>
    </row>
    <row r="4" spans="1:9">
      <c r="A4" s="834" t="s">
        <v>160</v>
      </c>
      <c r="B4" s="835"/>
      <c r="C4" s="836" t="s">
        <v>1423</v>
      </c>
      <c r="D4" s="64"/>
      <c r="E4" s="835"/>
      <c r="F4" s="64"/>
      <c r="G4" s="64"/>
      <c r="H4" s="64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81" customFormat="1" ht="12.75" customHeight="1">
      <c r="A9" s="840"/>
      <c r="B9" s="841" t="s">
        <v>757</v>
      </c>
      <c r="C9" s="842"/>
      <c r="D9" s="843" t="s">
        <v>227</v>
      </c>
      <c r="E9" s="844"/>
      <c r="F9" s="845"/>
      <c r="G9" s="846"/>
      <c r="H9" s="847">
        <f>SUM(H11:H12)</f>
        <v>0</v>
      </c>
    </row>
    <row r="10" spans="1:9" s="81" customFormat="1" ht="12.75" customHeight="1">
      <c r="A10" s="425"/>
      <c r="B10" s="848"/>
      <c r="C10" s="425"/>
      <c r="D10" s="425"/>
      <c r="E10" s="848"/>
      <c r="F10" s="425"/>
      <c r="G10" s="425"/>
      <c r="H10" s="425"/>
    </row>
    <row r="11" spans="1:9" s="81" customFormat="1">
      <c r="A11" s="849">
        <v>1</v>
      </c>
      <c r="B11" s="850"/>
      <c r="C11" s="851" t="s">
        <v>228</v>
      </c>
      <c r="D11" s="852" t="s">
        <v>229</v>
      </c>
      <c r="E11" s="853" t="s">
        <v>188</v>
      </c>
      <c r="F11" s="854">
        <v>15.7</v>
      </c>
      <c r="G11" s="1275"/>
      <c r="H11" s="855">
        <f>ROUND(F11*G11,2)</f>
        <v>0</v>
      </c>
      <c r="I11" s="1275"/>
    </row>
    <row r="12" spans="1:9" s="81" customFormat="1" ht="25.5">
      <c r="A12" s="849">
        <v>2</v>
      </c>
      <c r="B12" s="850"/>
      <c r="C12" s="851" t="s">
        <v>758</v>
      </c>
      <c r="D12" s="852" t="s">
        <v>759</v>
      </c>
      <c r="E12" s="853" t="s">
        <v>180</v>
      </c>
      <c r="F12" s="854">
        <v>16</v>
      </c>
      <c r="G12" s="1275"/>
      <c r="H12" s="855">
        <f>ROUND(F12*G12,2)</f>
        <v>0</v>
      </c>
      <c r="I12" s="1275"/>
    </row>
    <row r="13" spans="1:9">
      <c r="A13" s="51"/>
      <c r="B13" s="838"/>
      <c r="C13" s="856"/>
      <c r="D13" s="395"/>
      <c r="F13" s="51"/>
      <c r="G13" s="51"/>
      <c r="H13" s="51"/>
    </row>
    <row r="14" spans="1:9" s="81" customFormat="1">
      <c r="A14" s="840"/>
      <c r="B14" s="841" t="s">
        <v>760</v>
      </c>
      <c r="C14" s="842"/>
      <c r="D14" s="843" t="s">
        <v>185</v>
      </c>
      <c r="E14" s="844"/>
      <c r="F14" s="845"/>
      <c r="G14" s="846"/>
      <c r="H14" s="847">
        <f>SUM(H16:H19)</f>
        <v>0</v>
      </c>
      <c r="I14" s="846"/>
    </row>
    <row r="15" spans="1:9" s="81" customFormat="1">
      <c r="A15" s="425"/>
      <c r="B15" s="848"/>
      <c r="C15" s="425"/>
      <c r="D15" s="425"/>
      <c r="E15" s="848"/>
      <c r="F15" s="425"/>
      <c r="G15" s="425"/>
      <c r="H15" s="425"/>
      <c r="I15" s="425"/>
    </row>
    <row r="16" spans="1:9" s="81" customFormat="1">
      <c r="A16" s="849">
        <v>3</v>
      </c>
      <c r="B16" s="850"/>
      <c r="C16" s="851" t="s">
        <v>186</v>
      </c>
      <c r="D16" s="852" t="s">
        <v>187</v>
      </c>
      <c r="E16" s="853" t="s">
        <v>188</v>
      </c>
      <c r="F16" s="854">
        <v>38.299999999999997</v>
      </c>
      <c r="G16" s="1275"/>
      <c r="H16" s="855">
        <f>ROUND(F16*G16,2)</f>
        <v>0</v>
      </c>
      <c r="I16" s="1275"/>
    </row>
    <row r="17" spans="1:9">
      <c r="A17" s="849">
        <v>4</v>
      </c>
      <c r="B17" s="850"/>
      <c r="C17" s="851" t="s">
        <v>761</v>
      </c>
      <c r="D17" s="852" t="s">
        <v>762</v>
      </c>
      <c r="E17" s="853" t="s">
        <v>188</v>
      </c>
      <c r="F17" s="854">
        <v>69</v>
      </c>
      <c r="G17" s="1275"/>
      <c r="H17" s="855">
        <f t="shared" ref="H17:H19" si="0">ROUND(F17*G17,2)</f>
        <v>0</v>
      </c>
      <c r="I17" s="1275"/>
    </row>
    <row r="18" spans="1:9">
      <c r="A18" s="849">
        <v>5</v>
      </c>
      <c r="B18" s="850"/>
      <c r="C18" s="851" t="s">
        <v>360</v>
      </c>
      <c r="D18" s="852" t="s">
        <v>361</v>
      </c>
      <c r="E18" s="853" t="s">
        <v>188</v>
      </c>
      <c r="F18" s="854">
        <v>92.3</v>
      </c>
      <c r="G18" s="1275"/>
      <c r="H18" s="855">
        <f t="shared" si="0"/>
        <v>0</v>
      </c>
      <c r="I18" s="1275"/>
    </row>
    <row r="19" spans="1:9">
      <c r="A19" s="849">
        <v>6</v>
      </c>
      <c r="B19" s="850"/>
      <c r="C19" s="851" t="s">
        <v>189</v>
      </c>
      <c r="D19" s="852" t="s">
        <v>377</v>
      </c>
      <c r="E19" s="853" t="s">
        <v>176</v>
      </c>
      <c r="F19" s="854">
        <v>124</v>
      </c>
      <c r="G19" s="1275"/>
      <c r="H19" s="855">
        <f t="shared" si="0"/>
        <v>0</v>
      </c>
      <c r="I19" s="1275"/>
    </row>
    <row r="20" spans="1:9">
      <c r="A20" s="857"/>
      <c r="B20" s="858"/>
      <c r="D20" s="859"/>
      <c r="E20" s="860"/>
      <c r="G20" s="51"/>
      <c r="H20" s="51"/>
    </row>
    <row r="21" spans="1:9" s="81" customFormat="1">
      <c r="A21" s="840"/>
      <c r="B21" s="841" t="s">
        <v>763</v>
      </c>
      <c r="C21" s="842"/>
      <c r="D21" s="843" t="s">
        <v>764</v>
      </c>
      <c r="E21" s="844"/>
      <c r="F21" s="845"/>
      <c r="G21" s="846"/>
      <c r="H21" s="847">
        <f>SUM(H23:H23)</f>
        <v>0</v>
      </c>
      <c r="I21" s="846"/>
    </row>
    <row r="22" spans="1:9">
      <c r="A22" s="51"/>
      <c r="F22" s="51"/>
      <c r="G22" s="51"/>
      <c r="H22" s="51"/>
    </row>
    <row r="23" spans="1:9" ht="25.5">
      <c r="A23" s="849">
        <v>7</v>
      </c>
      <c r="B23" s="850"/>
      <c r="C23" s="851" t="s">
        <v>765</v>
      </c>
      <c r="D23" s="852" t="s">
        <v>766</v>
      </c>
      <c r="E23" s="853" t="s">
        <v>267</v>
      </c>
      <c r="F23" s="854">
        <v>2</v>
      </c>
      <c r="G23" s="1275"/>
      <c r="H23" s="855">
        <f>ROUND(F23*G23,2)</f>
        <v>0</v>
      </c>
      <c r="I23" s="1275"/>
    </row>
    <row r="24" spans="1:9">
      <c r="A24" s="848"/>
      <c r="B24" s="862"/>
      <c r="C24" s="856"/>
      <c r="D24" s="863"/>
      <c r="E24" s="830"/>
      <c r="F24" s="864"/>
      <c r="G24" s="846"/>
      <c r="H24" s="846"/>
      <c r="I24" s="846"/>
    </row>
    <row r="25" spans="1:9" s="81" customFormat="1">
      <c r="A25" s="840"/>
      <c r="B25" s="841" t="s">
        <v>767</v>
      </c>
      <c r="C25" s="842"/>
      <c r="D25" s="843" t="s">
        <v>768</v>
      </c>
      <c r="E25" s="844"/>
      <c r="F25" s="845"/>
      <c r="G25" s="846"/>
      <c r="H25" s="847">
        <f>SUM(H27)</f>
        <v>0</v>
      </c>
      <c r="I25" s="846"/>
    </row>
    <row r="26" spans="1:9" s="81" customFormat="1">
      <c r="A26" s="425"/>
      <c r="B26" s="848"/>
      <c r="C26" s="425"/>
      <c r="D26" s="425"/>
      <c r="E26" s="848"/>
      <c r="F26" s="425"/>
      <c r="G26" s="425"/>
      <c r="H26" s="425"/>
      <c r="I26" s="425"/>
    </row>
    <row r="27" spans="1:9" s="81" customFormat="1">
      <c r="A27" s="849">
        <v>8</v>
      </c>
      <c r="B27" s="850"/>
      <c r="C27" s="851" t="s">
        <v>769</v>
      </c>
      <c r="D27" s="852" t="s">
        <v>770</v>
      </c>
      <c r="E27" s="853" t="s">
        <v>267</v>
      </c>
      <c r="F27" s="854">
        <v>90</v>
      </c>
      <c r="G27" s="1275"/>
      <c r="H27" s="855">
        <f>ROUND(F27*G27,2)</f>
        <v>0</v>
      </c>
      <c r="I27" s="1275"/>
    </row>
    <row r="28" spans="1:9">
      <c r="A28" s="848"/>
      <c r="B28" s="862"/>
      <c r="C28" s="856"/>
      <c r="D28" s="863"/>
      <c r="E28" s="830"/>
      <c r="F28" s="864"/>
      <c r="G28" s="846"/>
      <c r="H28" s="846"/>
      <c r="I28" s="846"/>
    </row>
    <row r="29" spans="1:9">
      <c r="A29" s="857"/>
      <c r="B29" s="841" t="s">
        <v>771</v>
      </c>
      <c r="C29" s="842"/>
      <c r="D29" s="843" t="s">
        <v>772</v>
      </c>
      <c r="F29" s="51"/>
      <c r="G29" s="51"/>
      <c r="H29" s="847">
        <f>SUM(H31)</f>
        <v>0</v>
      </c>
    </row>
    <row r="30" spans="1:9" s="81" customFormat="1">
      <c r="A30" s="425"/>
      <c r="B30" s="848"/>
      <c r="C30" s="425"/>
      <c r="D30" s="425"/>
      <c r="E30" s="848"/>
      <c r="F30" s="425"/>
      <c r="G30" s="425"/>
      <c r="H30" s="425"/>
      <c r="I30" s="425"/>
    </row>
    <row r="31" spans="1:9">
      <c r="A31" s="849">
        <v>9</v>
      </c>
      <c r="B31" s="850"/>
      <c r="C31" s="851">
        <v>91080106</v>
      </c>
      <c r="D31" s="852" t="s">
        <v>773</v>
      </c>
      <c r="E31" s="853" t="s">
        <v>176</v>
      </c>
      <c r="F31" s="854">
        <v>1015</v>
      </c>
      <c r="G31" s="1275"/>
      <c r="H31" s="855">
        <f>ROUND(F31*G31,2)</f>
        <v>0</v>
      </c>
      <c r="I31" s="1275"/>
    </row>
    <row r="32" spans="1:9">
      <c r="A32" s="857"/>
      <c r="B32" s="841"/>
      <c r="D32" s="859"/>
      <c r="E32" s="860"/>
      <c r="G32" s="51"/>
      <c r="H32" s="51"/>
    </row>
    <row r="33" spans="1:9">
      <c r="A33" s="857"/>
      <c r="B33" s="841" t="s">
        <v>774</v>
      </c>
      <c r="C33" s="842"/>
      <c r="D33" s="843" t="s">
        <v>567</v>
      </c>
      <c r="F33" s="51"/>
      <c r="G33" s="51"/>
      <c r="H33" s="847">
        <f>SUM(H35:H36)</f>
        <v>0</v>
      </c>
    </row>
    <row r="34" spans="1:9">
      <c r="A34" s="51"/>
      <c r="F34" s="51"/>
      <c r="G34" s="51"/>
      <c r="H34" s="51"/>
    </row>
    <row r="35" spans="1:9">
      <c r="A35" s="849">
        <v>10</v>
      </c>
      <c r="B35" s="850"/>
      <c r="C35" s="851">
        <v>91200101</v>
      </c>
      <c r="D35" s="852" t="s">
        <v>775</v>
      </c>
      <c r="E35" s="853" t="s">
        <v>180</v>
      </c>
      <c r="F35" s="854">
        <v>15</v>
      </c>
      <c r="G35" s="1275"/>
      <c r="H35" s="855">
        <f>ROUND(F35*G35,2)</f>
        <v>0</v>
      </c>
      <c r="I35" s="1275"/>
    </row>
    <row r="36" spans="1:9">
      <c r="A36" s="849">
        <v>11</v>
      </c>
      <c r="B36" s="850"/>
      <c r="C36" s="851">
        <v>91280101</v>
      </c>
      <c r="D36" s="852" t="s">
        <v>776</v>
      </c>
      <c r="E36" s="853" t="s">
        <v>180</v>
      </c>
      <c r="F36" s="854">
        <v>1</v>
      </c>
      <c r="G36" s="1275"/>
      <c r="H36" s="855">
        <f>ROUND(F36*G36,2)</f>
        <v>0</v>
      </c>
      <c r="I36" s="1275"/>
    </row>
    <row r="37" spans="1:9">
      <c r="A37" s="857"/>
      <c r="B37" s="841"/>
      <c r="D37" s="859"/>
      <c r="E37" s="860"/>
      <c r="G37" s="51"/>
      <c r="H37" s="51"/>
    </row>
    <row r="38" spans="1:9">
      <c r="A38" s="857"/>
      <c r="B38" s="841" t="s">
        <v>777</v>
      </c>
      <c r="C38" s="842"/>
      <c r="D38" s="843" t="s">
        <v>362</v>
      </c>
      <c r="F38" s="51"/>
      <c r="G38" s="51"/>
      <c r="H38" s="847">
        <f>SUM(H40:H43)</f>
        <v>0</v>
      </c>
    </row>
    <row r="39" spans="1:9">
      <c r="A39" s="51"/>
      <c r="F39" s="51"/>
      <c r="G39" s="51"/>
      <c r="H39" s="51"/>
    </row>
    <row r="40" spans="1:9" ht="25.5">
      <c r="A40" s="849">
        <v>12</v>
      </c>
      <c r="B40" s="850"/>
      <c r="C40" s="851">
        <v>92022801</v>
      </c>
      <c r="D40" s="852" t="s">
        <v>778</v>
      </c>
      <c r="E40" s="853" t="s">
        <v>176</v>
      </c>
      <c r="F40" s="854">
        <v>400</v>
      </c>
      <c r="G40" s="1275"/>
      <c r="H40" s="855">
        <f>ROUND(F40*G40,2)</f>
        <v>0</v>
      </c>
      <c r="I40" s="1275"/>
    </row>
    <row r="41" spans="1:9" ht="25.5">
      <c r="A41" s="849">
        <v>13</v>
      </c>
      <c r="B41" s="850"/>
      <c r="C41" s="851" t="s">
        <v>779</v>
      </c>
      <c r="D41" s="852" t="s">
        <v>780</v>
      </c>
      <c r="E41" s="853" t="s">
        <v>180</v>
      </c>
      <c r="F41" s="854">
        <v>1</v>
      </c>
      <c r="G41" s="1275"/>
      <c r="H41" s="855">
        <f t="shared" ref="H41:H43" si="1">ROUND(F41*G41,2)</f>
        <v>0</v>
      </c>
      <c r="I41" s="1275"/>
    </row>
    <row r="42" spans="1:9">
      <c r="A42" s="849">
        <v>14</v>
      </c>
      <c r="B42" s="850"/>
      <c r="C42" s="851">
        <v>92050305</v>
      </c>
      <c r="D42" s="852" t="s">
        <v>781</v>
      </c>
      <c r="E42" s="853" t="s">
        <v>180</v>
      </c>
      <c r="F42" s="854">
        <v>1</v>
      </c>
      <c r="G42" s="1275"/>
      <c r="H42" s="855">
        <f t="shared" si="1"/>
        <v>0</v>
      </c>
      <c r="I42" s="1275"/>
    </row>
    <row r="43" spans="1:9" ht="25.5">
      <c r="A43" s="849">
        <v>15</v>
      </c>
      <c r="B43" s="850"/>
      <c r="C43" s="851" t="s">
        <v>765</v>
      </c>
      <c r="D43" s="852" t="s">
        <v>766</v>
      </c>
      <c r="E43" s="853" t="s">
        <v>180</v>
      </c>
      <c r="F43" s="854">
        <v>1</v>
      </c>
      <c r="G43" s="1275"/>
      <c r="H43" s="855">
        <f t="shared" si="1"/>
        <v>0</v>
      </c>
      <c r="I43" s="1275"/>
    </row>
    <row r="44" spans="1:9">
      <c r="A44" s="857"/>
      <c r="B44" s="865"/>
      <c r="C44" s="866"/>
      <c r="D44" s="867"/>
      <c r="E44" s="860"/>
      <c r="H44" s="868"/>
    </row>
    <row r="45" spans="1:9" ht="15">
      <c r="A45" s="857"/>
      <c r="B45" s="865"/>
      <c r="C45" s="866"/>
      <c r="D45" s="869" t="s">
        <v>181</v>
      </c>
      <c r="E45" s="870"/>
      <c r="F45" s="871"/>
      <c r="G45" s="872"/>
      <c r="H45" s="873">
        <f>H9+H14+H21+H25+H29+H33+H38</f>
        <v>0</v>
      </c>
    </row>
    <row r="46" spans="1:9" ht="13.5" customHeight="1">
      <c r="A46" s="857"/>
      <c r="B46" s="874"/>
      <c r="C46" s="875"/>
      <c r="D46" s="876"/>
      <c r="E46" s="857"/>
    </row>
    <row r="47" spans="1:9" s="52" customFormat="1">
      <c r="A47" s="857"/>
      <c r="B47" s="857"/>
      <c r="C47" s="857"/>
      <c r="D47" s="51"/>
      <c r="E47" s="860"/>
      <c r="F47" s="861"/>
      <c r="G47" s="868"/>
      <c r="H47" s="861"/>
    </row>
    <row r="48" spans="1:9" s="112" customFormat="1">
      <c r="A48" s="857"/>
      <c r="B48" s="857"/>
      <c r="C48" s="857"/>
      <c r="E48" s="865"/>
      <c r="F48" s="861"/>
      <c r="G48" s="868"/>
      <c r="H48" s="861"/>
    </row>
    <row r="49" spans="1:8" ht="13.5" customHeight="1">
      <c r="A49" s="857"/>
      <c r="B49" s="857"/>
      <c r="C49" s="857"/>
      <c r="E49" s="865"/>
    </row>
    <row r="50" spans="1:8">
      <c r="A50" s="857"/>
      <c r="B50" s="857"/>
      <c r="C50" s="857"/>
      <c r="E50" s="865"/>
    </row>
    <row r="51" spans="1:8">
      <c r="A51" s="857"/>
      <c r="B51" s="857"/>
      <c r="C51" s="857"/>
      <c r="E51" s="860"/>
    </row>
    <row r="52" spans="1:8">
      <c r="A52" s="857"/>
      <c r="B52" s="857"/>
      <c r="C52" s="857"/>
      <c r="E52" s="860"/>
    </row>
    <row r="53" spans="1:8">
      <c r="A53" s="857"/>
      <c r="B53" s="857"/>
      <c r="C53" s="857"/>
      <c r="E53" s="860"/>
    </row>
    <row r="54" spans="1:8">
      <c r="A54" s="857"/>
      <c r="B54" s="857"/>
      <c r="C54" s="857"/>
      <c r="E54" s="860"/>
    </row>
    <row r="55" spans="1:8">
      <c r="A55" s="857"/>
      <c r="B55" s="857"/>
      <c r="C55" s="857"/>
      <c r="D55" s="876"/>
      <c r="E55" s="860"/>
    </row>
    <row r="56" spans="1:8">
      <c r="A56" s="857"/>
      <c r="B56" s="857"/>
      <c r="C56" s="857"/>
      <c r="D56" s="877"/>
      <c r="E56" s="860"/>
    </row>
    <row r="57" spans="1:8">
      <c r="A57" s="857"/>
      <c r="B57" s="857"/>
      <c r="C57" s="857"/>
      <c r="D57" s="876"/>
      <c r="E57" s="857"/>
    </row>
    <row r="58" spans="1:8">
      <c r="A58" s="857"/>
      <c r="B58" s="857"/>
      <c r="C58" s="857"/>
      <c r="D58" s="878"/>
      <c r="E58" s="860"/>
    </row>
    <row r="59" spans="1:8">
      <c r="A59" s="857"/>
      <c r="B59" s="857"/>
      <c r="C59" s="857"/>
      <c r="D59" s="867"/>
      <c r="E59" s="860"/>
    </row>
    <row r="60" spans="1:8" s="52" customFormat="1" ht="12.75" customHeight="1">
      <c r="A60" s="857"/>
      <c r="B60" s="857"/>
      <c r="C60" s="857"/>
      <c r="D60" s="879"/>
      <c r="E60" s="860"/>
      <c r="F60" s="861"/>
      <c r="G60" s="868"/>
      <c r="H60" s="861"/>
    </row>
    <row r="61" spans="1:8" s="52" customFormat="1">
      <c r="A61" s="857"/>
      <c r="B61" s="857"/>
      <c r="C61" s="857"/>
      <c r="D61" s="879"/>
      <c r="E61" s="860"/>
      <c r="F61" s="861"/>
      <c r="G61" s="868"/>
      <c r="H61" s="861"/>
    </row>
    <row r="62" spans="1:8">
      <c r="A62" s="857"/>
      <c r="B62" s="865"/>
      <c r="C62" s="866"/>
      <c r="D62" s="879"/>
      <c r="E62" s="860"/>
    </row>
    <row r="63" spans="1:8" s="52" customFormat="1" ht="12.75" customHeight="1">
      <c r="A63" s="857"/>
      <c r="B63" s="865"/>
      <c r="C63" s="866"/>
      <c r="D63" s="867"/>
      <c r="E63" s="860"/>
      <c r="F63" s="861"/>
      <c r="G63" s="868"/>
      <c r="H63" s="861"/>
    </row>
    <row r="64" spans="1:8">
      <c r="A64" s="857"/>
      <c r="B64" s="865"/>
      <c r="C64" s="866"/>
      <c r="D64" s="879"/>
      <c r="E64" s="860"/>
    </row>
    <row r="65" spans="1:8">
      <c r="A65" s="857"/>
      <c r="B65" s="865"/>
      <c r="C65" s="866"/>
      <c r="D65" s="879"/>
      <c r="E65" s="860"/>
    </row>
    <row r="66" spans="1:8">
      <c r="A66" s="857"/>
      <c r="B66" s="865"/>
      <c r="C66" s="866"/>
      <c r="D66" s="879"/>
      <c r="E66" s="860"/>
    </row>
    <row r="67" spans="1:8" ht="15.75">
      <c r="A67" s="857"/>
      <c r="B67" s="880"/>
      <c r="C67" s="881"/>
      <c r="D67" s="867"/>
      <c r="E67" s="882"/>
    </row>
    <row r="68" spans="1:8">
      <c r="A68" s="857"/>
      <c r="B68" s="874"/>
      <c r="C68" s="883"/>
      <c r="D68" s="876"/>
      <c r="E68" s="857"/>
    </row>
    <row r="69" spans="1:8" s="52" customFormat="1" ht="12.75" customHeight="1">
      <c r="A69" s="857"/>
      <c r="B69" s="865"/>
      <c r="C69" s="866"/>
      <c r="D69" s="878"/>
      <c r="E69" s="860"/>
      <c r="F69" s="861"/>
      <c r="G69" s="868"/>
      <c r="H69" s="861"/>
    </row>
    <row r="70" spans="1:8" s="52" customFormat="1" ht="12.75" customHeight="1">
      <c r="A70" s="857"/>
      <c r="B70" s="880"/>
      <c r="C70" s="881"/>
      <c r="D70" s="867"/>
      <c r="E70" s="882"/>
      <c r="F70" s="861"/>
      <c r="G70" s="868"/>
      <c r="H70" s="861"/>
    </row>
    <row r="71" spans="1:8">
      <c r="A71" s="857"/>
      <c r="B71" s="865"/>
      <c r="C71" s="866"/>
      <c r="D71" s="867"/>
      <c r="E71" s="860"/>
    </row>
    <row r="72" spans="1:8">
      <c r="A72" s="857"/>
      <c r="B72" s="865"/>
      <c r="C72" s="866"/>
      <c r="D72" s="867"/>
      <c r="E72" s="860"/>
    </row>
    <row r="73" spans="1:8">
      <c r="A73" s="857"/>
      <c r="B73" s="865"/>
      <c r="C73" s="866"/>
      <c r="D73" s="879"/>
      <c r="E73" s="860"/>
    </row>
    <row r="74" spans="1:8">
      <c r="A74" s="857"/>
      <c r="B74" s="865"/>
      <c r="C74" s="866"/>
      <c r="D74" s="879"/>
      <c r="E74" s="860"/>
    </row>
    <row r="75" spans="1:8">
      <c r="A75" s="857"/>
      <c r="B75" s="865"/>
      <c r="C75" s="866"/>
      <c r="D75" s="879"/>
      <c r="E75" s="860"/>
    </row>
    <row r="76" spans="1:8" ht="15.75">
      <c r="A76" s="857"/>
      <c r="B76" s="880"/>
      <c r="C76" s="881"/>
      <c r="D76" s="867"/>
      <c r="E76" s="882"/>
    </row>
    <row r="77" spans="1:8" ht="15.75">
      <c r="A77" s="857"/>
      <c r="B77" s="880"/>
      <c r="C77" s="881"/>
      <c r="D77" s="884"/>
      <c r="E77" s="882"/>
    </row>
    <row r="78" spans="1:8">
      <c r="A78" s="857"/>
      <c r="B78" s="865"/>
      <c r="C78" s="866"/>
      <c r="D78" s="878"/>
      <c r="E78" s="860"/>
    </row>
    <row r="79" spans="1:8">
      <c r="A79" s="857"/>
      <c r="B79" s="865"/>
      <c r="C79" s="866"/>
      <c r="D79" s="867"/>
      <c r="E79" s="860"/>
    </row>
    <row r="80" spans="1:8">
      <c r="A80" s="857"/>
      <c r="B80" s="865"/>
      <c r="C80" s="866"/>
      <c r="D80" s="867"/>
      <c r="E80" s="860"/>
    </row>
    <row r="81" spans="1:8">
      <c r="A81" s="857"/>
      <c r="B81" s="865"/>
      <c r="C81" s="866"/>
      <c r="D81" s="879"/>
      <c r="E81" s="860"/>
    </row>
    <row r="82" spans="1:8">
      <c r="A82" s="857"/>
      <c r="B82" s="865"/>
      <c r="C82" s="866"/>
      <c r="D82" s="879"/>
      <c r="E82" s="860"/>
    </row>
    <row r="83" spans="1:8">
      <c r="A83" s="857"/>
      <c r="B83" s="865"/>
      <c r="C83" s="866"/>
      <c r="D83" s="879"/>
      <c r="E83" s="860"/>
    </row>
    <row r="84" spans="1:8">
      <c r="A84" s="857"/>
      <c r="B84" s="865"/>
      <c r="C84" s="866"/>
      <c r="D84" s="867"/>
      <c r="E84" s="860"/>
    </row>
    <row r="85" spans="1:8">
      <c r="A85" s="857"/>
      <c r="B85" s="865"/>
      <c r="C85" s="866"/>
      <c r="D85" s="879"/>
      <c r="E85" s="860"/>
    </row>
    <row r="86" spans="1:8">
      <c r="A86" s="857"/>
      <c r="B86" s="865"/>
      <c r="C86" s="866"/>
      <c r="D86" s="878"/>
      <c r="E86" s="860"/>
    </row>
    <row r="87" spans="1:8" ht="13.5" customHeight="1">
      <c r="A87" s="857"/>
      <c r="B87" s="865"/>
      <c r="C87" s="866"/>
      <c r="D87" s="867"/>
      <c r="E87" s="860"/>
    </row>
    <row r="88" spans="1:8" ht="13.5" customHeight="1">
      <c r="A88" s="857"/>
      <c r="B88" s="865"/>
      <c r="C88" s="866"/>
      <c r="D88" s="879"/>
      <c r="E88" s="860"/>
    </row>
    <row r="89" spans="1:8" s="52" customFormat="1">
      <c r="A89" s="857"/>
      <c r="B89" s="865"/>
      <c r="C89" s="866"/>
      <c r="D89" s="879"/>
      <c r="E89" s="860"/>
      <c r="F89" s="861"/>
      <c r="G89" s="868"/>
      <c r="H89" s="861"/>
    </row>
    <row r="90" spans="1:8" s="52" customFormat="1">
      <c r="A90" s="857"/>
      <c r="B90" s="865"/>
      <c r="C90" s="866"/>
      <c r="D90" s="879"/>
      <c r="E90" s="860"/>
      <c r="F90" s="861"/>
      <c r="G90" s="868"/>
      <c r="H90" s="861"/>
    </row>
    <row r="91" spans="1:8" s="52" customFormat="1">
      <c r="A91" s="857"/>
      <c r="B91" s="865"/>
      <c r="C91" s="866"/>
      <c r="D91" s="867"/>
      <c r="E91" s="860"/>
      <c r="F91" s="861"/>
      <c r="G91" s="868"/>
      <c r="H91" s="861"/>
    </row>
    <row r="92" spans="1:8" ht="13.5" customHeight="1">
      <c r="A92" s="857"/>
      <c r="B92" s="865"/>
      <c r="C92" s="866"/>
      <c r="D92" s="879"/>
      <c r="E92" s="860"/>
    </row>
    <row r="93" spans="1:8" ht="13.5" customHeight="1">
      <c r="A93" s="857"/>
      <c r="B93" s="865"/>
      <c r="C93" s="866"/>
      <c r="D93" s="878"/>
      <c r="E93" s="860"/>
    </row>
    <row r="94" spans="1:8" s="52" customFormat="1">
      <c r="A94" s="857"/>
      <c r="B94" s="860"/>
      <c r="C94" s="877"/>
      <c r="D94" s="885"/>
      <c r="E94" s="860"/>
      <c r="F94" s="861"/>
      <c r="G94" s="868"/>
      <c r="H94" s="861"/>
    </row>
    <row r="95" spans="1:8" s="52" customFormat="1">
      <c r="A95" s="857"/>
      <c r="B95" s="860"/>
      <c r="C95" s="877"/>
      <c r="D95" s="877"/>
      <c r="E95" s="860"/>
      <c r="F95" s="861"/>
      <c r="G95" s="868"/>
      <c r="H95" s="861"/>
    </row>
    <row r="96" spans="1:8" s="52" customFormat="1">
      <c r="A96" s="857"/>
      <c r="B96" s="874"/>
      <c r="C96" s="883"/>
      <c r="D96" s="876"/>
      <c r="E96" s="857"/>
      <c r="F96" s="861"/>
      <c r="G96" s="868"/>
      <c r="H96" s="861"/>
    </row>
    <row r="97" spans="1:8" s="52" customFormat="1">
      <c r="A97" s="857"/>
      <c r="B97" s="865"/>
      <c r="C97" s="886"/>
      <c r="D97" s="879"/>
      <c r="E97" s="860"/>
      <c r="F97" s="861"/>
      <c r="G97" s="868"/>
      <c r="H97" s="861"/>
    </row>
    <row r="98" spans="1:8" s="52" customFormat="1">
      <c r="A98" s="857"/>
      <c r="B98" s="865"/>
      <c r="C98" s="886"/>
      <c r="D98" s="879"/>
      <c r="E98" s="860"/>
      <c r="F98" s="861"/>
      <c r="G98" s="868"/>
      <c r="H98" s="861"/>
    </row>
    <row r="99" spans="1:8" s="52" customFormat="1">
      <c r="A99" s="857"/>
      <c r="B99" s="860"/>
      <c r="C99" s="877"/>
      <c r="D99" s="885"/>
      <c r="E99" s="860"/>
      <c r="F99" s="861"/>
      <c r="G99" s="868"/>
      <c r="H99" s="861"/>
    </row>
    <row r="100" spans="1:8" s="52" customFormat="1">
      <c r="A100" s="857"/>
      <c r="B100" s="860"/>
      <c r="C100" s="877"/>
      <c r="D100" s="877"/>
      <c r="E100" s="860"/>
      <c r="F100" s="861"/>
      <c r="G100" s="868"/>
      <c r="H100" s="861"/>
    </row>
    <row r="101" spans="1:8" s="52" customFormat="1">
      <c r="A101" s="857"/>
      <c r="B101" s="874"/>
      <c r="C101" s="883"/>
      <c r="D101" s="876"/>
      <c r="E101" s="857"/>
      <c r="F101" s="861"/>
      <c r="G101" s="868"/>
      <c r="H101" s="861"/>
    </row>
    <row r="102" spans="1:8" ht="13.5" customHeight="1">
      <c r="A102" s="857"/>
      <c r="B102" s="874"/>
      <c r="C102" s="883"/>
      <c r="D102" s="876"/>
      <c r="E102" s="857"/>
    </row>
    <row r="103" spans="1:8" s="52" customFormat="1">
      <c r="A103" s="857"/>
      <c r="B103" s="865"/>
      <c r="C103" s="886"/>
      <c r="D103" s="878"/>
      <c r="E103" s="860"/>
      <c r="F103" s="861"/>
      <c r="G103" s="868"/>
      <c r="H103" s="861"/>
    </row>
    <row r="104" spans="1:8" s="52" customFormat="1">
      <c r="A104" s="857"/>
      <c r="B104" s="865"/>
      <c r="C104" s="886"/>
      <c r="D104" s="879"/>
      <c r="E104" s="860"/>
      <c r="F104" s="861"/>
      <c r="G104" s="868"/>
      <c r="H104" s="861"/>
    </row>
    <row r="105" spans="1:8" ht="13.5" customHeight="1">
      <c r="A105" s="857"/>
      <c r="B105" s="865"/>
      <c r="C105" s="886"/>
      <c r="D105" s="878"/>
      <c r="E105" s="860"/>
    </row>
    <row r="106" spans="1:8" ht="13.5" customHeight="1">
      <c r="A106" s="857"/>
      <c r="B106" s="865"/>
      <c r="C106" s="886"/>
      <c r="D106" s="878"/>
      <c r="E106" s="860"/>
    </row>
    <row r="107" spans="1:8" s="52" customFormat="1">
      <c r="A107" s="857"/>
      <c r="B107" s="865"/>
      <c r="C107" s="886"/>
      <c r="D107" s="878"/>
      <c r="E107" s="860"/>
      <c r="F107" s="861"/>
      <c r="G107" s="868"/>
      <c r="H107" s="861"/>
    </row>
    <row r="108" spans="1:8" s="52" customFormat="1">
      <c r="A108" s="857"/>
      <c r="B108" s="865"/>
      <c r="C108" s="886"/>
      <c r="D108" s="879"/>
      <c r="E108" s="860"/>
      <c r="F108" s="861"/>
      <c r="G108" s="868"/>
      <c r="H108" s="861"/>
    </row>
    <row r="109" spans="1:8" ht="13.5" customHeight="1">
      <c r="A109" s="857"/>
      <c r="B109" s="860"/>
      <c r="C109" s="877"/>
      <c r="D109" s="877"/>
      <c r="E109" s="860"/>
    </row>
    <row r="110" spans="1:8" ht="13.5" customHeight="1">
      <c r="B110" s="840"/>
      <c r="C110" s="888"/>
      <c r="D110" s="889"/>
      <c r="E110" s="887"/>
    </row>
    <row r="111" spans="1:8" ht="13.5" customHeight="1">
      <c r="B111" s="848"/>
      <c r="C111" s="890"/>
      <c r="D111" s="425"/>
    </row>
    <row r="114" spans="1:8" ht="13.5" customHeight="1">
      <c r="B114" s="840"/>
      <c r="C114" s="888"/>
      <c r="D114" s="889"/>
      <c r="E114" s="887"/>
    </row>
    <row r="115" spans="1:8" ht="13.5" customHeight="1">
      <c r="B115" s="848"/>
      <c r="C115" s="890"/>
      <c r="D115" s="425"/>
    </row>
    <row r="116" spans="1:8" s="52" customFormat="1">
      <c r="A116" s="887"/>
      <c r="B116" s="839"/>
      <c r="C116" s="51"/>
      <c r="D116" s="891"/>
      <c r="E116" s="839"/>
      <c r="F116" s="861"/>
      <c r="G116" s="868"/>
      <c r="H116" s="861"/>
    </row>
    <row r="117" spans="1:8" ht="13.5" customHeight="1">
      <c r="D117" s="891"/>
    </row>
    <row r="118" spans="1:8" ht="13.5" customHeight="1">
      <c r="D118" s="891"/>
    </row>
    <row r="119" spans="1:8" ht="13.5" customHeight="1">
      <c r="D119" s="891"/>
    </row>
    <row r="120" spans="1:8" ht="13.5" customHeight="1">
      <c r="D120" s="891"/>
    </row>
    <row r="123" spans="1:8" ht="13.5" customHeight="1">
      <c r="B123" s="848"/>
      <c r="C123" s="890"/>
      <c r="D123" s="425"/>
    </row>
    <row r="124" spans="1:8" ht="13.5" customHeight="1">
      <c r="D124" s="892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</row>
    <row r="137" spans="1:9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</row>
    <row r="138" spans="1:9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51"/>
    </row>
    <row r="139" spans="1:9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51"/>
    </row>
    <row r="140" spans="1:9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51"/>
    </row>
    <row r="141" spans="1:9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51"/>
    </row>
    <row r="142" spans="1:9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51"/>
    </row>
    <row r="143" spans="1:9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51"/>
    </row>
    <row r="144" spans="1:9" s="113" customFormat="1" ht="13.5" customHeight="1">
      <c r="A144" s="887"/>
      <c r="B144" s="839"/>
      <c r="C144" s="51"/>
      <c r="D144" s="51"/>
      <c r="E144" s="839"/>
      <c r="F144" s="861"/>
      <c r="G144" s="868"/>
      <c r="H144" s="861"/>
      <c r="I144" s="51"/>
    </row>
    <row r="145" spans="1:9" s="113" customFormat="1" ht="13.5" customHeight="1">
      <c r="A145" s="887"/>
      <c r="B145" s="839"/>
      <c r="C145" s="51"/>
      <c r="D145" s="51"/>
      <c r="E145" s="839"/>
      <c r="F145" s="861"/>
      <c r="G145" s="868"/>
      <c r="H145" s="861"/>
      <c r="I145" s="51"/>
    </row>
    <row r="146" spans="1:9" s="113" customFormat="1" ht="13.5" customHeight="1">
      <c r="A146" s="887"/>
      <c r="B146" s="839"/>
      <c r="C146" s="51"/>
      <c r="D146" s="51"/>
      <c r="E146" s="839"/>
      <c r="F146" s="861"/>
      <c r="G146" s="868"/>
      <c r="H146" s="861"/>
      <c r="I146" s="51"/>
    </row>
    <row r="147" spans="1:9" s="113" customFormat="1" ht="13.5" customHeight="1">
      <c r="A147" s="887"/>
      <c r="B147" s="839"/>
      <c r="C147" s="51"/>
      <c r="D147" s="51"/>
      <c r="E147" s="839"/>
      <c r="F147" s="861"/>
      <c r="G147" s="868"/>
      <c r="H147" s="861"/>
      <c r="I147" s="51"/>
    </row>
    <row r="148" spans="1:9" s="113" customFormat="1" ht="13.5" customHeight="1">
      <c r="A148" s="887"/>
      <c r="B148" s="839"/>
      <c r="C148" s="51"/>
      <c r="D148" s="51"/>
      <c r="E148" s="839"/>
      <c r="F148" s="861"/>
      <c r="G148" s="868"/>
      <c r="H148" s="861"/>
      <c r="I148" s="51"/>
    </row>
    <row r="149" spans="1:9" s="113" customFormat="1" ht="13.5" customHeight="1">
      <c r="A149" s="887"/>
      <c r="B149" s="839"/>
      <c r="C149" s="51"/>
      <c r="D149" s="51"/>
      <c r="E149" s="839"/>
      <c r="F149" s="861"/>
      <c r="G149" s="868"/>
      <c r="H149" s="861"/>
      <c r="I149" s="51"/>
    </row>
    <row r="150" spans="1:9" s="113" customFormat="1" ht="13.5" customHeight="1">
      <c r="A150" s="887"/>
      <c r="B150" s="839"/>
      <c r="C150" s="51"/>
      <c r="D150" s="51"/>
      <c r="E150" s="839"/>
      <c r="F150" s="861"/>
      <c r="G150" s="868"/>
      <c r="H150" s="861"/>
      <c r="I150" s="51"/>
    </row>
    <row r="151" spans="1:9" s="113" customFormat="1" ht="13.5" customHeight="1">
      <c r="A151" s="887"/>
      <c r="B151" s="839"/>
      <c r="C151" s="51"/>
      <c r="D151" s="51"/>
      <c r="E151" s="839"/>
      <c r="F151" s="861"/>
      <c r="G151" s="868"/>
      <c r="H151" s="861"/>
      <c r="I151" s="51"/>
    </row>
    <row r="152" spans="1:9" s="113" customFormat="1" ht="13.5" customHeight="1">
      <c r="A152" s="887"/>
      <c r="B152" s="839"/>
      <c r="C152" s="51"/>
      <c r="D152" s="51"/>
      <c r="E152" s="839"/>
      <c r="F152" s="861"/>
      <c r="G152" s="868"/>
      <c r="H152" s="861"/>
      <c r="I152" s="51"/>
    </row>
    <row r="153" spans="1:9" s="113" customFormat="1" ht="13.5" customHeight="1">
      <c r="A153" s="887"/>
      <c r="B153" s="839"/>
      <c r="C153" s="51"/>
      <c r="D153" s="51"/>
      <c r="E153" s="839"/>
      <c r="F153" s="861"/>
      <c r="G153" s="868"/>
      <c r="H153" s="861"/>
      <c r="I153" s="51"/>
    </row>
    <row r="154" spans="1:9" s="113" customFormat="1" ht="13.5" customHeight="1">
      <c r="A154" s="887"/>
      <c r="B154" s="839"/>
      <c r="C154" s="51"/>
      <c r="D154" s="51"/>
      <c r="E154" s="839"/>
      <c r="F154" s="861"/>
      <c r="G154" s="868"/>
      <c r="H154" s="861"/>
      <c r="I154" s="51"/>
    </row>
    <row r="155" spans="1:9" s="113" customFormat="1" ht="13.5" customHeight="1">
      <c r="A155" s="887"/>
      <c r="B155" s="839"/>
      <c r="C155" s="51"/>
      <c r="D155" s="51"/>
      <c r="E155" s="839"/>
      <c r="F155" s="861"/>
      <c r="G155" s="868"/>
      <c r="H155" s="861"/>
      <c r="I155" s="51"/>
    </row>
    <row r="156" spans="1:9" s="113" customFormat="1" ht="13.5" customHeight="1">
      <c r="A156" s="887"/>
      <c r="B156" s="839"/>
      <c r="C156" s="51"/>
      <c r="D156" s="51"/>
      <c r="E156" s="839"/>
      <c r="F156" s="861"/>
      <c r="G156" s="868"/>
      <c r="H156" s="861"/>
      <c r="I156" s="51"/>
    </row>
    <row r="157" spans="1:9" s="113" customFormat="1" ht="13.5" customHeight="1">
      <c r="A157" s="887"/>
      <c r="B157" s="839"/>
      <c r="C157" s="51"/>
      <c r="D157" s="51"/>
      <c r="E157" s="839"/>
      <c r="F157" s="861"/>
      <c r="G157" s="868"/>
      <c r="H157" s="861"/>
      <c r="I157" s="51"/>
    </row>
    <row r="158" spans="1:9" s="113" customFormat="1" ht="13.5" customHeight="1">
      <c r="A158" s="887"/>
      <c r="B158" s="839"/>
      <c r="C158" s="51"/>
      <c r="D158" s="51"/>
      <c r="E158" s="839"/>
      <c r="F158" s="861"/>
      <c r="G158" s="868"/>
      <c r="H158" s="861"/>
      <c r="I158" s="51"/>
    </row>
    <row r="159" spans="1:9" s="113" customFormat="1" ht="13.5" customHeight="1">
      <c r="A159" s="887"/>
      <c r="B159" s="839"/>
      <c r="C159" s="51"/>
      <c r="D159" s="51"/>
      <c r="E159" s="839"/>
      <c r="F159" s="861"/>
      <c r="G159" s="868"/>
      <c r="H159" s="861"/>
      <c r="I159" s="51"/>
    </row>
    <row r="160" spans="1:9" s="113" customFormat="1" ht="13.5" customHeight="1">
      <c r="A160" s="887"/>
      <c r="B160" s="839"/>
      <c r="C160" s="51"/>
      <c r="D160" s="51"/>
      <c r="E160" s="839"/>
      <c r="F160" s="861"/>
      <c r="G160" s="868"/>
      <c r="H160" s="861"/>
      <c r="I160" s="51"/>
    </row>
    <row r="161" spans="1:9" s="113" customFormat="1" ht="13.5" customHeight="1">
      <c r="A161" s="887"/>
      <c r="B161" s="839"/>
      <c r="C161" s="51"/>
      <c r="D161" s="51"/>
      <c r="E161" s="839"/>
      <c r="F161" s="861"/>
      <c r="G161" s="868"/>
      <c r="H161" s="861"/>
      <c r="I161" s="51"/>
    </row>
    <row r="162" spans="1:9" s="113" customFormat="1" ht="13.5" customHeight="1">
      <c r="A162" s="887"/>
      <c r="B162" s="839"/>
      <c r="C162" s="51"/>
      <c r="D162" s="51"/>
      <c r="E162" s="839"/>
      <c r="F162" s="861"/>
      <c r="G162" s="868"/>
      <c r="H162" s="861"/>
      <c r="I162" s="51"/>
    </row>
    <row r="163" spans="1:9" s="113" customFormat="1" ht="13.5" customHeight="1">
      <c r="A163" s="887"/>
      <c r="B163" s="839"/>
      <c r="C163" s="51"/>
      <c r="D163" s="51"/>
      <c r="E163" s="839"/>
      <c r="F163" s="861"/>
      <c r="G163" s="868"/>
      <c r="H163" s="861"/>
      <c r="I163" s="51"/>
    </row>
    <row r="164" spans="1:9" ht="13.5" customHeight="1">
      <c r="H164" s="51"/>
    </row>
    <row r="165" spans="1:9" ht="13.5" customHeight="1">
      <c r="H165" s="51"/>
    </row>
    <row r="166" spans="1:9" ht="13.5" customHeight="1">
      <c r="H166" s="51"/>
    </row>
    <row r="167" spans="1:9" ht="13.5" customHeight="1">
      <c r="H167" s="51"/>
    </row>
    <row r="168" spans="1:9" ht="13.5" customHeight="1">
      <c r="H168" s="51"/>
    </row>
    <row r="169" spans="1:9" ht="13.5" customHeight="1">
      <c r="H169" s="51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8">
    <tabColor rgb="FFCCFFFF"/>
  </sheetPr>
  <dimension ref="A1:I153"/>
  <sheetViews>
    <sheetView view="pageBreakPreview" zoomScaleNormal="100" zoomScaleSheetLayoutView="100" workbookViewId="0">
      <selection activeCell="D25" sqref="D25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6"/>
      <c r="E1" s="894"/>
      <c r="H1" s="898" t="s">
        <v>276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1425</v>
      </c>
      <c r="D3" s="895"/>
      <c r="E3" s="894"/>
      <c r="H3" s="895"/>
    </row>
    <row r="4" spans="1:9" ht="12.75">
      <c r="A4" s="834" t="s">
        <v>160</v>
      </c>
      <c r="B4" s="899"/>
      <c r="C4" s="900" t="s">
        <v>1426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81" customFormat="1" ht="12.75" customHeight="1">
      <c r="A9" s="840"/>
      <c r="B9" s="901">
        <v>451120</v>
      </c>
      <c r="C9" s="842"/>
      <c r="D9" s="843" t="s">
        <v>185</v>
      </c>
      <c r="E9" s="844"/>
      <c r="F9" s="845"/>
      <c r="G9" s="846"/>
      <c r="H9" s="847">
        <f>SUM(H11:H15)</f>
        <v>0</v>
      </c>
    </row>
    <row r="10" spans="1:9" s="81" customFormat="1" ht="12.75" customHeight="1">
      <c r="A10" s="840"/>
      <c r="B10" s="901"/>
      <c r="C10" s="842"/>
      <c r="D10" s="843"/>
      <c r="E10" s="844"/>
      <c r="F10" s="845"/>
      <c r="G10" s="846"/>
      <c r="H10" s="847"/>
    </row>
    <row r="11" spans="1:9" s="81" customFormat="1" ht="12.75">
      <c r="A11" s="849">
        <v>1</v>
      </c>
      <c r="B11" s="850"/>
      <c r="C11" s="902" t="s">
        <v>358</v>
      </c>
      <c r="D11" s="903" t="s">
        <v>359</v>
      </c>
      <c r="E11" s="904" t="s">
        <v>176</v>
      </c>
      <c r="F11" s="854">
        <v>35</v>
      </c>
      <c r="G11" s="1275"/>
      <c r="H11" s="855">
        <f>ROUND(F11*G11,2)</f>
        <v>0</v>
      </c>
      <c r="I11" s="1275"/>
    </row>
    <row r="12" spans="1:9" ht="12.75">
      <c r="A12" s="849">
        <v>2</v>
      </c>
      <c r="B12" s="850"/>
      <c r="C12" s="902" t="s">
        <v>186</v>
      </c>
      <c r="D12" s="903" t="s">
        <v>187</v>
      </c>
      <c r="E12" s="904" t="s">
        <v>188</v>
      </c>
      <c r="F12" s="854">
        <v>10</v>
      </c>
      <c r="G12" s="1275"/>
      <c r="H12" s="855">
        <f t="shared" ref="H12:H15" si="0">ROUND(F12*G12,2)</f>
        <v>0</v>
      </c>
      <c r="I12" s="1275"/>
    </row>
    <row r="13" spans="1:9" ht="12.75">
      <c r="A13" s="849">
        <v>3</v>
      </c>
      <c r="B13" s="850"/>
      <c r="C13" s="902" t="s">
        <v>442</v>
      </c>
      <c r="D13" s="903" t="s">
        <v>443</v>
      </c>
      <c r="E13" s="904" t="s">
        <v>188</v>
      </c>
      <c r="F13" s="854">
        <v>1</v>
      </c>
      <c r="G13" s="1275"/>
      <c r="H13" s="855">
        <f t="shared" si="0"/>
        <v>0</v>
      </c>
      <c r="I13" s="1275"/>
    </row>
    <row r="14" spans="1:9" ht="12.75">
      <c r="A14" s="849">
        <v>4</v>
      </c>
      <c r="B14" s="850"/>
      <c r="C14" s="902" t="s">
        <v>360</v>
      </c>
      <c r="D14" s="903" t="s">
        <v>361</v>
      </c>
      <c r="E14" s="904" t="s">
        <v>188</v>
      </c>
      <c r="F14" s="854">
        <v>10</v>
      </c>
      <c r="G14" s="1275"/>
      <c r="H14" s="855">
        <f t="shared" si="0"/>
        <v>0</v>
      </c>
      <c r="I14" s="1275"/>
    </row>
    <row r="15" spans="1:9" ht="12.75">
      <c r="A15" s="849">
        <v>5</v>
      </c>
      <c r="B15" s="850"/>
      <c r="C15" s="902" t="s">
        <v>199</v>
      </c>
      <c r="D15" s="903" t="s">
        <v>444</v>
      </c>
      <c r="E15" s="904" t="s">
        <v>188</v>
      </c>
      <c r="F15" s="854">
        <v>1</v>
      </c>
      <c r="G15" s="1275"/>
      <c r="H15" s="855">
        <f t="shared" si="0"/>
        <v>0</v>
      </c>
      <c r="I15" s="1275"/>
    </row>
    <row r="16" spans="1:9" ht="12.75">
      <c r="A16" s="857"/>
      <c r="B16" s="858"/>
      <c r="D16" s="905"/>
      <c r="E16" s="860"/>
      <c r="G16" s="51"/>
      <c r="H16" s="51"/>
    </row>
    <row r="17" spans="1:9" ht="12.75">
      <c r="A17" s="857"/>
      <c r="B17" s="901">
        <v>453143</v>
      </c>
      <c r="C17" s="842"/>
      <c r="D17" s="843" t="s">
        <v>445</v>
      </c>
      <c r="F17" s="51"/>
      <c r="G17" s="51"/>
      <c r="H17" s="847">
        <f>SUM(H19:H24)</f>
        <v>0</v>
      </c>
    </row>
    <row r="18" spans="1:9" ht="12.75">
      <c r="A18" s="857"/>
      <c r="B18" s="901"/>
      <c r="C18" s="842"/>
      <c r="D18" s="843"/>
      <c r="F18" s="51"/>
      <c r="G18" s="51"/>
      <c r="H18" s="847"/>
    </row>
    <row r="19" spans="1:9" ht="12.75">
      <c r="A19" s="849">
        <v>6</v>
      </c>
      <c r="B19" s="850"/>
      <c r="C19" s="902">
        <v>92022001</v>
      </c>
      <c r="D19" s="903" t="s">
        <v>383</v>
      </c>
      <c r="E19" s="904" t="s">
        <v>180</v>
      </c>
      <c r="F19" s="854">
        <v>1</v>
      </c>
      <c r="G19" s="1275"/>
      <c r="H19" s="855">
        <f>ROUND(F19*G19,2)</f>
        <v>0</v>
      </c>
      <c r="I19" s="1275"/>
    </row>
    <row r="20" spans="1:9" ht="25.5">
      <c r="A20" s="849">
        <v>7</v>
      </c>
      <c r="B20" s="850"/>
      <c r="C20" s="902">
        <v>92020403</v>
      </c>
      <c r="D20" s="903" t="s">
        <v>446</v>
      </c>
      <c r="E20" s="904" t="s">
        <v>176</v>
      </c>
      <c r="F20" s="854">
        <v>6</v>
      </c>
      <c r="G20" s="1275"/>
      <c r="H20" s="855">
        <f t="shared" ref="H20:H24" si="1">ROUND(F20*G20,2)</f>
        <v>0</v>
      </c>
      <c r="I20" s="1275"/>
    </row>
    <row r="21" spans="1:9" ht="12.75">
      <c r="A21" s="849">
        <v>8</v>
      </c>
      <c r="B21" s="850"/>
      <c r="C21" s="902">
        <v>92020401</v>
      </c>
      <c r="D21" s="903" t="s">
        <v>370</v>
      </c>
      <c r="E21" s="904" t="s">
        <v>176</v>
      </c>
      <c r="F21" s="854">
        <v>280</v>
      </c>
      <c r="G21" s="1275"/>
      <c r="H21" s="855">
        <f t="shared" si="1"/>
        <v>0</v>
      </c>
      <c r="I21" s="1275"/>
    </row>
    <row r="22" spans="1:9" ht="12.75">
      <c r="A22" s="849">
        <v>9</v>
      </c>
      <c r="B22" s="850"/>
      <c r="C22" s="902">
        <v>92020203</v>
      </c>
      <c r="D22" s="903" t="s">
        <v>447</v>
      </c>
      <c r="E22" s="904" t="s">
        <v>180</v>
      </c>
      <c r="F22" s="854">
        <v>1</v>
      </c>
      <c r="G22" s="1275"/>
      <c r="H22" s="855">
        <f t="shared" si="1"/>
        <v>0</v>
      </c>
      <c r="I22" s="1275"/>
    </row>
    <row r="23" spans="1:9" ht="12.75">
      <c r="A23" s="849">
        <v>10</v>
      </c>
      <c r="B23" s="850"/>
      <c r="C23" s="906">
        <v>92020107</v>
      </c>
      <c r="D23" s="903" t="s">
        <v>368</v>
      </c>
      <c r="E23" s="904" t="s">
        <v>176</v>
      </c>
      <c r="F23" s="854">
        <v>30</v>
      </c>
      <c r="G23" s="1275"/>
      <c r="H23" s="855">
        <f t="shared" si="1"/>
        <v>0</v>
      </c>
      <c r="I23" s="1275"/>
    </row>
    <row r="24" spans="1:9" ht="12.75">
      <c r="A24" s="849">
        <v>11</v>
      </c>
      <c r="B24" s="850"/>
      <c r="C24" s="906">
        <v>92022501</v>
      </c>
      <c r="D24" s="903" t="s">
        <v>372</v>
      </c>
      <c r="E24" s="904" t="s">
        <v>180</v>
      </c>
      <c r="F24" s="854">
        <v>6</v>
      </c>
      <c r="G24" s="1275"/>
      <c r="H24" s="855">
        <f t="shared" si="1"/>
        <v>0</v>
      </c>
      <c r="I24" s="1275"/>
    </row>
    <row r="25" spans="1:9" ht="12.75">
      <c r="A25" s="848"/>
      <c r="B25" s="862"/>
      <c r="C25" s="907"/>
      <c r="D25" s="425"/>
      <c r="E25" s="899"/>
      <c r="F25" s="864"/>
      <c r="G25" s="846"/>
      <c r="H25" s="846"/>
      <c r="I25" s="846"/>
    </row>
    <row r="26" spans="1:9" ht="12.75">
      <c r="A26" s="848"/>
      <c r="B26" s="901">
        <v>453162</v>
      </c>
      <c r="C26" s="842"/>
      <c r="D26" s="843" t="s">
        <v>362</v>
      </c>
      <c r="E26" s="899"/>
      <c r="F26" s="864"/>
      <c r="G26" s="846"/>
      <c r="H26" s="847">
        <f>SUM(H28:H29)</f>
        <v>0</v>
      </c>
      <c r="I26" s="846"/>
    </row>
    <row r="27" spans="1:9" ht="12.75">
      <c r="A27" s="848"/>
      <c r="B27" s="901"/>
      <c r="C27" s="842"/>
      <c r="D27" s="843"/>
      <c r="E27" s="899"/>
      <c r="F27" s="864"/>
      <c r="G27" s="846"/>
      <c r="H27" s="847"/>
      <c r="I27" s="846"/>
    </row>
    <row r="28" spans="1:9" ht="12.75">
      <c r="A28" s="849">
        <v>12</v>
      </c>
      <c r="B28" s="850"/>
      <c r="C28" s="902">
        <v>92050701</v>
      </c>
      <c r="D28" s="903" t="s">
        <v>355</v>
      </c>
      <c r="E28" s="904" t="s">
        <v>180</v>
      </c>
      <c r="F28" s="854">
        <v>3</v>
      </c>
      <c r="G28" s="1275"/>
      <c r="H28" s="855">
        <f>ROUND(F28*G28,2)</f>
        <v>0</v>
      </c>
      <c r="I28" s="1275"/>
    </row>
    <row r="29" spans="1:9" ht="12.75">
      <c r="A29" s="849">
        <v>13</v>
      </c>
      <c r="B29" s="850"/>
      <c r="C29" s="902">
        <v>92050702</v>
      </c>
      <c r="D29" s="903" t="s">
        <v>357</v>
      </c>
      <c r="E29" s="904" t="s">
        <v>180</v>
      </c>
      <c r="F29" s="854">
        <v>3</v>
      </c>
      <c r="G29" s="1275"/>
      <c r="H29" s="855">
        <f>ROUND(F29*G29,2)</f>
        <v>0</v>
      </c>
      <c r="I29" s="1275"/>
    </row>
    <row r="30" spans="1:9" ht="12.75">
      <c r="A30" s="848"/>
      <c r="B30" s="862"/>
      <c r="C30" s="907"/>
      <c r="D30" s="425"/>
      <c r="E30" s="899"/>
      <c r="F30" s="864"/>
      <c r="G30" s="846"/>
      <c r="H30" s="846"/>
      <c r="I30" s="846"/>
    </row>
    <row r="31" spans="1:9" ht="12.75">
      <c r="A31" s="848"/>
      <c r="B31" s="901">
        <v>453170</v>
      </c>
      <c r="C31" s="842"/>
      <c r="D31" s="843" t="s">
        <v>305</v>
      </c>
      <c r="E31" s="899"/>
      <c r="F31" s="864"/>
      <c r="G31" s="846"/>
      <c r="H31" s="847">
        <f>SUM(H33:H35)</f>
        <v>0</v>
      </c>
      <c r="I31" s="846"/>
    </row>
    <row r="32" spans="1:9" ht="12.75">
      <c r="A32" s="848"/>
      <c r="B32" s="901"/>
      <c r="C32" s="842"/>
      <c r="D32" s="843"/>
      <c r="E32" s="899"/>
      <c r="F32" s="864"/>
      <c r="G32" s="846"/>
      <c r="H32" s="847"/>
      <c r="I32" s="846"/>
    </row>
    <row r="33" spans="1:9" ht="12.75">
      <c r="A33" s="849">
        <v>14</v>
      </c>
      <c r="B33" s="850"/>
      <c r="C33" s="902">
        <v>91221001</v>
      </c>
      <c r="D33" s="903" t="s">
        <v>448</v>
      </c>
      <c r="E33" s="904" t="s">
        <v>176</v>
      </c>
      <c r="F33" s="854">
        <v>25</v>
      </c>
      <c r="G33" s="1275"/>
      <c r="H33" s="855">
        <f>ROUND(F33*G33,2)</f>
        <v>0</v>
      </c>
      <c r="I33" s="1275"/>
    </row>
    <row r="34" spans="1:9" ht="12.75">
      <c r="A34" s="849">
        <v>17</v>
      </c>
      <c r="B34" s="850"/>
      <c r="C34" s="902">
        <v>91120301</v>
      </c>
      <c r="D34" s="903" t="s">
        <v>449</v>
      </c>
      <c r="E34" s="904" t="s">
        <v>180</v>
      </c>
      <c r="F34" s="854">
        <v>1</v>
      </c>
      <c r="G34" s="1275"/>
      <c r="H34" s="855">
        <f t="shared" ref="H34:H35" si="2">ROUND(F34*G34,2)</f>
        <v>0</v>
      </c>
      <c r="I34" s="1275"/>
    </row>
    <row r="35" spans="1:9" ht="12.75">
      <c r="A35" s="849">
        <v>18</v>
      </c>
      <c r="B35" s="850"/>
      <c r="C35" s="902">
        <v>91120401</v>
      </c>
      <c r="D35" s="903" t="s">
        <v>450</v>
      </c>
      <c r="E35" s="904" t="s">
        <v>180</v>
      </c>
      <c r="F35" s="854">
        <v>15</v>
      </c>
      <c r="G35" s="1275"/>
      <c r="H35" s="855">
        <f t="shared" si="2"/>
        <v>0</v>
      </c>
      <c r="I35" s="1275"/>
    </row>
    <row r="36" spans="1:9" ht="12.75">
      <c r="A36" s="857"/>
      <c r="B36" s="865"/>
      <c r="C36" s="866"/>
      <c r="D36" s="867"/>
      <c r="E36" s="860"/>
      <c r="H36" s="868"/>
    </row>
    <row r="37" spans="1:9" ht="15">
      <c r="A37" s="857"/>
      <c r="B37" s="865"/>
      <c r="C37" s="866"/>
      <c r="D37" s="869" t="s">
        <v>181</v>
      </c>
      <c r="E37" s="870"/>
      <c r="F37" s="871"/>
      <c r="G37" s="872"/>
      <c r="H37" s="873">
        <f>H9+H17+H26+H31</f>
        <v>0</v>
      </c>
    </row>
    <row r="38" spans="1:9" ht="13.5" customHeight="1">
      <c r="A38" s="857"/>
      <c r="B38" s="874"/>
      <c r="C38" s="875"/>
      <c r="D38" s="876"/>
      <c r="E38" s="857"/>
    </row>
    <row r="39" spans="1:9" s="52" customFormat="1" ht="12.75">
      <c r="A39" s="857"/>
      <c r="B39" s="857"/>
      <c r="C39" s="857"/>
      <c r="D39" s="51"/>
      <c r="E39" s="860"/>
      <c r="F39" s="861"/>
      <c r="G39" s="868"/>
      <c r="H39" s="861"/>
    </row>
    <row r="40" spans="1:9" s="112" customFormat="1" ht="12.75">
      <c r="A40" s="857"/>
      <c r="B40" s="857"/>
      <c r="C40" s="857"/>
      <c r="E40" s="865"/>
      <c r="F40" s="861"/>
      <c r="G40" s="868"/>
      <c r="H40" s="861"/>
    </row>
    <row r="41" spans="1:9" ht="13.5" customHeight="1">
      <c r="A41" s="857"/>
      <c r="B41" s="857"/>
      <c r="C41" s="857"/>
      <c r="E41" s="865"/>
    </row>
    <row r="42" spans="1:9" ht="12.75">
      <c r="A42" s="857"/>
      <c r="B42" s="857"/>
      <c r="C42" s="857"/>
      <c r="E42" s="865"/>
    </row>
    <row r="43" spans="1:9" ht="12.75">
      <c r="A43" s="857"/>
      <c r="B43" s="857"/>
      <c r="C43" s="857"/>
      <c r="E43" s="860"/>
    </row>
    <row r="44" spans="1:9" ht="12.75">
      <c r="A44" s="857"/>
      <c r="B44" s="857"/>
      <c r="C44" s="857"/>
      <c r="E44" s="860"/>
    </row>
    <row r="45" spans="1:9" s="52" customFormat="1" ht="12.75">
      <c r="A45" s="857"/>
      <c r="B45" s="857"/>
      <c r="C45" s="857"/>
      <c r="D45" s="879"/>
      <c r="E45" s="860"/>
      <c r="F45" s="861"/>
      <c r="G45" s="868"/>
      <c r="H45" s="861"/>
    </row>
    <row r="46" spans="1:9" ht="12.75">
      <c r="A46" s="857"/>
      <c r="B46" s="865"/>
      <c r="C46" s="866"/>
      <c r="D46" s="879"/>
      <c r="E46" s="860"/>
    </row>
    <row r="47" spans="1:9" s="52" customFormat="1" ht="12.75" customHeight="1">
      <c r="A47" s="857"/>
      <c r="B47" s="865"/>
      <c r="C47" s="866"/>
      <c r="D47" s="867"/>
      <c r="E47" s="860"/>
      <c r="F47" s="861"/>
      <c r="G47" s="868"/>
      <c r="H47" s="861"/>
    </row>
    <row r="48" spans="1:9" ht="12.75">
      <c r="A48" s="857"/>
      <c r="B48" s="865"/>
      <c r="C48" s="866"/>
      <c r="D48" s="879"/>
      <c r="E48" s="860"/>
    </row>
    <row r="49" spans="1:8" ht="12.75">
      <c r="A49" s="857"/>
      <c r="B49" s="865"/>
      <c r="C49" s="866"/>
      <c r="D49" s="879"/>
      <c r="E49" s="860"/>
    </row>
    <row r="50" spans="1:8" ht="12.75">
      <c r="A50" s="857"/>
      <c r="B50" s="865"/>
      <c r="C50" s="866"/>
      <c r="D50" s="879"/>
      <c r="E50" s="860"/>
    </row>
    <row r="51" spans="1:8" ht="15.75">
      <c r="A51" s="857"/>
      <c r="B51" s="880"/>
      <c r="C51" s="881"/>
      <c r="D51" s="867"/>
      <c r="E51" s="882"/>
    </row>
    <row r="52" spans="1:8" ht="12.75">
      <c r="A52" s="857"/>
      <c r="B52" s="874"/>
      <c r="C52" s="883"/>
      <c r="D52" s="876"/>
      <c r="E52" s="857"/>
    </row>
    <row r="53" spans="1:8" s="52" customFormat="1" ht="12.75" customHeight="1">
      <c r="A53" s="857"/>
      <c r="B53" s="865"/>
      <c r="C53" s="866"/>
      <c r="D53" s="878"/>
      <c r="E53" s="860"/>
      <c r="F53" s="861"/>
      <c r="G53" s="868"/>
      <c r="H53" s="861"/>
    </row>
    <row r="54" spans="1:8" s="52" customFormat="1" ht="12.75" customHeight="1">
      <c r="A54" s="857"/>
      <c r="B54" s="880"/>
      <c r="C54" s="881"/>
      <c r="D54" s="867"/>
      <c r="E54" s="882"/>
      <c r="F54" s="861"/>
      <c r="G54" s="868"/>
      <c r="H54" s="861"/>
    </row>
    <row r="55" spans="1:8" ht="12.75">
      <c r="A55" s="857"/>
      <c r="B55" s="865"/>
      <c r="C55" s="866"/>
      <c r="D55" s="867"/>
      <c r="E55" s="860"/>
    </row>
    <row r="56" spans="1:8" ht="12.75">
      <c r="A56" s="857"/>
      <c r="B56" s="865"/>
      <c r="C56" s="866"/>
      <c r="D56" s="867"/>
      <c r="E56" s="860"/>
    </row>
    <row r="57" spans="1:8" ht="12.75">
      <c r="A57" s="857"/>
      <c r="B57" s="865"/>
      <c r="C57" s="866"/>
      <c r="D57" s="879"/>
      <c r="E57" s="860"/>
    </row>
    <row r="58" spans="1:8" ht="12.75">
      <c r="A58" s="857"/>
      <c r="B58" s="865"/>
      <c r="C58" s="866"/>
      <c r="D58" s="879"/>
      <c r="E58" s="860"/>
    </row>
    <row r="59" spans="1:8" ht="12.75">
      <c r="A59" s="857"/>
      <c r="B59" s="865"/>
      <c r="C59" s="866"/>
      <c r="D59" s="879"/>
      <c r="E59" s="860"/>
    </row>
    <row r="60" spans="1:8" ht="15.75">
      <c r="A60" s="857"/>
      <c r="B60" s="880"/>
      <c r="C60" s="881"/>
      <c r="D60" s="867"/>
      <c r="E60" s="882"/>
    </row>
    <row r="61" spans="1:8" ht="15.75">
      <c r="A61" s="857"/>
      <c r="B61" s="880"/>
      <c r="C61" s="881"/>
      <c r="D61" s="884"/>
      <c r="E61" s="882"/>
    </row>
    <row r="62" spans="1:8" ht="12.75">
      <c r="A62" s="857"/>
      <c r="B62" s="865"/>
      <c r="C62" s="866"/>
      <c r="D62" s="878"/>
      <c r="E62" s="860"/>
    </row>
    <row r="63" spans="1:8" ht="12.75">
      <c r="A63" s="857"/>
      <c r="B63" s="865"/>
      <c r="C63" s="866"/>
      <c r="D63" s="867"/>
      <c r="E63" s="860"/>
    </row>
    <row r="64" spans="1:8" ht="12.75">
      <c r="A64" s="857"/>
      <c r="B64" s="865"/>
      <c r="C64" s="866"/>
      <c r="D64" s="867"/>
      <c r="E64" s="860"/>
    </row>
    <row r="65" spans="1:8" ht="12.75">
      <c r="A65" s="857"/>
      <c r="B65" s="865"/>
      <c r="C65" s="866"/>
      <c r="D65" s="879"/>
      <c r="E65" s="860"/>
    </row>
    <row r="66" spans="1:8" ht="12.75">
      <c r="A66" s="857"/>
      <c r="B66" s="865"/>
      <c r="C66" s="866"/>
      <c r="D66" s="879"/>
      <c r="E66" s="860"/>
    </row>
    <row r="67" spans="1:8" ht="12.75">
      <c r="A67" s="857"/>
      <c r="B67" s="865"/>
      <c r="C67" s="866"/>
      <c r="D67" s="879"/>
      <c r="E67" s="860"/>
    </row>
    <row r="68" spans="1:8" ht="12.75">
      <c r="A68" s="857"/>
      <c r="B68" s="865"/>
      <c r="C68" s="866"/>
      <c r="D68" s="867"/>
      <c r="E68" s="860"/>
    </row>
    <row r="69" spans="1:8" ht="12.75">
      <c r="A69" s="857"/>
      <c r="B69" s="865"/>
      <c r="C69" s="866"/>
      <c r="D69" s="879"/>
      <c r="E69" s="860"/>
    </row>
    <row r="70" spans="1:8" ht="12.75">
      <c r="A70" s="857"/>
      <c r="B70" s="865"/>
      <c r="C70" s="866"/>
      <c r="D70" s="878"/>
      <c r="E70" s="860"/>
    </row>
    <row r="71" spans="1:8" ht="13.5" customHeight="1">
      <c r="A71" s="857"/>
      <c r="B71" s="865"/>
      <c r="C71" s="866"/>
      <c r="D71" s="867"/>
      <c r="E71" s="860"/>
    </row>
    <row r="72" spans="1:8" ht="13.5" customHeight="1">
      <c r="A72" s="857"/>
      <c r="B72" s="865"/>
      <c r="C72" s="866"/>
      <c r="D72" s="879"/>
      <c r="E72" s="860"/>
    </row>
    <row r="73" spans="1:8" s="52" customFormat="1" ht="12.75">
      <c r="A73" s="857"/>
      <c r="B73" s="865"/>
      <c r="C73" s="866"/>
      <c r="D73" s="879"/>
      <c r="E73" s="860"/>
      <c r="F73" s="861"/>
      <c r="G73" s="868"/>
      <c r="H73" s="861"/>
    </row>
    <row r="74" spans="1:8" s="52" customFormat="1" ht="12.75">
      <c r="A74" s="857"/>
      <c r="B74" s="865"/>
      <c r="C74" s="866"/>
      <c r="D74" s="879"/>
      <c r="E74" s="860"/>
      <c r="F74" s="861"/>
      <c r="G74" s="868"/>
      <c r="H74" s="861"/>
    </row>
    <row r="75" spans="1:8" s="52" customFormat="1" ht="12.75">
      <c r="A75" s="857"/>
      <c r="B75" s="865"/>
      <c r="C75" s="866"/>
      <c r="D75" s="867"/>
      <c r="E75" s="860"/>
      <c r="F75" s="861"/>
      <c r="G75" s="868"/>
      <c r="H75" s="861"/>
    </row>
    <row r="76" spans="1:8" ht="13.5" customHeight="1">
      <c r="A76" s="857"/>
      <c r="B76" s="865"/>
      <c r="C76" s="866"/>
      <c r="D76" s="879"/>
      <c r="E76" s="860"/>
    </row>
    <row r="77" spans="1:8" ht="13.5" customHeight="1">
      <c r="A77" s="857"/>
      <c r="B77" s="865"/>
      <c r="C77" s="866"/>
      <c r="D77" s="878"/>
      <c r="E77" s="860"/>
    </row>
    <row r="78" spans="1:8" s="52" customFormat="1" ht="12.75">
      <c r="A78" s="857"/>
      <c r="B78" s="860"/>
      <c r="C78" s="877"/>
      <c r="D78" s="885"/>
      <c r="E78" s="860"/>
      <c r="F78" s="861"/>
      <c r="G78" s="868"/>
      <c r="H78" s="861"/>
    </row>
    <row r="79" spans="1:8" s="52" customFormat="1" ht="12.75">
      <c r="A79" s="857"/>
      <c r="B79" s="860"/>
      <c r="C79" s="877"/>
      <c r="D79" s="877"/>
      <c r="E79" s="860"/>
      <c r="F79" s="861"/>
      <c r="G79" s="868"/>
      <c r="H79" s="861"/>
    </row>
    <row r="80" spans="1:8" s="52" customFormat="1" ht="12.75">
      <c r="A80" s="857"/>
      <c r="B80" s="874"/>
      <c r="C80" s="883"/>
      <c r="D80" s="876"/>
      <c r="E80" s="857"/>
      <c r="F80" s="861"/>
      <c r="G80" s="868"/>
      <c r="H80" s="861"/>
    </row>
    <row r="81" spans="1:8" s="52" customFormat="1" ht="12.75">
      <c r="A81" s="857"/>
      <c r="B81" s="865"/>
      <c r="C81" s="886"/>
      <c r="D81" s="879"/>
      <c r="E81" s="860"/>
      <c r="F81" s="861"/>
      <c r="G81" s="868"/>
      <c r="H81" s="861"/>
    </row>
    <row r="82" spans="1:8" s="52" customFormat="1" ht="12.75">
      <c r="A82" s="857"/>
      <c r="B82" s="865"/>
      <c r="C82" s="886"/>
      <c r="D82" s="879"/>
      <c r="E82" s="860"/>
      <c r="F82" s="861"/>
      <c r="G82" s="868"/>
      <c r="H82" s="861"/>
    </row>
    <row r="83" spans="1:8" s="52" customFormat="1" ht="12.75">
      <c r="A83" s="857"/>
      <c r="B83" s="860"/>
      <c r="C83" s="877"/>
      <c r="D83" s="885"/>
      <c r="E83" s="860"/>
      <c r="F83" s="861"/>
      <c r="G83" s="868"/>
      <c r="H83" s="861"/>
    </row>
    <row r="84" spans="1:8" s="52" customFormat="1" ht="12.75">
      <c r="A84" s="857"/>
      <c r="B84" s="860"/>
      <c r="C84" s="877"/>
      <c r="D84" s="877"/>
      <c r="E84" s="860"/>
      <c r="F84" s="861"/>
      <c r="G84" s="868"/>
      <c r="H84" s="861"/>
    </row>
    <row r="85" spans="1:8" s="52" customFormat="1" ht="12.75">
      <c r="A85" s="857"/>
      <c r="B85" s="874"/>
      <c r="C85" s="883"/>
      <c r="D85" s="876"/>
      <c r="E85" s="857"/>
      <c r="F85" s="861"/>
      <c r="G85" s="868"/>
      <c r="H85" s="861"/>
    </row>
    <row r="86" spans="1:8" ht="13.5" customHeight="1">
      <c r="A86" s="857"/>
      <c r="B86" s="874"/>
      <c r="C86" s="883"/>
      <c r="D86" s="876"/>
      <c r="E86" s="857"/>
    </row>
    <row r="87" spans="1:8" s="52" customFormat="1" ht="12.75">
      <c r="A87" s="857"/>
      <c r="B87" s="865"/>
      <c r="C87" s="886"/>
      <c r="D87" s="878"/>
      <c r="E87" s="860"/>
      <c r="F87" s="861"/>
      <c r="G87" s="868"/>
      <c r="H87" s="861"/>
    </row>
    <row r="88" spans="1:8" s="52" customFormat="1" ht="12.75">
      <c r="A88" s="857"/>
      <c r="B88" s="865"/>
      <c r="C88" s="886"/>
      <c r="D88" s="879"/>
      <c r="E88" s="860"/>
      <c r="F88" s="861"/>
      <c r="G88" s="868"/>
      <c r="H88" s="861"/>
    </row>
    <row r="89" spans="1:8" ht="13.5" customHeight="1">
      <c r="A89" s="857"/>
      <c r="B89" s="865"/>
      <c r="C89" s="886"/>
      <c r="D89" s="878"/>
      <c r="E89" s="860"/>
    </row>
    <row r="90" spans="1:8" ht="13.5" customHeight="1">
      <c r="A90" s="857"/>
      <c r="B90" s="865"/>
      <c r="C90" s="886"/>
      <c r="D90" s="878"/>
      <c r="E90" s="860"/>
    </row>
    <row r="91" spans="1:8" s="52" customFormat="1" ht="12.75">
      <c r="A91" s="857"/>
      <c r="B91" s="865"/>
      <c r="C91" s="886"/>
      <c r="D91" s="878"/>
      <c r="E91" s="860"/>
      <c r="F91" s="861"/>
      <c r="G91" s="868"/>
      <c r="H91" s="861"/>
    </row>
    <row r="92" spans="1:8" s="52" customFormat="1" ht="12.75">
      <c r="A92" s="857"/>
      <c r="B92" s="865"/>
      <c r="C92" s="886"/>
      <c r="D92" s="879"/>
      <c r="E92" s="860"/>
      <c r="F92" s="861"/>
      <c r="G92" s="868"/>
      <c r="H92" s="861"/>
    </row>
    <row r="93" spans="1:8" ht="13.5" customHeight="1">
      <c r="A93" s="857"/>
      <c r="B93" s="860"/>
      <c r="C93" s="877"/>
      <c r="D93" s="877"/>
      <c r="E93" s="860"/>
    </row>
    <row r="94" spans="1:8" ht="13.5" customHeight="1">
      <c r="B94" s="840"/>
      <c r="C94" s="888"/>
      <c r="D94" s="889"/>
      <c r="E94" s="887"/>
    </row>
    <row r="95" spans="1:8" ht="13.5" customHeight="1">
      <c r="B95" s="848"/>
      <c r="C95" s="890"/>
      <c r="D95" s="425"/>
    </row>
    <row r="98" spans="1:8" ht="13.5" customHeight="1">
      <c r="B98" s="840"/>
      <c r="C98" s="888"/>
      <c r="D98" s="889"/>
      <c r="E98" s="887"/>
    </row>
    <row r="99" spans="1:8" ht="13.5" customHeight="1">
      <c r="B99" s="848"/>
      <c r="C99" s="890"/>
      <c r="D99" s="425"/>
    </row>
    <row r="100" spans="1:8" s="52" customFormat="1" ht="12.75">
      <c r="A100" s="887"/>
      <c r="B100" s="839"/>
      <c r="C100" s="51"/>
      <c r="D100" s="891"/>
      <c r="E100" s="839"/>
      <c r="F100" s="861"/>
      <c r="G100" s="868"/>
      <c r="H100" s="861"/>
    </row>
    <row r="101" spans="1:8" ht="13.5" customHeight="1">
      <c r="D101" s="891"/>
    </row>
    <row r="102" spans="1:8" ht="13.5" customHeight="1">
      <c r="D102" s="891"/>
    </row>
    <row r="103" spans="1:8" ht="13.5" customHeight="1">
      <c r="D103" s="891"/>
    </row>
    <row r="104" spans="1:8" ht="13.5" customHeight="1">
      <c r="D104" s="891"/>
    </row>
    <row r="107" spans="1:8" ht="13.5" customHeight="1">
      <c r="B107" s="848"/>
      <c r="C107" s="890"/>
      <c r="D107" s="425"/>
    </row>
    <row r="108" spans="1:8" ht="13.5" customHeight="1">
      <c r="D108" s="892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</row>
    <row r="137" spans="1:9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</row>
    <row r="138" spans="1:9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51"/>
    </row>
    <row r="139" spans="1:9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51"/>
    </row>
    <row r="140" spans="1:9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51"/>
    </row>
    <row r="141" spans="1:9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51"/>
    </row>
    <row r="142" spans="1:9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51"/>
    </row>
    <row r="143" spans="1:9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51"/>
    </row>
    <row r="144" spans="1:9" s="113" customFormat="1" ht="13.5" customHeight="1">
      <c r="A144" s="887"/>
      <c r="B144" s="839"/>
      <c r="C144" s="51"/>
      <c r="D144" s="51"/>
      <c r="E144" s="839"/>
      <c r="F144" s="861"/>
      <c r="G144" s="868"/>
      <c r="H144" s="861"/>
      <c r="I144" s="51"/>
    </row>
    <row r="145" spans="1:9" s="113" customFormat="1" ht="13.5" customHeight="1">
      <c r="A145" s="887"/>
      <c r="B145" s="839"/>
      <c r="C145" s="51"/>
      <c r="D145" s="51"/>
      <c r="E145" s="839"/>
      <c r="F145" s="861"/>
      <c r="G145" s="868"/>
      <c r="H145" s="861"/>
      <c r="I145" s="51"/>
    </row>
    <row r="146" spans="1:9" s="113" customFormat="1" ht="13.5" customHeight="1">
      <c r="A146" s="887"/>
      <c r="B146" s="839"/>
      <c r="C146" s="51"/>
      <c r="D146" s="51"/>
      <c r="E146" s="839"/>
      <c r="F146" s="861"/>
      <c r="G146" s="868"/>
      <c r="H146" s="861"/>
      <c r="I146" s="51"/>
    </row>
    <row r="147" spans="1:9" s="113" customFormat="1" ht="13.5" customHeight="1">
      <c r="A147" s="887"/>
      <c r="B147" s="839"/>
      <c r="C147" s="51"/>
      <c r="D147" s="51"/>
      <c r="E147" s="839"/>
      <c r="F147" s="861"/>
      <c r="G147" s="868"/>
      <c r="H147" s="861"/>
      <c r="I147" s="51"/>
    </row>
    <row r="148" spans="1:9" ht="13.5" customHeight="1">
      <c r="H148" s="51"/>
    </row>
    <row r="149" spans="1:9" ht="13.5" customHeight="1">
      <c r="H149" s="51"/>
    </row>
    <row r="150" spans="1:9" ht="13.5" customHeight="1">
      <c r="H150" s="51"/>
    </row>
    <row r="151" spans="1:9" ht="13.5" customHeight="1">
      <c r="H151" s="51"/>
    </row>
    <row r="152" spans="1:9" ht="13.5" customHeight="1">
      <c r="H152" s="51"/>
    </row>
    <row r="153" spans="1:9" ht="13.5" customHeight="1">
      <c r="H153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5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9">
    <tabColor rgb="FFCCFFFF"/>
  </sheetPr>
  <dimension ref="A1:I160"/>
  <sheetViews>
    <sheetView view="pageBreakPreview" zoomScaleNormal="130" zoomScaleSheetLayoutView="100" workbookViewId="0">
      <selection activeCell="D23" sqref="D23"/>
    </sheetView>
  </sheetViews>
  <sheetFormatPr defaultColWidth="9.140625" defaultRowHeight="12.75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64" customFormat="1" ht="13.5" thickBot="1">
      <c r="A1" s="829" t="s">
        <v>156</v>
      </c>
      <c r="B1" s="830"/>
      <c r="C1" s="831" t="s">
        <v>2</v>
      </c>
      <c r="D1" s="832"/>
      <c r="E1" s="830"/>
      <c r="H1" s="833" t="s">
        <v>276</v>
      </c>
    </row>
    <row r="2" spans="1:9" s="64" customFormat="1">
      <c r="A2" s="829"/>
      <c r="B2" s="830"/>
      <c r="C2" s="831"/>
      <c r="D2" s="831"/>
      <c r="E2" s="830"/>
      <c r="H2" s="831"/>
    </row>
    <row r="3" spans="1:9" s="64" customFormat="1">
      <c r="A3" s="829" t="s">
        <v>158</v>
      </c>
      <c r="B3" s="830"/>
      <c r="C3" s="831" t="s">
        <v>1428</v>
      </c>
      <c r="D3" s="831"/>
      <c r="E3" s="830"/>
      <c r="H3" s="831"/>
    </row>
    <row r="4" spans="1:9">
      <c r="A4" s="834" t="s">
        <v>160</v>
      </c>
      <c r="B4" s="835"/>
      <c r="C4" s="836" t="s">
        <v>1429</v>
      </c>
      <c r="D4" s="64"/>
      <c r="E4" s="835"/>
      <c r="F4" s="64"/>
      <c r="G4" s="64"/>
      <c r="H4" s="64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81" customFormat="1" ht="12.75" customHeight="1">
      <c r="A9" s="840"/>
      <c r="B9" s="841" t="s">
        <v>760</v>
      </c>
      <c r="C9" s="842"/>
      <c r="D9" s="843" t="s">
        <v>185</v>
      </c>
      <c r="E9" s="844"/>
      <c r="F9" s="845"/>
      <c r="G9" s="846"/>
      <c r="H9" s="847">
        <f>SUM(H11:H14)</f>
        <v>0</v>
      </c>
    </row>
    <row r="10" spans="1:9" s="81" customFormat="1" ht="12.75" customHeight="1">
      <c r="A10" s="425"/>
      <c r="B10" s="848"/>
      <c r="C10" s="425"/>
      <c r="D10" s="425"/>
      <c r="E10" s="848"/>
      <c r="F10" s="425"/>
      <c r="G10" s="425"/>
      <c r="H10" s="425"/>
    </row>
    <row r="11" spans="1:9" s="81" customFormat="1">
      <c r="A11" s="849">
        <v>1</v>
      </c>
      <c r="B11" s="850"/>
      <c r="C11" s="851" t="s">
        <v>186</v>
      </c>
      <c r="D11" s="852" t="s">
        <v>187</v>
      </c>
      <c r="E11" s="853" t="s">
        <v>188</v>
      </c>
      <c r="F11" s="854">
        <v>10.9</v>
      </c>
      <c r="G11" s="1275"/>
      <c r="H11" s="855">
        <f>ROUND(F11*G11,2)</f>
        <v>0</v>
      </c>
      <c r="I11" s="1275"/>
    </row>
    <row r="12" spans="1:9">
      <c r="A12" s="849">
        <v>2</v>
      </c>
      <c r="B12" s="850"/>
      <c r="C12" s="851" t="s">
        <v>761</v>
      </c>
      <c r="D12" s="852" t="s">
        <v>762</v>
      </c>
      <c r="E12" s="853" t="s">
        <v>188</v>
      </c>
      <c r="F12" s="854">
        <v>12</v>
      </c>
      <c r="G12" s="1275"/>
      <c r="H12" s="855">
        <f t="shared" ref="H12:H14" si="0">ROUND(F12*G12,2)</f>
        <v>0</v>
      </c>
      <c r="I12" s="1275"/>
    </row>
    <row r="13" spans="1:9">
      <c r="A13" s="849">
        <v>3</v>
      </c>
      <c r="B13" s="850"/>
      <c r="C13" s="851" t="s">
        <v>360</v>
      </c>
      <c r="D13" s="852" t="s">
        <v>361</v>
      </c>
      <c r="E13" s="853" t="s">
        <v>188</v>
      </c>
      <c r="F13" s="854">
        <v>22.9</v>
      </c>
      <c r="G13" s="1275"/>
      <c r="H13" s="855">
        <f t="shared" si="0"/>
        <v>0</v>
      </c>
      <c r="I13" s="1275"/>
    </row>
    <row r="14" spans="1:9">
      <c r="A14" s="849">
        <v>4</v>
      </c>
      <c r="B14" s="850"/>
      <c r="C14" s="851" t="s">
        <v>189</v>
      </c>
      <c r="D14" s="852" t="s">
        <v>377</v>
      </c>
      <c r="E14" s="853" t="s">
        <v>176</v>
      </c>
      <c r="F14" s="854">
        <v>20</v>
      </c>
      <c r="G14" s="1275"/>
      <c r="H14" s="855">
        <f t="shared" si="0"/>
        <v>0</v>
      </c>
      <c r="I14" s="1275"/>
    </row>
    <row r="15" spans="1:9">
      <c r="A15" s="857"/>
      <c r="B15" s="858"/>
      <c r="D15" s="859"/>
      <c r="E15" s="860"/>
      <c r="G15" s="51"/>
      <c r="H15" s="51"/>
    </row>
    <row r="16" spans="1:9">
      <c r="A16" s="857"/>
      <c r="B16" s="841" t="s">
        <v>787</v>
      </c>
      <c r="C16" s="842"/>
      <c r="D16" s="843" t="s">
        <v>788</v>
      </c>
      <c r="F16" s="51"/>
      <c r="G16" s="51"/>
      <c r="H16" s="847">
        <f>SUM(H18:H19)</f>
        <v>0</v>
      </c>
    </row>
    <row r="17" spans="1:9">
      <c r="A17" s="51"/>
      <c r="F17" s="51"/>
      <c r="G17" s="51"/>
      <c r="H17" s="51"/>
    </row>
    <row r="18" spans="1:9">
      <c r="A18" s="849">
        <v>5</v>
      </c>
      <c r="B18" s="850"/>
      <c r="C18" s="851" t="s">
        <v>789</v>
      </c>
      <c r="D18" s="852" t="s">
        <v>790</v>
      </c>
      <c r="E18" s="853" t="s">
        <v>267</v>
      </c>
      <c r="F18" s="854">
        <v>8</v>
      </c>
      <c r="G18" s="1275"/>
      <c r="H18" s="855">
        <f>ROUND(F18*G18,2)</f>
        <v>0</v>
      </c>
      <c r="I18" s="1275"/>
    </row>
    <row r="19" spans="1:9">
      <c r="A19" s="849">
        <v>6</v>
      </c>
      <c r="B19" s="850"/>
      <c r="C19" s="851">
        <v>92030301</v>
      </c>
      <c r="D19" s="852" t="s">
        <v>791</v>
      </c>
      <c r="E19" s="853" t="s">
        <v>176</v>
      </c>
      <c r="F19" s="854">
        <v>490</v>
      </c>
      <c r="G19" s="1275"/>
      <c r="H19" s="855">
        <f>ROUND(F19*G19,2)</f>
        <v>0</v>
      </c>
      <c r="I19" s="1275"/>
    </row>
    <row r="20" spans="1:9">
      <c r="A20" s="848"/>
      <c r="B20" s="862"/>
      <c r="C20" s="1397"/>
      <c r="D20" s="1398"/>
      <c r="E20" s="835"/>
      <c r="F20" s="864"/>
      <c r="G20" s="51"/>
      <c r="H20" s="846"/>
    </row>
    <row r="21" spans="1:9" s="1390" customFormat="1">
      <c r="A21" s="1391"/>
      <c r="B21" s="841" t="s">
        <v>1785</v>
      </c>
      <c r="C21" s="842"/>
      <c r="D21" s="843" t="s">
        <v>788</v>
      </c>
      <c r="E21" s="839"/>
      <c r="F21" s="51"/>
      <c r="G21" s="51"/>
      <c r="H21" s="847">
        <f>SUM(H23)</f>
        <v>0</v>
      </c>
    </row>
    <row r="22" spans="1:9" s="1390" customFormat="1">
      <c r="A22" s="1391"/>
      <c r="B22" s="1399"/>
      <c r="C22" s="1400"/>
      <c r="D22" s="1401"/>
      <c r="E22" s="1393"/>
      <c r="F22" s="1394"/>
      <c r="G22" s="1395"/>
      <c r="H22" s="1395"/>
    </row>
    <row r="23" spans="1:9">
      <c r="A23" s="849">
        <v>7</v>
      </c>
      <c r="B23" s="850"/>
      <c r="C23" s="851" t="s">
        <v>1783</v>
      </c>
      <c r="D23" s="852" t="s">
        <v>1784</v>
      </c>
      <c r="E23" s="853" t="s">
        <v>180</v>
      </c>
      <c r="F23" s="854">
        <v>4</v>
      </c>
      <c r="G23" s="1275"/>
      <c r="H23" s="855">
        <f t="shared" ref="H23" si="1">F23*G23</f>
        <v>0</v>
      </c>
      <c r="I23" s="1275"/>
    </row>
    <row r="24" spans="1:9">
      <c r="A24" s="848"/>
      <c r="B24" s="862"/>
      <c r="C24" s="1397"/>
      <c r="D24" s="1398"/>
      <c r="E24" s="835"/>
      <c r="F24" s="864"/>
      <c r="G24" s="846"/>
      <c r="H24" s="846"/>
    </row>
    <row r="25" spans="1:9">
      <c r="A25" s="857"/>
      <c r="B25" s="841" t="s">
        <v>771</v>
      </c>
      <c r="C25" s="842"/>
      <c r="D25" s="843" t="s">
        <v>772</v>
      </c>
      <c r="F25" s="51"/>
      <c r="G25" s="51"/>
      <c r="H25" s="847">
        <f>SUM(H27:H28)</f>
        <v>0</v>
      </c>
    </row>
    <row r="26" spans="1:9">
      <c r="A26" s="51"/>
      <c r="F26" s="51"/>
      <c r="G26" s="51"/>
      <c r="H26" s="51"/>
    </row>
    <row r="27" spans="1:9">
      <c r="A27" s="849">
        <v>8</v>
      </c>
      <c r="B27" s="850"/>
      <c r="C27" s="908">
        <v>91080106</v>
      </c>
      <c r="D27" s="852" t="s">
        <v>773</v>
      </c>
      <c r="E27" s="853" t="s">
        <v>176</v>
      </c>
      <c r="F27" s="854">
        <v>50</v>
      </c>
      <c r="G27" s="1276"/>
      <c r="H27" s="855">
        <f>ROUND(F27*G27,2)</f>
        <v>0</v>
      </c>
      <c r="I27" s="1276"/>
    </row>
    <row r="28" spans="1:9">
      <c r="A28" s="849">
        <v>9</v>
      </c>
      <c r="B28" s="850"/>
      <c r="C28" s="908">
        <v>91190102</v>
      </c>
      <c r="D28" s="852" t="s">
        <v>792</v>
      </c>
      <c r="E28" s="853" t="s">
        <v>180</v>
      </c>
      <c r="F28" s="854">
        <v>1</v>
      </c>
      <c r="G28" s="1276"/>
      <c r="H28" s="855">
        <f>ROUND(F28*G28,2)</f>
        <v>0</v>
      </c>
      <c r="I28" s="1276"/>
    </row>
    <row r="29" spans="1:9">
      <c r="A29" s="857"/>
      <c r="B29" s="841"/>
      <c r="D29" s="859"/>
      <c r="E29" s="860"/>
      <c r="G29" s="51"/>
      <c r="H29" s="51"/>
    </row>
    <row r="30" spans="1:9">
      <c r="A30" s="857"/>
      <c r="B30" s="841" t="s">
        <v>777</v>
      </c>
      <c r="C30" s="842"/>
      <c r="D30" s="843" t="s">
        <v>362</v>
      </c>
      <c r="F30" s="51"/>
      <c r="G30" s="51"/>
      <c r="H30" s="847">
        <f>SUM(H32:H34)</f>
        <v>0</v>
      </c>
    </row>
    <row r="31" spans="1:9">
      <c r="A31" s="51"/>
      <c r="F31" s="51"/>
      <c r="G31" s="51"/>
      <c r="H31" s="51"/>
    </row>
    <row r="32" spans="1:9">
      <c r="A32" s="849">
        <v>10</v>
      </c>
      <c r="B32" s="850"/>
      <c r="C32" s="908">
        <v>92020401</v>
      </c>
      <c r="D32" s="852" t="s">
        <v>370</v>
      </c>
      <c r="E32" s="853" t="s">
        <v>176</v>
      </c>
      <c r="F32" s="854">
        <v>415</v>
      </c>
      <c r="G32" s="1275"/>
      <c r="H32" s="855">
        <f>ROUND(F32*G32,2)</f>
        <v>0</v>
      </c>
      <c r="I32" s="1275"/>
    </row>
    <row r="33" spans="1:9">
      <c r="A33" s="849">
        <v>11</v>
      </c>
      <c r="B33" s="850"/>
      <c r="C33" s="908">
        <v>92022501</v>
      </c>
      <c r="D33" s="852" t="s">
        <v>372</v>
      </c>
      <c r="E33" s="853" t="s">
        <v>180</v>
      </c>
      <c r="F33" s="854">
        <v>50</v>
      </c>
      <c r="G33" s="1275"/>
      <c r="H33" s="855">
        <f t="shared" ref="H33:H34" si="2">ROUND(F33*G33,2)</f>
        <v>0</v>
      </c>
      <c r="I33" s="1275"/>
    </row>
    <row r="34" spans="1:9" ht="25.5">
      <c r="A34" s="849">
        <v>12</v>
      </c>
      <c r="B34" s="850"/>
      <c r="C34" s="851" t="s">
        <v>765</v>
      </c>
      <c r="D34" s="852" t="s">
        <v>766</v>
      </c>
      <c r="E34" s="853" t="s">
        <v>180</v>
      </c>
      <c r="F34" s="854">
        <v>6</v>
      </c>
      <c r="G34" s="1275"/>
      <c r="H34" s="855">
        <f t="shared" si="2"/>
        <v>0</v>
      </c>
      <c r="I34" s="1275"/>
    </row>
    <row r="35" spans="1:9">
      <c r="A35" s="857"/>
      <c r="B35" s="865"/>
      <c r="C35" s="866"/>
      <c r="D35" s="867"/>
      <c r="E35" s="860"/>
      <c r="H35" s="868"/>
    </row>
    <row r="36" spans="1:9" ht="15">
      <c r="A36" s="857"/>
      <c r="B36" s="865"/>
      <c r="C36" s="866"/>
      <c r="D36" s="869" t="s">
        <v>181</v>
      </c>
      <c r="E36" s="870"/>
      <c r="F36" s="871"/>
      <c r="G36" s="872"/>
      <c r="H36" s="873">
        <f>H9+H16+H25+H30+H21</f>
        <v>0</v>
      </c>
    </row>
    <row r="37" spans="1:9" ht="13.5" customHeight="1">
      <c r="A37" s="857"/>
      <c r="B37" s="874"/>
      <c r="C37" s="875"/>
      <c r="D37" s="876"/>
      <c r="E37" s="857"/>
    </row>
    <row r="38" spans="1:9" s="52" customFormat="1">
      <c r="A38" s="857"/>
      <c r="B38" s="857"/>
      <c r="C38" s="857"/>
      <c r="D38" s="51"/>
      <c r="E38" s="860"/>
      <c r="F38" s="861"/>
      <c r="G38" s="868"/>
      <c r="H38" s="861"/>
      <c r="I38" s="51"/>
    </row>
    <row r="39" spans="1:9" s="112" customFormat="1">
      <c r="A39" s="857"/>
      <c r="B39" s="857"/>
      <c r="C39" s="857"/>
      <c r="E39" s="865"/>
      <c r="F39" s="861"/>
      <c r="G39" s="868"/>
      <c r="H39" s="861"/>
      <c r="I39" s="51"/>
    </row>
    <row r="40" spans="1:9" ht="13.5" customHeight="1">
      <c r="A40" s="857"/>
      <c r="B40" s="857"/>
      <c r="C40" s="857"/>
      <c r="E40" s="865"/>
    </row>
    <row r="41" spans="1:9">
      <c r="A41" s="857"/>
      <c r="B41" s="857"/>
      <c r="C41" s="857"/>
      <c r="E41" s="865"/>
      <c r="I41" s="113"/>
    </row>
    <row r="42" spans="1:9">
      <c r="A42" s="857"/>
      <c r="B42" s="857"/>
      <c r="C42" s="857"/>
      <c r="E42" s="860"/>
    </row>
    <row r="43" spans="1:9">
      <c r="A43" s="857"/>
      <c r="B43" s="857"/>
      <c r="C43" s="857"/>
      <c r="E43" s="860"/>
    </row>
    <row r="44" spans="1:9">
      <c r="A44" s="857"/>
      <c r="B44" s="857"/>
      <c r="C44" s="857"/>
      <c r="E44" s="860"/>
    </row>
    <row r="45" spans="1:9">
      <c r="A45" s="857"/>
      <c r="B45" s="857"/>
      <c r="C45" s="857"/>
      <c r="E45" s="860"/>
    </row>
    <row r="46" spans="1:9">
      <c r="A46" s="857"/>
      <c r="B46" s="857"/>
      <c r="C46" s="857"/>
      <c r="D46" s="876"/>
      <c r="E46" s="860"/>
    </row>
    <row r="47" spans="1:9">
      <c r="A47" s="857"/>
      <c r="B47" s="857"/>
      <c r="C47" s="857"/>
      <c r="D47" s="877"/>
      <c r="E47" s="860"/>
    </row>
    <row r="48" spans="1:9">
      <c r="A48" s="857"/>
      <c r="B48" s="857"/>
      <c r="C48" s="857"/>
      <c r="D48" s="876"/>
      <c r="E48" s="857"/>
    </row>
    <row r="49" spans="1:8">
      <c r="A49" s="857"/>
      <c r="B49" s="857"/>
      <c r="C49" s="857"/>
      <c r="D49" s="878"/>
      <c r="E49" s="860"/>
    </row>
    <row r="50" spans="1:8">
      <c r="A50" s="857"/>
      <c r="B50" s="857"/>
      <c r="C50" s="857"/>
      <c r="D50" s="867"/>
      <c r="E50" s="860"/>
    </row>
    <row r="51" spans="1:8" s="52" customFormat="1" ht="12.75" customHeight="1">
      <c r="A51" s="857"/>
      <c r="B51" s="857"/>
      <c r="C51" s="857"/>
      <c r="D51" s="879"/>
      <c r="E51" s="860"/>
      <c r="F51" s="861"/>
      <c r="G51" s="868"/>
      <c r="H51" s="861"/>
    </row>
    <row r="52" spans="1:8" s="52" customFormat="1">
      <c r="A52" s="857"/>
      <c r="B52" s="857"/>
      <c r="C52" s="857"/>
      <c r="D52" s="879"/>
      <c r="E52" s="860"/>
      <c r="F52" s="861"/>
      <c r="G52" s="868"/>
      <c r="H52" s="861"/>
    </row>
    <row r="53" spans="1:8">
      <c r="A53" s="857"/>
      <c r="B53" s="865"/>
      <c r="C53" s="866"/>
      <c r="D53" s="879"/>
      <c r="E53" s="860"/>
    </row>
    <row r="54" spans="1:8" s="52" customFormat="1" ht="12.75" customHeight="1">
      <c r="A54" s="857"/>
      <c r="B54" s="865"/>
      <c r="C54" s="866"/>
      <c r="D54" s="867"/>
      <c r="E54" s="860"/>
      <c r="F54" s="861"/>
      <c r="G54" s="868"/>
      <c r="H54" s="861"/>
    </row>
    <row r="55" spans="1:8">
      <c r="A55" s="857"/>
      <c r="B55" s="865"/>
      <c r="C55" s="866"/>
      <c r="D55" s="879"/>
      <c r="E55" s="860"/>
    </row>
    <row r="56" spans="1:8">
      <c r="A56" s="857"/>
      <c r="B56" s="865"/>
      <c r="C56" s="866"/>
      <c r="D56" s="879"/>
      <c r="E56" s="860"/>
    </row>
    <row r="57" spans="1:8">
      <c r="A57" s="857"/>
      <c r="B57" s="865"/>
      <c r="C57" s="866"/>
      <c r="D57" s="879"/>
      <c r="E57" s="860"/>
    </row>
    <row r="58" spans="1:8" ht="15.75">
      <c r="A58" s="857"/>
      <c r="B58" s="880"/>
      <c r="C58" s="881"/>
      <c r="D58" s="867"/>
      <c r="E58" s="882"/>
    </row>
    <row r="59" spans="1:8">
      <c r="A59" s="857"/>
      <c r="B59" s="874"/>
      <c r="C59" s="883"/>
      <c r="D59" s="876"/>
      <c r="E59" s="857"/>
    </row>
    <row r="60" spans="1:8" s="52" customFormat="1" ht="12.75" customHeight="1">
      <c r="A60" s="857"/>
      <c r="B60" s="865"/>
      <c r="C60" s="866"/>
      <c r="D60" s="878"/>
      <c r="E60" s="860"/>
      <c r="F60" s="861"/>
      <c r="G60" s="868"/>
      <c r="H60" s="861"/>
    </row>
    <row r="61" spans="1:8" s="52" customFormat="1" ht="12.75" customHeight="1">
      <c r="A61" s="857"/>
      <c r="B61" s="880"/>
      <c r="C61" s="881"/>
      <c r="D61" s="867"/>
      <c r="E61" s="882"/>
      <c r="F61" s="861"/>
      <c r="G61" s="868"/>
      <c r="H61" s="861"/>
    </row>
    <row r="62" spans="1:8">
      <c r="A62" s="857"/>
      <c r="B62" s="865"/>
      <c r="C62" s="866"/>
      <c r="D62" s="867"/>
      <c r="E62" s="860"/>
    </row>
    <row r="63" spans="1:8">
      <c r="A63" s="857"/>
      <c r="B63" s="865"/>
      <c r="C63" s="866"/>
      <c r="D63" s="867"/>
      <c r="E63" s="860"/>
    </row>
    <row r="64" spans="1:8">
      <c r="A64" s="857"/>
      <c r="B64" s="865"/>
      <c r="C64" s="866"/>
      <c r="D64" s="879"/>
      <c r="E64" s="860"/>
    </row>
    <row r="65" spans="1:8">
      <c r="A65" s="857"/>
      <c r="B65" s="865"/>
      <c r="C65" s="866"/>
      <c r="D65" s="879"/>
      <c r="E65" s="860"/>
    </row>
    <row r="66" spans="1:8">
      <c r="A66" s="857"/>
      <c r="B66" s="865"/>
      <c r="C66" s="866"/>
      <c r="D66" s="879"/>
      <c r="E66" s="860"/>
    </row>
    <row r="67" spans="1:8" ht="15.75">
      <c r="A67" s="857"/>
      <c r="B67" s="880"/>
      <c r="C67" s="881"/>
      <c r="D67" s="867"/>
      <c r="E67" s="882"/>
    </row>
    <row r="68" spans="1:8" ht="15.75">
      <c r="A68" s="857"/>
      <c r="B68" s="880"/>
      <c r="C68" s="881"/>
      <c r="D68" s="884"/>
      <c r="E68" s="882"/>
    </row>
    <row r="69" spans="1:8">
      <c r="A69" s="857"/>
      <c r="B69" s="865"/>
      <c r="C69" s="866"/>
      <c r="D69" s="878"/>
      <c r="E69" s="860"/>
    </row>
    <row r="70" spans="1:8">
      <c r="A70" s="857"/>
      <c r="B70" s="865"/>
      <c r="C70" s="866"/>
      <c r="D70" s="867"/>
      <c r="E70" s="860"/>
    </row>
    <row r="71" spans="1:8">
      <c r="A71" s="857"/>
      <c r="B71" s="865"/>
      <c r="C71" s="866"/>
      <c r="D71" s="867"/>
      <c r="E71" s="860"/>
    </row>
    <row r="72" spans="1:8">
      <c r="A72" s="857"/>
      <c r="B72" s="865"/>
      <c r="C72" s="866"/>
      <c r="D72" s="879"/>
      <c r="E72" s="860"/>
    </row>
    <row r="73" spans="1:8">
      <c r="A73" s="857"/>
      <c r="B73" s="865"/>
      <c r="C73" s="866"/>
      <c r="D73" s="879"/>
      <c r="E73" s="860"/>
    </row>
    <row r="74" spans="1:8">
      <c r="A74" s="857"/>
      <c r="B74" s="865"/>
      <c r="C74" s="866"/>
      <c r="D74" s="879"/>
      <c r="E74" s="860"/>
    </row>
    <row r="75" spans="1:8">
      <c r="A75" s="857"/>
      <c r="B75" s="865"/>
      <c r="C75" s="866"/>
      <c r="D75" s="867"/>
      <c r="E75" s="860"/>
    </row>
    <row r="76" spans="1:8">
      <c r="A76" s="857"/>
      <c r="B76" s="865"/>
      <c r="C76" s="866"/>
      <c r="D76" s="879"/>
      <c r="E76" s="860"/>
    </row>
    <row r="77" spans="1:8">
      <c r="A77" s="857"/>
      <c r="B77" s="865"/>
      <c r="C77" s="866"/>
      <c r="D77" s="878"/>
      <c r="E77" s="860"/>
    </row>
    <row r="78" spans="1:8" ht="13.5" customHeight="1">
      <c r="A78" s="857"/>
      <c r="B78" s="865"/>
      <c r="C78" s="866"/>
      <c r="D78" s="867"/>
      <c r="E78" s="860"/>
    </row>
    <row r="79" spans="1:8" ht="13.5" customHeight="1">
      <c r="A79" s="857"/>
      <c r="B79" s="865"/>
      <c r="C79" s="866"/>
      <c r="D79" s="879"/>
      <c r="E79" s="860"/>
    </row>
    <row r="80" spans="1:8" s="52" customFormat="1">
      <c r="A80" s="857"/>
      <c r="B80" s="865"/>
      <c r="C80" s="866"/>
      <c r="D80" s="879"/>
      <c r="E80" s="860"/>
      <c r="F80" s="861"/>
      <c r="G80" s="868"/>
      <c r="H80" s="861"/>
    </row>
    <row r="81" spans="1:8" s="52" customFormat="1">
      <c r="A81" s="857"/>
      <c r="B81" s="865"/>
      <c r="C81" s="866"/>
      <c r="D81" s="879"/>
      <c r="E81" s="860"/>
      <c r="F81" s="861"/>
      <c r="G81" s="868"/>
      <c r="H81" s="861"/>
    </row>
    <row r="82" spans="1:8" s="52" customFormat="1">
      <c r="A82" s="857"/>
      <c r="B82" s="865"/>
      <c r="C82" s="866"/>
      <c r="D82" s="867"/>
      <c r="E82" s="860"/>
      <c r="F82" s="861"/>
      <c r="G82" s="868"/>
      <c r="H82" s="861"/>
    </row>
    <row r="83" spans="1:8" ht="13.5" customHeight="1">
      <c r="A83" s="857"/>
      <c r="B83" s="865"/>
      <c r="C83" s="866"/>
      <c r="D83" s="879"/>
      <c r="E83" s="860"/>
    </row>
    <row r="84" spans="1:8" ht="13.5" customHeight="1">
      <c r="A84" s="857"/>
      <c r="B84" s="865"/>
      <c r="C84" s="866"/>
      <c r="D84" s="878"/>
      <c r="E84" s="860"/>
    </row>
    <row r="85" spans="1:8" s="52" customFormat="1">
      <c r="A85" s="857"/>
      <c r="B85" s="860"/>
      <c r="C85" s="877"/>
      <c r="D85" s="885"/>
      <c r="E85" s="860"/>
      <c r="F85" s="861"/>
      <c r="G85" s="868"/>
      <c r="H85" s="861"/>
    </row>
    <row r="86" spans="1:8" s="52" customFormat="1">
      <c r="A86" s="857"/>
      <c r="B86" s="860"/>
      <c r="C86" s="877"/>
      <c r="D86" s="877"/>
      <c r="E86" s="860"/>
      <c r="F86" s="861"/>
      <c r="G86" s="868"/>
      <c r="H86" s="861"/>
    </row>
    <row r="87" spans="1:8" s="52" customFormat="1">
      <c r="A87" s="857"/>
      <c r="B87" s="874"/>
      <c r="C87" s="883"/>
      <c r="D87" s="876"/>
      <c r="E87" s="857"/>
      <c r="F87" s="861"/>
      <c r="G87" s="868"/>
      <c r="H87" s="861"/>
    </row>
    <row r="88" spans="1:8" s="52" customFormat="1">
      <c r="A88" s="857"/>
      <c r="B88" s="865"/>
      <c r="C88" s="886"/>
      <c r="D88" s="879"/>
      <c r="E88" s="860"/>
      <c r="F88" s="861"/>
      <c r="G88" s="868"/>
      <c r="H88" s="861"/>
    </row>
    <row r="89" spans="1:8" s="52" customFormat="1">
      <c r="A89" s="857"/>
      <c r="B89" s="865"/>
      <c r="C89" s="886"/>
      <c r="D89" s="879"/>
      <c r="E89" s="860"/>
      <c r="F89" s="861"/>
      <c r="G89" s="868"/>
      <c r="H89" s="861"/>
    </row>
    <row r="90" spans="1:8" s="52" customFormat="1">
      <c r="A90" s="857"/>
      <c r="B90" s="860"/>
      <c r="C90" s="877"/>
      <c r="D90" s="885"/>
      <c r="E90" s="860"/>
      <c r="F90" s="861"/>
      <c r="G90" s="868"/>
      <c r="H90" s="861"/>
    </row>
    <row r="91" spans="1:8" s="52" customFormat="1">
      <c r="A91" s="857"/>
      <c r="B91" s="860"/>
      <c r="C91" s="877"/>
      <c r="D91" s="877"/>
      <c r="E91" s="860"/>
      <c r="F91" s="861"/>
      <c r="G91" s="868"/>
      <c r="H91" s="861"/>
    </row>
    <row r="92" spans="1:8" s="52" customFormat="1">
      <c r="A92" s="857"/>
      <c r="B92" s="874"/>
      <c r="C92" s="883"/>
      <c r="D92" s="876"/>
      <c r="E92" s="857"/>
      <c r="F92" s="861"/>
      <c r="G92" s="868"/>
      <c r="H92" s="861"/>
    </row>
    <row r="93" spans="1:8" ht="13.5" customHeight="1">
      <c r="A93" s="857"/>
      <c r="B93" s="874"/>
      <c r="C93" s="883"/>
      <c r="D93" s="876"/>
      <c r="E93" s="857"/>
    </row>
    <row r="94" spans="1:8" s="52" customFormat="1">
      <c r="A94" s="857"/>
      <c r="B94" s="865"/>
      <c r="C94" s="886"/>
      <c r="D94" s="878"/>
      <c r="E94" s="860"/>
      <c r="F94" s="861"/>
      <c r="G94" s="868"/>
      <c r="H94" s="861"/>
    </row>
    <row r="95" spans="1:8" s="52" customFormat="1">
      <c r="A95" s="857"/>
      <c r="B95" s="865"/>
      <c r="C95" s="886"/>
      <c r="D95" s="879"/>
      <c r="E95" s="860"/>
      <c r="F95" s="861"/>
      <c r="G95" s="868"/>
      <c r="H95" s="861"/>
    </row>
    <row r="96" spans="1:8" ht="13.5" customHeight="1">
      <c r="A96" s="857"/>
      <c r="B96" s="865"/>
      <c r="C96" s="886"/>
      <c r="D96" s="878"/>
      <c r="E96" s="860"/>
    </row>
    <row r="97" spans="1:8" ht="13.5" customHeight="1">
      <c r="A97" s="857"/>
      <c r="B97" s="865"/>
      <c r="C97" s="886"/>
      <c r="D97" s="878"/>
      <c r="E97" s="860"/>
    </row>
    <row r="98" spans="1:8" s="52" customFormat="1">
      <c r="A98" s="857"/>
      <c r="B98" s="865"/>
      <c r="C98" s="886"/>
      <c r="D98" s="878"/>
      <c r="E98" s="860"/>
      <c r="F98" s="861"/>
      <c r="G98" s="868"/>
      <c r="H98" s="861"/>
    </row>
    <row r="99" spans="1:8" s="52" customFormat="1">
      <c r="A99" s="857"/>
      <c r="B99" s="865"/>
      <c r="C99" s="886"/>
      <c r="D99" s="879"/>
      <c r="E99" s="860"/>
      <c r="F99" s="861"/>
      <c r="G99" s="868"/>
      <c r="H99" s="861"/>
    </row>
    <row r="100" spans="1:8" ht="13.5" customHeight="1">
      <c r="A100" s="857"/>
      <c r="B100" s="860"/>
      <c r="C100" s="877"/>
      <c r="D100" s="877"/>
      <c r="E100" s="860"/>
    </row>
    <row r="101" spans="1:8" ht="13.5" customHeight="1">
      <c r="B101" s="840"/>
      <c r="C101" s="888"/>
      <c r="D101" s="889"/>
      <c r="E101" s="887"/>
    </row>
    <row r="102" spans="1:8" ht="13.5" customHeight="1">
      <c r="B102" s="848"/>
      <c r="C102" s="890"/>
      <c r="D102" s="425"/>
    </row>
    <row r="105" spans="1:8" ht="13.5" customHeight="1">
      <c r="B105" s="840"/>
      <c r="C105" s="888"/>
      <c r="D105" s="889"/>
      <c r="E105" s="887"/>
    </row>
    <row r="106" spans="1:8" ht="13.5" customHeight="1">
      <c r="B106" s="848"/>
      <c r="C106" s="890"/>
      <c r="D106" s="425"/>
    </row>
    <row r="107" spans="1:8" s="52" customFormat="1">
      <c r="A107" s="887"/>
      <c r="B107" s="839"/>
      <c r="C107" s="51"/>
      <c r="D107" s="891"/>
      <c r="E107" s="839"/>
      <c r="F107" s="861"/>
      <c r="G107" s="868"/>
      <c r="H107" s="861"/>
    </row>
    <row r="108" spans="1:8" ht="13.5" customHeight="1">
      <c r="D108" s="891"/>
    </row>
    <row r="109" spans="1:8" ht="13.5" customHeight="1">
      <c r="D109" s="891"/>
    </row>
    <row r="110" spans="1:8" ht="13.5" customHeight="1">
      <c r="D110" s="891"/>
    </row>
    <row r="111" spans="1:8" ht="13.5" customHeight="1">
      <c r="D111" s="891"/>
    </row>
    <row r="114" spans="1:9" ht="13.5" customHeight="1">
      <c r="B114" s="848"/>
      <c r="C114" s="890"/>
      <c r="D114" s="425"/>
    </row>
    <row r="115" spans="1:9" ht="13.5" customHeight="1">
      <c r="D115" s="892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</row>
    <row r="137" spans="1:9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</row>
    <row r="138" spans="1:9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51"/>
    </row>
    <row r="139" spans="1:9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51"/>
    </row>
    <row r="140" spans="1:9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51"/>
    </row>
    <row r="141" spans="1:9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51"/>
    </row>
    <row r="142" spans="1:9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51"/>
    </row>
    <row r="143" spans="1:9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51"/>
    </row>
    <row r="144" spans="1:9" s="113" customFormat="1" ht="13.5" customHeight="1">
      <c r="A144" s="887"/>
      <c r="B144" s="839"/>
      <c r="C144" s="51"/>
      <c r="D144" s="51"/>
      <c r="E144" s="839"/>
      <c r="F144" s="861"/>
      <c r="G144" s="868"/>
      <c r="H144" s="861"/>
      <c r="I144" s="51"/>
    </row>
    <row r="145" spans="1:9" s="113" customFormat="1" ht="13.5" customHeight="1">
      <c r="A145" s="887"/>
      <c r="B145" s="839"/>
      <c r="C145" s="51"/>
      <c r="D145" s="51"/>
      <c r="E145" s="839"/>
      <c r="F145" s="861"/>
      <c r="G145" s="868"/>
      <c r="H145" s="861"/>
      <c r="I145" s="51"/>
    </row>
    <row r="146" spans="1:9" s="113" customFormat="1" ht="13.5" customHeight="1">
      <c r="A146" s="887"/>
      <c r="B146" s="839"/>
      <c r="C146" s="51"/>
      <c r="D146" s="51"/>
      <c r="E146" s="839"/>
      <c r="F146" s="861"/>
      <c r="G146" s="868"/>
      <c r="H146" s="861"/>
      <c r="I146" s="51"/>
    </row>
    <row r="147" spans="1:9" s="113" customFormat="1" ht="13.5" customHeight="1">
      <c r="A147" s="887"/>
      <c r="B147" s="839"/>
      <c r="C147" s="51"/>
      <c r="D147" s="51"/>
      <c r="E147" s="839"/>
      <c r="F147" s="861"/>
      <c r="G147" s="868"/>
      <c r="H147" s="861"/>
      <c r="I147" s="51"/>
    </row>
    <row r="148" spans="1:9" s="113" customFormat="1" ht="13.5" customHeight="1">
      <c r="A148" s="887"/>
      <c r="B148" s="839"/>
      <c r="C148" s="51"/>
      <c r="D148" s="51"/>
      <c r="E148" s="839"/>
      <c r="F148" s="861"/>
      <c r="G148" s="868"/>
      <c r="H148" s="861"/>
      <c r="I148" s="51"/>
    </row>
    <row r="149" spans="1:9" s="113" customFormat="1" ht="13.5" customHeight="1">
      <c r="A149" s="887"/>
      <c r="B149" s="839"/>
      <c r="C149" s="51"/>
      <c r="D149" s="51"/>
      <c r="E149" s="839"/>
      <c r="F149" s="861"/>
      <c r="G149" s="868"/>
      <c r="H149" s="861"/>
      <c r="I149" s="51"/>
    </row>
    <row r="150" spans="1:9" s="113" customFormat="1" ht="13.5" customHeight="1">
      <c r="A150" s="887"/>
      <c r="B150" s="839"/>
      <c r="C150" s="51"/>
      <c r="D150" s="51"/>
      <c r="E150" s="839"/>
      <c r="F150" s="861"/>
      <c r="G150" s="868"/>
      <c r="H150" s="861"/>
      <c r="I150" s="51"/>
    </row>
    <row r="151" spans="1:9" s="113" customFormat="1" ht="13.5" customHeight="1">
      <c r="A151" s="887"/>
      <c r="B151" s="839"/>
      <c r="C151" s="51"/>
      <c r="D151" s="51"/>
      <c r="E151" s="839"/>
      <c r="F151" s="861"/>
      <c r="G151" s="868"/>
      <c r="H151" s="861"/>
      <c r="I151" s="51"/>
    </row>
    <row r="152" spans="1:9" s="113" customFormat="1" ht="13.5" customHeight="1">
      <c r="A152" s="887"/>
      <c r="B152" s="839"/>
      <c r="C152" s="51"/>
      <c r="D152" s="51"/>
      <c r="E152" s="839"/>
      <c r="F152" s="861"/>
      <c r="G152" s="868"/>
      <c r="H152" s="861"/>
      <c r="I152" s="51"/>
    </row>
    <row r="153" spans="1:9" s="113" customFormat="1" ht="13.5" customHeight="1">
      <c r="A153" s="887"/>
      <c r="B153" s="839"/>
      <c r="C153" s="51"/>
      <c r="D153" s="51"/>
      <c r="E153" s="839"/>
      <c r="F153" s="861"/>
      <c r="G153" s="868"/>
      <c r="H153" s="861"/>
      <c r="I153" s="51"/>
    </row>
    <row r="154" spans="1:9" s="113" customFormat="1" ht="13.5" customHeight="1">
      <c r="A154" s="887"/>
      <c r="B154" s="839"/>
      <c r="C154" s="51"/>
      <c r="D154" s="51"/>
      <c r="E154" s="839"/>
      <c r="F154" s="861"/>
      <c r="G154" s="868"/>
      <c r="H154" s="861"/>
      <c r="I154" s="51"/>
    </row>
    <row r="155" spans="1:9" ht="13.5" customHeight="1">
      <c r="H155" s="51"/>
    </row>
    <row r="156" spans="1:9" ht="13.5" customHeight="1">
      <c r="H156" s="51"/>
    </row>
    <row r="157" spans="1:9" ht="13.5" customHeight="1">
      <c r="H157" s="51"/>
    </row>
    <row r="158" spans="1:9" ht="13.5" customHeight="1">
      <c r="H158" s="51"/>
    </row>
    <row r="159" spans="1:9" ht="13.5" customHeight="1">
      <c r="H159" s="51"/>
    </row>
    <row r="160" spans="1:9" ht="13.5" customHeight="1">
      <c r="H160" s="51"/>
    </row>
  </sheetData>
  <sheetProtection algorithmName="SHA-512" hashValue="4XzBtaDivz6I76/p1n1gBD+MQQguj397zlvAxLds45qm4XdZhzF7URTqeOb+FoCknJRB5eHO27qxzgxTqXIPdQ==" saltValue="tkATm+UvhN3rpW0TzCkC8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4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0">
    <tabColor rgb="FFCCFFFF"/>
  </sheetPr>
  <dimension ref="A1:I143"/>
  <sheetViews>
    <sheetView view="pageBreakPreview" zoomScaleNormal="115" zoomScaleSheetLayoutView="100" workbookViewId="0">
      <selection activeCell="D21" sqref="D21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6"/>
      <c r="E1" s="894"/>
      <c r="H1" s="898" t="s">
        <v>276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1431</v>
      </c>
      <c r="D3" s="895"/>
      <c r="E3" s="894"/>
      <c r="H3" s="895"/>
    </row>
    <row r="4" spans="1:9" ht="12.75">
      <c r="A4" s="834" t="s">
        <v>160</v>
      </c>
      <c r="B4" s="899"/>
      <c r="C4" s="900" t="s">
        <v>1432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ht="12.75">
      <c r="A9" s="857"/>
      <c r="B9" s="901">
        <v>453140</v>
      </c>
      <c r="C9" s="842"/>
      <c r="D9" s="843" t="s">
        <v>343</v>
      </c>
      <c r="F9" s="51"/>
      <c r="G9" s="51"/>
      <c r="H9" s="847">
        <f>SUM(H11:H17)</f>
        <v>0</v>
      </c>
    </row>
    <row r="10" spans="1:9" ht="12.75">
      <c r="A10" s="51"/>
      <c r="F10" s="51"/>
      <c r="G10" s="51"/>
      <c r="H10" s="51"/>
    </row>
    <row r="11" spans="1:9" ht="12.75">
      <c r="A11" s="849">
        <v>1</v>
      </c>
      <c r="B11" s="850"/>
      <c r="C11" s="902" t="s">
        <v>344</v>
      </c>
      <c r="D11" s="903" t="s">
        <v>345</v>
      </c>
      <c r="E11" s="904" t="s">
        <v>180</v>
      </c>
      <c r="F11" s="854">
        <v>1</v>
      </c>
      <c r="G11" s="1275"/>
      <c r="H11" s="855">
        <f>ROUND(F11*G11,2)</f>
        <v>0</v>
      </c>
      <c r="I11" s="1275"/>
    </row>
    <row r="12" spans="1:9" ht="12.75">
      <c r="A12" s="849">
        <v>2</v>
      </c>
      <c r="B12" s="850"/>
      <c r="C12" s="902" t="s">
        <v>346</v>
      </c>
      <c r="D12" s="903" t="s">
        <v>347</v>
      </c>
      <c r="E12" s="904" t="s">
        <v>180</v>
      </c>
      <c r="F12" s="854">
        <v>1</v>
      </c>
      <c r="G12" s="1275"/>
      <c r="H12" s="855">
        <f t="shared" ref="H12:H17" si="0">ROUND(F12*G12,2)</f>
        <v>0</v>
      </c>
      <c r="I12" s="1275"/>
    </row>
    <row r="13" spans="1:9" ht="12.75">
      <c r="A13" s="849">
        <v>3</v>
      </c>
      <c r="B13" s="850"/>
      <c r="C13" s="902" t="s">
        <v>348</v>
      </c>
      <c r="D13" s="903" t="s">
        <v>349</v>
      </c>
      <c r="E13" s="904" t="s">
        <v>176</v>
      </c>
      <c r="F13" s="854">
        <v>20</v>
      </c>
      <c r="G13" s="1275"/>
      <c r="H13" s="855">
        <f t="shared" si="0"/>
        <v>0</v>
      </c>
      <c r="I13" s="1275"/>
    </row>
    <row r="14" spans="1:9" ht="12.75">
      <c r="A14" s="849">
        <v>4</v>
      </c>
      <c r="B14" s="850"/>
      <c r="C14" s="902" t="s">
        <v>350</v>
      </c>
      <c r="D14" s="903" t="s">
        <v>351</v>
      </c>
      <c r="E14" s="904" t="s">
        <v>176</v>
      </c>
      <c r="F14" s="854">
        <v>6</v>
      </c>
      <c r="G14" s="1275"/>
      <c r="H14" s="855">
        <f t="shared" si="0"/>
        <v>0</v>
      </c>
      <c r="I14" s="1275"/>
    </row>
    <row r="15" spans="1:9" ht="12.75">
      <c r="A15" s="849">
        <v>5</v>
      </c>
      <c r="B15" s="850"/>
      <c r="C15" s="902" t="s">
        <v>352</v>
      </c>
      <c r="D15" s="903" t="s">
        <v>353</v>
      </c>
      <c r="E15" s="904" t="s">
        <v>176</v>
      </c>
      <c r="F15" s="854">
        <v>30</v>
      </c>
      <c r="G15" s="1275"/>
      <c r="H15" s="855">
        <f t="shared" si="0"/>
        <v>0</v>
      </c>
      <c r="I15" s="1275"/>
    </row>
    <row r="16" spans="1:9" ht="12.75">
      <c r="A16" s="849">
        <v>6</v>
      </c>
      <c r="B16" s="850"/>
      <c r="C16" s="902" t="s">
        <v>354</v>
      </c>
      <c r="D16" s="903" t="s">
        <v>355</v>
      </c>
      <c r="E16" s="904" t="s">
        <v>180</v>
      </c>
      <c r="F16" s="854">
        <v>1</v>
      </c>
      <c r="G16" s="1275"/>
      <c r="H16" s="855">
        <f t="shared" si="0"/>
        <v>0</v>
      </c>
      <c r="I16" s="1275"/>
    </row>
    <row r="17" spans="1:9" ht="12.75">
      <c r="A17" s="849">
        <v>7</v>
      </c>
      <c r="B17" s="850"/>
      <c r="C17" s="902" t="s">
        <v>356</v>
      </c>
      <c r="D17" s="903" t="s">
        <v>357</v>
      </c>
      <c r="E17" s="904" t="s">
        <v>180</v>
      </c>
      <c r="F17" s="854">
        <v>1</v>
      </c>
      <c r="G17" s="1275"/>
      <c r="H17" s="855">
        <f t="shared" si="0"/>
        <v>0</v>
      </c>
      <c r="I17" s="1275"/>
    </row>
    <row r="18" spans="1:9" ht="12.75">
      <c r="A18" s="857"/>
      <c r="B18" s="865"/>
      <c r="C18" s="866"/>
      <c r="D18" s="867"/>
      <c r="E18" s="860"/>
      <c r="H18" s="868"/>
    </row>
    <row r="19" spans="1:9" ht="15">
      <c r="A19" s="857"/>
      <c r="B19" s="865"/>
      <c r="C19" s="866"/>
      <c r="D19" s="869" t="s">
        <v>181</v>
      </c>
      <c r="E19" s="870"/>
      <c r="F19" s="871"/>
      <c r="G19" s="872"/>
      <c r="H19" s="873">
        <f>H9</f>
        <v>0</v>
      </c>
    </row>
    <row r="20" spans="1:9" ht="13.5" customHeight="1">
      <c r="A20" s="857"/>
      <c r="B20" s="874"/>
      <c r="C20" s="875"/>
      <c r="D20" s="876"/>
      <c r="E20" s="857"/>
    </row>
    <row r="21" spans="1:9" s="52" customFormat="1" ht="12.75">
      <c r="A21" s="857"/>
      <c r="B21" s="857"/>
      <c r="C21" s="857"/>
      <c r="D21" s="51"/>
      <c r="E21" s="860"/>
      <c r="F21" s="861"/>
      <c r="G21" s="868"/>
      <c r="H21" s="861"/>
    </row>
    <row r="22" spans="1:9" s="112" customFormat="1" ht="12.75">
      <c r="A22" s="857"/>
      <c r="B22" s="857"/>
      <c r="C22" s="857"/>
      <c r="E22" s="865"/>
      <c r="F22" s="861"/>
      <c r="G22" s="868"/>
      <c r="H22" s="861"/>
    </row>
    <row r="23" spans="1:9" ht="13.5" customHeight="1">
      <c r="A23" s="857"/>
      <c r="B23" s="857"/>
      <c r="C23" s="857"/>
      <c r="E23" s="865"/>
    </row>
    <row r="24" spans="1:9" ht="12.75">
      <c r="A24" s="857"/>
      <c r="B24" s="857"/>
      <c r="C24" s="857"/>
      <c r="E24" s="865"/>
    </row>
    <row r="25" spans="1:9" ht="12.75">
      <c r="A25" s="857"/>
      <c r="B25" s="857"/>
      <c r="C25" s="857"/>
      <c r="E25" s="860"/>
    </row>
    <row r="26" spans="1:9" ht="12.75">
      <c r="A26" s="857"/>
      <c r="B26" s="857"/>
      <c r="C26" s="857"/>
      <c r="E26" s="860"/>
    </row>
    <row r="27" spans="1:9" ht="12.75">
      <c r="A27" s="857"/>
      <c r="B27" s="857"/>
      <c r="C27" s="857"/>
      <c r="E27" s="860"/>
    </row>
    <row r="28" spans="1:9" ht="12.75">
      <c r="A28" s="857"/>
      <c r="B28" s="857"/>
      <c r="C28" s="857"/>
      <c r="E28" s="860"/>
    </row>
    <row r="29" spans="1:9" ht="12.75">
      <c r="A29" s="857"/>
      <c r="B29" s="857"/>
      <c r="C29" s="857"/>
      <c r="D29" s="876"/>
      <c r="E29" s="860"/>
    </row>
    <row r="30" spans="1:9" ht="12.75">
      <c r="A30" s="857"/>
      <c r="B30" s="857"/>
      <c r="C30" s="857"/>
      <c r="D30" s="877"/>
      <c r="E30" s="860"/>
    </row>
    <row r="31" spans="1:9" ht="12.75">
      <c r="A31" s="857"/>
      <c r="B31" s="857"/>
      <c r="C31" s="857"/>
      <c r="D31" s="876"/>
      <c r="E31" s="857"/>
    </row>
    <row r="32" spans="1:9" ht="12.75">
      <c r="A32" s="857"/>
      <c r="B32" s="857"/>
      <c r="C32" s="857"/>
      <c r="D32" s="878"/>
      <c r="E32" s="860"/>
    </row>
    <row r="33" spans="1:8" ht="12.75">
      <c r="A33" s="857"/>
      <c r="B33" s="857"/>
      <c r="C33" s="857"/>
      <c r="D33" s="867"/>
      <c r="E33" s="860"/>
    </row>
    <row r="34" spans="1:8" s="52" customFormat="1" ht="12.75" customHeight="1">
      <c r="A34" s="857"/>
      <c r="B34" s="857"/>
      <c r="C34" s="857"/>
      <c r="D34" s="879"/>
      <c r="E34" s="860"/>
      <c r="F34" s="861"/>
      <c r="G34" s="868"/>
      <c r="H34" s="861"/>
    </row>
    <row r="35" spans="1:8" s="52" customFormat="1" ht="12.75">
      <c r="A35" s="857"/>
      <c r="B35" s="857"/>
      <c r="C35" s="857"/>
      <c r="D35" s="879"/>
      <c r="E35" s="860"/>
      <c r="F35" s="861"/>
      <c r="G35" s="868"/>
      <c r="H35" s="861"/>
    </row>
    <row r="36" spans="1:8" ht="12.75">
      <c r="A36" s="857"/>
      <c r="B36" s="865"/>
      <c r="C36" s="866"/>
      <c r="D36" s="879"/>
      <c r="E36" s="860"/>
    </row>
    <row r="37" spans="1:8" s="52" customFormat="1" ht="12.75" customHeight="1">
      <c r="A37" s="857"/>
      <c r="B37" s="865"/>
      <c r="C37" s="866"/>
      <c r="D37" s="867"/>
      <c r="E37" s="860"/>
      <c r="F37" s="861"/>
      <c r="G37" s="868"/>
      <c r="H37" s="861"/>
    </row>
    <row r="38" spans="1:8" ht="12.75">
      <c r="A38" s="857"/>
      <c r="B38" s="865"/>
      <c r="C38" s="866"/>
      <c r="D38" s="879"/>
      <c r="E38" s="860"/>
    </row>
    <row r="39" spans="1:8" ht="12.75">
      <c r="A39" s="857"/>
      <c r="B39" s="865"/>
      <c r="C39" s="866"/>
      <c r="D39" s="879"/>
      <c r="E39" s="860"/>
    </row>
    <row r="40" spans="1:8" ht="12.75">
      <c r="A40" s="857"/>
      <c r="B40" s="865"/>
      <c r="C40" s="866"/>
      <c r="D40" s="879"/>
      <c r="E40" s="860"/>
    </row>
    <row r="41" spans="1:8" ht="15.75">
      <c r="A41" s="857"/>
      <c r="B41" s="880"/>
      <c r="C41" s="881"/>
      <c r="D41" s="867"/>
      <c r="E41" s="882"/>
    </row>
    <row r="42" spans="1:8" ht="12.75">
      <c r="A42" s="857"/>
      <c r="B42" s="874"/>
      <c r="C42" s="883"/>
      <c r="D42" s="876"/>
      <c r="E42" s="857"/>
    </row>
    <row r="43" spans="1:8" s="52" customFormat="1" ht="12.75" customHeight="1">
      <c r="A43" s="857"/>
      <c r="B43" s="865"/>
      <c r="C43" s="866"/>
      <c r="D43" s="878"/>
      <c r="E43" s="860"/>
      <c r="F43" s="861"/>
      <c r="G43" s="868"/>
      <c r="H43" s="861"/>
    </row>
    <row r="44" spans="1:8" s="52" customFormat="1" ht="12.75" customHeight="1">
      <c r="A44" s="857"/>
      <c r="B44" s="880"/>
      <c r="C44" s="881"/>
      <c r="D44" s="867"/>
      <c r="E44" s="882"/>
      <c r="F44" s="861"/>
      <c r="G44" s="868"/>
      <c r="H44" s="861"/>
    </row>
    <row r="45" spans="1:8" ht="12.75">
      <c r="A45" s="857"/>
      <c r="B45" s="865"/>
      <c r="C45" s="866"/>
      <c r="D45" s="867"/>
      <c r="E45" s="860"/>
    </row>
    <row r="46" spans="1:8" ht="12.75">
      <c r="A46" s="857"/>
      <c r="B46" s="865"/>
      <c r="C46" s="866"/>
      <c r="D46" s="867"/>
      <c r="E46" s="860"/>
    </row>
    <row r="47" spans="1:8" ht="12.75">
      <c r="A47" s="857"/>
      <c r="B47" s="865"/>
      <c r="C47" s="866"/>
      <c r="D47" s="879"/>
      <c r="E47" s="860"/>
    </row>
    <row r="48" spans="1:8" ht="12.75">
      <c r="A48" s="857"/>
      <c r="B48" s="865"/>
      <c r="C48" s="866"/>
      <c r="D48" s="879"/>
      <c r="E48" s="860"/>
    </row>
    <row r="49" spans="1:8" ht="12.75">
      <c r="A49" s="857"/>
      <c r="B49" s="865"/>
      <c r="C49" s="866"/>
      <c r="D49" s="879"/>
      <c r="E49" s="860"/>
    </row>
    <row r="50" spans="1:8" ht="15.75">
      <c r="A50" s="857"/>
      <c r="B50" s="880"/>
      <c r="C50" s="881"/>
      <c r="D50" s="867"/>
      <c r="E50" s="882"/>
    </row>
    <row r="51" spans="1:8" ht="15.75">
      <c r="A51" s="857"/>
      <c r="B51" s="880"/>
      <c r="C51" s="881"/>
      <c r="D51" s="884"/>
      <c r="E51" s="882"/>
    </row>
    <row r="52" spans="1:8" ht="12.75">
      <c r="A52" s="857"/>
      <c r="B52" s="865"/>
      <c r="C52" s="866"/>
      <c r="D52" s="878"/>
      <c r="E52" s="860"/>
    </row>
    <row r="53" spans="1:8" ht="12.75">
      <c r="A53" s="857"/>
      <c r="B53" s="865"/>
      <c r="C53" s="866"/>
      <c r="D53" s="867"/>
      <c r="E53" s="860"/>
    </row>
    <row r="54" spans="1:8" ht="12.75">
      <c r="A54" s="857"/>
      <c r="B54" s="865"/>
      <c r="C54" s="866"/>
      <c r="D54" s="867"/>
      <c r="E54" s="860"/>
    </row>
    <row r="55" spans="1:8" ht="12.75">
      <c r="A55" s="857"/>
      <c r="B55" s="865"/>
      <c r="C55" s="866"/>
      <c r="D55" s="879"/>
      <c r="E55" s="860"/>
    </row>
    <row r="56" spans="1:8" ht="12.75">
      <c r="A56" s="857"/>
      <c r="B56" s="865"/>
      <c r="C56" s="866"/>
      <c r="D56" s="879"/>
      <c r="E56" s="860"/>
    </row>
    <row r="57" spans="1:8" ht="12.75">
      <c r="A57" s="857"/>
      <c r="B57" s="865"/>
      <c r="C57" s="866"/>
      <c r="D57" s="879"/>
      <c r="E57" s="860"/>
    </row>
    <row r="58" spans="1:8" ht="12.75">
      <c r="A58" s="857"/>
      <c r="B58" s="865"/>
      <c r="C58" s="866"/>
      <c r="D58" s="867"/>
      <c r="E58" s="860"/>
    </row>
    <row r="59" spans="1:8" ht="12.75">
      <c r="A59" s="857"/>
      <c r="B59" s="865"/>
      <c r="C59" s="866"/>
      <c r="D59" s="879"/>
      <c r="E59" s="860"/>
    </row>
    <row r="60" spans="1:8" ht="12.75">
      <c r="A60" s="857"/>
      <c r="B60" s="865"/>
      <c r="C60" s="866"/>
      <c r="D60" s="878"/>
      <c r="E60" s="860"/>
    </row>
    <row r="61" spans="1:8" ht="13.5" customHeight="1">
      <c r="A61" s="857"/>
      <c r="B61" s="865"/>
      <c r="C61" s="866"/>
      <c r="D61" s="867"/>
      <c r="E61" s="860"/>
    </row>
    <row r="62" spans="1:8" ht="13.5" customHeight="1">
      <c r="A62" s="857"/>
      <c r="B62" s="865"/>
      <c r="C62" s="866"/>
      <c r="D62" s="879"/>
      <c r="E62" s="860"/>
    </row>
    <row r="63" spans="1:8" s="52" customFormat="1" ht="12.75">
      <c r="A63" s="857"/>
      <c r="B63" s="865"/>
      <c r="C63" s="866"/>
      <c r="D63" s="879"/>
      <c r="E63" s="860"/>
      <c r="F63" s="861"/>
      <c r="G63" s="868"/>
      <c r="H63" s="861"/>
    </row>
    <row r="64" spans="1:8" s="52" customFormat="1" ht="12.75">
      <c r="A64" s="857"/>
      <c r="B64" s="865"/>
      <c r="C64" s="866"/>
      <c r="D64" s="879"/>
      <c r="E64" s="860"/>
      <c r="F64" s="861"/>
      <c r="G64" s="868"/>
      <c r="H64" s="861"/>
    </row>
    <row r="65" spans="1:8" s="52" customFormat="1" ht="12.75">
      <c r="A65" s="857"/>
      <c r="B65" s="865"/>
      <c r="C65" s="866"/>
      <c r="D65" s="867"/>
      <c r="E65" s="860"/>
      <c r="F65" s="861"/>
      <c r="G65" s="868"/>
      <c r="H65" s="861"/>
    </row>
    <row r="66" spans="1:8" ht="13.5" customHeight="1">
      <c r="A66" s="857"/>
      <c r="B66" s="865"/>
      <c r="C66" s="866"/>
      <c r="D66" s="879"/>
      <c r="E66" s="860"/>
    </row>
    <row r="67" spans="1:8" ht="13.5" customHeight="1">
      <c r="A67" s="857"/>
      <c r="B67" s="865"/>
      <c r="C67" s="866"/>
      <c r="D67" s="878"/>
      <c r="E67" s="860"/>
    </row>
    <row r="68" spans="1:8" s="52" customFormat="1" ht="12.75">
      <c r="A68" s="857"/>
      <c r="B68" s="860"/>
      <c r="C68" s="877"/>
      <c r="D68" s="885"/>
      <c r="E68" s="860"/>
      <c r="F68" s="861"/>
      <c r="G68" s="868"/>
      <c r="H68" s="861"/>
    </row>
    <row r="69" spans="1:8" s="52" customFormat="1" ht="12.75">
      <c r="A69" s="857"/>
      <c r="B69" s="860"/>
      <c r="C69" s="877"/>
      <c r="D69" s="877"/>
      <c r="E69" s="860"/>
      <c r="F69" s="861"/>
      <c r="G69" s="868"/>
      <c r="H69" s="861"/>
    </row>
    <row r="70" spans="1:8" s="52" customFormat="1" ht="12.75">
      <c r="A70" s="857"/>
      <c r="B70" s="874"/>
      <c r="C70" s="883"/>
      <c r="D70" s="876"/>
      <c r="E70" s="857"/>
      <c r="F70" s="861"/>
      <c r="G70" s="868"/>
      <c r="H70" s="861"/>
    </row>
    <row r="71" spans="1:8" s="52" customFormat="1" ht="12.75">
      <c r="A71" s="857"/>
      <c r="B71" s="865"/>
      <c r="C71" s="886"/>
      <c r="D71" s="879"/>
      <c r="E71" s="860"/>
      <c r="F71" s="861"/>
      <c r="G71" s="868"/>
      <c r="H71" s="861"/>
    </row>
    <row r="72" spans="1:8" s="52" customFormat="1" ht="12.75">
      <c r="A72" s="857"/>
      <c r="B72" s="865"/>
      <c r="C72" s="886"/>
      <c r="D72" s="879"/>
      <c r="E72" s="860"/>
      <c r="F72" s="861"/>
      <c r="G72" s="868"/>
      <c r="H72" s="861"/>
    </row>
    <row r="73" spans="1:8" s="52" customFormat="1" ht="12.75">
      <c r="A73" s="857"/>
      <c r="B73" s="860"/>
      <c r="C73" s="877"/>
      <c r="D73" s="885"/>
      <c r="E73" s="860"/>
      <c r="F73" s="861"/>
      <c r="G73" s="868"/>
      <c r="H73" s="861"/>
    </row>
    <row r="74" spans="1:8" s="52" customFormat="1" ht="12.75">
      <c r="A74" s="857"/>
      <c r="B74" s="860"/>
      <c r="C74" s="877"/>
      <c r="D74" s="877"/>
      <c r="E74" s="860"/>
      <c r="F74" s="861"/>
      <c r="G74" s="868"/>
      <c r="H74" s="861"/>
    </row>
    <row r="75" spans="1:8" s="52" customFormat="1" ht="12.75">
      <c r="A75" s="857"/>
      <c r="B75" s="874"/>
      <c r="C75" s="883"/>
      <c r="D75" s="876"/>
      <c r="E75" s="857"/>
      <c r="F75" s="861"/>
      <c r="G75" s="868"/>
      <c r="H75" s="861"/>
    </row>
    <row r="76" spans="1:8" ht="13.5" customHeight="1">
      <c r="A76" s="857"/>
      <c r="B76" s="874"/>
      <c r="C76" s="883"/>
      <c r="D76" s="876"/>
      <c r="E76" s="857"/>
    </row>
    <row r="77" spans="1:8" s="52" customFormat="1" ht="12.75">
      <c r="A77" s="857"/>
      <c r="B77" s="865"/>
      <c r="C77" s="886"/>
      <c r="D77" s="878"/>
      <c r="E77" s="860"/>
      <c r="F77" s="861"/>
      <c r="G77" s="868"/>
      <c r="H77" s="861"/>
    </row>
    <row r="78" spans="1:8" s="52" customFormat="1" ht="12.75">
      <c r="A78" s="857"/>
      <c r="B78" s="865"/>
      <c r="C78" s="886"/>
      <c r="D78" s="879"/>
      <c r="E78" s="860"/>
      <c r="F78" s="861"/>
      <c r="G78" s="868"/>
      <c r="H78" s="861"/>
    </row>
    <row r="79" spans="1:8" ht="13.5" customHeight="1">
      <c r="A79" s="857"/>
      <c r="B79" s="865"/>
      <c r="C79" s="886"/>
      <c r="D79" s="878"/>
      <c r="E79" s="860"/>
    </row>
    <row r="80" spans="1:8" ht="13.5" customHeight="1">
      <c r="A80" s="857"/>
      <c r="B80" s="865"/>
      <c r="C80" s="886"/>
      <c r="D80" s="878"/>
      <c r="E80" s="860"/>
    </row>
    <row r="81" spans="1:8" s="52" customFormat="1" ht="12.75">
      <c r="A81" s="857"/>
      <c r="B81" s="865"/>
      <c r="C81" s="886"/>
      <c r="D81" s="878"/>
      <c r="E81" s="860"/>
      <c r="F81" s="861"/>
      <c r="G81" s="868"/>
      <c r="H81" s="861"/>
    </row>
    <row r="82" spans="1:8" s="52" customFormat="1" ht="12.75">
      <c r="A82" s="857"/>
      <c r="B82" s="865"/>
      <c r="C82" s="886"/>
      <c r="D82" s="879"/>
      <c r="E82" s="860"/>
      <c r="F82" s="861"/>
      <c r="G82" s="868"/>
      <c r="H82" s="861"/>
    </row>
    <row r="83" spans="1:8" ht="13.5" customHeight="1">
      <c r="A83" s="857"/>
      <c r="B83" s="860"/>
      <c r="C83" s="877"/>
      <c r="D83" s="877"/>
      <c r="E83" s="860"/>
    </row>
    <row r="84" spans="1:8" ht="13.5" customHeight="1">
      <c r="B84" s="840"/>
      <c r="C84" s="888"/>
      <c r="D84" s="889"/>
      <c r="E84" s="887"/>
    </row>
    <row r="85" spans="1:8" ht="13.5" customHeight="1">
      <c r="B85" s="848"/>
      <c r="C85" s="890"/>
      <c r="D85" s="425"/>
    </row>
    <row r="88" spans="1:8" ht="13.5" customHeight="1">
      <c r="B88" s="840"/>
      <c r="C88" s="888"/>
      <c r="D88" s="889"/>
      <c r="E88" s="887"/>
    </row>
    <row r="89" spans="1:8" ht="13.5" customHeight="1">
      <c r="B89" s="848"/>
      <c r="C89" s="890"/>
      <c r="D89" s="425"/>
    </row>
    <row r="90" spans="1:8" s="52" customFormat="1" ht="12.75">
      <c r="A90" s="887"/>
      <c r="B90" s="839"/>
      <c r="C90" s="51"/>
      <c r="D90" s="891"/>
      <c r="E90" s="839"/>
      <c r="F90" s="861"/>
      <c r="G90" s="868"/>
      <c r="H90" s="861"/>
    </row>
    <row r="91" spans="1:8" ht="13.5" customHeight="1">
      <c r="D91" s="891"/>
    </row>
    <row r="92" spans="1:8" ht="13.5" customHeight="1">
      <c r="D92" s="891"/>
    </row>
    <row r="93" spans="1:8" ht="13.5" customHeight="1">
      <c r="D93" s="891"/>
    </row>
    <row r="94" spans="1:8" ht="13.5" customHeight="1">
      <c r="D94" s="891"/>
    </row>
    <row r="97" spans="1:9" ht="13.5" customHeight="1">
      <c r="B97" s="848"/>
      <c r="C97" s="890"/>
      <c r="D97" s="425"/>
    </row>
    <row r="98" spans="1:9" ht="13.5" customHeight="1">
      <c r="D98" s="892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</row>
    <row r="137" spans="1:9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</row>
    <row r="138" spans="1:9" ht="13.5" customHeight="1">
      <c r="H138" s="51"/>
    </row>
    <row r="139" spans="1:9" ht="13.5" customHeight="1">
      <c r="H139" s="51"/>
    </row>
    <row r="140" spans="1:9" ht="13.5" customHeight="1">
      <c r="H140" s="51"/>
    </row>
    <row r="141" spans="1:9" ht="13.5" customHeight="1">
      <c r="H141" s="51"/>
    </row>
    <row r="142" spans="1:9" ht="13.5" customHeight="1">
      <c r="H142" s="51"/>
    </row>
    <row r="143" spans="1:9" ht="13.5" customHeight="1">
      <c r="H143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1">
    <tabColor rgb="FFCCFFFF"/>
  </sheetPr>
  <dimension ref="A1:I166"/>
  <sheetViews>
    <sheetView view="pageBreakPreview" zoomScaleNormal="115" zoomScaleSheetLayoutView="100" workbookViewId="0">
      <selection activeCell="D25" sqref="D25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6"/>
      <c r="E1" s="894"/>
      <c r="H1" s="898" t="s">
        <v>276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1434</v>
      </c>
      <c r="D3" s="895"/>
      <c r="E3" s="894"/>
      <c r="H3" s="895"/>
    </row>
    <row r="4" spans="1:9" ht="12.75">
      <c r="A4" s="834" t="s">
        <v>160</v>
      </c>
      <c r="B4" s="899"/>
      <c r="C4" s="900" t="s">
        <v>1811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81" customFormat="1" ht="12.75" customHeight="1">
      <c r="A9" s="840"/>
      <c r="B9" s="901">
        <v>451120</v>
      </c>
      <c r="C9" s="842"/>
      <c r="D9" s="843" t="s">
        <v>185</v>
      </c>
      <c r="E9" s="844"/>
      <c r="F9" s="845"/>
      <c r="G9" s="846"/>
      <c r="H9" s="847">
        <f>SUM(H11:H13)</f>
        <v>0</v>
      </c>
    </row>
    <row r="10" spans="1:9" s="81" customFormat="1" ht="12.75" customHeight="1">
      <c r="A10" s="425"/>
      <c r="B10" s="848"/>
      <c r="C10" s="425"/>
      <c r="D10" s="425"/>
      <c r="E10" s="848"/>
      <c r="F10" s="425"/>
      <c r="G10" s="425"/>
      <c r="H10" s="425"/>
    </row>
    <row r="11" spans="1:9" s="81" customFormat="1" ht="12.75">
      <c r="A11" s="849">
        <v>1</v>
      </c>
      <c r="B11" s="850"/>
      <c r="C11" s="902" t="s">
        <v>358</v>
      </c>
      <c r="D11" s="903" t="s">
        <v>359</v>
      </c>
      <c r="E11" s="904" t="s">
        <v>176</v>
      </c>
      <c r="F11" s="909">
        <v>170</v>
      </c>
      <c r="G11" s="1275"/>
      <c r="H11" s="855">
        <f>ROUND(F11*G11,2)</f>
        <v>0</v>
      </c>
      <c r="I11" s="1275"/>
    </row>
    <row r="12" spans="1:9" ht="12.75">
      <c r="A12" s="849">
        <v>2</v>
      </c>
      <c r="B12" s="850"/>
      <c r="C12" s="902" t="s">
        <v>186</v>
      </c>
      <c r="D12" s="903" t="s">
        <v>187</v>
      </c>
      <c r="E12" s="904" t="s">
        <v>188</v>
      </c>
      <c r="F12" s="909">
        <v>5</v>
      </c>
      <c r="G12" s="1275"/>
      <c r="H12" s="855">
        <f t="shared" ref="H12:H13" si="0">ROUND(F12*G12,2)</f>
        <v>0</v>
      </c>
      <c r="I12" s="1275"/>
    </row>
    <row r="13" spans="1:9" ht="12.75">
      <c r="A13" s="849">
        <v>3</v>
      </c>
      <c r="B13" s="850"/>
      <c r="C13" s="902" t="s">
        <v>360</v>
      </c>
      <c r="D13" s="903" t="s">
        <v>361</v>
      </c>
      <c r="E13" s="904" t="s">
        <v>188</v>
      </c>
      <c r="F13" s="909">
        <v>5</v>
      </c>
      <c r="G13" s="1275"/>
      <c r="H13" s="855">
        <f t="shared" si="0"/>
        <v>0</v>
      </c>
      <c r="I13" s="1275"/>
    </row>
    <row r="14" spans="1:9" ht="12.75">
      <c r="A14" s="848"/>
      <c r="B14" s="862"/>
      <c r="C14" s="907"/>
      <c r="D14" s="425"/>
      <c r="E14" s="899"/>
      <c r="F14" s="864"/>
      <c r="G14" s="846"/>
      <c r="H14" s="846"/>
      <c r="I14" s="846"/>
    </row>
    <row r="15" spans="1:9" ht="12.75">
      <c r="A15" s="857"/>
      <c r="B15" s="901">
        <v>453162</v>
      </c>
      <c r="C15" s="842"/>
      <c r="D15" s="843" t="s">
        <v>362</v>
      </c>
      <c r="F15" s="51"/>
      <c r="G15" s="51"/>
      <c r="H15" s="847">
        <f>SUM(H17:H27)</f>
        <v>0</v>
      </c>
    </row>
    <row r="16" spans="1:9" ht="12.75">
      <c r="A16" s="51"/>
      <c r="F16" s="51"/>
      <c r="G16" s="51"/>
      <c r="H16" s="51"/>
    </row>
    <row r="17" spans="1:9" ht="12.75">
      <c r="A17" s="849">
        <v>4</v>
      </c>
      <c r="B17" s="850"/>
      <c r="C17" s="902" t="s">
        <v>378</v>
      </c>
      <c r="D17" s="903" t="s">
        <v>379</v>
      </c>
      <c r="E17" s="904" t="s">
        <v>176</v>
      </c>
      <c r="F17" s="854">
        <v>40</v>
      </c>
      <c r="G17" s="1275"/>
      <c r="H17" s="855">
        <f>ROUND(F17*G17,2)</f>
        <v>0</v>
      </c>
      <c r="I17" s="1275"/>
    </row>
    <row r="18" spans="1:9" ht="12.75">
      <c r="A18" s="849">
        <v>5</v>
      </c>
      <c r="B18" s="850"/>
      <c r="C18" s="902" t="s">
        <v>367</v>
      </c>
      <c r="D18" s="903" t="s">
        <v>368</v>
      </c>
      <c r="E18" s="904" t="s">
        <v>176</v>
      </c>
      <c r="F18" s="909">
        <v>280</v>
      </c>
      <c r="G18" s="1275"/>
      <c r="H18" s="855">
        <f t="shared" ref="H18:H27" si="1">ROUND(F18*G18,2)</f>
        <v>0</v>
      </c>
      <c r="I18" s="1275"/>
    </row>
    <row r="19" spans="1:9" ht="12.75">
      <c r="A19" s="849">
        <v>6</v>
      </c>
      <c r="B19" s="850"/>
      <c r="C19" s="902" t="s">
        <v>380</v>
      </c>
      <c r="D19" s="903" t="s">
        <v>381</v>
      </c>
      <c r="E19" s="904" t="s">
        <v>180</v>
      </c>
      <c r="F19" s="909">
        <v>3</v>
      </c>
      <c r="G19" s="1275"/>
      <c r="H19" s="855">
        <f t="shared" si="1"/>
        <v>0</v>
      </c>
      <c r="I19" s="1275"/>
    </row>
    <row r="20" spans="1:9" ht="12.75">
      <c r="A20" s="849">
        <v>7</v>
      </c>
      <c r="B20" s="850"/>
      <c r="C20" s="902" t="s">
        <v>382</v>
      </c>
      <c r="D20" s="903" t="s">
        <v>383</v>
      </c>
      <c r="E20" s="904" t="s">
        <v>180</v>
      </c>
      <c r="F20" s="854">
        <v>2</v>
      </c>
      <c r="G20" s="1275"/>
      <c r="H20" s="855">
        <f t="shared" si="1"/>
        <v>0</v>
      </c>
      <c r="I20" s="1275"/>
    </row>
    <row r="21" spans="1:9" ht="12.75">
      <c r="A21" s="849">
        <v>8</v>
      </c>
      <c r="B21" s="850"/>
      <c r="C21" s="902" t="s">
        <v>371</v>
      </c>
      <c r="D21" s="903" t="s">
        <v>372</v>
      </c>
      <c r="E21" s="904" t="s">
        <v>180</v>
      </c>
      <c r="F21" s="909">
        <v>3</v>
      </c>
      <c r="G21" s="1275"/>
      <c r="H21" s="855">
        <f t="shared" si="1"/>
        <v>0</v>
      </c>
      <c r="I21" s="1275"/>
    </row>
    <row r="22" spans="1:9" ht="12.75">
      <c r="A22" s="849">
        <v>9</v>
      </c>
      <c r="B22" s="850"/>
      <c r="C22" s="902" t="s">
        <v>369</v>
      </c>
      <c r="D22" s="903" t="s">
        <v>370</v>
      </c>
      <c r="E22" s="904" t="s">
        <v>176</v>
      </c>
      <c r="F22" s="909">
        <v>195</v>
      </c>
      <c r="G22" s="1275"/>
      <c r="H22" s="855">
        <f t="shared" si="1"/>
        <v>0</v>
      </c>
      <c r="I22" s="1275"/>
    </row>
    <row r="23" spans="1:9" ht="12.75">
      <c r="A23" s="849">
        <v>10</v>
      </c>
      <c r="B23" s="850"/>
      <c r="C23" s="902" t="s">
        <v>384</v>
      </c>
      <c r="D23" s="903" t="s">
        <v>385</v>
      </c>
      <c r="E23" s="904" t="s">
        <v>180</v>
      </c>
      <c r="F23" s="909">
        <v>1</v>
      </c>
      <c r="G23" s="1275"/>
      <c r="H23" s="855">
        <f t="shared" si="1"/>
        <v>0</v>
      </c>
      <c r="I23" s="1275"/>
    </row>
    <row r="24" spans="1:9" ht="12.75">
      <c r="A24" s="849">
        <v>11</v>
      </c>
      <c r="B24" s="850"/>
      <c r="C24" s="902" t="s">
        <v>386</v>
      </c>
      <c r="D24" s="903" t="s">
        <v>387</v>
      </c>
      <c r="E24" s="904" t="s">
        <v>180</v>
      </c>
      <c r="F24" s="854">
        <v>4</v>
      </c>
      <c r="G24" s="1275"/>
      <c r="H24" s="855">
        <f t="shared" si="1"/>
        <v>0</v>
      </c>
      <c r="I24" s="1275"/>
    </row>
    <row r="25" spans="1:9" ht="12.75">
      <c r="A25" s="849">
        <v>12</v>
      </c>
      <c r="B25" s="850"/>
      <c r="C25" s="902" t="s">
        <v>386</v>
      </c>
      <c r="D25" s="903" t="s">
        <v>387</v>
      </c>
      <c r="E25" s="904" t="s">
        <v>180</v>
      </c>
      <c r="F25" s="854">
        <v>2</v>
      </c>
      <c r="G25" s="1275"/>
      <c r="H25" s="855">
        <f t="shared" si="1"/>
        <v>0</v>
      </c>
      <c r="I25" s="1275"/>
    </row>
    <row r="26" spans="1:9" ht="12.75">
      <c r="A26" s="849">
        <v>13</v>
      </c>
      <c r="B26" s="850"/>
      <c r="C26" s="902" t="s">
        <v>354</v>
      </c>
      <c r="D26" s="903" t="s">
        <v>355</v>
      </c>
      <c r="E26" s="904" t="s">
        <v>180</v>
      </c>
      <c r="F26" s="854">
        <v>1</v>
      </c>
      <c r="G26" s="1275"/>
      <c r="H26" s="855">
        <f t="shared" si="1"/>
        <v>0</v>
      </c>
      <c r="I26" s="1275"/>
    </row>
    <row r="27" spans="1:9" ht="12.75">
      <c r="A27" s="849">
        <v>14</v>
      </c>
      <c r="B27" s="850"/>
      <c r="C27" s="902" t="s">
        <v>356</v>
      </c>
      <c r="D27" s="903" t="s">
        <v>357</v>
      </c>
      <c r="E27" s="904" t="s">
        <v>180</v>
      </c>
      <c r="F27" s="854">
        <v>1</v>
      </c>
      <c r="G27" s="1275"/>
      <c r="H27" s="855">
        <f t="shared" si="1"/>
        <v>0</v>
      </c>
      <c r="I27" s="1275"/>
    </row>
    <row r="28" spans="1:9" ht="12.75">
      <c r="A28" s="857"/>
      <c r="B28" s="865"/>
      <c r="C28" s="866"/>
      <c r="D28" s="867"/>
      <c r="E28" s="860"/>
      <c r="H28" s="868"/>
      <c r="I28" s="868"/>
    </row>
    <row r="29" spans="1:9" ht="12.75">
      <c r="A29" s="857"/>
      <c r="B29" s="901">
        <v>453140</v>
      </c>
      <c r="C29" s="842"/>
      <c r="D29" s="843" t="s">
        <v>343</v>
      </c>
      <c r="F29" s="51"/>
      <c r="G29" s="51"/>
      <c r="H29" s="847">
        <f>SUM(H31:H36)</f>
        <v>0</v>
      </c>
    </row>
    <row r="30" spans="1:9" ht="12.75">
      <c r="A30" s="51"/>
      <c r="F30" s="51"/>
      <c r="G30" s="51"/>
      <c r="H30" s="51"/>
    </row>
    <row r="31" spans="1:9" ht="12.75">
      <c r="A31" s="849">
        <v>15</v>
      </c>
      <c r="B31" s="850"/>
      <c r="C31" s="902" t="s">
        <v>344</v>
      </c>
      <c r="D31" s="903" t="s">
        <v>345</v>
      </c>
      <c r="E31" s="904" t="s">
        <v>180</v>
      </c>
      <c r="F31" s="854">
        <v>1</v>
      </c>
      <c r="G31" s="1275"/>
      <c r="H31" s="855">
        <f>ROUND(F31*G31,2)</f>
        <v>0</v>
      </c>
      <c r="I31" s="1275"/>
    </row>
    <row r="32" spans="1:9" ht="12.75">
      <c r="A32" s="849">
        <v>16</v>
      </c>
      <c r="B32" s="850"/>
      <c r="C32" s="902" t="s">
        <v>344</v>
      </c>
      <c r="D32" s="903" t="s">
        <v>345</v>
      </c>
      <c r="E32" s="904" t="s">
        <v>180</v>
      </c>
      <c r="F32" s="854">
        <v>2</v>
      </c>
      <c r="G32" s="1275"/>
      <c r="H32" s="855">
        <f t="shared" ref="H32:H36" si="2">ROUND(F32*G32,2)</f>
        <v>0</v>
      </c>
      <c r="I32" s="1275"/>
    </row>
    <row r="33" spans="1:9" ht="12.75">
      <c r="A33" s="849">
        <v>17</v>
      </c>
      <c r="B33" s="850"/>
      <c r="C33" s="902" t="s">
        <v>346</v>
      </c>
      <c r="D33" s="903" t="s">
        <v>347</v>
      </c>
      <c r="E33" s="904" t="s">
        <v>180</v>
      </c>
      <c r="F33" s="854">
        <v>2</v>
      </c>
      <c r="G33" s="1275"/>
      <c r="H33" s="855">
        <f t="shared" si="2"/>
        <v>0</v>
      </c>
      <c r="I33" s="1275"/>
    </row>
    <row r="34" spans="1:9" ht="12.75">
      <c r="A34" s="849">
        <v>18</v>
      </c>
      <c r="B34" s="850"/>
      <c r="C34" s="902" t="s">
        <v>348</v>
      </c>
      <c r="D34" s="903" t="s">
        <v>349</v>
      </c>
      <c r="E34" s="904" t="s">
        <v>176</v>
      </c>
      <c r="F34" s="909">
        <v>16</v>
      </c>
      <c r="G34" s="1275"/>
      <c r="H34" s="855">
        <f t="shared" si="2"/>
        <v>0</v>
      </c>
      <c r="I34" s="1275"/>
    </row>
    <row r="35" spans="1:9" ht="12.75">
      <c r="A35" s="849">
        <v>19</v>
      </c>
      <c r="B35" s="850"/>
      <c r="C35" s="902" t="s">
        <v>350</v>
      </c>
      <c r="D35" s="903" t="s">
        <v>351</v>
      </c>
      <c r="E35" s="904" t="s">
        <v>176</v>
      </c>
      <c r="F35" s="909">
        <v>18</v>
      </c>
      <c r="G35" s="1275"/>
      <c r="H35" s="855">
        <f t="shared" si="2"/>
        <v>0</v>
      </c>
      <c r="I35" s="1275"/>
    </row>
    <row r="36" spans="1:9" ht="12.75">
      <c r="A36" s="849">
        <v>20</v>
      </c>
      <c r="B36" s="850"/>
      <c r="C36" s="902" t="s">
        <v>352</v>
      </c>
      <c r="D36" s="903" t="s">
        <v>353</v>
      </c>
      <c r="E36" s="904" t="s">
        <v>176</v>
      </c>
      <c r="F36" s="909">
        <v>50</v>
      </c>
      <c r="G36" s="1275"/>
      <c r="H36" s="855">
        <f t="shared" si="2"/>
        <v>0</v>
      </c>
      <c r="I36" s="1275"/>
    </row>
    <row r="37" spans="1:9" ht="12.75">
      <c r="A37" s="857"/>
      <c r="B37" s="865"/>
      <c r="C37" s="866"/>
      <c r="D37" s="867"/>
      <c r="E37" s="860"/>
      <c r="G37" s="861"/>
      <c r="I37" s="861"/>
    </row>
    <row r="38" spans="1:9" ht="12.75">
      <c r="A38" s="848"/>
      <c r="B38" s="901">
        <v>453156</v>
      </c>
      <c r="C38" s="907"/>
      <c r="D38" s="843" t="s">
        <v>373</v>
      </c>
      <c r="E38" s="899"/>
      <c r="F38" s="864"/>
      <c r="G38" s="846"/>
      <c r="H38" s="847">
        <f>SUM(H40)</f>
        <v>0</v>
      </c>
      <c r="I38" s="846"/>
    </row>
    <row r="39" spans="1:9" ht="12.75">
      <c r="A39" s="848"/>
      <c r="B39" s="862"/>
      <c r="C39" s="907"/>
      <c r="D39" s="425"/>
      <c r="E39" s="899"/>
      <c r="F39" s="864"/>
      <c r="G39" s="846"/>
      <c r="H39" s="846"/>
      <c r="I39" s="846"/>
    </row>
    <row r="40" spans="1:9" ht="12.75">
      <c r="A40" s="849">
        <v>21</v>
      </c>
      <c r="B40" s="850"/>
      <c r="C40" s="902" t="s">
        <v>374</v>
      </c>
      <c r="D40" s="903" t="s">
        <v>375</v>
      </c>
      <c r="E40" s="904" t="s">
        <v>176</v>
      </c>
      <c r="F40" s="909">
        <v>260</v>
      </c>
      <c r="G40" s="1275"/>
      <c r="H40" s="855">
        <f>ROUND(F40*G40,2)</f>
        <v>0</v>
      </c>
      <c r="I40" s="1275"/>
    </row>
    <row r="41" spans="1:9" ht="12.75">
      <c r="A41" s="848"/>
      <c r="B41" s="862"/>
      <c r="C41" s="907"/>
      <c r="D41" s="425"/>
      <c r="E41" s="899"/>
      <c r="F41" s="864"/>
      <c r="G41" s="864"/>
      <c r="H41" s="846"/>
    </row>
    <row r="42" spans="1:9" ht="15">
      <c r="A42" s="857"/>
      <c r="B42" s="865"/>
      <c r="C42" s="866"/>
      <c r="D42" s="869" t="s">
        <v>181</v>
      </c>
      <c r="E42" s="870"/>
      <c r="F42" s="871"/>
      <c r="G42" s="871"/>
      <c r="H42" s="873">
        <f>H15+H9+H29+H38</f>
        <v>0</v>
      </c>
    </row>
    <row r="43" spans="1:9" ht="13.5" customHeight="1">
      <c r="A43" s="857"/>
      <c r="B43" s="874"/>
      <c r="C43" s="875"/>
      <c r="D43" s="876"/>
      <c r="E43" s="857"/>
      <c r="G43" s="861"/>
    </row>
    <row r="44" spans="1:9" s="52" customFormat="1" ht="12.75">
      <c r="A44" s="857"/>
      <c r="B44" s="857"/>
      <c r="C44" s="857"/>
      <c r="D44" s="51"/>
      <c r="E44" s="860"/>
      <c r="F44" s="861"/>
      <c r="G44" s="868"/>
      <c r="H44" s="861"/>
      <c r="I44" s="51"/>
    </row>
    <row r="45" spans="1:9" s="112" customFormat="1" ht="12.75">
      <c r="A45" s="857"/>
      <c r="B45" s="857"/>
      <c r="C45" s="857"/>
      <c r="E45" s="865"/>
      <c r="F45" s="861"/>
      <c r="G45" s="868"/>
      <c r="H45" s="861"/>
      <c r="I45" s="51"/>
    </row>
    <row r="46" spans="1:9" ht="13.5" customHeight="1">
      <c r="A46" s="857"/>
      <c r="B46" s="857"/>
      <c r="C46" s="857"/>
      <c r="E46" s="865"/>
    </row>
    <row r="47" spans="1:9" ht="12.75">
      <c r="A47" s="857"/>
      <c r="B47" s="857"/>
      <c r="C47" s="857"/>
      <c r="E47" s="865"/>
      <c r="I47" s="113"/>
    </row>
    <row r="48" spans="1:9" ht="12.75">
      <c r="A48" s="857"/>
      <c r="B48" s="857"/>
      <c r="C48" s="857"/>
      <c r="E48" s="860"/>
    </row>
    <row r="49" spans="1:8" ht="12.75">
      <c r="A49" s="857"/>
      <c r="B49" s="857"/>
      <c r="C49" s="857"/>
      <c r="E49" s="860"/>
    </row>
    <row r="50" spans="1:8" ht="12.75">
      <c r="A50" s="857"/>
      <c r="B50" s="857"/>
      <c r="C50" s="857"/>
      <c r="E50" s="860"/>
    </row>
    <row r="51" spans="1:8" ht="12.75">
      <c r="A51" s="857"/>
      <c r="B51" s="857"/>
      <c r="C51" s="857"/>
      <c r="E51" s="860"/>
    </row>
    <row r="52" spans="1:8" ht="12.75">
      <c r="A52" s="857"/>
      <c r="B52" s="857"/>
      <c r="C52" s="857"/>
      <c r="D52" s="876"/>
      <c r="E52" s="860"/>
    </row>
    <row r="53" spans="1:8" ht="12.75">
      <c r="A53" s="857"/>
      <c r="B53" s="857"/>
      <c r="C53" s="857"/>
      <c r="D53" s="877"/>
      <c r="E53" s="860"/>
    </row>
    <row r="54" spans="1:8" ht="12.75">
      <c r="A54" s="857"/>
      <c r="B54" s="857"/>
      <c r="C54" s="857"/>
      <c r="D54" s="876"/>
      <c r="E54" s="857"/>
    </row>
    <row r="55" spans="1:8" ht="12.75">
      <c r="A55" s="857"/>
      <c r="B55" s="857"/>
      <c r="C55" s="857"/>
      <c r="D55" s="878"/>
      <c r="E55" s="860"/>
    </row>
    <row r="56" spans="1:8" ht="12.75">
      <c r="A56" s="857"/>
      <c r="B56" s="857"/>
      <c r="C56" s="857"/>
      <c r="D56" s="867"/>
      <c r="E56" s="860"/>
    </row>
    <row r="57" spans="1:8" s="52" customFormat="1" ht="12.75" customHeight="1">
      <c r="A57" s="857"/>
      <c r="B57" s="857"/>
      <c r="C57" s="857"/>
      <c r="D57" s="879"/>
      <c r="E57" s="860"/>
      <c r="F57" s="861"/>
      <c r="G57" s="868"/>
      <c r="H57" s="861"/>
    </row>
    <row r="58" spans="1:8" s="52" customFormat="1" ht="12.75">
      <c r="A58" s="857"/>
      <c r="B58" s="857"/>
      <c r="C58" s="857"/>
      <c r="D58" s="879"/>
      <c r="E58" s="860"/>
      <c r="F58" s="861"/>
      <c r="G58" s="868"/>
      <c r="H58" s="861"/>
    </row>
    <row r="59" spans="1:8" ht="12.75">
      <c r="A59" s="857"/>
      <c r="B59" s="865"/>
      <c r="C59" s="866"/>
      <c r="D59" s="879"/>
      <c r="E59" s="860"/>
    </row>
    <row r="60" spans="1:8" s="52" customFormat="1" ht="12.75" customHeight="1">
      <c r="A60" s="857"/>
      <c r="B60" s="865"/>
      <c r="C60" s="866"/>
      <c r="D60" s="867"/>
      <c r="E60" s="860"/>
      <c r="F60" s="861"/>
      <c r="G60" s="868"/>
      <c r="H60" s="861"/>
    </row>
    <row r="61" spans="1:8" ht="12.75">
      <c r="A61" s="857"/>
      <c r="B61" s="865"/>
      <c r="C61" s="866"/>
      <c r="D61" s="879"/>
      <c r="E61" s="860"/>
    </row>
    <row r="62" spans="1:8" ht="12.75">
      <c r="A62" s="857"/>
      <c r="B62" s="865"/>
      <c r="C62" s="866"/>
      <c r="D62" s="879"/>
      <c r="E62" s="860"/>
    </row>
    <row r="63" spans="1:8" ht="12.75">
      <c r="A63" s="857"/>
      <c r="B63" s="865"/>
      <c r="C63" s="866"/>
      <c r="D63" s="879"/>
      <c r="E63" s="860"/>
    </row>
    <row r="64" spans="1:8" ht="15.75">
      <c r="A64" s="857"/>
      <c r="B64" s="880"/>
      <c r="C64" s="881"/>
      <c r="D64" s="867"/>
      <c r="E64" s="882"/>
    </row>
    <row r="65" spans="1:8" ht="12.75">
      <c r="A65" s="857"/>
      <c r="B65" s="874"/>
      <c r="C65" s="883"/>
      <c r="D65" s="876"/>
      <c r="E65" s="857"/>
    </row>
    <row r="66" spans="1:8" s="52" customFormat="1" ht="12.75" customHeight="1">
      <c r="A66" s="857"/>
      <c r="B66" s="865"/>
      <c r="C66" s="866"/>
      <c r="D66" s="878"/>
      <c r="E66" s="860"/>
      <c r="F66" s="861"/>
      <c r="G66" s="868"/>
      <c r="H66" s="861"/>
    </row>
    <row r="67" spans="1:8" s="52" customFormat="1" ht="12.75" customHeight="1">
      <c r="A67" s="857"/>
      <c r="B67" s="880"/>
      <c r="C67" s="881"/>
      <c r="D67" s="867"/>
      <c r="E67" s="882"/>
      <c r="F67" s="861"/>
      <c r="G67" s="868"/>
      <c r="H67" s="861"/>
    </row>
    <row r="68" spans="1:8" ht="12.75">
      <c r="A68" s="857"/>
      <c r="B68" s="865"/>
      <c r="C68" s="866"/>
      <c r="D68" s="867"/>
      <c r="E68" s="860"/>
    </row>
    <row r="69" spans="1:8" ht="12.75">
      <c r="A69" s="857"/>
      <c r="B69" s="865"/>
      <c r="C69" s="866"/>
      <c r="D69" s="867"/>
      <c r="E69" s="860"/>
    </row>
    <row r="70" spans="1:8" ht="12.75">
      <c r="A70" s="857"/>
      <c r="B70" s="865"/>
      <c r="C70" s="866"/>
      <c r="D70" s="879"/>
      <c r="E70" s="860"/>
    </row>
    <row r="71" spans="1:8" ht="12.75">
      <c r="A71" s="857"/>
      <c r="B71" s="865"/>
      <c r="C71" s="866"/>
      <c r="D71" s="879"/>
      <c r="E71" s="860"/>
    </row>
    <row r="72" spans="1:8" ht="12.75">
      <c r="A72" s="857"/>
      <c r="B72" s="865"/>
      <c r="C72" s="866"/>
      <c r="D72" s="879"/>
      <c r="E72" s="860"/>
    </row>
    <row r="73" spans="1:8" ht="15.75">
      <c r="A73" s="857"/>
      <c r="B73" s="880"/>
      <c r="C73" s="881"/>
      <c r="D73" s="867"/>
      <c r="E73" s="882"/>
    </row>
    <row r="74" spans="1:8" ht="15.75">
      <c r="A74" s="857"/>
      <c r="B74" s="880"/>
      <c r="C74" s="881"/>
      <c r="D74" s="884"/>
      <c r="E74" s="882"/>
    </row>
    <row r="75" spans="1:8" ht="12.75">
      <c r="A75" s="857"/>
      <c r="B75" s="865"/>
      <c r="C75" s="866"/>
      <c r="D75" s="878"/>
      <c r="E75" s="860"/>
    </row>
    <row r="76" spans="1:8" ht="12.75">
      <c r="A76" s="857"/>
      <c r="B76" s="865"/>
      <c r="C76" s="866"/>
      <c r="D76" s="867"/>
      <c r="E76" s="860"/>
    </row>
    <row r="77" spans="1:8" ht="12.75">
      <c r="A77" s="857"/>
      <c r="B77" s="865"/>
      <c r="C77" s="866"/>
      <c r="D77" s="867"/>
      <c r="E77" s="860"/>
    </row>
    <row r="78" spans="1:8" ht="12.75">
      <c r="A78" s="857"/>
      <c r="B78" s="865"/>
      <c r="C78" s="866"/>
      <c r="D78" s="879"/>
      <c r="E78" s="860"/>
    </row>
    <row r="79" spans="1:8" ht="12.75">
      <c r="A79" s="857"/>
      <c r="B79" s="865"/>
      <c r="C79" s="866"/>
      <c r="D79" s="879"/>
      <c r="E79" s="860"/>
    </row>
    <row r="80" spans="1:8" ht="12.75">
      <c r="A80" s="857"/>
      <c r="B80" s="865"/>
      <c r="C80" s="866"/>
      <c r="D80" s="879"/>
      <c r="E80" s="860"/>
    </row>
    <row r="81" spans="1:8" ht="12.75">
      <c r="A81" s="857"/>
      <c r="B81" s="865"/>
      <c r="C81" s="866"/>
      <c r="D81" s="867"/>
      <c r="E81" s="860"/>
    </row>
    <row r="82" spans="1:8" ht="12.75">
      <c r="A82" s="857"/>
      <c r="B82" s="865"/>
      <c r="C82" s="866"/>
      <c r="D82" s="879"/>
      <c r="E82" s="860"/>
    </row>
    <row r="83" spans="1:8" ht="12.75">
      <c r="A83" s="857"/>
      <c r="B83" s="865"/>
      <c r="C83" s="866"/>
      <c r="D83" s="878"/>
      <c r="E83" s="860"/>
    </row>
    <row r="84" spans="1:8" ht="13.5" customHeight="1">
      <c r="A84" s="857"/>
      <c r="B84" s="865"/>
      <c r="C84" s="866"/>
      <c r="D84" s="867"/>
      <c r="E84" s="860"/>
    </row>
    <row r="85" spans="1:8" ht="13.5" customHeight="1">
      <c r="A85" s="857"/>
      <c r="B85" s="865"/>
      <c r="C85" s="866"/>
      <c r="D85" s="879"/>
      <c r="E85" s="860"/>
    </row>
    <row r="86" spans="1:8" s="52" customFormat="1" ht="12.75">
      <c r="A86" s="857"/>
      <c r="B86" s="865"/>
      <c r="C86" s="866"/>
      <c r="D86" s="879"/>
      <c r="E86" s="860"/>
      <c r="F86" s="861"/>
      <c r="G86" s="868"/>
      <c r="H86" s="861"/>
    </row>
    <row r="87" spans="1:8" s="52" customFormat="1" ht="12.75">
      <c r="A87" s="857"/>
      <c r="B87" s="865"/>
      <c r="C87" s="866"/>
      <c r="D87" s="879"/>
      <c r="E87" s="860"/>
      <c r="F87" s="861"/>
      <c r="G87" s="868"/>
      <c r="H87" s="861"/>
    </row>
    <row r="88" spans="1:8" s="52" customFormat="1" ht="12.75">
      <c r="A88" s="857"/>
      <c r="B88" s="865"/>
      <c r="C88" s="866"/>
      <c r="D88" s="867"/>
      <c r="E88" s="860"/>
      <c r="F88" s="861"/>
      <c r="G88" s="868"/>
      <c r="H88" s="861"/>
    </row>
    <row r="89" spans="1:8" ht="13.5" customHeight="1">
      <c r="A89" s="857"/>
      <c r="B89" s="865"/>
      <c r="C89" s="866"/>
      <c r="D89" s="879"/>
      <c r="E89" s="860"/>
    </row>
    <row r="90" spans="1:8" ht="13.5" customHeight="1">
      <c r="A90" s="857"/>
      <c r="B90" s="865"/>
      <c r="C90" s="866"/>
      <c r="D90" s="878"/>
      <c r="E90" s="860"/>
    </row>
    <row r="91" spans="1:8" s="52" customFormat="1" ht="12.75">
      <c r="A91" s="857"/>
      <c r="B91" s="860"/>
      <c r="C91" s="877"/>
      <c r="D91" s="885"/>
      <c r="E91" s="860"/>
      <c r="F91" s="861"/>
      <c r="G91" s="868"/>
      <c r="H91" s="861"/>
    </row>
    <row r="92" spans="1:8" s="52" customFormat="1" ht="12.75">
      <c r="A92" s="857"/>
      <c r="B92" s="860"/>
      <c r="C92" s="877"/>
      <c r="D92" s="877"/>
      <c r="E92" s="860"/>
      <c r="F92" s="861"/>
      <c r="G92" s="868"/>
      <c r="H92" s="861"/>
    </row>
    <row r="93" spans="1:8" s="52" customFormat="1" ht="12.75">
      <c r="A93" s="857"/>
      <c r="B93" s="874"/>
      <c r="C93" s="883"/>
      <c r="D93" s="876"/>
      <c r="E93" s="857"/>
      <c r="F93" s="861"/>
      <c r="G93" s="868"/>
      <c r="H93" s="861"/>
    </row>
    <row r="94" spans="1:8" s="52" customFormat="1" ht="12.75">
      <c r="A94" s="857"/>
      <c r="B94" s="865"/>
      <c r="C94" s="886"/>
      <c r="D94" s="879"/>
      <c r="E94" s="860"/>
      <c r="F94" s="861"/>
      <c r="G94" s="868"/>
      <c r="H94" s="861"/>
    </row>
    <row r="95" spans="1:8" s="52" customFormat="1" ht="12.75">
      <c r="A95" s="857"/>
      <c r="B95" s="865"/>
      <c r="C95" s="886"/>
      <c r="D95" s="879"/>
      <c r="E95" s="860"/>
      <c r="F95" s="861"/>
      <c r="G95" s="868"/>
      <c r="H95" s="861"/>
    </row>
    <row r="96" spans="1:8" s="52" customFormat="1" ht="12.75">
      <c r="A96" s="857"/>
      <c r="B96" s="860"/>
      <c r="C96" s="877"/>
      <c r="D96" s="885"/>
      <c r="E96" s="860"/>
      <c r="F96" s="861"/>
      <c r="G96" s="868"/>
      <c r="H96" s="861"/>
    </row>
    <row r="97" spans="1:8" s="52" customFormat="1" ht="12.75">
      <c r="A97" s="857"/>
      <c r="B97" s="860"/>
      <c r="C97" s="877"/>
      <c r="D97" s="877"/>
      <c r="E97" s="860"/>
      <c r="F97" s="861"/>
      <c r="G97" s="868"/>
      <c r="H97" s="861"/>
    </row>
    <row r="98" spans="1:8" s="52" customFormat="1" ht="12.75">
      <c r="A98" s="857"/>
      <c r="B98" s="874"/>
      <c r="C98" s="883"/>
      <c r="D98" s="876"/>
      <c r="E98" s="857"/>
      <c r="F98" s="861"/>
      <c r="G98" s="868"/>
      <c r="H98" s="861"/>
    </row>
    <row r="99" spans="1:8" ht="13.5" customHeight="1">
      <c r="A99" s="857"/>
      <c r="B99" s="874"/>
      <c r="C99" s="883"/>
      <c r="D99" s="876"/>
      <c r="E99" s="857"/>
    </row>
    <row r="100" spans="1:8" s="52" customFormat="1" ht="12.75">
      <c r="A100" s="857"/>
      <c r="B100" s="865"/>
      <c r="C100" s="886"/>
      <c r="D100" s="878"/>
      <c r="E100" s="860"/>
      <c r="F100" s="861"/>
      <c r="G100" s="868"/>
      <c r="H100" s="861"/>
    </row>
    <row r="101" spans="1:8" s="52" customFormat="1" ht="12.75">
      <c r="A101" s="857"/>
      <c r="B101" s="865"/>
      <c r="C101" s="886"/>
      <c r="D101" s="879"/>
      <c r="E101" s="860"/>
      <c r="F101" s="861"/>
      <c r="G101" s="868"/>
      <c r="H101" s="861"/>
    </row>
    <row r="102" spans="1:8" ht="13.5" customHeight="1">
      <c r="A102" s="857"/>
      <c r="B102" s="865"/>
      <c r="C102" s="886"/>
      <c r="D102" s="878"/>
      <c r="E102" s="860"/>
    </row>
    <row r="103" spans="1:8" ht="13.5" customHeight="1">
      <c r="A103" s="857"/>
      <c r="B103" s="865"/>
      <c r="C103" s="886"/>
      <c r="D103" s="878"/>
      <c r="E103" s="860"/>
    </row>
    <row r="104" spans="1:8" s="52" customFormat="1" ht="12.75">
      <c r="A104" s="857"/>
      <c r="B104" s="865"/>
      <c r="C104" s="886"/>
      <c r="D104" s="878"/>
      <c r="E104" s="860"/>
      <c r="F104" s="861"/>
      <c r="G104" s="868"/>
      <c r="H104" s="861"/>
    </row>
    <row r="105" spans="1:8" s="52" customFormat="1" ht="12.75">
      <c r="A105" s="857"/>
      <c r="B105" s="865"/>
      <c r="C105" s="886"/>
      <c r="D105" s="879"/>
      <c r="E105" s="860"/>
      <c r="F105" s="861"/>
      <c r="G105" s="868"/>
      <c r="H105" s="861"/>
    </row>
    <row r="106" spans="1:8" ht="13.5" customHeight="1">
      <c r="A106" s="857"/>
      <c r="B106" s="860"/>
      <c r="C106" s="877"/>
      <c r="D106" s="877"/>
      <c r="E106" s="860"/>
    </row>
    <row r="107" spans="1:8" ht="13.5" customHeight="1">
      <c r="B107" s="840"/>
      <c r="C107" s="888"/>
      <c r="D107" s="889"/>
      <c r="E107" s="887"/>
    </row>
    <row r="108" spans="1:8" ht="13.5" customHeight="1">
      <c r="B108" s="848"/>
      <c r="C108" s="890"/>
      <c r="D108" s="425"/>
    </row>
    <row r="111" spans="1:8" ht="13.5" customHeight="1">
      <c r="B111" s="840"/>
      <c r="C111" s="888"/>
      <c r="D111" s="889"/>
      <c r="E111" s="887"/>
    </row>
    <row r="112" spans="1:8" ht="13.5" customHeight="1">
      <c r="B112" s="848"/>
      <c r="C112" s="890"/>
      <c r="D112" s="425"/>
    </row>
    <row r="113" spans="1:9" s="52" customFormat="1" ht="12.75">
      <c r="A113" s="887"/>
      <c r="B113" s="839"/>
      <c r="C113" s="51"/>
      <c r="D113" s="891"/>
      <c r="E113" s="839"/>
      <c r="F113" s="861"/>
      <c r="G113" s="868"/>
      <c r="H113" s="861"/>
    </row>
    <row r="114" spans="1:9" ht="13.5" customHeight="1">
      <c r="D114" s="891"/>
    </row>
    <row r="115" spans="1:9" ht="13.5" customHeight="1">
      <c r="D115" s="891"/>
    </row>
    <row r="116" spans="1:9" ht="13.5" customHeight="1">
      <c r="D116" s="891"/>
    </row>
    <row r="117" spans="1:9" ht="13.5" customHeight="1">
      <c r="D117" s="891"/>
    </row>
    <row r="120" spans="1:9" ht="13.5" customHeight="1">
      <c r="B120" s="848"/>
      <c r="C120" s="890"/>
      <c r="D120" s="425"/>
    </row>
    <row r="121" spans="1:9" ht="13.5" customHeight="1">
      <c r="D121" s="892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</row>
    <row r="137" spans="1:9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</row>
    <row r="138" spans="1:9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51"/>
    </row>
    <row r="139" spans="1:9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51"/>
    </row>
    <row r="140" spans="1:9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51"/>
    </row>
    <row r="141" spans="1:9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51"/>
    </row>
    <row r="142" spans="1:9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51"/>
    </row>
    <row r="143" spans="1:9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51"/>
    </row>
    <row r="144" spans="1:9" s="113" customFormat="1" ht="13.5" customHeight="1">
      <c r="A144" s="887"/>
      <c r="B144" s="839"/>
      <c r="C144" s="51"/>
      <c r="D144" s="51"/>
      <c r="E144" s="839"/>
      <c r="F144" s="861"/>
      <c r="G144" s="868"/>
      <c r="H144" s="861"/>
      <c r="I144" s="51"/>
    </row>
    <row r="145" spans="1:9" s="113" customFormat="1" ht="13.5" customHeight="1">
      <c r="A145" s="887"/>
      <c r="B145" s="839"/>
      <c r="C145" s="51"/>
      <c r="D145" s="51"/>
      <c r="E145" s="839"/>
      <c r="F145" s="861"/>
      <c r="G145" s="868"/>
      <c r="H145" s="861"/>
      <c r="I145" s="51"/>
    </row>
    <row r="146" spans="1:9" s="113" customFormat="1" ht="13.5" customHeight="1">
      <c r="A146" s="887"/>
      <c r="B146" s="839"/>
      <c r="C146" s="51"/>
      <c r="D146" s="51"/>
      <c r="E146" s="839"/>
      <c r="F146" s="861"/>
      <c r="G146" s="868"/>
      <c r="H146" s="861"/>
      <c r="I146" s="51"/>
    </row>
    <row r="147" spans="1:9" s="113" customFormat="1" ht="13.5" customHeight="1">
      <c r="A147" s="887"/>
      <c r="B147" s="839"/>
      <c r="C147" s="51"/>
      <c r="D147" s="51"/>
      <c r="E147" s="839"/>
      <c r="F147" s="861"/>
      <c r="G147" s="868"/>
      <c r="H147" s="861"/>
      <c r="I147" s="51"/>
    </row>
    <row r="148" spans="1:9" s="113" customFormat="1" ht="13.5" customHeight="1">
      <c r="A148" s="887"/>
      <c r="B148" s="839"/>
      <c r="C148" s="51"/>
      <c r="D148" s="51"/>
      <c r="E148" s="839"/>
      <c r="F148" s="861"/>
      <c r="G148" s="868"/>
      <c r="H148" s="861"/>
      <c r="I148" s="51"/>
    </row>
    <row r="149" spans="1:9" s="113" customFormat="1" ht="13.5" customHeight="1">
      <c r="A149" s="887"/>
      <c r="B149" s="839"/>
      <c r="C149" s="51"/>
      <c r="D149" s="51"/>
      <c r="E149" s="839"/>
      <c r="F149" s="861"/>
      <c r="G149" s="868"/>
      <c r="H149" s="861"/>
      <c r="I149" s="51"/>
    </row>
    <row r="150" spans="1:9" s="113" customFormat="1" ht="13.5" customHeight="1">
      <c r="A150" s="887"/>
      <c r="B150" s="839"/>
      <c r="C150" s="51"/>
      <c r="D150" s="51"/>
      <c r="E150" s="839"/>
      <c r="F150" s="861"/>
      <c r="G150" s="868"/>
      <c r="H150" s="861"/>
      <c r="I150" s="51"/>
    </row>
    <row r="151" spans="1:9" s="113" customFormat="1" ht="13.5" customHeight="1">
      <c r="A151" s="887"/>
      <c r="B151" s="839"/>
      <c r="C151" s="51"/>
      <c r="D151" s="51"/>
      <c r="E151" s="839"/>
      <c r="F151" s="861"/>
      <c r="G151" s="868"/>
      <c r="H151" s="861"/>
      <c r="I151" s="51"/>
    </row>
    <row r="152" spans="1:9" s="113" customFormat="1" ht="13.5" customHeight="1">
      <c r="A152" s="887"/>
      <c r="B152" s="839"/>
      <c r="C152" s="51"/>
      <c r="D152" s="51"/>
      <c r="E152" s="839"/>
      <c r="F152" s="861"/>
      <c r="G152" s="868"/>
      <c r="H152" s="861"/>
      <c r="I152" s="51"/>
    </row>
    <row r="153" spans="1:9" s="113" customFormat="1" ht="13.5" customHeight="1">
      <c r="A153" s="887"/>
      <c r="B153" s="839"/>
      <c r="C153" s="51"/>
      <c r="D153" s="51"/>
      <c r="E153" s="839"/>
      <c r="F153" s="861"/>
      <c r="G153" s="868"/>
      <c r="H153" s="861"/>
      <c r="I153" s="51"/>
    </row>
    <row r="154" spans="1:9" s="113" customFormat="1" ht="13.5" customHeight="1">
      <c r="A154" s="887"/>
      <c r="B154" s="839"/>
      <c r="C154" s="51"/>
      <c r="D154" s="51"/>
      <c r="E154" s="839"/>
      <c r="F154" s="861"/>
      <c r="G154" s="868"/>
      <c r="H154" s="861"/>
      <c r="I154" s="51"/>
    </row>
    <row r="155" spans="1:9" s="113" customFormat="1" ht="13.5" customHeight="1">
      <c r="A155" s="887"/>
      <c r="B155" s="839"/>
      <c r="C155" s="51"/>
      <c r="D155" s="51"/>
      <c r="E155" s="839"/>
      <c r="F155" s="861"/>
      <c r="G155" s="868"/>
      <c r="H155" s="861"/>
      <c r="I155" s="51"/>
    </row>
    <row r="156" spans="1:9" s="113" customFormat="1" ht="13.5" customHeight="1">
      <c r="A156" s="887"/>
      <c r="B156" s="839"/>
      <c r="C156" s="51"/>
      <c r="D156" s="51"/>
      <c r="E156" s="839"/>
      <c r="F156" s="861"/>
      <c r="G156" s="868"/>
      <c r="H156" s="861"/>
      <c r="I156" s="51"/>
    </row>
    <row r="157" spans="1:9" s="113" customFormat="1" ht="13.5" customHeight="1">
      <c r="A157" s="887"/>
      <c r="B157" s="839"/>
      <c r="C157" s="51"/>
      <c r="D157" s="51"/>
      <c r="E157" s="839"/>
      <c r="F157" s="861"/>
      <c r="G157" s="868"/>
      <c r="H157" s="861"/>
      <c r="I157" s="51"/>
    </row>
    <row r="158" spans="1:9" s="113" customFormat="1" ht="13.5" customHeight="1">
      <c r="A158" s="887"/>
      <c r="B158" s="839"/>
      <c r="C158" s="51"/>
      <c r="D158" s="51"/>
      <c r="E158" s="839"/>
      <c r="F158" s="861"/>
      <c r="G158" s="868"/>
      <c r="H158" s="861"/>
      <c r="I158" s="51"/>
    </row>
    <row r="159" spans="1:9" s="113" customFormat="1" ht="13.5" customHeight="1">
      <c r="A159" s="887"/>
      <c r="B159" s="839"/>
      <c r="C159" s="51"/>
      <c r="D159" s="51"/>
      <c r="E159" s="839"/>
      <c r="F159" s="861"/>
      <c r="G159" s="868"/>
      <c r="H159" s="861"/>
      <c r="I159" s="51"/>
    </row>
    <row r="160" spans="1:9" s="113" customFormat="1" ht="13.5" customHeight="1">
      <c r="A160" s="887"/>
      <c r="B160" s="839"/>
      <c r="C160" s="51"/>
      <c r="D160" s="51"/>
      <c r="E160" s="839"/>
      <c r="F160" s="861"/>
      <c r="G160" s="868"/>
      <c r="H160" s="861"/>
      <c r="I160" s="51"/>
    </row>
    <row r="161" spans="8:8" ht="13.5" customHeight="1">
      <c r="H161" s="51"/>
    </row>
    <row r="162" spans="8:8" ht="13.5" customHeight="1">
      <c r="H162" s="51"/>
    </row>
    <row r="163" spans="8:8" ht="13.5" customHeight="1">
      <c r="H163" s="51"/>
    </row>
    <row r="164" spans="8:8" ht="13.5" customHeight="1">
      <c r="H164" s="51"/>
    </row>
    <row r="165" spans="8:8" ht="13.5" customHeight="1">
      <c r="H165" s="51"/>
    </row>
    <row r="166" spans="8:8" ht="13.5" customHeight="1">
      <c r="H166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3">
    <tabColor rgb="FFFF99CC"/>
  </sheetPr>
  <dimension ref="A1:I46"/>
  <sheetViews>
    <sheetView view="pageBreakPreview" zoomScaleNormal="100" zoomScaleSheetLayoutView="100" workbookViewId="0">
      <selection activeCell="E26" sqref="E26"/>
    </sheetView>
  </sheetViews>
  <sheetFormatPr defaultRowHeight="12.75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3" customWidth="1"/>
    <col min="10" max="10" width="9.5703125" style="53" bestFit="1" customWidth="1"/>
    <col min="11" max="16384" width="9.140625" style="53"/>
  </cols>
  <sheetData>
    <row r="1" spans="1:9" s="1342" customFormat="1" ht="13.5" thickBot="1">
      <c r="A1" s="1335" t="s">
        <v>156</v>
      </c>
      <c r="B1" s="1336"/>
      <c r="C1" s="1337" t="s">
        <v>2</v>
      </c>
      <c r="D1" s="1338"/>
      <c r="E1" s="1336"/>
      <c r="F1" s="1339"/>
      <c r="G1" s="1339"/>
      <c r="H1" s="1340" t="s">
        <v>276</v>
      </c>
      <c r="I1" s="1341"/>
    </row>
    <row r="2" spans="1:9" s="1342" customFormat="1">
      <c r="A2" s="1335"/>
      <c r="B2" s="1336"/>
      <c r="C2" s="1337"/>
      <c r="D2" s="1337"/>
      <c r="E2" s="1336"/>
      <c r="F2" s="1339"/>
      <c r="G2" s="1339"/>
      <c r="H2" s="1337"/>
      <c r="I2" s="1341"/>
    </row>
    <row r="3" spans="1:9" s="1342" customFormat="1">
      <c r="A3" s="1335" t="s">
        <v>158</v>
      </c>
      <c r="B3" s="1336"/>
      <c r="C3" s="1337" t="s">
        <v>1437</v>
      </c>
      <c r="D3" s="1337"/>
      <c r="E3" s="1336"/>
      <c r="F3" s="1339"/>
      <c r="G3" s="1339"/>
      <c r="H3" s="1337"/>
      <c r="I3" s="1341"/>
    </row>
    <row r="4" spans="1:9">
      <c r="A4" s="834" t="s">
        <v>160</v>
      </c>
      <c r="B4" s="1343"/>
      <c r="C4" s="1344" t="s">
        <v>1441</v>
      </c>
      <c r="D4" s="1339"/>
      <c r="E4" s="1343"/>
      <c r="F4" s="1339"/>
      <c r="G4" s="1339"/>
      <c r="H4" s="1339"/>
    </row>
    <row r="5" spans="1:9" s="220" customFormat="1" ht="13.5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thickBot="1">
      <c r="A6" s="1723" t="s">
        <v>162</v>
      </c>
      <c r="B6" s="1724"/>
      <c r="C6" s="1725"/>
      <c r="D6" s="1732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thickBot="1">
      <c r="A7" s="837" t="s">
        <v>168</v>
      </c>
      <c r="B7" s="837" t="s">
        <v>169</v>
      </c>
      <c r="C7" s="837" t="s">
        <v>170</v>
      </c>
      <c r="D7" s="1733"/>
      <c r="E7" s="1729"/>
      <c r="F7" s="1731"/>
      <c r="G7" s="1720"/>
      <c r="H7" s="1720" t="s">
        <v>171</v>
      </c>
      <c r="I7" s="1720"/>
    </row>
    <row r="8" spans="1:9">
      <c r="A8" s="857"/>
      <c r="B8" s="901"/>
      <c r="C8" s="842"/>
      <c r="D8" s="843"/>
      <c r="F8" s="51"/>
      <c r="G8" s="51"/>
      <c r="H8" s="847"/>
    </row>
    <row r="9" spans="1:9">
      <c r="A9" s="857"/>
      <c r="B9" s="901">
        <v>451120</v>
      </c>
      <c r="C9" s="842"/>
      <c r="D9" s="843" t="s">
        <v>185</v>
      </c>
      <c r="F9" s="51"/>
      <c r="G9" s="51"/>
      <c r="H9" s="847">
        <f>SUM(H11:H20)</f>
        <v>0</v>
      </c>
    </row>
    <row r="10" spans="1:9" s="82" customFormat="1">
      <c r="A10" s="425"/>
      <c r="B10" s="848"/>
      <c r="C10" s="425"/>
      <c r="D10" s="425"/>
      <c r="E10" s="848"/>
      <c r="F10" s="425"/>
      <c r="G10" s="425"/>
      <c r="H10" s="425"/>
    </row>
    <row r="11" spans="1:9" s="82" customFormat="1">
      <c r="A11" s="84">
        <v>1</v>
      </c>
      <c r="B11" s="85"/>
      <c r="C11" s="1351" t="s">
        <v>202</v>
      </c>
      <c r="D11" s="1352" t="s">
        <v>203</v>
      </c>
      <c r="E11" s="1353" t="s">
        <v>188</v>
      </c>
      <c r="F11" s="1228">
        <v>6</v>
      </c>
      <c r="G11" s="1275"/>
      <c r="H11" s="90">
        <f>ROUND(F11*G11,2)</f>
        <v>0</v>
      </c>
      <c r="I11" s="1275"/>
    </row>
    <row r="12" spans="1:9">
      <c r="A12" s="84">
        <v>2</v>
      </c>
      <c r="B12" s="85"/>
      <c r="C12" s="1351" t="s">
        <v>425</v>
      </c>
      <c r="D12" s="1352" t="s">
        <v>426</v>
      </c>
      <c r="E12" s="1353" t="s">
        <v>188</v>
      </c>
      <c r="F12" s="1228">
        <v>1</v>
      </c>
      <c r="G12" s="1275"/>
      <c r="H12" s="90">
        <f t="shared" ref="H12:H20" si="0">ROUND(F12*G12,2)</f>
        <v>0</v>
      </c>
      <c r="I12" s="1275"/>
    </row>
    <row r="13" spans="1:9">
      <c r="A13" s="84">
        <v>3</v>
      </c>
      <c r="B13" s="850"/>
      <c r="C13" s="1345" t="s">
        <v>186</v>
      </c>
      <c r="D13" s="1347" t="s">
        <v>187</v>
      </c>
      <c r="E13" s="1346" t="s">
        <v>188</v>
      </c>
      <c r="F13" s="1423">
        <v>125</v>
      </c>
      <c r="G13" s="1275"/>
      <c r="H13" s="90">
        <f t="shared" si="0"/>
        <v>0</v>
      </c>
      <c r="I13" s="1275"/>
    </row>
    <row r="14" spans="1:9">
      <c r="A14" s="84">
        <v>4</v>
      </c>
      <c r="B14" s="850"/>
      <c r="C14" s="1345" t="s">
        <v>600</v>
      </c>
      <c r="D14" s="1347" t="s">
        <v>601</v>
      </c>
      <c r="E14" s="1346" t="s">
        <v>188</v>
      </c>
      <c r="F14" s="918">
        <v>15.6</v>
      </c>
      <c r="G14" s="1275"/>
      <c r="H14" s="90">
        <f t="shared" si="0"/>
        <v>0</v>
      </c>
      <c r="I14" s="1275"/>
    </row>
    <row r="15" spans="1:9">
      <c r="A15" s="849">
        <v>5</v>
      </c>
      <c r="B15" s="850"/>
      <c r="C15" s="1345" t="s">
        <v>360</v>
      </c>
      <c r="D15" s="1347" t="s">
        <v>361</v>
      </c>
      <c r="E15" s="1346" t="s">
        <v>188</v>
      </c>
      <c r="F15" s="918">
        <v>116.4</v>
      </c>
      <c r="G15" s="1275"/>
      <c r="H15" s="90">
        <f t="shared" si="0"/>
        <v>0</v>
      </c>
      <c r="I15" s="1275"/>
    </row>
    <row r="16" spans="1:9">
      <c r="A16" s="84">
        <v>6</v>
      </c>
      <c r="B16" s="850"/>
      <c r="C16" s="1345" t="s">
        <v>192</v>
      </c>
      <c r="D16" s="1347" t="s">
        <v>193</v>
      </c>
      <c r="E16" s="1346" t="s">
        <v>188</v>
      </c>
      <c r="F16" s="918">
        <v>15.6</v>
      </c>
      <c r="G16" s="1275"/>
      <c r="H16" s="90">
        <f t="shared" si="0"/>
        <v>0</v>
      </c>
      <c r="I16" s="1275"/>
    </row>
    <row r="17" spans="1:9">
      <c r="A17" s="84">
        <v>7</v>
      </c>
      <c r="B17" s="850"/>
      <c r="C17" s="1345" t="s">
        <v>199</v>
      </c>
      <c r="D17" s="1347" t="s">
        <v>444</v>
      </c>
      <c r="E17" s="1346" t="s">
        <v>188</v>
      </c>
      <c r="F17" s="1423">
        <v>2211.6</v>
      </c>
      <c r="G17" s="1275"/>
      <c r="H17" s="90">
        <f t="shared" si="0"/>
        <v>0</v>
      </c>
      <c r="I17" s="1275"/>
    </row>
    <row r="18" spans="1:9">
      <c r="A18" s="849">
        <v>8</v>
      </c>
      <c r="B18" s="850"/>
      <c r="C18" s="1345" t="s">
        <v>720</v>
      </c>
      <c r="D18" s="1347" t="s">
        <v>721</v>
      </c>
      <c r="E18" s="1346" t="s">
        <v>188</v>
      </c>
      <c r="F18" s="918">
        <v>5.6</v>
      </c>
      <c r="G18" s="1275"/>
      <c r="H18" s="90">
        <f t="shared" si="0"/>
        <v>0</v>
      </c>
      <c r="I18" s="1275"/>
    </row>
    <row r="19" spans="1:9">
      <c r="A19" s="84">
        <v>9</v>
      </c>
      <c r="B19" s="850"/>
      <c r="C19" s="1345" t="s">
        <v>674</v>
      </c>
      <c r="D19" s="1347" t="s">
        <v>675</v>
      </c>
      <c r="E19" s="1346" t="s">
        <v>197</v>
      </c>
      <c r="F19" s="918">
        <v>12</v>
      </c>
      <c r="G19" s="1275"/>
      <c r="H19" s="90">
        <f t="shared" si="0"/>
        <v>0</v>
      </c>
      <c r="I19" s="1275"/>
    </row>
    <row r="20" spans="1:9" s="82" customFormat="1">
      <c r="A20" s="84">
        <v>10</v>
      </c>
      <c r="B20" s="85"/>
      <c r="C20" s="1351" t="s">
        <v>189</v>
      </c>
      <c r="D20" s="1352" t="s">
        <v>377</v>
      </c>
      <c r="E20" s="1353" t="s">
        <v>176</v>
      </c>
      <c r="F20" s="1228">
        <v>60</v>
      </c>
      <c r="G20" s="1275"/>
      <c r="H20" s="90">
        <f t="shared" si="0"/>
        <v>0</v>
      </c>
      <c r="I20" s="1275"/>
    </row>
    <row r="21" spans="1:9">
      <c r="A21" s="92"/>
      <c r="B21" s="92"/>
      <c r="C21" s="92"/>
      <c r="D21" s="111"/>
      <c r="E21" s="100"/>
      <c r="F21" s="54"/>
      <c r="G21" s="51"/>
      <c r="H21" s="54"/>
      <c r="I21" s="51"/>
    </row>
    <row r="22" spans="1:9">
      <c r="A22" s="92"/>
      <c r="B22" s="137" t="s">
        <v>1640</v>
      </c>
      <c r="C22" s="75"/>
      <c r="D22" s="76" t="s">
        <v>732</v>
      </c>
      <c r="E22" s="72"/>
      <c r="F22" s="53"/>
      <c r="G22" s="51"/>
      <c r="H22" s="80">
        <f>SUM(H24:H24)</f>
        <v>0</v>
      </c>
      <c r="I22" s="51"/>
    </row>
    <row r="23" spans="1:9">
      <c r="A23" s="124"/>
      <c r="B23" s="1418"/>
      <c r="C23" s="1419"/>
      <c r="D23" s="1420"/>
      <c r="E23" s="124"/>
      <c r="F23" s="54"/>
      <c r="G23" s="51"/>
      <c r="H23" s="54"/>
      <c r="I23" s="51"/>
    </row>
    <row r="24" spans="1:9">
      <c r="A24" s="249">
        <v>11</v>
      </c>
      <c r="B24" s="84"/>
      <c r="C24" s="1421" t="s">
        <v>1290</v>
      </c>
      <c r="D24" s="1416" t="s">
        <v>1723</v>
      </c>
      <c r="E24" s="1415" t="s">
        <v>180</v>
      </c>
      <c r="F24" s="1417">
        <v>1</v>
      </c>
      <c r="G24" s="1253"/>
      <c r="H24" s="90">
        <f>ROUND(F24*G24,2)</f>
        <v>0</v>
      </c>
      <c r="I24" s="1253"/>
    </row>
    <row r="25" spans="1:9">
      <c r="A25" s="857"/>
      <c r="B25" s="901"/>
      <c r="C25" s="842"/>
      <c r="D25" s="843"/>
      <c r="F25" s="51"/>
      <c r="G25" s="51"/>
      <c r="H25" s="847"/>
      <c r="I25" s="51"/>
    </row>
    <row r="26" spans="1:9">
      <c r="A26" s="857"/>
      <c r="B26" s="901">
        <v>453143</v>
      </c>
      <c r="C26" s="842"/>
      <c r="D26" s="843" t="s">
        <v>445</v>
      </c>
      <c r="F26" s="51"/>
      <c r="G26" s="51"/>
      <c r="H26" s="847">
        <f>SUM(H28:H33)</f>
        <v>0</v>
      </c>
      <c r="I26" s="51"/>
    </row>
    <row r="27" spans="1:9" s="82" customFormat="1">
      <c r="A27" s="425"/>
      <c r="B27" s="848"/>
      <c r="C27" s="425"/>
      <c r="D27" s="425"/>
      <c r="E27" s="848"/>
      <c r="F27" s="425"/>
      <c r="G27" s="425"/>
      <c r="H27" s="425"/>
      <c r="I27" s="425"/>
    </row>
    <row r="28" spans="1:9">
      <c r="A28" s="849">
        <v>12</v>
      </c>
      <c r="B28" s="850"/>
      <c r="C28" s="532" t="s">
        <v>378</v>
      </c>
      <c r="D28" s="1411" t="s">
        <v>379</v>
      </c>
      <c r="E28" s="1346" t="s">
        <v>176</v>
      </c>
      <c r="F28" s="918">
        <v>65</v>
      </c>
      <c r="G28" s="1275"/>
      <c r="H28" s="855">
        <f>ROUND(F28*G28,2)</f>
        <v>0</v>
      </c>
      <c r="I28" s="1275"/>
    </row>
    <row r="29" spans="1:9">
      <c r="A29" s="84">
        <v>13</v>
      </c>
      <c r="B29" s="85"/>
      <c r="C29" s="1345">
        <v>92020107</v>
      </c>
      <c r="D29" s="1347" t="s">
        <v>368</v>
      </c>
      <c r="E29" s="1353" t="s">
        <v>176</v>
      </c>
      <c r="F29" s="1228">
        <v>15400</v>
      </c>
      <c r="G29" s="1275"/>
      <c r="H29" s="90">
        <f t="shared" ref="H29:H33" si="1">ROUND(F29*G29,2)</f>
        <v>0</v>
      </c>
      <c r="I29" s="1275"/>
    </row>
    <row r="30" spans="1:9">
      <c r="A30" s="849">
        <v>14</v>
      </c>
      <c r="B30" s="85"/>
      <c r="C30" s="1351" t="s">
        <v>380</v>
      </c>
      <c r="D30" s="1352" t="s">
        <v>381</v>
      </c>
      <c r="E30" s="1353" t="s">
        <v>180</v>
      </c>
      <c r="F30" s="1424">
        <v>35</v>
      </c>
      <c r="G30" s="1275"/>
      <c r="H30" s="90">
        <f t="shared" si="1"/>
        <v>0</v>
      </c>
      <c r="I30" s="1275"/>
    </row>
    <row r="31" spans="1:9">
      <c r="A31" s="84">
        <v>15</v>
      </c>
      <c r="B31" s="850"/>
      <c r="C31" s="1297">
        <v>92020401</v>
      </c>
      <c r="D31" s="1294" t="s">
        <v>370</v>
      </c>
      <c r="E31" s="1295" t="s">
        <v>176</v>
      </c>
      <c r="F31" s="1296">
        <v>520</v>
      </c>
      <c r="G31" s="1275"/>
      <c r="H31" s="855">
        <f t="shared" si="1"/>
        <v>0</v>
      </c>
      <c r="I31" s="1275"/>
    </row>
    <row r="32" spans="1:9" ht="25.5">
      <c r="A32" s="849">
        <v>16</v>
      </c>
      <c r="B32" s="850"/>
      <c r="C32" s="1297">
        <v>92020403</v>
      </c>
      <c r="D32" s="1294" t="s">
        <v>446</v>
      </c>
      <c r="E32" s="1295" t="s">
        <v>176</v>
      </c>
      <c r="F32" s="1296">
        <v>105</v>
      </c>
      <c r="G32" s="1275"/>
      <c r="H32" s="855">
        <f t="shared" si="1"/>
        <v>0</v>
      </c>
      <c r="I32" s="1275"/>
    </row>
    <row r="33" spans="1:9">
      <c r="A33" s="849">
        <v>17</v>
      </c>
      <c r="B33" s="85"/>
      <c r="C33" s="1354">
        <v>92022501</v>
      </c>
      <c r="D33" s="1352" t="s">
        <v>372</v>
      </c>
      <c r="E33" s="1353" t="s">
        <v>180</v>
      </c>
      <c r="F33" s="1431">
        <v>18</v>
      </c>
      <c r="G33" s="1275"/>
      <c r="H33" s="855">
        <f t="shared" si="1"/>
        <v>0</v>
      </c>
      <c r="I33" s="1275"/>
    </row>
    <row r="34" spans="1:9">
      <c r="A34" s="848"/>
      <c r="B34" s="97"/>
      <c r="C34" s="1432"/>
      <c r="D34" s="1433"/>
      <c r="E34" s="1434"/>
      <c r="F34" s="1435"/>
      <c r="G34" s="423"/>
      <c r="H34" s="79"/>
    </row>
    <row r="35" spans="1:9" s="246" customFormat="1">
      <c r="A35" s="857"/>
      <c r="B35" s="901">
        <v>453162</v>
      </c>
      <c r="C35" s="842"/>
      <c r="D35" s="843" t="s">
        <v>362</v>
      </c>
      <c r="E35" s="839"/>
      <c r="F35" s="51"/>
      <c r="H35" s="847">
        <f>SUM(H37:H37)</f>
        <v>0</v>
      </c>
    </row>
    <row r="36" spans="1:9" s="246" customFormat="1">
      <c r="A36" s="425"/>
      <c r="B36" s="848"/>
      <c r="C36" s="425"/>
      <c r="D36" s="425"/>
      <c r="E36" s="848"/>
      <c r="F36" s="425"/>
      <c r="H36" s="425"/>
    </row>
    <row r="37" spans="1:9" s="246" customFormat="1">
      <c r="A37" s="1346">
        <v>18</v>
      </c>
      <c r="B37" s="1349"/>
      <c r="C37" s="1348">
        <v>92050702</v>
      </c>
      <c r="D37" s="1347" t="s">
        <v>357</v>
      </c>
      <c r="E37" s="1346" t="s">
        <v>180</v>
      </c>
      <c r="F37" s="918">
        <v>18</v>
      </c>
      <c r="G37" s="1275"/>
      <c r="H37" s="855">
        <f>ROUND(F37*G37,2)</f>
        <v>0</v>
      </c>
      <c r="I37" s="1275"/>
    </row>
    <row r="38" spans="1:9" s="246" customFormat="1">
      <c r="A38" s="887"/>
      <c r="B38" s="839"/>
      <c r="C38" s="51"/>
      <c r="D38" s="51"/>
      <c r="E38" s="839"/>
      <c r="F38" s="861"/>
      <c r="G38" s="868"/>
      <c r="H38" s="861"/>
    </row>
    <row r="39" spans="1:9" s="246" customFormat="1" ht="15">
      <c r="A39" s="887"/>
      <c r="B39" s="839"/>
      <c r="C39" s="51"/>
      <c r="D39" s="869" t="s">
        <v>181</v>
      </c>
      <c r="E39" s="870"/>
      <c r="F39" s="871"/>
      <c r="G39" s="872"/>
      <c r="H39" s="873">
        <f>H9+H22+H26+H35</f>
        <v>0</v>
      </c>
    </row>
    <row r="40" spans="1:9" s="246" customFormat="1">
      <c r="A40" s="887"/>
      <c r="B40" s="839"/>
      <c r="C40" s="51"/>
      <c r="D40" s="51"/>
      <c r="E40" s="839"/>
      <c r="F40" s="861"/>
      <c r="G40" s="868"/>
      <c r="H40" s="861"/>
    </row>
    <row r="41" spans="1:9">
      <c r="H41" s="51"/>
    </row>
    <row r="42" spans="1:9">
      <c r="H42" s="51"/>
    </row>
    <row r="43" spans="1:9">
      <c r="H43" s="51"/>
    </row>
    <row r="44" spans="1:9" s="72" customFormat="1">
      <c r="A44" s="887"/>
      <c r="B44" s="839"/>
      <c r="C44" s="51"/>
      <c r="D44" s="51"/>
      <c r="E44" s="839"/>
      <c r="F44" s="861"/>
      <c r="G44" s="868"/>
      <c r="H44" s="51"/>
    </row>
    <row r="45" spans="1:9" s="72" customFormat="1">
      <c r="A45" s="887"/>
      <c r="B45" s="839"/>
      <c r="C45" s="51"/>
      <c r="D45" s="51"/>
      <c r="E45" s="839"/>
      <c r="F45" s="861"/>
      <c r="G45" s="868"/>
      <c r="H45" s="51"/>
    </row>
    <row r="46" spans="1:9" s="72" customFormat="1">
      <c r="A46" s="887"/>
      <c r="B46" s="839"/>
      <c r="C46" s="51"/>
      <c r="D46" s="51"/>
      <c r="E46" s="839"/>
      <c r="F46" s="861"/>
      <c r="G46" s="868"/>
      <c r="H46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5">
    <tabColor rgb="FFFF99CC"/>
  </sheetPr>
  <dimension ref="A1:I189"/>
  <sheetViews>
    <sheetView view="pageBreakPreview" topLeftCell="A31" zoomScaleNormal="100" zoomScaleSheetLayoutView="100" workbookViewId="0">
      <selection activeCell="E54" sqref="E54"/>
    </sheetView>
  </sheetViews>
  <sheetFormatPr defaultRowHeight="12.75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3" customWidth="1"/>
    <col min="10" max="10" width="9.5703125" style="53" bestFit="1" customWidth="1"/>
    <col min="11" max="16384" width="9.140625" style="53"/>
  </cols>
  <sheetData>
    <row r="1" spans="1:9" s="916" customFormat="1" ht="13.5" thickBot="1">
      <c r="A1" s="893" t="s">
        <v>156</v>
      </c>
      <c r="B1" s="894"/>
      <c r="C1" s="895" t="s">
        <v>2</v>
      </c>
      <c r="D1" s="896"/>
      <c r="E1" s="894"/>
      <c r="F1" s="897"/>
      <c r="G1" s="897"/>
      <c r="H1" s="898" t="s">
        <v>276</v>
      </c>
    </row>
    <row r="2" spans="1:9" s="916" customFormat="1">
      <c r="A2" s="893"/>
      <c r="B2" s="894"/>
      <c r="C2" s="895"/>
      <c r="D2" s="895"/>
      <c r="E2" s="894"/>
      <c r="F2" s="897"/>
      <c r="G2" s="897"/>
      <c r="H2" s="895"/>
    </row>
    <row r="3" spans="1:9" s="916" customFormat="1">
      <c r="A3" s="893" t="s">
        <v>158</v>
      </c>
      <c r="B3" s="894"/>
      <c r="C3" s="895" t="s">
        <v>1440</v>
      </c>
      <c r="D3" s="895"/>
      <c r="E3" s="894"/>
      <c r="F3" s="897"/>
      <c r="G3" s="897"/>
      <c r="H3" s="895"/>
    </row>
    <row r="4" spans="1:9">
      <c r="A4" s="834" t="s">
        <v>160</v>
      </c>
      <c r="B4" s="899"/>
      <c r="C4" s="900" t="s">
        <v>1441</v>
      </c>
      <c r="D4" s="897"/>
      <c r="E4" s="899"/>
      <c r="F4" s="897"/>
      <c r="G4" s="897"/>
      <c r="H4" s="897"/>
    </row>
    <row r="5" spans="1:9" s="220" customFormat="1" ht="13.5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>
      <c r="A8" s="839"/>
      <c r="C8" s="839"/>
      <c r="D8" s="848"/>
      <c r="E8" s="922"/>
      <c r="F8" s="923"/>
      <c r="G8" s="848"/>
      <c r="H8" s="848"/>
    </row>
    <row r="9" spans="1:9">
      <c r="A9" s="924"/>
      <c r="B9" s="925" t="s">
        <v>931</v>
      </c>
      <c r="C9" s="900"/>
      <c r="D9" s="897"/>
      <c r="E9" s="899"/>
      <c r="F9" s="897"/>
      <c r="G9" s="897"/>
      <c r="H9" s="897"/>
    </row>
    <row r="10" spans="1:9">
      <c r="A10" s="857"/>
      <c r="B10" s="901"/>
      <c r="C10" s="842"/>
      <c r="D10" s="843"/>
      <c r="F10" s="51"/>
      <c r="G10" s="51"/>
      <c r="H10" s="847"/>
    </row>
    <row r="11" spans="1:9">
      <c r="A11" s="857"/>
      <c r="B11" s="901">
        <v>451111</v>
      </c>
      <c r="C11" s="842"/>
      <c r="D11" s="843" t="s">
        <v>227</v>
      </c>
      <c r="F11" s="51"/>
      <c r="G11" s="51"/>
      <c r="H11" s="847">
        <f>SUM(H13:H13)</f>
        <v>0</v>
      </c>
    </row>
    <row r="12" spans="1:9">
      <c r="B12" s="848"/>
      <c r="C12" s="890"/>
      <c r="D12" s="425"/>
    </row>
    <row r="13" spans="1:9" ht="25.5">
      <c r="A13" s="926">
        <v>1</v>
      </c>
      <c r="B13" s="926"/>
      <c r="C13" s="917" t="s">
        <v>932</v>
      </c>
      <c r="D13" s="919" t="s">
        <v>933</v>
      </c>
      <c r="E13" s="921" t="s">
        <v>176</v>
      </c>
      <c r="F13" s="918">
        <v>100</v>
      </c>
      <c r="G13" s="1277"/>
      <c r="H13" s="855">
        <f>ROUND(F13*G13,2)</f>
        <v>0</v>
      </c>
      <c r="I13" s="1277"/>
    </row>
    <row r="14" spans="1:9">
      <c r="A14" s="857"/>
      <c r="B14" s="901"/>
      <c r="C14" s="842"/>
      <c r="D14" s="843"/>
      <c r="F14" s="51"/>
      <c r="G14" s="928"/>
      <c r="H14" s="847"/>
      <c r="I14" s="928"/>
    </row>
    <row r="15" spans="1:9">
      <c r="A15" s="857"/>
      <c r="B15" s="901" t="s">
        <v>767</v>
      </c>
      <c r="C15" s="842"/>
      <c r="D15" s="843" t="s">
        <v>934</v>
      </c>
      <c r="F15" s="51"/>
      <c r="G15" s="928"/>
      <c r="H15" s="847">
        <f>SUM(H17:H17)</f>
        <v>0</v>
      </c>
      <c r="I15" s="928"/>
    </row>
    <row r="16" spans="1:9" s="82" customFormat="1">
      <c r="A16" s="425"/>
      <c r="B16" s="848"/>
      <c r="C16" s="425"/>
      <c r="D16" s="425"/>
      <c r="E16" s="848"/>
      <c r="F16" s="425"/>
      <c r="G16" s="929"/>
      <c r="H16" s="425"/>
      <c r="I16" s="929"/>
    </row>
    <row r="17" spans="1:9">
      <c r="A17" s="849">
        <v>2</v>
      </c>
      <c r="B17" s="850"/>
      <c r="C17" s="917" t="s">
        <v>769</v>
      </c>
      <c r="D17" s="919" t="s">
        <v>770</v>
      </c>
      <c r="E17" s="904" t="s">
        <v>267</v>
      </c>
      <c r="F17" s="918">
        <v>5</v>
      </c>
      <c r="G17" s="1275"/>
      <c r="H17" s="855">
        <f>ROUND(F17*G17,2)</f>
        <v>0</v>
      </c>
      <c r="I17" s="1275"/>
    </row>
    <row r="18" spans="1:9">
      <c r="A18" s="857"/>
      <c r="B18" s="901"/>
      <c r="C18" s="842"/>
      <c r="D18" s="843"/>
      <c r="F18" s="51"/>
      <c r="G18" s="928"/>
      <c r="H18" s="847"/>
      <c r="I18" s="928"/>
    </row>
    <row r="19" spans="1:9">
      <c r="A19" s="857"/>
      <c r="B19" s="901">
        <v>453143</v>
      </c>
      <c r="C19" s="842"/>
      <c r="D19" s="843" t="s">
        <v>445</v>
      </c>
      <c r="F19" s="51"/>
      <c r="G19" s="928"/>
      <c r="H19" s="847">
        <f>SUM(H21:H25)</f>
        <v>0</v>
      </c>
      <c r="I19" s="928"/>
    </row>
    <row r="20" spans="1:9" s="82" customFormat="1">
      <c r="A20" s="425"/>
      <c r="B20" s="848"/>
      <c r="C20" s="425"/>
      <c r="D20" s="425"/>
      <c r="E20" s="848"/>
      <c r="F20" s="425"/>
      <c r="G20" s="929"/>
      <c r="H20" s="425"/>
      <c r="I20" s="1279"/>
    </row>
    <row r="21" spans="1:9">
      <c r="A21" s="849">
        <v>3</v>
      </c>
      <c r="B21" s="850"/>
      <c r="C21" s="917">
        <v>92020107</v>
      </c>
      <c r="D21" s="919" t="s">
        <v>368</v>
      </c>
      <c r="E21" s="904" t="s">
        <v>176</v>
      </c>
      <c r="F21" s="918">
        <v>100</v>
      </c>
      <c r="G21" s="1275"/>
      <c r="H21" s="855">
        <f>ROUND(F21*G21,2)</f>
        <v>0</v>
      </c>
      <c r="I21" s="1275"/>
    </row>
    <row r="22" spans="1:9">
      <c r="A22" s="849">
        <v>4</v>
      </c>
      <c r="B22" s="850"/>
      <c r="C22" s="920">
        <v>92020601</v>
      </c>
      <c r="D22" s="919" t="s">
        <v>937</v>
      </c>
      <c r="E22" s="904" t="s">
        <v>180</v>
      </c>
      <c r="F22" s="918">
        <v>14</v>
      </c>
      <c r="G22" s="1275"/>
      <c r="H22" s="855">
        <f t="shared" ref="H22:H25" si="0">ROUND(F22*G22,2)</f>
        <v>0</v>
      </c>
      <c r="I22" s="1275"/>
    </row>
    <row r="23" spans="1:9">
      <c r="A23" s="849">
        <v>5</v>
      </c>
      <c r="B23" s="850"/>
      <c r="C23" s="920">
        <v>92020701</v>
      </c>
      <c r="D23" s="919" t="s">
        <v>938</v>
      </c>
      <c r="E23" s="904" t="s">
        <v>180</v>
      </c>
      <c r="F23" s="918">
        <v>7</v>
      </c>
      <c r="G23" s="1275"/>
      <c r="H23" s="855">
        <f t="shared" si="0"/>
        <v>0</v>
      </c>
      <c r="I23" s="1275"/>
    </row>
    <row r="24" spans="1:9">
      <c r="A24" s="849">
        <v>6</v>
      </c>
      <c r="B24" s="850"/>
      <c r="C24" s="920">
        <v>92022501</v>
      </c>
      <c r="D24" s="919" t="s">
        <v>372</v>
      </c>
      <c r="E24" s="904" t="s">
        <v>180</v>
      </c>
      <c r="F24" s="918">
        <v>192</v>
      </c>
      <c r="G24" s="1275"/>
      <c r="H24" s="855">
        <f t="shared" si="0"/>
        <v>0</v>
      </c>
      <c r="I24" s="1275"/>
    </row>
    <row r="25" spans="1:9">
      <c r="A25" s="849">
        <v>7</v>
      </c>
      <c r="B25" s="850"/>
      <c r="C25" s="917" t="s">
        <v>935</v>
      </c>
      <c r="D25" s="919" t="s">
        <v>936</v>
      </c>
      <c r="E25" s="904" t="s">
        <v>180</v>
      </c>
      <c r="F25" s="918">
        <v>0.1</v>
      </c>
      <c r="G25" s="1275"/>
      <c r="H25" s="855">
        <f t="shared" si="0"/>
        <v>0</v>
      </c>
      <c r="I25" s="1275"/>
    </row>
    <row r="26" spans="1:9">
      <c r="A26" s="857"/>
      <c r="B26" s="901"/>
      <c r="C26" s="842"/>
      <c r="D26" s="843"/>
      <c r="F26" s="51"/>
      <c r="G26" s="928"/>
      <c r="H26" s="847"/>
      <c r="I26" s="928"/>
    </row>
    <row r="27" spans="1:9">
      <c r="A27" s="857"/>
      <c r="B27" s="901">
        <v>453162</v>
      </c>
      <c r="C27" s="842"/>
      <c r="D27" s="843" t="s">
        <v>362</v>
      </c>
      <c r="F27" s="51"/>
      <c r="G27" s="928"/>
      <c r="H27" s="847">
        <f>SUM(H29:H29)</f>
        <v>0</v>
      </c>
      <c r="I27" s="928"/>
    </row>
    <row r="28" spans="1:9" s="82" customFormat="1">
      <c r="A28" s="425"/>
      <c r="B28" s="848"/>
      <c r="C28" s="425"/>
      <c r="D28" s="425"/>
      <c r="E28" s="848"/>
      <c r="F28" s="425"/>
      <c r="G28" s="929"/>
      <c r="H28" s="425"/>
      <c r="I28" s="929"/>
    </row>
    <row r="29" spans="1:9">
      <c r="A29" s="904">
        <v>8</v>
      </c>
      <c r="B29" s="921"/>
      <c r="C29" s="920">
        <v>92050702</v>
      </c>
      <c r="D29" s="919" t="s">
        <v>357</v>
      </c>
      <c r="E29" s="904" t="s">
        <v>180</v>
      </c>
      <c r="F29" s="918">
        <v>12</v>
      </c>
      <c r="G29" s="1275"/>
      <c r="H29" s="855">
        <f>ROUND(F29*G29,2)</f>
        <v>0</v>
      </c>
      <c r="I29" s="1275"/>
    </row>
    <row r="30" spans="1:9">
      <c r="A30" s="897"/>
      <c r="B30" s="930"/>
      <c r="C30" s="931"/>
      <c r="D30" s="932"/>
      <c r="E30" s="899"/>
      <c r="F30" s="933"/>
      <c r="G30" s="846"/>
      <c r="H30" s="846"/>
      <c r="I30" s="846"/>
    </row>
    <row r="31" spans="1:9">
      <c r="A31" s="924"/>
      <c r="B31" s="925" t="s">
        <v>940</v>
      </c>
      <c r="C31" s="900"/>
      <c r="D31" s="897"/>
      <c r="E31" s="899"/>
      <c r="F31" s="897"/>
      <c r="G31" s="934"/>
      <c r="H31" s="897"/>
      <c r="I31" s="934"/>
    </row>
    <row r="32" spans="1:9">
      <c r="A32" s="857"/>
      <c r="B32" s="901"/>
      <c r="C32" s="842"/>
      <c r="D32" s="843"/>
      <c r="F32" s="51"/>
      <c r="G32" s="928"/>
      <c r="H32" s="847"/>
      <c r="I32" s="928"/>
    </row>
    <row r="33" spans="1:9">
      <c r="A33" s="857"/>
      <c r="B33" s="901">
        <v>451111</v>
      </c>
      <c r="C33" s="842"/>
      <c r="D33" s="843" t="s">
        <v>227</v>
      </c>
      <c r="F33" s="51"/>
      <c r="G33" s="928"/>
      <c r="H33" s="847">
        <f>SUM(H35:H36)</f>
        <v>0</v>
      </c>
      <c r="I33" s="928"/>
    </row>
    <row r="34" spans="1:9">
      <c r="B34" s="848"/>
      <c r="C34" s="890"/>
      <c r="D34" s="425"/>
      <c r="I34" s="868"/>
    </row>
    <row r="35" spans="1:9" ht="25.5">
      <c r="A35" s="926">
        <v>9</v>
      </c>
      <c r="B35" s="926"/>
      <c r="C35" s="917" t="s">
        <v>932</v>
      </c>
      <c r="D35" s="919" t="s">
        <v>933</v>
      </c>
      <c r="E35" s="904" t="s">
        <v>176</v>
      </c>
      <c r="F35" s="918">
        <v>100</v>
      </c>
      <c r="G35" s="1278"/>
      <c r="H35" s="855">
        <f>ROUND(F35*G35,2)</f>
        <v>0</v>
      </c>
      <c r="I35" s="1278"/>
    </row>
    <row r="36" spans="1:9" ht="25.5">
      <c r="A36" s="926">
        <v>10</v>
      </c>
      <c r="B36" s="926"/>
      <c r="C36" s="917" t="s">
        <v>758</v>
      </c>
      <c r="D36" s="919" t="s">
        <v>941</v>
      </c>
      <c r="E36" s="904" t="s">
        <v>180</v>
      </c>
      <c r="F36" s="918">
        <v>21</v>
      </c>
      <c r="G36" s="1277"/>
      <c r="H36" s="855">
        <f>ROUND(F36*G36,2)</f>
        <v>0</v>
      </c>
      <c r="I36" s="1277"/>
    </row>
    <row r="37" spans="1:9">
      <c r="A37" s="857"/>
      <c r="B37" s="901"/>
      <c r="C37" s="842"/>
      <c r="D37" s="843"/>
      <c r="F37" s="51"/>
      <c r="G37" s="928"/>
      <c r="H37" s="847"/>
      <c r="I37" s="928"/>
    </row>
    <row r="38" spans="1:9">
      <c r="A38" s="857"/>
      <c r="B38" s="901">
        <v>451120</v>
      </c>
      <c r="C38" s="842"/>
      <c r="D38" s="843" t="s">
        <v>185</v>
      </c>
      <c r="F38" s="51"/>
      <c r="G38" s="928"/>
      <c r="H38" s="847">
        <f>SUM(H40:H46)</f>
        <v>0</v>
      </c>
      <c r="I38" s="928"/>
    </row>
    <row r="39" spans="1:9" s="82" customFormat="1">
      <c r="A39" s="425"/>
      <c r="B39" s="848"/>
      <c r="C39" s="425"/>
      <c r="D39" s="425"/>
      <c r="E39" s="848"/>
      <c r="F39" s="425"/>
      <c r="G39" s="929"/>
      <c r="H39" s="425"/>
      <c r="I39" s="929"/>
    </row>
    <row r="40" spans="1:9">
      <c r="A40" s="849">
        <v>11</v>
      </c>
      <c r="B40" s="850"/>
      <c r="C40" s="917" t="s">
        <v>186</v>
      </c>
      <c r="D40" s="919" t="s">
        <v>187</v>
      </c>
      <c r="E40" s="904" t="s">
        <v>188</v>
      </c>
      <c r="F40" s="935">
        <v>30</v>
      </c>
      <c r="G40" s="1233"/>
      <c r="H40" s="855">
        <f>ROUND(F40*G40,2)</f>
        <v>0</v>
      </c>
      <c r="I40" s="1233"/>
    </row>
    <row r="41" spans="1:9">
      <c r="A41" s="849">
        <v>12</v>
      </c>
      <c r="B41" s="850"/>
      <c r="C41" s="917" t="s">
        <v>600</v>
      </c>
      <c r="D41" s="919" t="s">
        <v>601</v>
      </c>
      <c r="E41" s="904" t="s">
        <v>188</v>
      </c>
      <c r="F41" s="935">
        <v>3.99</v>
      </c>
      <c r="G41" s="1275"/>
      <c r="H41" s="855">
        <f t="shared" ref="H41:H46" si="1">ROUND(F41*G41,2)</f>
        <v>0</v>
      </c>
      <c r="I41" s="1275"/>
    </row>
    <row r="42" spans="1:9">
      <c r="A42" s="849">
        <v>13</v>
      </c>
      <c r="B42" s="850"/>
      <c r="C42" s="917" t="s">
        <v>360</v>
      </c>
      <c r="D42" s="919" t="s">
        <v>361</v>
      </c>
      <c r="E42" s="904" t="s">
        <v>188</v>
      </c>
      <c r="F42" s="918">
        <v>37.35</v>
      </c>
      <c r="G42" s="1275"/>
      <c r="H42" s="855">
        <f t="shared" si="1"/>
        <v>0</v>
      </c>
      <c r="I42" s="1275"/>
    </row>
    <row r="43" spans="1:9">
      <c r="A43" s="849">
        <v>14</v>
      </c>
      <c r="B43" s="850"/>
      <c r="C43" s="917" t="s">
        <v>192</v>
      </c>
      <c r="D43" s="919" t="s">
        <v>193</v>
      </c>
      <c r="E43" s="904" t="s">
        <v>188</v>
      </c>
      <c r="F43" s="918">
        <v>63</v>
      </c>
      <c r="G43" s="1275"/>
      <c r="H43" s="855">
        <f t="shared" si="1"/>
        <v>0</v>
      </c>
      <c r="I43" s="1275"/>
    </row>
    <row r="44" spans="1:9">
      <c r="A44" s="849">
        <v>15</v>
      </c>
      <c r="B44" s="850"/>
      <c r="C44" s="917" t="s">
        <v>199</v>
      </c>
      <c r="D44" s="919" t="s">
        <v>444</v>
      </c>
      <c r="E44" s="904" t="s">
        <v>188</v>
      </c>
      <c r="F44" s="935">
        <v>139.65</v>
      </c>
      <c r="G44" s="1233"/>
      <c r="H44" s="855">
        <f t="shared" si="1"/>
        <v>0</v>
      </c>
      <c r="I44" s="1233"/>
    </row>
    <row r="45" spans="1:9">
      <c r="A45" s="849">
        <v>16</v>
      </c>
      <c r="B45" s="850"/>
      <c r="C45" s="917" t="s">
        <v>720</v>
      </c>
      <c r="D45" s="919" t="s">
        <v>721</v>
      </c>
      <c r="E45" s="904" t="s">
        <v>188</v>
      </c>
      <c r="F45" s="935">
        <v>8.4</v>
      </c>
      <c r="G45" s="1233"/>
      <c r="H45" s="855">
        <f t="shared" si="1"/>
        <v>0</v>
      </c>
      <c r="I45" s="1233"/>
    </row>
    <row r="46" spans="1:9">
      <c r="A46" s="849">
        <v>17</v>
      </c>
      <c r="B46" s="850"/>
      <c r="C46" s="917" t="s">
        <v>674</v>
      </c>
      <c r="D46" s="919" t="s">
        <v>675</v>
      </c>
      <c r="E46" s="904" t="s">
        <v>197</v>
      </c>
      <c r="F46" s="918">
        <v>60</v>
      </c>
      <c r="G46" s="1275"/>
      <c r="H46" s="855">
        <f t="shared" si="1"/>
        <v>0</v>
      </c>
      <c r="I46" s="1275"/>
    </row>
    <row r="47" spans="1:9">
      <c r="A47" s="857"/>
      <c r="B47" s="901"/>
      <c r="C47" s="842"/>
      <c r="D47" s="843"/>
      <c r="F47" s="51"/>
      <c r="G47" s="928"/>
      <c r="H47" s="847"/>
      <c r="I47" s="928"/>
    </row>
    <row r="48" spans="1:9">
      <c r="A48" s="857"/>
      <c r="B48" s="901" t="s">
        <v>767</v>
      </c>
      <c r="C48" s="842"/>
      <c r="D48" s="843" t="s">
        <v>934</v>
      </c>
      <c r="F48" s="51"/>
      <c r="G48" s="928"/>
      <c r="H48" s="847">
        <f>SUM(H50:H50)</f>
        <v>0</v>
      </c>
      <c r="I48" s="928"/>
    </row>
    <row r="49" spans="1:9" s="82" customFormat="1">
      <c r="A49" s="425"/>
      <c r="B49" s="848"/>
      <c r="C49" s="425"/>
      <c r="D49" s="425"/>
      <c r="E49" s="848"/>
      <c r="F49" s="425"/>
      <c r="G49" s="929"/>
      <c r="H49" s="425"/>
      <c r="I49" s="929"/>
    </row>
    <row r="50" spans="1:9">
      <c r="A50" s="849">
        <v>18</v>
      </c>
      <c r="B50" s="850"/>
      <c r="C50" s="917" t="s">
        <v>769</v>
      </c>
      <c r="D50" s="919" t="s">
        <v>770</v>
      </c>
      <c r="E50" s="904" t="s">
        <v>267</v>
      </c>
      <c r="F50" s="918">
        <v>2</v>
      </c>
      <c r="G50" s="1275"/>
      <c r="H50" s="855">
        <f>ROUND(F50*G50,2)</f>
        <v>0</v>
      </c>
      <c r="I50" s="1275"/>
    </row>
    <row r="51" spans="1:9">
      <c r="A51" s="857"/>
      <c r="B51" s="901"/>
      <c r="C51" s="842"/>
      <c r="D51" s="843"/>
      <c r="F51" s="51"/>
      <c r="G51" s="928"/>
      <c r="H51" s="847"/>
      <c r="I51" s="928"/>
    </row>
    <row r="52" spans="1:9">
      <c r="A52" s="857"/>
      <c r="B52" s="901">
        <v>453143</v>
      </c>
      <c r="C52" s="842"/>
      <c r="D52" s="843" t="s">
        <v>445</v>
      </c>
      <c r="F52" s="51"/>
      <c r="G52" s="928"/>
      <c r="H52" s="847">
        <f>SUM(H54:H59)</f>
        <v>0</v>
      </c>
      <c r="I52" s="928"/>
    </row>
    <row r="53" spans="1:9" s="82" customFormat="1">
      <c r="A53" s="425"/>
      <c r="B53" s="848"/>
      <c r="C53" s="425"/>
      <c r="D53" s="425"/>
      <c r="E53" s="848"/>
      <c r="F53" s="425"/>
      <c r="G53" s="929"/>
      <c r="H53" s="425"/>
      <c r="I53" s="929"/>
    </row>
    <row r="54" spans="1:9">
      <c r="A54" s="849">
        <v>19</v>
      </c>
      <c r="B54" s="850"/>
      <c r="C54" s="917">
        <v>92020107</v>
      </c>
      <c r="D54" s="919" t="s">
        <v>368</v>
      </c>
      <c r="E54" s="904" t="s">
        <v>176</v>
      </c>
      <c r="F54" s="918">
        <v>150</v>
      </c>
      <c r="G54" s="1233"/>
      <c r="H54" s="855">
        <f>ROUND(F54*G54,2)</f>
        <v>0</v>
      </c>
      <c r="I54" s="1233"/>
    </row>
    <row r="55" spans="1:9">
      <c r="A55" s="849">
        <v>20</v>
      </c>
      <c r="B55" s="850"/>
      <c r="C55" s="917" t="s">
        <v>380</v>
      </c>
      <c r="D55" s="919" t="s">
        <v>381</v>
      </c>
      <c r="E55" s="904" t="s">
        <v>180</v>
      </c>
      <c r="F55" s="918">
        <v>25</v>
      </c>
      <c r="G55" s="1275"/>
      <c r="H55" s="855">
        <f t="shared" ref="H55:H59" si="2">ROUND(F55*G55,2)</f>
        <v>0</v>
      </c>
      <c r="I55" s="1275"/>
    </row>
    <row r="56" spans="1:9">
      <c r="A56" s="849">
        <v>21</v>
      </c>
      <c r="B56" s="850"/>
      <c r="C56" s="920">
        <v>92020401</v>
      </c>
      <c r="D56" s="919" t="s">
        <v>370</v>
      </c>
      <c r="E56" s="904" t="s">
        <v>176</v>
      </c>
      <c r="F56" s="918">
        <v>105</v>
      </c>
      <c r="G56" s="1275"/>
      <c r="H56" s="855">
        <f t="shared" si="2"/>
        <v>0</v>
      </c>
      <c r="I56" s="1275"/>
    </row>
    <row r="57" spans="1:9">
      <c r="A57" s="849">
        <v>22</v>
      </c>
      <c r="B57" s="850"/>
      <c r="C57" s="920">
        <v>92020701</v>
      </c>
      <c r="D57" s="919" t="s">
        <v>938</v>
      </c>
      <c r="E57" s="904" t="s">
        <v>180</v>
      </c>
      <c r="F57" s="918">
        <v>8</v>
      </c>
      <c r="G57" s="1275"/>
      <c r="H57" s="855">
        <f t="shared" si="2"/>
        <v>0</v>
      </c>
      <c r="I57" s="1275"/>
    </row>
    <row r="58" spans="1:9">
      <c r="A58" s="849">
        <v>23</v>
      </c>
      <c r="B58" s="850"/>
      <c r="C58" s="920">
        <v>92022501</v>
      </c>
      <c r="D58" s="919" t="s">
        <v>372</v>
      </c>
      <c r="E58" s="904" t="s">
        <v>180</v>
      </c>
      <c r="F58" s="918">
        <v>4</v>
      </c>
      <c r="G58" s="1275"/>
      <c r="H58" s="855">
        <f t="shared" si="2"/>
        <v>0</v>
      </c>
      <c r="I58" s="1275"/>
    </row>
    <row r="59" spans="1:9">
      <c r="A59" s="849">
        <v>24</v>
      </c>
      <c r="B59" s="850"/>
      <c r="C59" s="920">
        <v>92031601</v>
      </c>
      <c r="D59" s="919" t="s">
        <v>942</v>
      </c>
      <c r="E59" s="904" t="s">
        <v>180</v>
      </c>
      <c r="F59" s="918">
        <v>5</v>
      </c>
      <c r="G59" s="1275"/>
      <c r="H59" s="855">
        <f t="shared" si="2"/>
        <v>0</v>
      </c>
      <c r="I59" s="1275"/>
    </row>
    <row r="60" spans="1:9">
      <c r="A60" s="857"/>
      <c r="B60" s="901"/>
      <c r="C60" s="842"/>
      <c r="D60" s="843"/>
      <c r="F60" s="51"/>
      <c r="G60" s="928"/>
      <c r="H60" s="847"/>
      <c r="I60" s="928"/>
    </row>
    <row r="61" spans="1:9">
      <c r="A61" s="857"/>
      <c r="B61" s="901">
        <v>453162</v>
      </c>
      <c r="C61" s="842"/>
      <c r="D61" s="843" t="s">
        <v>362</v>
      </c>
      <c r="F61" s="51"/>
      <c r="G61" s="928"/>
      <c r="H61" s="847">
        <f>SUM(H63:H63)</f>
        <v>0</v>
      </c>
      <c r="I61" s="928"/>
    </row>
    <row r="62" spans="1:9" s="82" customFormat="1">
      <c r="A62" s="425"/>
      <c r="B62" s="848"/>
      <c r="C62" s="425"/>
      <c r="D62" s="425"/>
      <c r="E62" s="848"/>
      <c r="F62" s="425"/>
      <c r="G62" s="929"/>
      <c r="H62" s="425"/>
      <c r="I62" s="929"/>
    </row>
    <row r="63" spans="1:9">
      <c r="A63" s="904">
        <v>25</v>
      </c>
      <c r="B63" s="921"/>
      <c r="C63" s="920">
        <v>92050702</v>
      </c>
      <c r="D63" s="919" t="s">
        <v>357</v>
      </c>
      <c r="E63" s="904" t="s">
        <v>180</v>
      </c>
      <c r="F63" s="918">
        <v>20</v>
      </c>
      <c r="G63" s="1275"/>
      <c r="H63" s="855">
        <f>ROUND(F63*G63,2)</f>
        <v>0</v>
      </c>
      <c r="I63" s="1275"/>
    </row>
    <row r="64" spans="1:9">
      <c r="A64" s="857"/>
      <c r="B64" s="865"/>
      <c r="C64" s="866"/>
      <c r="D64" s="867"/>
      <c r="E64" s="860"/>
      <c r="H64" s="868"/>
    </row>
    <row r="65" spans="1:9" ht="15">
      <c r="A65" s="857"/>
      <c r="B65" s="865"/>
      <c r="C65" s="866"/>
      <c r="D65" s="869" t="s">
        <v>181</v>
      </c>
      <c r="E65" s="870"/>
      <c r="F65" s="871"/>
      <c r="G65" s="872"/>
      <c r="H65" s="873">
        <f>H15+H11+H19+H27+H33+H38+H48+H52+H61</f>
        <v>0</v>
      </c>
    </row>
    <row r="66" spans="1:9">
      <c r="A66" s="857"/>
      <c r="B66" s="874"/>
      <c r="C66" s="875"/>
      <c r="D66" s="876"/>
      <c r="E66" s="857"/>
    </row>
    <row r="67" spans="1:9">
      <c r="A67" s="857"/>
      <c r="B67" s="857"/>
      <c r="C67" s="857"/>
      <c r="E67" s="860"/>
    </row>
    <row r="68" spans="1:9" s="111" customFormat="1">
      <c r="A68" s="857"/>
      <c r="B68" s="857"/>
      <c r="C68" s="857"/>
      <c r="D68" s="112"/>
      <c r="E68" s="865"/>
      <c r="F68" s="861"/>
      <c r="G68" s="868"/>
      <c r="H68" s="861"/>
      <c r="I68" s="53"/>
    </row>
    <row r="69" spans="1:9">
      <c r="A69" s="857"/>
      <c r="B69" s="857"/>
      <c r="C69" s="857"/>
      <c r="E69" s="865"/>
    </row>
    <row r="70" spans="1:9">
      <c r="A70" s="857"/>
      <c r="B70" s="857"/>
      <c r="C70" s="857"/>
      <c r="E70" s="865"/>
    </row>
    <row r="71" spans="1:9">
      <c r="A71" s="857"/>
      <c r="B71" s="857"/>
      <c r="C71" s="857"/>
      <c r="E71" s="860"/>
    </row>
    <row r="72" spans="1:9">
      <c r="A72" s="857"/>
      <c r="B72" s="857"/>
      <c r="C72" s="857"/>
      <c r="E72" s="860"/>
    </row>
    <row r="73" spans="1:9">
      <c r="A73" s="857"/>
      <c r="B73" s="857"/>
      <c r="C73" s="857"/>
      <c r="E73" s="860"/>
    </row>
    <row r="74" spans="1:9">
      <c r="A74" s="857"/>
      <c r="B74" s="857"/>
      <c r="C74" s="857"/>
      <c r="E74" s="860"/>
    </row>
    <row r="75" spans="1:9">
      <c r="A75" s="857"/>
      <c r="B75" s="857"/>
      <c r="C75" s="857"/>
      <c r="D75" s="876"/>
      <c r="E75" s="860"/>
    </row>
    <row r="76" spans="1:9">
      <c r="A76" s="857"/>
      <c r="B76" s="857"/>
      <c r="C76" s="857"/>
      <c r="D76" s="877"/>
      <c r="E76" s="860"/>
    </row>
    <row r="77" spans="1:9">
      <c r="A77" s="857"/>
      <c r="B77" s="857"/>
      <c r="C77" s="857"/>
      <c r="D77" s="876"/>
      <c r="E77" s="857"/>
    </row>
    <row r="78" spans="1:9">
      <c r="A78" s="857"/>
      <c r="B78" s="857"/>
      <c r="C78" s="857"/>
      <c r="D78" s="878"/>
      <c r="E78" s="860"/>
    </row>
    <row r="79" spans="1:9">
      <c r="A79" s="857"/>
      <c r="B79" s="857"/>
      <c r="C79" s="857"/>
      <c r="D79" s="867"/>
      <c r="E79" s="860"/>
    </row>
    <row r="80" spans="1:9">
      <c r="A80" s="857"/>
      <c r="B80" s="857"/>
      <c r="C80" s="857"/>
      <c r="D80" s="879"/>
      <c r="E80" s="860"/>
    </row>
    <row r="81" spans="1:5">
      <c r="A81" s="857"/>
      <c r="B81" s="857"/>
      <c r="C81" s="857"/>
      <c r="D81" s="879"/>
      <c r="E81" s="860"/>
    </row>
    <row r="82" spans="1:5">
      <c r="A82" s="857"/>
      <c r="B82" s="865"/>
      <c r="C82" s="866"/>
      <c r="D82" s="879"/>
      <c r="E82" s="860"/>
    </row>
    <row r="83" spans="1:5">
      <c r="A83" s="857"/>
      <c r="B83" s="865"/>
      <c r="C83" s="866"/>
      <c r="D83" s="867"/>
      <c r="E83" s="860"/>
    </row>
    <row r="84" spans="1:5">
      <c r="A84" s="857"/>
      <c r="B84" s="865"/>
      <c r="C84" s="866"/>
      <c r="D84" s="879"/>
      <c r="E84" s="860"/>
    </row>
    <row r="85" spans="1:5">
      <c r="A85" s="857"/>
      <c r="B85" s="865"/>
      <c r="C85" s="866"/>
      <c r="D85" s="879"/>
      <c r="E85" s="860"/>
    </row>
    <row r="86" spans="1:5">
      <c r="A86" s="857"/>
      <c r="B86" s="865"/>
      <c r="C86" s="866"/>
      <c r="D86" s="879"/>
      <c r="E86" s="860"/>
    </row>
    <row r="87" spans="1:5" ht="15.75">
      <c r="A87" s="857"/>
      <c r="B87" s="880"/>
      <c r="C87" s="881"/>
      <c r="D87" s="867"/>
      <c r="E87" s="882"/>
    </row>
    <row r="88" spans="1:5">
      <c r="A88" s="857"/>
      <c r="B88" s="874"/>
      <c r="C88" s="883"/>
      <c r="D88" s="876"/>
      <c r="E88" s="857"/>
    </row>
    <row r="89" spans="1:5">
      <c r="A89" s="857"/>
      <c r="B89" s="865"/>
      <c r="C89" s="866"/>
      <c r="D89" s="878"/>
      <c r="E89" s="860"/>
    </row>
    <row r="90" spans="1:5" ht="15.75">
      <c r="A90" s="857"/>
      <c r="B90" s="880"/>
      <c r="C90" s="881"/>
      <c r="D90" s="867"/>
      <c r="E90" s="882"/>
    </row>
    <row r="91" spans="1:5">
      <c r="A91" s="857"/>
      <c r="B91" s="865"/>
      <c r="C91" s="866"/>
      <c r="D91" s="867"/>
      <c r="E91" s="860"/>
    </row>
    <row r="92" spans="1:5">
      <c r="A92" s="857"/>
      <c r="B92" s="865"/>
      <c r="C92" s="866"/>
      <c r="D92" s="867"/>
      <c r="E92" s="860"/>
    </row>
    <row r="93" spans="1:5">
      <c r="A93" s="857"/>
      <c r="B93" s="865"/>
      <c r="C93" s="866"/>
      <c r="D93" s="879"/>
      <c r="E93" s="860"/>
    </row>
    <row r="94" spans="1:5">
      <c r="A94" s="857"/>
      <c r="B94" s="865"/>
      <c r="C94" s="866"/>
      <c r="D94" s="879"/>
      <c r="E94" s="860"/>
    </row>
    <row r="95" spans="1:5">
      <c r="A95" s="857"/>
      <c r="B95" s="865"/>
      <c r="C95" s="866"/>
      <c r="D95" s="879"/>
      <c r="E95" s="860"/>
    </row>
    <row r="96" spans="1:5" ht="15.75">
      <c r="A96" s="857"/>
      <c r="B96" s="880"/>
      <c r="C96" s="881"/>
      <c r="D96" s="867"/>
      <c r="E96" s="882"/>
    </row>
    <row r="97" spans="1:5" ht="15.75">
      <c r="A97" s="857"/>
      <c r="B97" s="880"/>
      <c r="C97" s="881"/>
      <c r="D97" s="884"/>
      <c r="E97" s="882"/>
    </row>
    <row r="98" spans="1:5">
      <c r="A98" s="857"/>
      <c r="B98" s="865"/>
      <c r="C98" s="866"/>
      <c r="D98" s="878"/>
      <c r="E98" s="860"/>
    </row>
    <row r="99" spans="1:5">
      <c r="A99" s="857"/>
      <c r="B99" s="865"/>
      <c r="C99" s="866"/>
      <c r="D99" s="867"/>
      <c r="E99" s="860"/>
    </row>
    <row r="100" spans="1:5">
      <c r="A100" s="857"/>
      <c r="B100" s="865"/>
      <c r="C100" s="866"/>
      <c r="D100" s="867"/>
      <c r="E100" s="860"/>
    </row>
    <row r="101" spans="1:5">
      <c r="A101" s="857"/>
      <c r="B101" s="865"/>
      <c r="C101" s="866"/>
      <c r="D101" s="879"/>
      <c r="E101" s="860"/>
    </row>
    <row r="102" spans="1:5">
      <c r="A102" s="857"/>
      <c r="B102" s="865"/>
      <c r="C102" s="866"/>
      <c r="D102" s="879"/>
      <c r="E102" s="860"/>
    </row>
    <row r="103" spans="1:5">
      <c r="A103" s="857"/>
      <c r="B103" s="865"/>
      <c r="C103" s="866"/>
      <c r="D103" s="879"/>
      <c r="E103" s="860"/>
    </row>
    <row r="104" spans="1:5">
      <c r="A104" s="857"/>
      <c r="B104" s="865"/>
      <c r="C104" s="866"/>
      <c r="D104" s="867"/>
      <c r="E104" s="860"/>
    </row>
    <row r="105" spans="1:5">
      <c r="A105" s="857"/>
      <c r="B105" s="865"/>
      <c r="C105" s="866"/>
      <c r="D105" s="879"/>
      <c r="E105" s="860"/>
    </row>
    <row r="106" spans="1:5">
      <c r="A106" s="857"/>
      <c r="B106" s="865"/>
      <c r="C106" s="866"/>
      <c r="D106" s="878"/>
      <c r="E106" s="860"/>
    </row>
    <row r="107" spans="1:5">
      <c r="A107" s="857"/>
      <c r="B107" s="865"/>
      <c r="C107" s="866"/>
      <c r="D107" s="867"/>
      <c r="E107" s="860"/>
    </row>
    <row r="108" spans="1:5">
      <c r="A108" s="857"/>
      <c r="B108" s="865"/>
      <c r="C108" s="866"/>
      <c r="D108" s="879"/>
      <c r="E108" s="860"/>
    </row>
    <row r="109" spans="1:5">
      <c r="A109" s="857"/>
      <c r="B109" s="865"/>
      <c r="C109" s="866"/>
      <c r="D109" s="879"/>
      <c r="E109" s="860"/>
    </row>
    <row r="110" spans="1:5">
      <c r="A110" s="857"/>
      <c r="B110" s="865"/>
      <c r="C110" s="866"/>
      <c r="D110" s="879"/>
      <c r="E110" s="860"/>
    </row>
    <row r="111" spans="1:5">
      <c r="A111" s="857"/>
      <c r="B111" s="865"/>
      <c r="C111" s="866"/>
      <c r="D111" s="867"/>
      <c r="E111" s="860"/>
    </row>
    <row r="112" spans="1:5">
      <c r="A112" s="857"/>
      <c r="B112" s="865"/>
      <c r="C112" s="866"/>
      <c r="D112" s="879"/>
      <c r="E112" s="860"/>
    </row>
    <row r="113" spans="1:5">
      <c r="A113" s="857"/>
      <c r="B113" s="865"/>
      <c r="C113" s="866"/>
      <c r="D113" s="878"/>
      <c r="E113" s="860"/>
    </row>
    <row r="114" spans="1:5">
      <c r="A114" s="857"/>
      <c r="B114" s="860"/>
      <c r="C114" s="877"/>
      <c r="D114" s="885"/>
      <c r="E114" s="860"/>
    </row>
    <row r="115" spans="1:5">
      <c r="A115" s="857"/>
      <c r="B115" s="860"/>
      <c r="C115" s="877"/>
      <c r="D115" s="877"/>
      <c r="E115" s="860"/>
    </row>
    <row r="116" spans="1:5">
      <c r="A116" s="857"/>
      <c r="B116" s="874"/>
      <c r="C116" s="883"/>
      <c r="D116" s="876"/>
      <c r="E116" s="857"/>
    </row>
    <row r="117" spans="1:5">
      <c r="A117" s="857"/>
      <c r="B117" s="865"/>
      <c r="C117" s="886"/>
      <c r="D117" s="879"/>
      <c r="E117" s="860"/>
    </row>
    <row r="118" spans="1:5">
      <c r="A118" s="857"/>
      <c r="B118" s="865"/>
      <c r="C118" s="886"/>
      <c r="D118" s="879"/>
      <c r="E118" s="860"/>
    </row>
    <row r="119" spans="1:5">
      <c r="A119" s="857"/>
      <c r="B119" s="860"/>
      <c r="C119" s="877"/>
      <c r="D119" s="885"/>
      <c r="E119" s="860"/>
    </row>
    <row r="120" spans="1:5">
      <c r="A120" s="857"/>
      <c r="B120" s="860"/>
      <c r="C120" s="877"/>
      <c r="D120" s="877"/>
      <c r="E120" s="860"/>
    </row>
    <row r="121" spans="1:5">
      <c r="A121" s="857"/>
      <c r="B121" s="874"/>
      <c r="C121" s="883"/>
      <c r="D121" s="876"/>
      <c r="E121" s="857"/>
    </row>
    <row r="122" spans="1:5">
      <c r="A122" s="857"/>
      <c r="B122" s="874"/>
      <c r="C122" s="883"/>
      <c r="D122" s="876"/>
      <c r="E122" s="857"/>
    </row>
    <row r="123" spans="1:5">
      <c r="A123" s="857"/>
      <c r="B123" s="865"/>
      <c r="C123" s="886"/>
      <c r="D123" s="878"/>
      <c r="E123" s="860"/>
    </row>
    <row r="124" spans="1:5">
      <c r="A124" s="857"/>
      <c r="B124" s="865"/>
      <c r="C124" s="886"/>
      <c r="D124" s="879"/>
      <c r="E124" s="860"/>
    </row>
    <row r="125" spans="1:5">
      <c r="A125" s="857"/>
      <c r="B125" s="865"/>
      <c r="C125" s="886"/>
      <c r="D125" s="878"/>
      <c r="E125" s="860"/>
    </row>
    <row r="126" spans="1:5">
      <c r="A126" s="857"/>
      <c r="B126" s="865"/>
      <c r="C126" s="886"/>
      <c r="D126" s="878"/>
      <c r="E126" s="860"/>
    </row>
    <row r="127" spans="1:5">
      <c r="A127" s="857"/>
      <c r="B127" s="865"/>
      <c r="C127" s="886"/>
      <c r="D127" s="878"/>
      <c r="E127" s="860"/>
    </row>
    <row r="128" spans="1:5">
      <c r="A128" s="857"/>
      <c r="B128" s="865"/>
      <c r="C128" s="886"/>
      <c r="D128" s="879"/>
      <c r="E128" s="860"/>
    </row>
    <row r="129" spans="1:5">
      <c r="A129" s="857"/>
      <c r="B129" s="860"/>
      <c r="C129" s="877"/>
      <c r="D129" s="877"/>
      <c r="E129" s="860"/>
    </row>
    <row r="130" spans="1:5">
      <c r="B130" s="840"/>
      <c r="C130" s="888"/>
      <c r="D130" s="889"/>
      <c r="E130" s="887"/>
    </row>
    <row r="131" spans="1:5">
      <c r="B131" s="848"/>
      <c r="C131" s="890"/>
      <c r="D131" s="425"/>
    </row>
    <row r="134" spans="1:5">
      <c r="B134" s="840"/>
      <c r="C134" s="888"/>
      <c r="D134" s="889"/>
      <c r="E134" s="887"/>
    </row>
    <row r="135" spans="1:5">
      <c r="B135" s="848"/>
      <c r="C135" s="890"/>
      <c r="D135" s="425"/>
    </row>
    <row r="136" spans="1:5">
      <c r="D136" s="891"/>
    </row>
    <row r="137" spans="1:5">
      <c r="D137" s="891"/>
    </row>
    <row r="138" spans="1:5">
      <c r="D138" s="891"/>
    </row>
    <row r="139" spans="1:5">
      <c r="D139" s="891"/>
    </row>
    <row r="140" spans="1:5">
      <c r="D140" s="891"/>
    </row>
    <row r="143" spans="1:5">
      <c r="B143" s="848"/>
      <c r="C143" s="890"/>
      <c r="D143" s="425"/>
    </row>
    <row r="144" spans="1:5">
      <c r="D144" s="892"/>
    </row>
    <row r="150" spans="1:9" s="246" customFormat="1">
      <c r="A150" s="887"/>
      <c r="B150" s="839"/>
      <c r="C150" s="51"/>
      <c r="D150" s="51"/>
      <c r="E150" s="839"/>
      <c r="F150" s="861"/>
      <c r="G150" s="868"/>
      <c r="H150" s="861"/>
      <c r="I150" s="53"/>
    </row>
    <row r="151" spans="1:9" s="246" customFormat="1">
      <c r="A151" s="887"/>
      <c r="B151" s="839"/>
      <c r="C151" s="51"/>
      <c r="D151" s="51"/>
      <c r="E151" s="839"/>
      <c r="F151" s="861"/>
      <c r="G151" s="868"/>
      <c r="H151" s="861"/>
      <c r="I151" s="53"/>
    </row>
    <row r="152" spans="1:9" s="246" customFormat="1">
      <c r="A152" s="887"/>
      <c r="B152" s="839"/>
      <c r="C152" s="51"/>
      <c r="D152" s="51"/>
      <c r="E152" s="839"/>
      <c r="F152" s="861"/>
      <c r="G152" s="868"/>
      <c r="H152" s="861"/>
      <c r="I152" s="53"/>
    </row>
    <row r="153" spans="1:9" s="246" customFormat="1">
      <c r="A153" s="887"/>
      <c r="B153" s="839"/>
      <c r="C153" s="51"/>
      <c r="D153" s="51"/>
      <c r="E153" s="839"/>
      <c r="F153" s="861"/>
      <c r="G153" s="868"/>
      <c r="H153" s="861"/>
      <c r="I153" s="53"/>
    </row>
    <row r="154" spans="1:9" s="246" customFormat="1">
      <c r="A154" s="887"/>
      <c r="B154" s="839"/>
      <c r="C154" s="51"/>
      <c r="D154" s="51"/>
      <c r="E154" s="839"/>
      <c r="F154" s="861"/>
      <c r="G154" s="868"/>
      <c r="H154" s="861"/>
      <c r="I154" s="53"/>
    </row>
    <row r="155" spans="1:9" s="246" customFormat="1">
      <c r="A155" s="887"/>
      <c r="B155" s="839"/>
      <c r="C155" s="51"/>
      <c r="D155" s="51"/>
      <c r="E155" s="839"/>
      <c r="F155" s="861"/>
      <c r="G155" s="868"/>
      <c r="H155" s="861"/>
      <c r="I155" s="53"/>
    </row>
    <row r="156" spans="1:9" s="246" customFormat="1">
      <c r="A156" s="887"/>
      <c r="B156" s="839"/>
      <c r="C156" s="51"/>
      <c r="D156" s="51"/>
      <c r="E156" s="839"/>
      <c r="F156" s="861"/>
      <c r="G156" s="868"/>
      <c r="H156" s="861"/>
      <c r="I156" s="53"/>
    </row>
    <row r="157" spans="1:9" s="246" customFormat="1">
      <c r="A157" s="887"/>
      <c r="B157" s="839"/>
      <c r="C157" s="51"/>
      <c r="D157" s="51"/>
      <c r="E157" s="839"/>
      <c r="F157" s="861"/>
      <c r="G157" s="868"/>
      <c r="H157" s="861"/>
      <c r="I157" s="53"/>
    </row>
    <row r="158" spans="1:9" s="246" customFormat="1">
      <c r="A158" s="887"/>
      <c r="B158" s="839"/>
      <c r="C158" s="51"/>
      <c r="D158" s="51"/>
      <c r="E158" s="839"/>
      <c r="F158" s="861"/>
      <c r="G158" s="868"/>
      <c r="H158" s="861"/>
      <c r="I158" s="53"/>
    </row>
    <row r="159" spans="1:9" s="246" customFormat="1">
      <c r="A159" s="887"/>
      <c r="B159" s="839"/>
      <c r="C159" s="51"/>
      <c r="D159" s="51"/>
      <c r="E159" s="839"/>
      <c r="F159" s="861"/>
      <c r="G159" s="868"/>
      <c r="H159" s="861"/>
      <c r="I159" s="53"/>
    </row>
    <row r="160" spans="1:9" s="246" customFormat="1">
      <c r="A160" s="887"/>
      <c r="B160" s="839"/>
      <c r="C160" s="51"/>
      <c r="D160" s="51"/>
      <c r="E160" s="839"/>
      <c r="F160" s="861"/>
      <c r="G160" s="868"/>
      <c r="H160" s="861"/>
      <c r="I160" s="53"/>
    </row>
    <row r="161" spans="1:9" s="246" customFormat="1">
      <c r="A161" s="887"/>
      <c r="B161" s="839"/>
      <c r="C161" s="51"/>
      <c r="D161" s="51"/>
      <c r="E161" s="839"/>
      <c r="F161" s="861"/>
      <c r="G161" s="868"/>
      <c r="H161" s="861"/>
      <c r="I161" s="53"/>
    </row>
    <row r="162" spans="1:9" s="246" customFormat="1">
      <c r="A162" s="887"/>
      <c r="B162" s="839"/>
      <c r="C162" s="51"/>
      <c r="D162" s="51"/>
      <c r="E162" s="839"/>
      <c r="F162" s="861"/>
      <c r="G162" s="868"/>
      <c r="H162" s="861"/>
      <c r="I162" s="53"/>
    </row>
    <row r="163" spans="1:9" s="246" customFormat="1">
      <c r="A163" s="887"/>
      <c r="B163" s="839"/>
      <c r="C163" s="51"/>
      <c r="D163" s="51"/>
      <c r="E163" s="839"/>
      <c r="F163" s="861"/>
      <c r="G163" s="868"/>
      <c r="H163" s="861"/>
      <c r="I163" s="53"/>
    </row>
    <row r="164" spans="1:9" s="246" customFormat="1">
      <c r="A164" s="887"/>
      <c r="B164" s="839"/>
      <c r="C164" s="51"/>
      <c r="D164" s="51"/>
      <c r="E164" s="839"/>
      <c r="F164" s="861"/>
      <c r="G164" s="868"/>
      <c r="H164" s="861"/>
      <c r="I164" s="53"/>
    </row>
    <row r="165" spans="1:9" s="246" customFormat="1">
      <c r="A165" s="887"/>
      <c r="B165" s="839"/>
      <c r="C165" s="51"/>
      <c r="D165" s="51"/>
      <c r="E165" s="839"/>
      <c r="F165" s="861"/>
      <c r="G165" s="868"/>
      <c r="H165" s="861"/>
      <c r="I165" s="53"/>
    </row>
    <row r="166" spans="1:9" s="246" customFormat="1">
      <c r="A166" s="887"/>
      <c r="B166" s="839"/>
      <c r="C166" s="51"/>
      <c r="D166" s="51"/>
      <c r="E166" s="839"/>
      <c r="F166" s="861"/>
      <c r="G166" s="868"/>
      <c r="H166" s="861"/>
      <c r="I166" s="53"/>
    </row>
    <row r="167" spans="1:9" s="246" customFormat="1">
      <c r="A167" s="887"/>
      <c r="B167" s="839"/>
      <c r="C167" s="51"/>
      <c r="D167" s="51"/>
      <c r="E167" s="839"/>
      <c r="F167" s="861"/>
      <c r="G167" s="868"/>
      <c r="H167" s="861"/>
      <c r="I167" s="53"/>
    </row>
    <row r="168" spans="1:9" s="246" customFormat="1">
      <c r="A168" s="887"/>
      <c r="B168" s="839"/>
      <c r="C168" s="51"/>
      <c r="D168" s="51"/>
      <c r="E168" s="839"/>
      <c r="F168" s="861"/>
      <c r="G168" s="868"/>
      <c r="H168" s="861"/>
      <c r="I168" s="53"/>
    </row>
    <row r="169" spans="1:9" s="246" customFormat="1">
      <c r="A169" s="887"/>
      <c r="B169" s="839"/>
      <c r="C169" s="51"/>
      <c r="D169" s="51"/>
      <c r="E169" s="839"/>
      <c r="F169" s="861"/>
      <c r="G169" s="868"/>
      <c r="H169" s="861"/>
      <c r="I169" s="53"/>
    </row>
    <row r="170" spans="1:9" s="246" customFormat="1">
      <c r="A170" s="887"/>
      <c r="B170" s="839"/>
      <c r="C170" s="51"/>
      <c r="D170" s="51"/>
      <c r="E170" s="839"/>
      <c r="F170" s="861"/>
      <c r="G170" s="868"/>
      <c r="H170" s="861"/>
      <c r="I170" s="53"/>
    </row>
    <row r="171" spans="1:9" s="246" customFormat="1">
      <c r="A171" s="887"/>
      <c r="B171" s="839"/>
      <c r="C171" s="51"/>
      <c r="D171" s="51"/>
      <c r="E171" s="839"/>
      <c r="F171" s="861"/>
      <c r="G171" s="868"/>
      <c r="H171" s="861"/>
      <c r="I171" s="53"/>
    </row>
    <row r="172" spans="1:9" s="246" customFormat="1">
      <c r="A172" s="887"/>
      <c r="B172" s="839"/>
      <c r="C172" s="51"/>
      <c r="D172" s="51"/>
      <c r="E172" s="839"/>
      <c r="F172" s="861"/>
      <c r="G172" s="868"/>
      <c r="H172" s="861"/>
      <c r="I172" s="53"/>
    </row>
    <row r="173" spans="1:9" s="246" customFormat="1">
      <c r="A173" s="887"/>
      <c r="B173" s="839"/>
      <c r="C173" s="51"/>
      <c r="D173" s="51"/>
      <c r="E173" s="839"/>
      <c r="F173" s="861"/>
      <c r="G173" s="868"/>
      <c r="H173" s="861"/>
      <c r="I173" s="53"/>
    </row>
    <row r="174" spans="1:9" s="246" customFormat="1">
      <c r="A174" s="887"/>
      <c r="B174" s="839"/>
      <c r="C174" s="51"/>
      <c r="D174" s="51"/>
      <c r="E174" s="839"/>
      <c r="F174" s="861"/>
      <c r="G174" s="868"/>
      <c r="H174" s="861"/>
      <c r="I174" s="53"/>
    </row>
    <row r="175" spans="1:9" s="246" customFormat="1">
      <c r="A175" s="887"/>
      <c r="B175" s="839"/>
      <c r="C175" s="51"/>
      <c r="D175" s="51"/>
      <c r="E175" s="839"/>
      <c r="F175" s="861"/>
      <c r="G175" s="868"/>
      <c r="H175" s="861"/>
      <c r="I175" s="53"/>
    </row>
    <row r="176" spans="1:9" s="246" customFormat="1">
      <c r="A176" s="887"/>
      <c r="B176" s="839"/>
      <c r="C176" s="51"/>
      <c r="D176" s="51"/>
      <c r="E176" s="839"/>
      <c r="F176" s="861"/>
      <c r="G176" s="868"/>
      <c r="H176" s="861"/>
      <c r="I176" s="53"/>
    </row>
    <row r="177" spans="1:9" s="246" customFormat="1">
      <c r="A177" s="887"/>
      <c r="B177" s="839"/>
      <c r="C177" s="51"/>
      <c r="D177" s="51"/>
      <c r="E177" s="839"/>
      <c r="F177" s="861"/>
      <c r="G177" s="868"/>
      <c r="H177" s="861"/>
      <c r="I177" s="53"/>
    </row>
    <row r="178" spans="1:9" s="246" customFormat="1">
      <c r="A178" s="887"/>
      <c r="B178" s="839"/>
      <c r="C178" s="51"/>
      <c r="D178" s="51"/>
      <c r="E178" s="839"/>
      <c r="F178" s="861"/>
      <c r="G178" s="868"/>
      <c r="H178" s="861"/>
      <c r="I178" s="53"/>
    </row>
    <row r="179" spans="1:9" s="246" customFormat="1">
      <c r="A179" s="887"/>
      <c r="B179" s="839"/>
      <c r="C179" s="51"/>
      <c r="D179" s="51"/>
      <c r="E179" s="839"/>
      <c r="F179" s="861"/>
      <c r="G179" s="868"/>
      <c r="H179" s="861"/>
      <c r="I179" s="53"/>
    </row>
    <row r="180" spans="1:9" s="246" customFormat="1">
      <c r="A180" s="887"/>
      <c r="B180" s="839"/>
      <c r="C180" s="51"/>
      <c r="D180" s="51"/>
      <c r="E180" s="839"/>
      <c r="F180" s="861"/>
      <c r="G180" s="868"/>
      <c r="H180" s="861"/>
      <c r="I180" s="53"/>
    </row>
    <row r="181" spans="1:9" s="246" customFormat="1">
      <c r="A181" s="887"/>
      <c r="B181" s="839"/>
      <c r="C181" s="51"/>
      <c r="D181" s="51"/>
      <c r="E181" s="839"/>
      <c r="F181" s="861"/>
      <c r="G181" s="868"/>
      <c r="H181" s="861"/>
      <c r="I181" s="53"/>
    </row>
    <row r="182" spans="1:9" s="246" customFormat="1">
      <c r="A182" s="887"/>
      <c r="B182" s="839"/>
      <c r="C182" s="51"/>
      <c r="D182" s="51"/>
      <c r="E182" s="839"/>
      <c r="F182" s="861"/>
      <c r="G182" s="868"/>
      <c r="H182" s="861"/>
      <c r="I182" s="53"/>
    </row>
    <row r="183" spans="1:9" s="246" customFormat="1">
      <c r="A183" s="887"/>
      <c r="B183" s="839"/>
      <c r="C183" s="51"/>
      <c r="D183" s="51"/>
      <c r="E183" s="839"/>
      <c r="F183" s="861"/>
      <c r="G183" s="868"/>
      <c r="H183" s="861"/>
      <c r="I183" s="53"/>
    </row>
    <row r="184" spans="1:9">
      <c r="H184" s="51"/>
    </row>
    <row r="185" spans="1:9">
      <c r="H185" s="51"/>
    </row>
    <row r="186" spans="1:9">
      <c r="H186" s="51"/>
    </row>
    <row r="187" spans="1:9">
      <c r="H187" s="51"/>
    </row>
    <row r="188" spans="1:9">
      <c r="H188" s="51"/>
    </row>
    <row r="189" spans="1:9">
      <c r="H189" s="51"/>
    </row>
  </sheetData>
  <sheetProtection algorithmName="SHA-512" hashValue="otwCpCXONlLGCeZBLZlyVUNYBr14mpYiJE2eK554tIFBmKeH3RbF+EmADTtjAyOQWzT/zx/stk7SZw5OmQC+xw==" saltValue="+J1QOEG7N74NDJvxEnU7Y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3:G63">
      <formula1>ROUND(G13,2)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>
    <tabColor rgb="FFCCFFFF"/>
  </sheetPr>
  <dimension ref="A1:I153"/>
  <sheetViews>
    <sheetView view="pageBreakPreview" zoomScaleNormal="100" zoomScaleSheetLayoutView="100" workbookViewId="0">
      <selection activeCell="D22" sqref="D22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21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22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SUM(H11:H15)</f>
        <v>0</v>
      </c>
    </row>
    <row r="10" spans="1:9" s="81" customFormat="1" ht="12.75" customHeight="1">
      <c r="A10" s="73"/>
      <c r="B10" s="137"/>
      <c r="C10" s="75"/>
      <c r="D10" s="76"/>
      <c r="E10" s="77"/>
      <c r="F10" s="78"/>
      <c r="G10" s="79"/>
      <c r="H10" s="80"/>
    </row>
    <row r="11" spans="1:9" s="81" customFormat="1" ht="12.75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162">
        <v>450</v>
      </c>
      <c r="G11" s="1253"/>
      <c r="H11" s="90">
        <f>ROUND(F11*G11,2)</f>
        <v>0</v>
      </c>
      <c r="I11" s="1253"/>
    </row>
    <row r="12" spans="1:9" ht="12.75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162">
        <v>130</v>
      </c>
      <c r="G12" s="1253"/>
      <c r="H12" s="90">
        <f t="shared" ref="H12:H15" si="0">ROUND(F12*G12,2)</f>
        <v>0</v>
      </c>
      <c r="I12" s="1253"/>
    </row>
    <row r="13" spans="1:9" ht="12.75">
      <c r="A13" s="84">
        <v>3</v>
      </c>
      <c r="B13" s="85"/>
      <c r="C13" s="143" t="s">
        <v>442</v>
      </c>
      <c r="D13" s="144" t="s">
        <v>443</v>
      </c>
      <c r="E13" s="147" t="s">
        <v>188</v>
      </c>
      <c r="F13" s="162">
        <v>12</v>
      </c>
      <c r="G13" s="1253"/>
      <c r="H13" s="90">
        <f t="shared" si="0"/>
        <v>0</v>
      </c>
      <c r="I13" s="1253"/>
    </row>
    <row r="14" spans="1:9" ht="12.75">
      <c r="A14" s="84">
        <v>4</v>
      </c>
      <c r="B14" s="85"/>
      <c r="C14" s="143" t="s">
        <v>360</v>
      </c>
      <c r="D14" s="144" t="s">
        <v>361</v>
      </c>
      <c r="E14" s="147" t="s">
        <v>188</v>
      </c>
      <c r="F14" s="162">
        <v>130</v>
      </c>
      <c r="G14" s="1253"/>
      <c r="H14" s="90">
        <f t="shared" si="0"/>
        <v>0</v>
      </c>
      <c r="I14" s="1253"/>
    </row>
    <row r="15" spans="1:9" ht="12.75">
      <c r="A15" s="84">
        <v>5</v>
      </c>
      <c r="B15" s="85"/>
      <c r="C15" s="143" t="s">
        <v>199</v>
      </c>
      <c r="D15" s="144" t="s">
        <v>444</v>
      </c>
      <c r="E15" s="147" t="s">
        <v>188</v>
      </c>
      <c r="F15" s="162">
        <v>12</v>
      </c>
      <c r="G15" s="1253"/>
      <c r="H15" s="90">
        <f t="shared" si="0"/>
        <v>0</v>
      </c>
      <c r="I15" s="1253"/>
    </row>
    <row r="16" spans="1:9" ht="12.75">
      <c r="A16" s="92"/>
      <c r="B16" s="93"/>
      <c r="D16" s="161"/>
      <c r="E16" s="95"/>
      <c r="G16" s="53"/>
      <c r="H16" s="53"/>
      <c r="I16" s="53"/>
    </row>
    <row r="17" spans="1:9" ht="12.75">
      <c r="A17" s="92"/>
      <c r="B17" s="137">
        <v>453143</v>
      </c>
      <c r="C17" s="75"/>
      <c r="D17" s="76" t="s">
        <v>445</v>
      </c>
      <c r="F17" s="53"/>
      <c r="G17" s="53"/>
      <c r="H17" s="80">
        <f>SUM(H19:H24)</f>
        <v>0</v>
      </c>
      <c r="I17" s="53"/>
    </row>
    <row r="18" spans="1:9" ht="12.75">
      <c r="A18" s="92"/>
      <c r="B18" s="137"/>
      <c r="C18" s="75"/>
      <c r="D18" s="76"/>
      <c r="F18" s="53"/>
      <c r="G18" s="53"/>
      <c r="H18" s="80"/>
      <c r="I18" s="53"/>
    </row>
    <row r="19" spans="1:9" ht="12.75">
      <c r="A19" s="84">
        <v>6</v>
      </c>
      <c r="B19" s="85"/>
      <c r="C19" s="143">
        <v>92022001</v>
      </c>
      <c r="D19" s="144" t="s">
        <v>383</v>
      </c>
      <c r="E19" s="147" t="s">
        <v>180</v>
      </c>
      <c r="F19" s="162">
        <v>13</v>
      </c>
      <c r="G19" s="1253"/>
      <c r="H19" s="90">
        <f>ROUND(F19*G19,2)</f>
        <v>0</v>
      </c>
      <c r="I19" s="1253"/>
    </row>
    <row r="20" spans="1:9" ht="25.5">
      <c r="A20" s="84">
        <v>7</v>
      </c>
      <c r="B20" s="85"/>
      <c r="C20" s="143">
        <v>92020403</v>
      </c>
      <c r="D20" s="144" t="s">
        <v>446</v>
      </c>
      <c r="E20" s="147" t="s">
        <v>176</v>
      </c>
      <c r="F20" s="162">
        <v>510</v>
      </c>
      <c r="G20" s="1253"/>
      <c r="H20" s="90">
        <f t="shared" ref="H20:H24" si="1">ROUND(F20*G20,2)</f>
        <v>0</v>
      </c>
      <c r="I20" s="1253"/>
    </row>
    <row r="21" spans="1:9" ht="12.75">
      <c r="A21" s="84">
        <v>8</v>
      </c>
      <c r="B21" s="85"/>
      <c r="C21" s="143">
        <v>92020401</v>
      </c>
      <c r="D21" s="144" t="s">
        <v>370</v>
      </c>
      <c r="E21" s="147" t="s">
        <v>176</v>
      </c>
      <c r="F21" s="162">
        <v>14730</v>
      </c>
      <c r="G21" s="1253"/>
      <c r="H21" s="90">
        <f t="shared" si="1"/>
        <v>0</v>
      </c>
      <c r="I21" s="1253"/>
    </row>
    <row r="22" spans="1:9" ht="12.75">
      <c r="A22" s="84">
        <v>9</v>
      </c>
      <c r="B22" s="85"/>
      <c r="C22" s="143">
        <v>92020203</v>
      </c>
      <c r="D22" s="144" t="s">
        <v>447</v>
      </c>
      <c r="E22" s="147" t="s">
        <v>180</v>
      </c>
      <c r="F22" s="162">
        <v>24</v>
      </c>
      <c r="G22" s="1253"/>
      <c r="H22" s="90">
        <f t="shared" si="1"/>
        <v>0</v>
      </c>
      <c r="I22" s="1253"/>
    </row>
    <row r="23" spans="1:9" ht="12.75">
      <c r="A23" s="84">
        <v>10</v>
      </c>
      <c r="B23" s="85"/>
      <c r="C23" s="773">
        <v>92020107</v>
      </c>
      <c r="D23" s="144" t="s">
        <v>368</v>
      </c>
      <c r="E23" s="147" t="s">
        <v>176</v>
      </c>
      <c r="F23" s="162">
        <v>11910</v>
      </c>
      <c r="G23" s="1253"/>
      <c r="H23" s="90">
        <f t="shared" si="1"/>
        <v>0</v>
      </c>
      <c r="I23" s="1253"/>
    </row>
    <row r="24" spans="1:9" ht="12.75">
      <c r="A24" s="84">
        <v>11</v>
      </c>
      <c r="B24" s="85"/>
      <c r="C24" s="773">
        <v>92022501</v>
      </c>
      <c r="D24" s="144" t="s">
        <v>372</v>
      </c>
      <c r="E24" s="147" t="s">
        <v>180</v>
      </c>
      <c r="F24" s="162">
        <v>42</v>
      </c>
      <c r="G24" s="1253"/>
      <c r="H24" s="90">
        <f t="shared" si="1"/>
        <v>0</v>
      </c>
      <c r="I24" s="1253"/>
    </row>
    <row r="25" spans="1:9" ht="12.75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2.75">
      <c r="A26" s="83"/>
      <c r="B26" s="137">
        <v>453162</v>
      </c>
      <c r="C26" s="75"/>
      <c r="D26" s="76" t="s">
        <v>362</v>
      </c>
      <c r="E26" s="135"/>
      <c r="F26" s="200"/>
      <c r="G26" s="79"/>
      <c r="H26" s="80">
        <f>SUM(H28:H29)</f>
        <v>0</v>
      </c>
      <c r="I26" s="79"/>
    </row>
    <row r="27" spans="1:9" ht="12.75">
      <c r="A27" s="83"/>
      <c r="B27" s="137"/>
      <c r="C27" s="75"/>
      <c r="D27" s="76"/>
      <c r="E27" s="135"/>
      <c r="F27" s="200"/>
      <c r="G27" s="79"/>
      <c r="H27" s="80"/>
      <c r="I27" s="79"/>
    </row>
    <row r="28" spans="1:9" ht="12.75">
      <c r="A28" s="84">
        <v>12</v>
      </c>
      <c r="B28" s="85"/>
      <c r="C28" s="143">
        <v>92050701</v>
      </c>
      <c r="D28" s="144" t="s">
        <v>355</v>
      </c>
      <c r="E28" s="147" t="s">
        <v>180</v>
      </c>
      <c r="F28" s="162">
        <v>24</v>
      </c>
      <c r="G28" s="1253"/>
      <c r="H28" s="90">
        <f>ROUND(F28*G28,2)</f>
        <v>0</v>
      </c>
      <c r="I28" s="1253"/>
    </row>
    <row r="29" spans="1:9" ht="12.75">
      <c r="A29" s="84">
        <v>13</v>
      </c>
      <c r="B29" s="85"/>
      <c r="C29" s="143">
        <v>92050702</v>
      </c>
      <c r="D29" s="144" t="s">
        <v>357</v>
      </c>
      <c r="E29" s="147" t="s">
        <v>180</v>
      </c>
      <c r="F29" s="162">
        <v>24</v>
      </c>
      <c r="G29" s="1253"/>
      <c r="H29" s="90">
        <f>ROUND(F29*G29,2)</f>
        <v>0</v>
      </c>
      <c r="I29" s="1253"/>
    </row>
    <row r="30" spans="1:9" ht="12.75">
      <c r="A30" s="83"/>
      <c r="B30" s="97"/>
      <c r="C30" s="177"/>
      <c r="D30" s="82"/>
      <c r="E30" s="135"/>
      <c r="F30" s="200"/>
      <c r="G30" s="79"/>
      <c r="H30" s="79"/>
      <c r="I30" s="79"/>
    </row>
    <row r="31" spans="1:9" ht="12.75">
      <c r="A31" s="83"/>
      <c r="B31" s="137">
        <v>453170</v>
      </c>
      <c r="C31" s="75"/>
      <c r="D31" s="76" t="s">
        <v>305</v>
      </c>
      <c r="E31" s="135"/>
      <c r="F31" s="200"/>
      <c r="G31" s="79"/>
      <c r="H31" s="80">
        <f>SUM(H33:H35)</f>
        <v>0</v>
      </c>
      <c r="I31" s="79"/>
    </row>
    <row r="32" spans="1:9" ht="12.75">
      <c r="A32" s="83"/>
      <c r="B32" s="137"/>
      <c r="C32" s="75"/>
      <c r="D32" s="76"/>
      <c r="E32" s="135"/>
      <c r="F32" s="200"/>
      <c r="G32" s="79"/>
      <c r="H32" s="80"/>
      <c r="I32" s="79"/>
    </row>
    <row r="33" spans="1:9" ht="12.75">
      <c r="A33" s="84">
        <v>14</v>
      </c>
      <c r="B33" s="85"/>
      <c r="C33" s="143">
        <v>91221001</v>
      </c>
      <c r="D33" s="144" t="s">
        <v>448</v>
      </c>
      <c r="E33" s="147" t="s">
        <v>176</v>
      </c>
      <c r="F33" s="162">
        <v>300</v>
      </c>
      <c r="G33" s="1253"/>
      <c r="H33" s="90">
        <f>ROUND(F33*G33,2)</f>
        <v>0</v>
      </c>
      <c r="I33" s="1253"/>
    </row>
    <row r="34" spans="1:9" ht="12.75">
      <c r="A34" s="84">
        <v>17</v>
      </c>
      <c r="B34" s="85"/>
      <c r="C34" s="143">
        <v>91120301</v>
      </c>
      <c r="D34" s="144" t="s">
        <v>449</v>
      </c>
      <c r="E34" s="147" t="s">
        <v>180</v>
      </c>
      <c r="F34" s="162">
        <v>12</v>
      </c>
      <c r="G34" s="1253"/>
      <c r="H34" s="90">
        <f t="shared" ref="H34:H35" si="2">ROUND(F34*G34,2)</f>
        <v>0</v>
      </c>
      <c r="I34" s="1253"/>
    </row>
    <row r="35" spans="1:9" ht="12.75">
      <c r="A35" s="84">
        <v>18</v>
      </c>
      <c r="B35" s="85"/>
      <c r="C35" s="143">
        <v>91120401</v>
      </c>
      <c r="D35" s="144" t="s">
        <v>450</v>
      </c>
      <c r="E35" s="147" t="s">
        <v>180</v>
      </c>
      <c r="F35" s="162">
        <v>180</v>
      </c>
      <c r="G35" s="1253"/>
      <c r="H35" s="90">
        <f t="shared" si="2"/>
        <v>0</v>
      </c>
      <c r="I35" s="1253"/>
    </row>
    <row r="36" spans="1:9" ht="12.75">
      <c r="A36" s="92"/>
      <c r="B36" s="100"/>
      <c r="C36" s="101"/>
      <c r="D36" s="102"/>
      <c r="E36" s="95"/>
      <c r="H36" s="96"/>
    </row>
    <row r="37" spans="1:9" ht="15">
      <c r="A37" s="92"/>
      <c r="B37" s="100"/>
      <c r="C37" s="101"/>
      <c r="D37" s="103" t="s">
        <v>181</v>
      </c>
      <c r="E37" s="104"/>
      <c r="F37" s="105"/>
      <c r="G37" s="106"/>
      <c r="H37" s="107">
        <f>H9+H17+H26+H31</f>
        <v>0</v>
      </c>
    </row>
    <row r="38" spans="1:9" ht="13.5" customHeight="1">
      <c r="A38" s="92"/>
      <c r="B38" s="108"/>
      <c r="C38" s="109"/>
      <c r="D38" s="110"/>
      <c r="E38" s="92"/>
    </row>
    <row r="39" spans="1:9" s="52" customFormat="1" ht="12.75">
      <c r="A39" s="92"/>
      <c r="B39" s="92"/>
      <c r="C39" s="92"/>
      <c r="D39" s="53"/>
      <c r="E39" s="95"/>
      <c r="F39" s="54"/>
      <c r="G39" s="96"/>
      <c r="H39" s="54"/>
      <c r="I39" s="51"/>
    </row>
    <row r="40" spans="1:9" s="112" customFormat="1" ht="12.75">
      <c r="A40" s="92"/>
      <c r="B40" s="92"/>
      <c r="C40" s="92"/>
      <c r="D40" s="111"/>
      <c r="E40" s="100"/>
      <c r="F40" s="54"/>
      <c r="G40" s="96"/>
      <c r="H40" s="54"/>
      <c r="I40" s="51"/>
    </row>
    <row r="41" spans="1:9" ht="13.5" customHeight="1">
      <c r="A41" s="92"/>
      <c r="B41" s="92"/>
      <c r="C41" s="92"/>
      <c r="E41" s="100"/>
    </row>
    <row r="42" spans="1:9" ht="12.75">
      <c r="A42" s="92"/>
      <c r="B42" s="92"/>
      <c r="C42" s="92"/>
      <c r="E42" s="100"/>
      <c r="I42" s="113"/>
    </row>
    <row r="43" spans="1:9" ht="12.75">
      <c r="A43" s="92"/>
      <c r="B43" s="92"/>
      <c r="C43" s="92"/>
      <c r="E43" s="95"/>
    </row>
    <row r="44" spans="1:9" ht="12.75">
      <c r="A44" s="92"/>
      <c r="B44" s="92"/>
      <c r="C44" s="92"/>
      <c r="E44" s="95"/>
    </row>
    <row r="45" spans="1:9" s="52" customFormat="1" ht="12.75">
      <c r="A45" s="92"/>
      <c r="B45" s="92"/>
      <c r="C45" s="92"/>
      <c r="D45" s="116"/>
      <c r="E45" s="95"/>
      <c r="F45" s="54"/>
      <c r="G45" s="96"/>
      <c r="H45" s="54"/>
    </row>
    <row r="46" spans="1:9" ht="12.75">
      <c r="A46" s="92"/>
      <c r="B46" s="100"/>
      <c r="C46" s="101"/>
      <c r="D46" s="116"/>
      <c r="E46" s="95"/>
    </row>
    <row r="47" spans="1:9" s="52" customFormat="1" ht="12.75" customHeight="1">
      <c r="A47" s="92"/>
      <c r="B47" s="100"/>
      <c r="C47" s="101"/>
      <c r="D47" s="102"/>
      <c r="E47" s="95"/>
      <c r="F47" s="54"/>
      <c r="G47" s="96"/>
      <c r="H47" s="54"/>
    </row>
    <row r="48" spans="1:9" ht="12.75">
      <c r="A48" s="92"/>
      <c r="B48" s="100"/>
      <c r="C48" s="101"/>
      <c r="D48" s="116"/>
      <c r="E48" s="95"/>
    </row>
    <row r="49" spans="1:8" ht="12.75">
      <c r="A49" s="92"/>
      <c r="B49" s="100"/>
      <c r="C49" s="101"/>
      <c r="D49" s="116"/>
      <c r="E49" s="95"/>
    </row>
    <row r="50" spans="1:8" ht="12.75">
      <c r="A50" s="92"/>
      <c r="B50" s="100"/>
      <c r="C50" s="101"/>
      <c r="D50" s="116"/>
      <c r="E50" s="95"/>
    </row>
    <row r="51" spans="1:8" ht="15.75">
      <c r="A51" s="92"/>
      <c r="B51" s="117"/>
      <c r="C51" s="118"/>
      <c r="D51" s="102"/>
      <c r="E51" s="119"/>
    </row>
    <row r="52" spans="1:8" ht="12.75">
      <c r="A52" s="92"/>
      <c r="B52" s="108"/>
      <c r="C52" s="120"/>
      <c r="D52" s="110"/>
      <c r="E52" s="92"/>
    </row>
    <row r="53" spans="1:8" s="52" customFormat="1" ht="12.75" customHeight="1">
      <c r="A53" s="92"/>
      <c r="B53" s="100"/>
      <c r="C53" s="101"/>
      <c r="D53" s="115"/>
      <c r="E53" s="95"/>
      <c r="F53" s="54"/>
      <c r="G53" s="96"/>
      <c r="H53" s="54"/>
    </row>
    <row r="54" spans="1:8" s="52" customFormat="1" ht="12.75" customHeight="1">
      <c r="A54" s="92"/>
      <c r="B54" s="117"/>
      <c r="C54" s="118"/>
      <c r="D54" s="102"/>
      <c r="E54" s="119"/>
      <c r="F54" s="54"/>
      <c r="G54" s="96"/>
      <c r="H54" s="54"/>
    </row>
    <row r="55" spans="1:8" ht="12.75">
      <c r="A55" s="92"/>
      <c r="B55" s="100"/>
      <c r="C55" s="101"/>
      <c r="D55" s="102"/>
      <c r="E55" s="95"/>
    </row>
    <row r="56" spans="1:8" ht="12.75">
      <c r="A56" s="92"/>
      <c r="B56" s="100"/>
      <c r="C56" s="101"/>
      <c r="D56" s="102"/>
      <c r="E56" s="95"/>
    </row>
    <row r="57" spans="1:8" ht="12.75">
      <c r="A57" s="92"/>
      <c r="B57" s="100"/>
      <c r="C57" s="101"/>
      <c r="D57" s="116"/>
      <c r="E57" s="95"/>
    </row>
    <row r="58" spans="1:8" ht="12.75">
      <c r="A58" s="92"/>
      <c r="B58" s="100"/>
      <c r="C58" s="101"/>
      <c r="D58" s="116"/>
      <c r="E58" s="95"/>
    </row>
    <row r="59" spans="1:8" ht="12.75">
      <c r="A59" s="92"/>
      <c r="B59" s="100"/>
      <c r="C59" s="101"/>
      <c r="D59" s="116"/>
      <c r="E59" s="95"/>
    </row>
    <row r="60" spans="1:8" ht="15.75">
      <c r="A60" s="92"/>
      <c r="B60" s="117"/>
      <c r="C60" s="118"/>
      <c r="D60" s="102"/>
      <c r="E60" s="119"/>
    </row>
    <row r="61" spans="1:8" ht="15.75">
      <c r="A61" s="92"/>
      <c r="B61" s="117"/>
      <c r="C61" s="118"/>
      <c r="D61" s="121"/>
      <c r="E61" s="119"/>
    </row>
    <row r="62" spans="1:8" ht="12.75">
      <c r="A62" s="92"/>
      <c r="B62" s="100"/>
      <c r="C62" s="101"/>
      <c r="D62" s="115"/>
      <c r="E62" s="95"/>
    </row>
    <row r="63" spans="1:8" ht="12.75">
      <c r="A63" s="92"/>
      <c r="B63" s="100"/>
      <c r="C63" s="101"/>
      <c r="D63" s="102"/>
      <c r="E63" s="95"/>
    </row>
    <row r="64" spans="1:8" ht="12.75">
      <c r="A64" s="92"/>
      <c r="B64" s="100"/>
      <c r="C64" s="101"/>
      <c r="D64" s="102"/>
      <c r="E64" s="95"/>
    </row>
    <row r="65" spans="1:8" ht="12.75">
      <c r="A65" s="92"/>
      <c r="B65" s="100"/>
      <c r="C65" s="101"/>
      <c r="D65" s="116"/>
      <c r="E65" s="95"/>
    </row>
    <row r="66" spans="1:8" ht="12.75">
      <c r="A66" s="92"/>
      <c r="B66" s="100"/>
      <c r="C66" s="101"/>
      <c r="D66" s="116"/>
      <c r="E66" s="95"/>
    </row>
    <row r="67" spans="1:8" ht="12.75">
      <c r="A67" s="92"/>
      <c r="B67" s="100"/>
      <c r="C67" s="101"/>
      <c r="D67" s="116"/>
      <c r="E67" s="95"/>
    </row>
    <row r="68" spans="1:8" ht="12.75">
      <c r="A68" s="92"/>
      <c r="B68" s="100"/>
      <c r="C68" s="101"/>
      <c r="D68" s="102"/>
      <c r="E68" s="95"/>
    </row>
    <row r="69" spans="1:8" ht="12.75">
      <c r="A69" s="92"/>
      <c r="B69" s="100"/>
      <c r="C69" s="101"/>
      <c r="D69" s="116"/>
      <c r="E69" s="95"/>
    </row>
    <row r="70" spans="1:8" ht="12.75">
      <c r="A70" s="92"/>
      <c r="B70" s="100"/>
      <c r="C70" s="101"/>
      <c r="D70" s="115"/>
      <c r="E70" s="95"/>
    </row>
    <row r="71" spans="1:8" ht="13.5" customHeight="1">
      <c r="A71" s="92"/>
      <c r="B71" s="100"/>
      <c r="C71" s="101"/>
      <c r="D71" s="102"/>
      <c r="E71" s="95"/>
    </row>
    <row r="72" spans="1:8" ht="13.5" customHeight="1">
      <c r="A72" s="92"/>
      <c r="B72" s="100"/>
      <c r="C72" s="101"/>
      <c r="D72" s="116"/>
      <c r="E72" s="95"/>
    </row>
    <row r="73" spans="1:8" s="52" customFormat="1" ht="12.75">
      <c r="A73" s="92"/>
      <c r="B73" s="100"/>
      <c r="C73" s="101"/>
      <c r="D73" s="116"/>
      <c r="E73" s="95"/>
      <c r="F73" s="54"/>
      <c r="G73" s="96"/>
      <c r="H73" s="54"/>
    </row>
    <row r="74" spans="1:8" s="52" customFormat="1" ht="12.75">
      <c r="A74" s="92"/>
      <c r="B74" s="100"/>
      <c r="C74" s="101"/>
      <c r="D74" s="116"/>
      <c r="E74" s="95"/>
      <c r="F74" s="54"/>
      <c r="G74" s="96"/>
      <c r="H74" s="54"/>
    </row>
    <row r="75" spans="1:8" s="52" customFormat="1" ht="12.75">
      <c r="A75" s="92"/>
      <c r="B75" s="100"/>
      <c r="C75" s="101"/>
      <c r="D75" s="102"/>
      <c r="E75" s="95"/>
      <c r="F75" s="54"/>
      <c r="G75" s="96"/>
      <c r="H75" s="54"/>
    </row>
    <row r="76" spans="1:8" ht="13.5" customHeight="1">
      <c r="A76" s="92"/>
      <c r="B76" s="100"/>
      <c r="C76" s="101"/>
      <c r="D76" s="116"/>
      <c r="E76" s="95"/>
    </row>
    <row r="77" spans="1:8" ht="13.5" customHeight="1">
      <c r="A77" s="92"/>
      <c r="B77" s="100"/>
      <c r="C77" s="101"/>
      <c r="D77" s="115"/>
      <c r="E77" s="95"/>
    </row>
    <row r="78" spans="1:8" s="52" customFormat="1" ht="12.75">
      <c r="A78" s="92"/>
      <c r="B78" s="95"/>
      <c r="C78" s="114"/>
      <c r="D78" s="122"/>
      <c r="E78" s="95"/>
      <c r="F78" s="54"/>
      <c r="G78" s="96"/>
      <c r="H78" s="54"/>
    </row>
    <row r="79" spans="1:8" s="52" customFormat="1" ht="12.75">
      <c r="A79" s="92"/>
      <c r="B79" s="95"/>
      <c r="C79" s="114"/>
      <c r="D79" s="114"/>
      <c r="E79" s="95"/>
      <c r="F79" s="54"/>
      <c r="G79" s="96"/>
      <c r="H79" s="54"/>
    </row>
    <row r="80" spans="1:8" s="52" customFormat="1" ht="12.75">
      <c r="A80" s="92"/>
      <c r="B80" s="108"/>
      <c r="C80" s="120"/>
      <c r="D80" s="110"/>
      <c r="E80" s="92"/>
      <c r="F80" s="54"/>
      <c r="G80" s="96"/>
      <c r="H80" s="54"/>
    </row>
    <row r="81" spans="1:8" s="52" customFormat="1" ht="12.75">
      <c r="A81" s="92"/>
      <c r="B81" s="100"/>
      <c r="C81" s="123"/>
      <c r="D81" s="116"/>
      <c r="E81" s="95"/>
      <c r="F81" s="54"/>
      <c r="G81" s="96"/>
      <c r="H81" s="54"/>
    </row>
    <row r="82" spans="1:8" s="52" customFormat="1" ht="12.75">
      <c r="A82" s="92"/>
      <c r="B82" s="100"/>
      <c r="C82" s="123"/>
      <c r="D82" s="116"/>
      <c r="E82" s="95"/>
      <c r="F82" s="54"/>
      <c r="G82" s="96"/>
      <c r="H82" s="54"/>
    </row>
    <row r="83" spans="1:8" s="52" customFormat="1" ht="12.75">
      <c r="A83" s="92"/>
      <c r="B83" s="95"/>
      <c r="C83" s="114"/>
      <c r="D83" s="122"/>
      <c r="E83" s="95"/>
      <c r="F83" s="54"/>
      <c r="G83" s="96"/>
      <c r="H83" s="54"/>
    </row>
    <row r="84" spans="1:8" s="52" customFormat="1" ht="12.75">
      <c r="A84" s="92"/>
      <c r="B84" s="95"/>
      <c r="C84" s="114"/>
      <c r="D84" s="114"/>
      <c r="E84" s="95"/>
      <c r="F84" s="54"/>
      <c r="G84" s="96"/>
      <c r="H84" s="54"/>
    </row>
    <row r="85" spans="1:8" s="52" customFormat="1" ht="12.75">
      <c r="A85" s="92"/>
      <c r="B85" s="108"/>
      <c r="C85" s="120"/>
      <c r="D85" s="110"/>
      <c r="E85" s="92"/>
      <c r="F85" s="54"/>
      <c r="G85" s="96"/>
      <c r="H85" s="54"/>
    </row>
    <row r="86" spans="1:8" ht="13.5" customHeight="1">
      <c r="A86" s="92"/>
      <c r="B86" s="108"/>
      <c r="C86" s="120"/>
      <c r="D86" s="110"/>
      <c r="E86" s="92"/>
    </row>
    <row r="87" spans="1:8" s="52" customFormat="1" ht="12.75">
      <c r="A87" s="92"/>
      <c r="B87" s="100"/>
      <c r="C87" s="123"/>
      <c r="D87" s="115"/>
      <c r="E87" s="95"/>
      <c r="F87" s="54"/>
      <c r="G87" s="96"/>
      <c r="H87" s="54"/>
    </row>
    <row r="88" spans="1:8" s="52" customFormat="1" ht="12.75">
      <c r="A88" s="92"/>
      <c r="B88" s="100"/>
      <c r="C88" s="123"/>
      <c r="D88" s="116"/>
      <c r="E88" s="95"/>
      <c r="F88" s="54"/>
      <c r="G88" s="96"/>
      <c r="H88" s="54"/>
    </row>
    <row r="89" spans="1:8" ht="13.5" customHeight="1">
      <c r="A89" s="92"/>
      <c r="B89" s="100"/>
      <c r="C89" s="123"/>
      <c r="D89" s="115"/>
      <c r="E89" s="95"/>
    </row>
    <row r="90" spans="1:8" ht="13.5" customHeight="1">
      <c r="A90" s="92"/>
      <c r="B90" s="100"/>
      <c r="C90" s="123"/>
      <c r="D90" s="115"/>
      <c r="E90" s="95"/>
    </row>
    <row r="91" spans="1:8" s="52" customFormat="1" ht="12.75">
      <c r="A91" s="92"/>
      <c r="B91" s="100"/>
      <c r="C91" s="123"/>
      <c r="D91" s="115"/>
      <c r="E91" s="95"/>
      <c r="F91" s="54"/>
      <c r="G91" s="96"/>
      <c r="H91" s="54"/>
    </row>
    <row r="92" spans="1:8" s="52" customFormat="1" ht="12.75">
      <c r="A92" s="92"/>
      <c r="B92" s="100"/>
      <c r="C92" s="123"/>
      <c r="D92" s="116"/>
      <c r="E92" s="95"/>
      <c r="F92" s="54"/>
      <c r="G92" s="96"/>
      <c r="H92" s="54"/>
    </row>
    <row r="93" spans="1:8" ht="13.5" customHeight="1">
      <c r="A93" s="92"/>
      <c r="B93" s="95"/>
      <c r="C93" s="114"/>
      <c r="D93" s="114"/>
      <c r="E93" s="95"/>
    </row>
    <row r="94" spans="1:8" ht="13.5" customHeight="1">
      <c r="B94" s="73"/>
      <c r="C94" s="125"/>
      <c r="D94" s="126"/>
      <c r="E94" s="124"/>
    </row>
    <row r="95" spans="1:8" ht="13.5" customHeight="1">
      <c r="B95" s="83"/>
      <c r="C95" s="127"/>
      <c r="D95" s="82"/>
    </row>
    <row r="98" spans="1:8" ht="13.5" customHeight="1">
      <c r="B98" s="73"/>
      <c r="C98" s="125"/>
      <c r="D98" s="126"/>
      <c r="E98" s="124"/>
    </row>
    <row r="99" spans="1:8" ht="13.5" customHeight="1">
      <c r="B99" s="83"/>
      <c r="C99" s="127"/>
      <c r="D99" s="82"/>
    </row>
    <row r="100" spans="1:8" s="52" customFormat="1" ht="12.75">
      <c r="A100" s="124"/>
      <c r="B100" s="72"/>
      <c r="C100" s="53"/>
      <c r="D100" s="128"/>
      <c r="E100" s="72"/>
      <c r="F100" s="54"/>
      <c r="G100" s="96"/>
      <c r="H100" s="54"/>
    </row>
    <row r="101" spans="1:8" ht="13.5" customHeight="1">
      <c r="D101" s="128"/>
    </row>
    <row r="102" spans="1:8" ht="13.5" customHeight="1">
      <c r="D102" s="128"/>
    </row>
    <row r="103" spans="1:8" ht="13.5" customHeight="1">
      <c r="D103" s="128"/>
    </row>
    <row r="104" spans="1:8" ht="13.5" customHeight="1">
      <c r="D104" s="128"/>
    </row>
    <row r="107" spans="1:8" ht="13.5" customHeight="1">
      <c r="B107" s="83"/>
      <c r="C107" s="127"/>
      <c r="D107" s="82"/>
    </row>
    <row r="108" spans="1:8" ht="13.5" customHeight="1">
      <c r="D108" s="129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ht="13.5" customHeight="1">
      <c r="H148" s="53"/>
    </row>
    <row r="149" spans="1:9" ht="13.5" customHeight="1">
      <c r="H149" s="53"/>
    </row>
    <row r="150" spans="1:9" ht="13.5" customHeight="1">
      <c r="H150" s="53"/>
    </row>
    <row r="151" spans="1:9" ht="13.5" customHeight="1">
      <c r="H151" s="53"/>
    </row>
    <row r="152" spans="1:9" ht="13.5" customHeight="1">
      <c r="H152" s="53"/>
    </row>
    <row r="153" spans="1:9" ht="13.5" customHeight="1">
      <c r="H153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5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2">
    <tabColor rgb="FFCCFFFF"/>
  </sheetPr>
  <dimension ref="A1:I139"/>
  <sheetViews>
    <sheetView view="pageBreakPreview" zoomScaleNormal="115" zoomScaleSheetLayoutView="100" workbookViewId="0">
      <selection activeCell="D23" sqref="D23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6"/>
      <c r="E1" s="894"/>
      <c r="H1" s="898" t="s">
        <v>276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1443</v>
      </c>
      <c r="D3" s="895"/>
      <c r="E3" s="894"/>
      <c r="H3" s="895"/>
    </row>
    <row r="4" spans="1:9" ht="12.75">
      <c r="A4" s="834" t="s">
        <v>160</v>
      </c>
      <c r="B4" s="899"/>
      <c r="C4" s="900" t="s">
        <v>1444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81" customFormat="1" ht="12.75" customHeight="1">
      <c r="A9" s="840"/>
      <c r="B9" s="901">
        <v>453162</v>
      </c>
      <c r="C9" s="842"/>
      <c r="D9" s="843" t="s">
        <v>362</v>
      </c>
      <c r="E9" s="844"/>
      <c r="F9" s="845"/>
      <c r="G9" s="846"/>
      <c r="H9" s="847">
        <f>SUM(H11:H13)</f>
        <v>0</v>
      </c>
    </row>
    <row r="10" spans="1:9" s="81" customFormat="1" ht="12.75" customHeight="1">
      <c r="A10" s="425"/>
      <c r="B10" s="848"/>
      <c r="C10" s="425"/>
      <c r="D10" s="425"/>
      <c r="E10" s="848"/>
      <c r="F10" s="425"/>
      <c r="G10" s="425"/>
      <c r="H10" s="425"/>
    </row>
    <row r="11" spans="1:9" s="81" customFormat="1" ht="12.75">
      <c r="A11" s="849">
        <v>1</v>
      </c>
      <c r="B11" s="850"/>
      <c r="C11" s="902" t="s">
        <v>475</v>
      </c>
      <c r="D11" s="903" t="s">
        <v>832</v>
      </c>
      <c r="E11" s="904" t="s">
        <v>180</v>
      </c>
      <c r="F11" s="912">
        <v>1</v>
      </c>
      <c r="G11" s="1275"/>
      <c r="H11" s="855">
        <f>ROUND(F11*G11,2)</f>
        <v>0</v>
      </c>
      <c r="I11" s="1275"/>
    </row>
    <row r="12" spans="1:9" ht="25.5">
      <c r="A12" s="849">
        <v>2</v>
      </c>
      <c r="B12" s="850"/>
      <c r="C12" s="902" t="s">
        <v>1387</v>
      </c>
      <c r="D12" s="903" t="s">
        <v>833</v>
      </c>
      <c r="E12" s="904" t="s">
        <v>180</v>
      </c>
      <c r="F12" s="912">
        <v>360</v>
      </c>
      <c r="G12" s="1275"/>
      <c r="H12" s="855">
        <f>ROUND(F12*G12,2)</f>
        <v>0</v>
      </c>
      <c r="I12" s="1275"/>
    </row>
    <row r="13" spans="1:9" ht="12.75">
      <c r="A13" s="849">
        <v>3</v>
      </c>
      <c r="B13" s="850"/>
      <c r="C13" s="902" t="s">
        <v>1388</v>
      </c>
      <c r="D13" s="903" t="s">
        <v>834</v>
      </c>
      <c r="E13" s="904" t="s">
        <v>835</v>
      </c>
      <c r="F13" s="912">
        <v>1</v>
      </c>
      <c r="G13" s="1275"/>
      <c r="H13" s="855">
        <f>ROUND(F13*G13,2)</f>
        <v>0</v>
      </c>
      <c r="I13" s="1275"/>
    </row>
    <row r="14" spans="1:9" ht="12.75">
      <c r="A14" s="857"/>
      <c r="B14" s="865"/>
      <c r="C14" s="866"/>
      <c r="D14" s="867"/>
      <c r="E14" s="860"/>
      <c r="H14" s="868"/>
    </row>
    <row r="15" spans="1:9" ht="15">
      <c r="A15" s="857"/>
      <c r="B15" s="865"/>
      <c r="C15" s="866"/>
      <c r="D15" s="869" t="s">
        <v>181</v>
      </c>
      <c r="E15" s="870"/>
      <c r="F15" s="871"/>
      <c r="G15" s="872"/>
      <c r="H15" s="873">
        <f>H9</f>
        <v>0</v>
      </c>
    </row>
    <row r="16" spans="1:9" ht="13.5" customHeight="1">
      <c r="A16" s="857"/>
      <c r="B16" s="874"/>
      <c r="C16" s="875"/>
      <c r="D16" s="876"/>
      <c r="E16" s="857"/>
    </row>
    <row r="17" spans="1:9" s="52" customFormat="1" ht="12.75">
      <c r="A17" s="857"/>
      <c r="B17" s="857"/>
      <c r="C17" s="857"/>
      <c r="D17" s="51"/>
      <c r="E17" s="860"/>
      <c r="F17" s="861"/>
      <c r="G17" s="868"/>
      <c r="H17" s="861"/>
      <c r="I17" s="51"/>
    </row>
    <row r="18" spans="1:9" s="112" customFormat="1" ht="12.75">
      <c r="A18" s="857"/>
      <c r="B18" s="857"/>
      <c r="C18" s="857"/>
      <c r="E18" s="865"/>
      <c r="F18" s="861"/>
      <c r="G18" s="868"/>
      <c r="H18" s="861"/>
      <c r="I18" s="51"/>
    </row>
    <row r="19" spans="1:9" ht="13.5" customHeight="1">
      <c r="A19" s="857"/>
      <c r="B19" s="857"/>
      <c r="C19" s="857"/>
      <c r="E19" s="865"/>
    </row>
    <row r="20" spans="1:9" ht="12.75">
      <c r="A20" s="857"/>
      <c r="B20" s="857"/>
      <c r="C20" s="857"/>
      <c r="E20" s="865"/>
      <c r="I20" s="113"/>
    </row>
    <row r="21" spans="1:9" ht="12.75">
      <c r="A21" s="857"/>
      <c r="B21" s="857"/>
      <c r="C21" s="857"/>
      <c r="E21" s="860"/>
    </row>
    <row r="22" spans="1:9" ht="12.75">
      <c r="A22" s="857"/>
      <c r="B22" s="857"/>
      <c r="C22" s="857"/>
      <c r="E22" s="860"/>
    </row>
    <row r="23" spans="1:9" ht="12.75">
      <c r="A23" s="857"/>
      <c r="B23" s="857"/>
      <c r="C23" s="857"/>
      <c r="E23" s="860"/>
    </row>
    <row r="24" spans="1:9" ht="12.75">
      <c r="A24" s="857"/>
      <c r="B24" s="857"/>
      <c r="C24" s="857"/>
      <c r="E24" s="860"/>
    </row>
    <row r="25" spans="1:9" ht="12.75">
      <c r="A25" s="857"/>
      <c r="B25" s="857"/>
      <c r="C25" s="857"/>
      <c r="D25" s="876"/>
      <c r="E25" s="860"/>
    </row>
    <row r="26" spans="1:9" ht="12.75">
      <c r="A26" s="857"/>
      <c r="B26" s="857"/>
      <c r="C26" s="857"/>
      <c r="D26" s="877"/>
      <c r="E26" s="860"/>
    </row>
    <row r="27" spans="1:9" ht="12.75">
      <c r="A27" s="857"/>
      <c r="B27" s="857"/>
      <c r="C27" s="857"/>
      <c r="D27" s="876"/>
      <c r="E27" s="857"/>
    </row>
    <row r="28" spans="1:9" ht="12.75">
      <c r="A28" s="857"/>
      <c r="B28" s="857"/>
      <c r="C28" s="857"/>
      <c r="D28" s="878"/>
      <c r="E28" s="860"/>
    </row>
    <row r="29" spans="1:9" ht="12.75">
      <c r="A29" s="857"/>
      <c r="B29" s="857"/>
      <c r="C29" s="857"/>
      <c r="D29" s="867"/>
      <c r="E29" s="860"/>
    </row>
    <row r="30" spans="1:9" s="52" customFormat="1" ht="12.75" customHeight="1">
      <c r="A30" s="857"/>
      <c r="B30" s="857"/>
      <c r="C30" s="857"/>
      <c r="D30" s="879"/>
      <c r="E30" s="860"/>
      <c r="F30" s="861"/>
      <c r="G30" s="868"/>
      <c r="H30" s="861"/>
    </row>
    <row r="31" spans="1:9" s="52" customFormat="1" ht="12.75">
      <c r="A31" s="857"/>
      <c r="B31" s="857"/>
      <c r="C31" s="857"/>
      <c r="D31" s="879"/>
      <c r="E31" s="860"/>
      <c r="F31" s="861"/>
      <c r="G31" s="868"/>
      <c r="H31" s="861"/>
    </row>
    <row r="32" spans="1:9" ht="12.75">
      <c r="A32" s="857"/>
      <c r="B32" s="865"/>
      <c r="C32" s="866"/>
      <c r="D32" s="879"/>
      <c r="E32" s="860"/>
    </row>
    <row r="33" spans="1:8" s="52" customFormat="1" ht="12.75" customHeight="1">
      <c r="A33" s="857"/>
      <c r="B33" s="865"/>
      <c r="C33" s="866"/>
      <c r="D33" s="867"/>
      <c r="E33" s="860"/>
      <c r="F33" s="861"/>
      <c r="G33" s="868"/>
      <c r="H33" s="861"/>
    </row>
    <row r="34" spans="1:8" ht="12.75">
      <c r="A34" s="857"/>
      <c r="B34" s="865"/>
      <c r="C34" s="866"/>
      <c r="D34" s="879"/>
      <c r="E34" s="860"/>
    </row>
    <row r="35" spans="1:8" ht="12.75">
      <c r="A35" s="857"/>
      <c r="B35" s="865"/>
      <c r="C35" s="866"/>
      <c r="D35" s="879"/>
      <c r="E35" s="860"/>
    </row>
    <row r="36" spans="1:8" ht="12.75">
      <c r="A36" s="857"/>
      <c r="B36" s="865"/>
      <c r="C36" s="866"/>
      <c r="D36" s="879"/>
      <c r="E36" s="860"/>
    </row>
    <row r="37" spans="1:8" ht="15.75">
      <c r="A37" s="857"/>
      <c r="B37" s="880"/>
      <c r="C37" s="881"/>
      <c r="D37" s="867"/>
      <c r="E37" s="882"/>
    </row>
    <row r="38" spans="1:8" ht="12.75">
      <c r="A38" s="857"/>
      <c r="B38" s="874"/>
      <c r="C38" s="883"/>
      <c r="D38" s="876"/>
      <c r="E38" s="857"/>
    </row>
    <row r="39" spans="1:8" s="52" customFormat="1" ht="12.75" customHeight="1">
      <c r="A39" s="857"/>
      <c r="B39" s="865"/>
      <c r="C39" s="866"/>
      <c r="D39" s="878"/>
      <c r="E39" s="860"/>
      <c r="F39" s="861"/>
      <c r="G39" s="868"/>
      <c r="H39" s="861"/>
    </row>
    <row r="40" spans="1:8" s="52" customFormat="1" ht="12.75" customHeight="1">
      <c r="A40" s="857"/>
      <c r="B40" s="880"/>
      <c r="C40" s="881"/>
      <c r="D40" s="867"/>
      <c r="E40" s="882"/>
      <c r="F40" s="861"/>
      <c r="G40" s="868"/>
      <c r="H40" s="861"/>
    </row>
    <row r="41" spans="1:8" ht="12.75">
      <c r="A41" s="857"/>
      <c r="B41" s="865"/>
      <c r="C41" s="866"/>
      <c r="D41" s="867"/>
      <c r="E41" s="860"/>
    </row>
    <row r="42" spans="1:8" ht="12.75">
      <c r="A42" s="857"/>
      <c r="B42" s="865"/>
      <c r="C42" s="866"/>
      <c r="D42" s="867"/>
      <c r="E42" s="860"/>
    </row>
    <row r="43" spans="1:8" ht="12.75">
      <c r="A43" s="857"/>
      <c r="B43" s="865"/>
      <c r="C43" s="866"/>
      <c r="D43" s="879"/>
      <c r="E43" s="860"/>
    </row>
    <row r="44" spans="1:8" ht="12.75">
      <c r="A44" s="857"/>
      <c r="B44" s="865"/>
      <c r="C44" s="866"/>
      <c r="D44" s="879"/>
      <c r="E44" s="860"/>
    </row>
    <row r="45" spans="1:8" ht="12.75">
      <c r="A45" s="857"/>
      <c r="B45" s="865"/>
      <c r="C45" s="866"/>
      <c r="D45" s="879"/>
      <c r="E45" s="860"/>
    </row>
    <row r="46" spans="1:8" ht="15.75">
      <c r="A46" s="857"/>
      <c r="B46" s="880"/>
      <c r="C46" s="881"/>
      <c r="D46" s="867"/>
      <c r="E46" s="882"/>
    </row>
    <row r="47" spans="1:8" ht="15.75">
      <c r="A47" s="857"/>
      <c r="B47" s="880"/>
      <c r="C47" s="881"/>
      <c r="D47" s="884"/>
      <c r="E47" s="882"/>
    </row>
    <row r="48" spans="1:8" ht="12.75">
      <c r="A48" s="857"/>
      <c r="B48" s="865"/>
      <c r="C48" s="866"/>
      <c r="D48" s="878"/>
      <c r="E48" s="860"/>
    </row>
    <row r="49" spans="1:8" ht="12.75">
      <c r="A49" s="857"/>
      <c r="B49" s="865"/>
      <c r="C49" s="866"/>
      <c r="D49" s="867"/>
      <c r="E49" s="860"/>
    </row>
    <row r="50" spans="1:8" ht="12.75">
      <c r="A50" s="857"/>
      <c r="B50" s="865"/>
      <c r="C50" s="866"/>
      <c r="D50" s="867"/>
      <c r="E50" s="860"/>
    </row>
    <row r="51" spans="1:8" ht="12.75">
      <c r="A51" s="857"/>
      <c r="B51" s="865"/>
      <c r="C51" s="866"/>
      <c r="D51" s="879"/>
      <c r="E51" s="860"/>
    </row>
    <row r="52" spans="1:8" ht="12.75">
      <c r="A52" s="857"/>
      <c r="B52" s="865"/>
      <c r="C52" s="866"/>
      <c r="D52" s="879"/>
      <c r="E52" s="860"/>
    </row>
    <row r="53" spans="1:8" ht="12.75">
      <c r="A53" s="857"/>
      <c r="B53" s="865"/>
      <c r="C53" s="866"/>
      <c r="D53" s="879"/>
      <c r="E53" s="860"/>
    </row>
    <row r="54" spans="1:8" ht="12.75">
      <c r="A54" s="857"/>
      <c r="B54" s="865"/>
      <c r="C54" s="866"/>
      <c r="D54" s="867"/>
      <c r="E54" s="860"/>
    </row>
    <row r="55" spans="1:8" ht="12.75">
      <c r="A55" s="857"/>
      <c r="B55" s="865"/>
      <c r="C55" s="866"/>
      <c r="D55" s="879"/>
      <c r="E55" s="860"/>
    </row>
    <row r="56" spans="1:8" ht="12.75">
      <c r="A56" s="857"/>
      <c r="B56" s="865"/>
      <c r="C56" s="866"/>
      <c r="D56" s="878"/>
      <c r="E56" s="860"/>
    </row>
    <row r="57" spans="1:8" ht="13.5" customHeight="1">
      <c r="A57" s="857"/>
      <c r="B57" s="865"/>
      <c r="C57" s="866"/>
      <c r="D57" s="867"/>
      <c r="E57" s="860"/>
    </row>
    <row r="58" spans="1:8" ht="13.5" customHeight="1">
      <c r="A58" s="857"/>
      <c r="B58" s="865"/>
      <c r="C58" s="866"/>
      <c r="D58" s="879"/>
      <c r="E58" s="860"/>
    </row>
    <row r="59" spans="1:8" s="52" customFormat="1" ht="12.75">
      <c r="A59" s="857"/>
      <c r="B59" s="865"/>
      <c r="C59" s="866"/>
      <c r="D59" s="879"/>
      <c r="E59" s="860"/>
      <c r="F59" s="861"/>
      <c r="G59" s="868"/>
      <c r="H59" s="861"/>
    </row>
    <row r="60" spans="1:8" s="52" customFormat="1" ht="12.75">
      <c r="A60" s="857"/>
      <c r="B60" s="865"/>
      <c r="C60" s="866"/>
      <c r="D60" s="879"/>
      <c r="E60" s="860"/>
      <c r="F60" s="861"/>
      <c r="G60" s="868"/>
      <c r="H60" s="861"/>
    </row>
    <row r="61" spans="1:8" s="52" customFormat="1" ht="12.75">
      <c r="A61" s="857"/>
      <c r="B61" s="865"/>
      <c r="C61" s="866"/>
      <c r="D61" s="867"/>
      <c r="E61" s="860"/>
      <c r="F61" s="861"/>
      <c r="G61" s="868"/>
      <c r="H61" s="861"/>
    </row>
    <row r="62" spans="1:8" ht="13.5" customHeight="1">
      <c r="A62" s="857"/>
      <c r="B62" s="865"/>
      <c r="C62" s="866"/>
      <c r="D62" s="879"/>
      <c r="E62" s="860"/>
    </row>
    <row r="63" spans="1:8" ht="13.5" customHeight="1">
      <c r="A63" s="857"/>
      <c r="B63" s="865"/>
      <c r="C63" s="866"/>
      <c r="D63" s="878"/>
      <c r="E63" s="860"/>
    </row>
    <row r="64" spans="1:8" s="52" customFormat="1" ht="12.75">
      <c r="A64" s="857"/>
      <c r="B64" s="860"/>
      <c r="C64" s="877"/>
      <c r="D64" s="885"/>
      <c r="E64" s="860"/>
      <c r="F64" s="861"/>
      <c r="G64" s="868"/>
      <c r="H64" s="861"/>
    </row>
    <row r="65" spans="1:8" s="52" customFormat="1" ht="12.75">
      <c r="A65" s="857"/>
      <c r="B65" s="860"/>
      <c r="C65" s="877"/>
      <c r="D65" s="877"/>
      <c r="E65" s="860"/>
      <c r="F65" s="861"/>
      <c r="G65" s="868"/>
      <c r="H65" s="861"/>
    </row>
    <row r="66" spans="1:8" s="52" customFormat="1" ht="12.75">
      <c r="A66" s="857"/>
      <c r="B66" s="874"/>
      <c r="C66" s="883"/>
      <c r="D66" s="876"/>
      <c r="E66" s="857"/>
      <c r="F66" s="861"/>
      <c r="G66" s="868"/>
      <c r="H66" s="861"/>
    </row>
    <row r="67" spans="1:8" s="52" customFormat="1" ht="12.75">
      <c r="A67" s="857"/>
      <c r="B67" s="865"/>
      <c r="C67" s="886"/>
      <c r="D67" s="879"/>
      <c r="E67" s="860"/>
      <c r="F67" s="861"/>
      <c r="G67" s="868"/>
      <c r="H67" s="861"/>
    </row>
    <row r="68" spans="1:8" s="52" customFormat="1" ht="12.75">
      <c r="A68" s="857"/>
      <c r="B68" s="865"/>
      <c r="C68" s="886"/>
      <c r="D68" s="879"/>
      <c r="E68" s="860"/>
      <c r="F68" s="861"/>
      <c r="G68" s="868"/>
      <c r="H68" s="861"/>
    </row>
    <row r="69" spans="1:8" s="52" customFormat="1" ht="12.75">
      <c r="A69" s="857"/>
      <c r="B69" s="860"/>
      <c r="C69" s="877"/>
      <c r="D69" s="885"/>
      <c r="E69" s="860"/>
      <c r="F69" s="861"/>
      <c r="G69" s="868"/>
      <c r="H69" s="861"/>
    </row>
    <row r="70" spans="1:8" s="52" customFormat="1" ht="12.75">
      <c r="A70" s="857"/>
      <c r="B70" s="860"/>
      <c r="C70" s="877"/>
      <c r="D70" s="877"/>
      <c r="E70" s="860"/>
      <c r="F70" s="861"/>
      <c r="G70" s="868"/>
      <c r="H70" s="861"/>
    </row>
    <row r="71" spans="1:8" s="52" customFormat="1" ht="12.75">
      <c r="A71" s="857"/>
      <c r="B71" s="874"/>
      <c r="C71" s="883"/>
      <c r="D71" s="876"/>
      <c r="E71" s="857"/>
      <c r="F71" s="861"/>
      <c r="G71" s="868"/>
      <c r="H71" s="861"/>
    </row>
    <row r="72" spans="1:8" ht="13.5" customHeight="1">
      <c r="A72" s="857"/>
      <c r="B72" s="874"/>
      <c r="C72" s="883"/>
      <c r="D72" s="876"/>
      <c r="E72" s="857"/>
    </row>
    <row r="73" spans="1:8" s="52" customFormat="1" ht="12.75">
      <c r="A73" s="857"/>
      <c r="B73" s="865"/>
      <c r="C73" s="886"/>
      <c r="D73" s="878"/>
      <c r="E73" s="860"/>
      <c r="F73" s="861"/>
      <c r="G73" s="868"/>
      <c r="H73" s="861"/>
    </row>
    <row r="74" spans="1:8" s="52" customFormat="1" ht="12.75">
      <c r="A74" s="857"/>
      <c r="B74" s="865"/>
      <c r="C74" s="886"/>
      <c r="D74" s="879"/>
      <c r="E74" s="860"/>
      <c r="F74" s="861"/>
      <c r="G74" s="868"/>
      <c r="H74" s="861"/>
    </row>
    <row r="75" spans="1:8" ht="13.5" customHeight="1">
      <c r="A75" s="857"/>
      <c r="B75" s="865"/>
      <c r="C75" s="886"/>
      <c r="D75" s="878"/>
      <c r="E75" s="860"/>
    </row>
    <row r="76" spans="1:8" ht="13.5" customHeight="1">
      <c r="A76" s="857"/>
      <c r="B76" s="865"/>
      <c r="C76" s="886"/>
      <c r="D76" s="878"/>
      <c r="E76" s="860"/>
    </row>
    <row r="77" spans="1:8" s="52" customFormat="1" ht="12.75">
      <c r="A77" s="857"/>
      <c r="B77" s="865"/>
      <c r="C77" s="886"/>
      <c r="D77" s="878"/>
      <c r="E77" s="860"/>
      <c r="F77" s="861"/>
      <c r="G77" s="868"/>
      <c r="H77" s="861"/>
    </row>
    <row r="78" spans="1:8" s="52" customFormat="1" ht="12.75">
      <c r="A78" s="857"/>
      <c r="B78" s="865"/>
      <c r="C78" s="886"/>
      <c r="D78" s="879"/>
      <c r="E78" s="860"/>
      <c r="F78" s="861"/>
      <c r="G78" s="868"/>
      <c r="H78" s="861"/>
    </row>
    <row r="79" spans="1:8" ht="13.5" customHeight="1">
      <c r="A79" s="857"/>
      <c r="B79" s="860"/>
      <c r="C79" s="877"/>
      <c r="D79" s="877"/>
      <c r="E79" s="860"/>
    </row>
    <row r="80" spans="1:8" ht="13.5" customHeight="1">
      <c r="B80" s="840"/>
      <c r="C80" s="888"/>
      <c r="D80" s="889"/>
      <c r="E80" s="887"/>
    </row>
    <row r="81" spans="1:8" ht="13.5" customHeight="1">
      <c r="B81" s="848"/>
      <c r="C81" s="890"/>
      <c r="D81" s="425"/>
    </row>
    <row r="84" spans="1:8" ht="13.5" customHeight="1">
      <c r="B84" s="840"/>
      <c r="C84" s="888"/>
      <c r="D84" s="889"/>
      <c r="E84" s="887"/>
    </row>
    <row r="85" spans="1:8" ht="13.5" customHeight="1">
      <c r="B85" s="848"/>
      <c r="C85" s="890"/>
      <c r="D85" s="425"/>
    </row>
    <row r="86" spans="1:8" s="52" customFormat="1" ht="12.75">
      <c r="A86" s="887"/>
      <c r="B86" s="839"/>
      <c r="C86" s="51"/>
      <c r="D86" s="891"/>
      <c r="E86" s="839"/>
      <c r="F86" s="861"/>
      <c r="G86" s="868"/>
      <c r="H86" s="861"/>
    </row>
    <row r="87" spans="1:8" ht="13.5" customHeight="1">
      <c r="D87" s="891"/>
    </row>
    <row r="88" spans="1:8" ht="13.5" customHeight="1">
      <c r="D88" s="891"/>
    </row>
    <row r="89" spans="1:8" ht="13.5" customHeight="1">
      <c r="D89" s="891"/>
    </row>
    <row r="90" spans="1:8" ht="13.5" customHeight="1">
      <c r="D90" s="891"/>
    </row>
    <row r="93" spans="1:8" ht="13.5" customHeight="1">
      <c r="B93" s="848"/>
      <c r="C93" s="890"/>
      <c r="D93" s="425"/>
    </row>
    <row r="94" spans="1:8" ht="13.5" customHeight="1">
      <c r="D94" s="892"/>
    </row>
    <row r="100" spans="1:9" s="113" customFormat="1" ht="13.5" customHeight="1">
      <c r="A100" s="887"/>
      <c r="B100" s="839"/>
      <c r="C100" s="51"/>
      <c r="D100" s="51"/>
      <c r="E100" s="839"/>
      <c r="F100" s="861"/>
      <c r="G100" s="868"/>
      <c r="H100" s="861"/>
      <c r="I100" s="51"/>
    </row>
    <row r="101" spans="1:9" s="113" customFormat="1" ht="13.5" customHeight="1">
      <c r="A101" s="887"/>
      <c r="B101" s="839"/>
      <c r="C101" s="51"/>
      <c r="D101" s="51"/>
      <c r="E101" s="839"/>
      <c r="F101" s="861"/>
      <c r="G101" s="868"/>
      <c r="H101" s="861"/>
      <c r="I101" s="51"/>
    </row>
    <row r="102" spans="1:9" s="113" customFormat="1" ht="13.5" customHeight="1">
      <c r="A102" s="887"/>
      <c r="B102" s="839"/>
      <c r="C102" s="51"/>
      <c r="D102" s="51"/>
      <c r="E102" s="839"/>
      <c r="F102" s="861"/>
      <c r="G102" s="868"/>
      <c r="H102" s="861"/>
      <c r="I102" s="51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ht="13.5" customHeight="1">
      <c r="H134" s="51"/>
    </row>
    <row r="135" spans="1:9" ht="13.5" customHeight="1">
      <c r="H135" s="51"/>
    </row>
    <row r="136" spans="1:9" ht="13.5" customHeight="1">
      <c r="H136" s="51"/>
    </row>
    <row r="137" spans="1:9" ht="13.5" customHeight="1">
      <c r="H137" s="51"/>
    </row>
    <row r="138" spans="1:9" ht="13.5" customHeight="1">
      <c r="H138" s="51"/>
    </row>
    <row r="139" spans="1:9" ht="13.5" customHeight="1">
      <c r="H139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3">
    <tabColor rgb="FFCCFFFF"/>
  </sheetPr>
  <dimension ref="A1:I127"/>
  <sheetViews>
    <sheetView view="pageBreakPreview" zoomScaleNormal="115" zoomScaleSheetLayoutView="100" workbookViewId="0">
      <selection activeCell="F23" sqref="F23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5"/>
      <c r="E1" s="894"/>
      <c r="H1" s="898" t="s">
        <v>276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1446</v>
      </c>
      <c r="D3" s="895"/>
      <c r="E3" s="894"/>
      <c r="H3" s="895"/>
    </row>
    <row r="4" spans="1:9" ht="12.75">
      <c r="A4" s="834" t="s">
        <v>183</v>
      </c>
      <c r="B4" s="899"/>
      <c r="C4" s="900" t="s">
        <v>1447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81" customFormat="1" ht="12.75" customHeight="1">
      <c r="A9" s="840"/>
      <c r="B9" s="901">
        <v>453162</v>
      </c>
      <c r="C9" s="842"/>
      <c r="D9" s="843" t="s">
        <v>362</v>
      </c>
      <c r="E9" s="844"/>
      <c r="F9" s="845"/>
      <c r="G9" s="846"/>
      <c r="H9" s="847">
        <f>SUM(H11:H12)</f>
        <v>0</v>
      </c>
    </row>
    <row r="10" spans="1:9" s="81" customFormat="1" ht="12.75" customHeight="1">
      <c r="A10" s="425"/>
      <c r="B10" s="848"/>
      <c r="C10" s="425"/>
      <c r="D10" s="425"/>
      <c r="E10" s="848"/>
      <c r="F10" s="425"/>
      <c r="G10" s="425"/>
      <c r="H10" s="425"/>
    </row>
    <row r="11" spans="1:9" s="81" customFormat="1" ht="12.75">
      <c r="A11" s="913" t="s">
        <v>173</v>
      </c>
      <c r="B11" s="850"/>
      <c r="C11" s="902" t="s">
        <v>475</v>
      </c>
      <c r="D11" s="914" t="s">
        <v>832</v>
      </c>
      <c r="E11" s="915" t="s">
        <v>180</v>
      </c>
      <c r="F11" s="912">
        <v>1</v>
      </c>
      <c r="G11" s="1275"/>
      <c r="H11" s="855">
        <f>ROUND(F11*G11,2)</f>
        <v>0</v>
      </c>
      <c r="I11" s="1275"/>
    </row>
    <row r="12" spans="1:9" ht="25.5">
      <c r="A12" s="913" t="s">
        <v>177</v>
      </c>
      <c r="B12" s="850"/>
      <c r="C12" s="902" t="s">
        <v>1387</v>
      </c>
      <c r="D12" s="914" t="s">
        <v>833</v>
      </c>
      <c r="E12" s="915" t="s">
        <v>180</v>
      </c>
      <c r="F12" s="912">
        <v>320</v>
      </c>
      <c r="G12" s="1275"/>
      <c r="H12" s="855">
        <f>ROUND(F12*G12,2)</f>
        <v>0</v>
      </c>
      <c r="I12" s="1275"/>
    </row>
    <row r="13" spans="1:9" ht="12.75">
      <c r="A13" s="857"/>
      <c r="B13" s="865"/>
      <c r="C13" s="886"/>
      <c r="D13" s="878"/>
      <c r="E13" s="860"/>
    </row>
    <row r="14" spans="1:9" ht="15">
      <c r="A14" s="857"/>
      <c r="B14" s="860"/>
      <c r="C14" s="877"/>
      <c r="D14" s="869" t="s">
        <v>181</v>
      </c>
      <c r="E14" s="870"/>
      <c r="F14" s="871"/>
      <c r="G14" s="872"/>
      <c r="H14" s="873">
        <f>H9</f>
        <v>0</v>
      </c>
    </row>
    <row r="15" spans="1:9" ht="12.75">
      <c r="A15" s="857"/>
      <c r="B15" s="874"/>
      <c r="C15" s="875"/>
      <c r="D15" s="876"/>
      <c r="E15" s="857"/>
    </row>
    <row r="16" spans="1:9" ht="12.75">
      <c r="A16" s="857"/>
      <c r="B16" s="874"/>
      <c r="C16" s="875"/>
      <c r="E16" s="860"/>
    </row>
    <row r="17" spans="1:8" ht="12.75">
      <c r="A17" s="857"/>
      <c r="B17" s="874"/>
      <c r="C17" s="875"/>
      <c r="D17" s="876"/>
      <c r="E17" s="860"/>
    </row>
    <row r="18" spans="1:8" s="52" customFormat="1" ht="12.75" customHeight="1">
      <c r="A18" s="857"/>
      <c r="B18" s="874"/>
      <c r="C18" s="875"/>
      <c r="D18" s="876"/>
      <c r="E18" s="860"/>
      <c r="F18" s="861"/>
      <c r="G18" s="868"/>
      <c r="H18" s="861"/>
    </row>
    <row r="19" spans="1:8" s="52" customFormat="1" ht="12.75">
      <c r="A19" s="857"/>
      <c r="B19" s="874"/>
      <c r="C19" s="875"/>
      <c r="D19" s="876"/>
      <c r="E19" s="860"/>
      <c r="F19" s="861"/>
      <c r="G19" s="868"/>
      <c r="H19" s="861"/>
    </row>
    <row r="20" spans="1:8" ht="12.75">
      <c r="A20" s="857"/>
      <c r="B20" s="874"/>
      <c r="C20" s="875"/>
      <c r="D20" s="876"/>
      <c r="E20" s="860"/>
    </row>
    <row r="21" spans="1:8" s="52" customFormat="1" ht="12.75" customHeight="1">
      <c r="A21" s="857"/>
      <c r="B21" s="874"/>
      <c r="C21" s="875"/>
      <c r="D21" s="876"/>
      <c r="E21" s="860"/>
      <c r="F21" s="861"/>
      <c r="G21" s="868"/>
      <c r="H21" s="861"/>
    </row>
    <row r="22" spans="1:8" ht="12.75">
      <c r="A22" s="857"/>
      <c r="B22" s="865"/>
      <c r="C22" s="866"/>
      <c r="D22" s="879"/>
      <c r="E22" s="860"/>
    </row>
    <row r="23" spans="1:8" ht="12.75">
      <c r="A23" s="857"/>
      <c r="B23" s="865"/>
      <c r="C23" s="866"/>
      <c r="D23" s="879"/>
      <c r="E23" s="860"/>
    </row>
    <row r="24" spans="1:8" ht="12.75">
      <c r="A24" s="857"/>
      <c r="B24" s="865"/>
      <c r="C24" s="866"/>
      <c r="D24" s="879"/>
      <c r="E24" s="860"/>
    </row>
    <row r="25" spans="1:8" ht="15.75">
      <c r="A25" s="857"/>
      <c r="B25" s="880"/>
      <c r="C25" s="881"/>
      <c r="D25" s="867"/>
      <c r="E25" s="882"/>
    </row>
    <row r="26" spans="1:8" ht="12.75">
      <c r="A26" s="857"/>
      <c r="B26" s="874"/>
      <c r="C26" s="883"/>
      <c r="D26" s="876"/>
      <c r="E26" s="857"/>
    </row>
    <row r="27" spans="1:8" s="52" customFormat="1" ht="12.75" customHeight="1">
      <c r="A27" s="857"/>
      <c r="B27" s="865"/>
      <c r="C27" s="866"/>
      <c r="D27" s="878"/>
      <c r="E27" s="860"/>
      <c r="F27" s="861"/>
      <c r="G27" s="868"/>
      <c r="H27" s="861"/>
    </row>
    <row r="28" spans="1:8" s="52" customFormat="1" ht="12.75" customHeight="1">
      <c r="A28" s="857"/>
      <c r="B28" s="880"/>
      <c r="C28" s="881"/>
      <c r="D28" s="867"/>
      <c r="E28" s="882"/>
      <c r="F28" s="861"/>
      <c r="G28" s="868"/>
      <c r="H28" s="861"/>
    </row>
    <row r="29" spans="1:8" ht="12.75">
      <c r="A29" s="857"/>
      <c r="B29" s="865"/>
      <c r="C29" s="866"/>
      <c r="D29" s="867"/>
      <c r="E29" s="860"/>
    </row>
    <row r="30" spans="1:8" ht="12.75">
      <c r="A30" s="857"/>
      <c r="B30" s="865"/>
      <c r="C30" s="866"/>
      <c r="D30" s="867"/>
      <c r="E30" s="860"/>
    </row>
    <row r="31" spans="1:8" ht="12.75">
      <c r="A31" s="857"/>
      <c r="B31" s="865"/>
      <c r="C31" s="866"/>
      <c r="D31" s="879"/>
      <c r="E31" s="860"/>
    </row>
    <row r="32" spans="1:8" ht="12.75">
      <c r="A32" s="857"/>
      <c r="B32" s="865"/>
      <c r="C32" s="866"/>
      <c r="D32" s="879"/>
      <c r="E32" s="860"/>
    </row>
    <row r="33" spans="1:8" ht="12.75">
      <c r="A33" s="857"/>
      <c r="B33" s="865"/>
      <c r="C33" s="866"/>
      <c r="D33" s="879"/>
      <c r="E33" s="860"/>
    </row>
    <row r="34" spans="1:8" ht="15.75">
      <c r="A34" s="857"/>
      <c r="B34" s="880"/>
      <c r="C34" s="881"/>
      <c r="D34" s="867"/>
      <c r="E34" s="882"/>
    </row>
    <row r="35" spans="1:8" ht="15.75">
      <c r="A35" s="857"/>
      <c r="B35" s="880"/>
      <c r="C35" s="881"/>
      <c r="D35" s="884"/>
      <c r="E35" s="882"/>
    </row>
    <row r="36" spans="1:8" ht="12.75">
      <c r="A36" s="857"/>
      <c r="B36" s="865"/>
      <c r="C36" s="866"/>
      <c r="D36" s="878"/>
      <c r="E36" s="860"/>
    </row>
    <row r="37" spans="1:8" ht="12.75">
      <c r="A37" s="857"/>
      <c r="B37" s="865"/>
      <c r="C37" s="866"/>
      <c r="D37" s="867"/>
      <c r="E37" s="860"/>
    </row>
    <row r="38" spans="1:8" ht="12.75">
      <c r="A38" s="857"/>
      <c r="B38" s="865"/>
      <c r="C38" s="866"/>
      <c r="D38" s="867"/>
      <c r="E38" s="860"/>
    </row>
    <row r="39" spans="1:8" ht="12.75">
      <c r="A39" s="857"/>
      <c r="B39" s="865"/>
      <c r="C39" s="866"/>
      <c r="D39" s="879"/>
      <c r="E39" s="860"/>
    </row>
    <row r="40" spans="1:8" ht="12.75">
      <c r="A40" s="857"/>
      <c r="B40" s="865"/>
      <c r="C40" s="866"/>
      <c r="D40" s="879"/>
      <c r="E40" s="860"/>
    </row>
    <row r="41" spans="1:8" ht="12.75">
      <c r="A41" s="857"/>
      <c r="B41" s="865"/>
      <c r="C41" s="866"/>
      <c r="D41" s="879"/>
      <c r="E41" s="860"/>
    </row>
    <row r="42" spans="1:8" ht="12.75">
      <c r="A42" s="857"/>
      <c r="B42" s="865"/>
      <c r="C42" s="866"/>
      <c r="D42" s="867"/>
      <c r="E42" s="860"/>
    </row>
    <row r="43" spans="1:8" ht="12.75">
      <c r="A43" s="857"/>
      <c r="B43" s="865"/>
      <c r="C43" s="866"/>
      <c r="D43" s="879"/>
      <c r="E43" s="860"/>
    </row>
    <row r="44" spans="1:8" ht="12.75">
      <c r="A44" s="857"/>
      <c r="B44" s="865"/>
      <c r="C44" s="866"/>
      <c r="D44" s="878"/>
      <c r="E44" s="860"/>
    </row>
    <row r="45" spans="1:8" ht="13.5" customHeight="1">
      <c r="A45" s="857"/>
      <c r="B45" s="865"/>
      <c r="C45" s="866"/>
      <c r="D45" s="867"/>
      <c r="E45" s="860"/>
    </row>
    <row r="46" spans="1:8" ht="13.5" customHeight="1">
      <c r="A46" s="857"/>
      <c r="B46" s="865"/>
      <c r="C46" s="866"/>
      <c r="D46" s="879"/>
      <c r="E46" s="860"/>
    </row>
    <row r="47" spans="1:8" s="52" customFormat="1" ht="12.75">
      <c r="A47" s="857"/>
      <c r="B47" s="865"/>
      <c r="C47" s="866"/>
      <c r="D47" s="879"/>
      <c r="E47" s="860"/>
      <c r="F47" s="861"/>
      <c r="G47" s="868"/>
      <c r="H47" s="861"/>
    </row>
    <row r="48" spans="1:8" s="52" customFormat="1" ht="12.75">
      <c r="A48" s="857"/>
      <c r="B48" s="865"/>
      <c r="C48" s="866"/>
      <c r="D48" s="879"/>
      <c r="E48" s="860"/>
      <c r="F48" s="861"/>
      <c r="G48" s="868"/>
      <c r="H48" s="861"/>
    </row>
    <row r="49" spans="1:8" s="52" customFormat="1" ht="12.75">
      <c r="A49" s="857"/>
      <c r="B49" s="865"/>
      <c r="C49" s="866"/>
      <c r="D49" s="867"/>
      <c r="E49" s="860"/>
      <c r="F49" s="861"/>
      <c r="G49" s="868"/>
      <c r="H49" s="861"/>
    </row>
    <row r="50" spans="1:8" ht="13.5" customHeight="1">
      <c r="A50" s="857"/>
      <c r="B50" s="865"/>
      <c r="C50" s="866"/>
      <c r="D50" s="879"/>
      <c r="E50" s="860"/>
    </row>
    <row r="51" spans="1:8" ht="13.5" customHeight="1">
      <c r="A51" s="857"/>
      <c r="B51" s="865"/>
      <c r="C51" s="866"/>
      <c r="D51" s="878"/>
      <c r="E51" s="860"/>
    </row>
    <row r="52" spans="1:8" s="52" customFormat="1" ht="12.75">
      <c r="A52" s="857"/>
      <c r="B52" s="860"/>
      <c r="C52" s="877"/>
      <c r="D52" s="885"/>
      <c r="E52" s="860"/>
      <c r="F52" s="861"/>
      <c r="G52" s="868"/>
      <c r="H52" s="861"/>
    </row>
    <row r="53" spans="1:8" s="52" customFormat="1" ht="12.75">
      <c r="A53" s="857"/>
      <c r="B53" s="860"/>
      <c r="C53" s="877"/>
      <c r="D53" s="877"/>
      <c r="E53" s="860"/>
      <c r="F53" s="861"/>
      <c r="G53" s="868"/>
      <c r="H53" s="861"/>
    </row>
    <row r="54" spans="1:8" s="52" customFormat="1" ht="12.75">
      <c r="A54" s="857"/>
      <c r="B54" s="874"/>
      <c r="C54" s="883"/>
      <c r="D54" s="876"/>
      <c r="E54" s="857"/>
      <c r="F54" s="861"/>
      <c r="G54" s="868"/>
      <c r="H54" s="861"/>
    </row>
    <row r="55" spans="1:8" s="52" customFormat="1" ht="12.75">
      <c r="A55" s="857"/>
      <c r="B55" s="865"/>
      <c r="C55" s="886"/>
      <c r="D55" s="879"/>
      <c r="E55" s="860"/>
      <c r="F55" s="861"/>
      <c r="G55" s="868"/>
      <c r="H55" s="861"/>
    </row>
    <row r="56" spans="1:8" s="52" customFormat="1" ht="12.75">
      <c r="A56" s="857"/>
      <c r="B56" s="865"/>
      <c r="C56" s="886"/>
      <c r="D56" s="879"/>
      <c r="E56" s="860"/>
      <c r="F56" s="861"/>
      <c r="G56" s="868"/>
      <c r="H56" s="861"/>
    </row>
    <row r="57" spans="1:8" s="52" customFormat="1" ht="12.75">
      <c r="A57" s="857"/>
      <c r="B57" s="860"/>
      <c r="C57" s="877"/>
      <c r="D57" s="885"/>
      <c r="E57" s="860"/>
      <c r="F57" s="861"/>
      <c r="G57" s="868"/>
      <c r="H57" s="861"/>
    </row>
    <row r="58" spans="1:8" s="52" customFormat="1" ht="12.75">
      <c r="A58" s="857"/>
      <c r="B58" s="860"/>
      <c r="C58" s="877"/>
      <c r="D58" s="877"/>
      <c r="E58" s="860"/>
      <c r="F58" s="861"/>
      <c r="G58" s="868"/>
      <c r="H58" s="861"/>
    </row>
    <row r="59" spans="1:8" s="52" customFormat="1" ht="12.75">
      <c r="A59" s="857"/>
      <c r="B59" s="874"/>
      <c r="C59" s="883"/>
      <c r="D59" s="876"/>
      <c r="E59" s="857"/>
      <c r="F59" s="861"/>
      <c r="G59" s="868"/>
      <c r="H59" s="861"/>
    </row>
    <row r="60" spans="1:8" ht="13.5" customHeight="1">
      <c r="A60" s="857"/>
      <c r="B60" s="874"/>
      <c r="C60" s="883"/>
      <c r="D60" s="876"/>
      <c r="E60" s="857"/>
    </row>
    <row r="61" spans="1:8" s="52" customFormat="1" ht="12.75">
      <c r="A61" s="857"/>
      <c r="B61" s="865"/>
      <c r="C61" s="886"/>
      <c r="D61" s="878"/>
      <c r="E61" s="860"/>
      <c r="F61" s="861"/>
      <c r="G61" s="868"/>
      <c r="H61" s="861"/>
    </row>
    <row r="62" spans="1:8" s="52" customFormat="1" ht="12.75">
      <c r="A62" s="857"/>
      <c r="B62" s="865"/>
      <c r="C62" s="886"/>
      <c r="D62" s="879"/>
      <c r="E62" s="860"/>
      <c r="F62" s="861"/>
      <c r="G62" s="868"/>
      <c r="H62" s="861"/>
    </row>
    <row r="63" spans="1:8" ht="13.5" customHeight="1">
      <c r="A63" s="857"/>
      <c r="B63" s="865"/>
      <c r="C63" s="886"/>
      <c r="D63" s="878"/>
      <c r="E63" s="860"/>
    </row>
    <row r="64" spans="1:8" ht="13.5" customHeight="1">
      <c r="A64" s="857"/>
      <c r="B64" s="865"/>
      <c r="C64" s="886"/>
      <c r="D64" s="878"/>
      <c r="E64" s="860"/>
    </row>
    <row r="65" spans="1:8" s="52" customFormat="1" ht="12.75">
      <c r="A65" s="857"/>
      <c r="B65" s="865"/>
      <c r="C65" s="886"/>
      <c r="D65" s="878"/>
      <c r="E65" s="860"/>
      <c r="F65" s="861"/>
      <c r="G65" s="868"/>
      <c r="H65" s="861"/>
    </row>
    <row r="66" spans="1:8" s="52" customFormat="1" ht="12.75">
      <c r="A66" s="857"/>
      <c r="B66" s="865"/>
      <c r="C66" s="886"/>
      <c r="D66" s="879"/>
      <c r="E66" s="860"/>
      <c r="F66" s="861"/>
      <c r="G66" s="868"/>
      <c r="H66" s="861"/>
    </row>
    <row r="67" spans="1:8" ht="13.5" customHeight="1">
      <c r="A67" s="857"/>
      <c r="B67" s="860"/>
      <c r="C67" s="877"/>
      <c r="D67" s="877"/>
      <c r="E67" s="860"/>
    </row>
    <row r="68" spans="1:8" ht="13.5" customHeight="1">
      <c r="B68" s="840"/>
      <c r="C68" s="888"/>
      <c r="D68" s="889"/>
      <c r="E68" s="887"/>
    </row>
    <row r="69" spans="1:8" ht="13.5" customHeight="1">
      <c r="B69" s="848"/>
      <c r="C69" s="890"/>
      <c r="D69" s="425"/>
    </row>
    <row r="72" spans="1:8" ht="13.5" customHeight="1">
      <c r="B72" s="840"/>
      <c r="C72" s="888"/>
      <c r="D72" s="889"/>
      <c r="E72" s="887"/>
    </row>
    <row r="73" spans="1:8" ht="13.5" customHeight="1">
      <c r="B73" s="848"/>
      <c r="C73" s="890"/>
      <c r="D73" s="425"/>
    </row>
    <row r="74" spans="1:8" s="52" customFormat="1" ht="12.75">
      <c r="A74" s="887"/>
      <c r="B74" s="839"/>
      <c r="C74" s="51"/>
      <c r="D74" s="891"/>
      <c r="E74" s="839"/>
      <c r="F74" s="861"/>
      <c r="G74" s="868"/>
      <c r="H74" s="861"/>
    </row>
    <row r="75" spans="1:8" ht="13.5" customHeight="1">
      <c r="D75" s="891"/>
    </row>
    <row r="76" spans="1:8" ht="13.5" customHeight="1">
      <c r="D76" s="891"/>
    </row>
    <row r="77" spans="1:8" ht="13.5" customHeight="1">
      <c r="D77" s="891"/>
    </row>
    <row r="78" spans="1:8" ht="13.5" customHeight="1">
      <c r="D78" s="891"/>
    </row>
    <row r="81" spans="1:9" ht="13.5" customHeight="1">
      <c r="B81" s="848"/>
      <c r="C81" s="890"/>
      <c r="D81" s="425"/>
    </row>
    <row r="82" spans="1:9" ht="13.5" customHeight="1">
      <c r="D82" s="892"/>
    </row>
    <row r="88" spans="1:9" s="113" customFormat="1" ht="13.5" customHeight="1">
      <c r="A88" s="887"/>
      <c r="B88" s="839"/>
      <c r="C88" s="51"/>
      <c r="D88" s="51"/>
      <c r="E88" s="839"/>
      <c r="F88" s="861"/>
      <c r="G88" s="868"/>
      <c r="H88" s="861"/>
      <c r="I88" s="51"/>
    </row>
    <row r="89" spans="1:9" s="113" customFormat="1" ht="13.5" customHeight="1">
      <c r="A89" s="887"/>
      <c r="B89" s="839"/>
      <c r="C89" s="51"/>
      <c r="D89" s="51"/>
      <c r="E89" s="839"/>
      <c r="F89" s="861"/>
      <c r="G89" s="868"/>
      <c r="H89" s="861"/>
      <c r="I89" s="51"/>
    </row>
    <row r="90" spans="1:9" s="113" customFormat="1" ht="13.5" customHeight="1">
      <c r="A90" s="887"/>
      <c r="B90" s="839"/>
      <c r="C90" s="51"/>
      <c r="D90" s="51"/>
      <c r="E90" s="839"/>
      <c r="F90" s="861"/>
      <c r="G90" s="868"/>
      <c r="H90" s="861"/>
      <c r="I90" s="51"/>
    </row>
    <row r="91" spans="1:9" s="113" customFormat="1" ht="13.5" customHeight="1">
      <c r="A91" s="887"/>
      <c r="B91" s="839"/>
      <c r="C91" s="51"/>
      <c r="D91" s="51"/>
      <c r="E91" s="839"/>
      <c r="F91" s="861"/>
      <c r="G91" s="868"/>
      <c r="H91" s="861"/>
      <c r="I91" s="51"/>
    </row>
    <row r="92" spans="1:9" s="113" customFormat="1" ht="13.5" customHeight="1">
      <c r="A92" s="887"/>
      <c r="B92" s="839"/>
      <c r="C92" s="51"/>
      <c r="D92" s="51"/>
      <c r="E92" s="839"/>
      <c r="F92" s="861"/>
      <c r="G92" s="868"/>
      <c r="H92" s="861"/>
      <c r="I92" s="51"/>
    </row>
    <row r="93" spans="1:9" s="113" customFormat="1" ht="13.5" customHeight="1">
      <c r="A93" s="887"/>
      <c r="B93" s="839"/>
      <c r="C93" s="51"/>
      <c r="D93" s="51"/>
      <c r="E93" s="839"/>
      <c r="F93" s="861"/>
      <c r="G93" s="868"/>
      <c r="H93" s="861"/>
      <c r="I93" s="51"/>
    </row>
    <row r="94" spans="1:9" s="113" customFormat="1" ht="13.5" customHeight="1">
      <c r="A94" s="887"/>
      <c r="B94" s="839"/>
      <c r="C94" s="51"/>
      <c r="D94" s="51"/>
      <c r="E94" s="839"/>
      <c r="F94" s="861"/>
      <c r="G94" s="868"/>
      <c r="H94" s="861"/>
      <c r="I94" s="51"/>
    </row>
    <row r="95" spans="1:9" s="113" customFormat="1" ht="13.5" customHeight="1">
      <c r="A95" s="887"/>
      <c r="B95" s="839"/>
      <c r="C95" s="51"/>
      <c r="D95" s="51"/>
      <c r="E95" s="839"/>
      <c r="F95" s="861"/>
      <c r="G95" s="868"/>
      <c r="H95" s="861"/>
      <c r="I95" s="51"/>
    </row>
    <row r="96" spans="1:9" s="113" customFormat="1" ht="13.5" customHeight="1">
      <c r="A96" s="887"/>
      <c r="B96" s="839"/>
      <c r="C96" s="51"/>
      <c r="D96" s="51"/>
      <c r="E96" s="839"/>
      <c r="F96" s="861"/>
      <c r="G96" s="868"/>
      <c r="H96" s="861"/>
      <c r="I96" s="51"/>
    </row>
    <row r="97" spans="1:9" s="113" customFormat="1" ht="13.5" customHeight="1">
      <c r="A97" s="887"/>
      <c r="B97" s="839"/>
      <c r="C97" s="51"/>
      <c r="D97" s="51"/>
      <c r="E97" s="839"/>
      <c r="F97" s="861"/>
      <c r="G97" s="868"/>
      <c r="H97" s="861"/>
      <c r="I97" s="51"/>
    </row>
    <row r="98" spans="1:9" s="113" customFormat="1" ht="13.5" customHeight="1">
      <c r="A98" s="887"/>
      <c r="B98" s="839"/>
      <c r="C98" s="51"/>
      <c r="D98" s="51"/>
      <c r="E98" s="839"/>
      <c r="F98" s="861"/>
      <c r="G98" s="868"/>
      <c r="H98" s="861"/>
      <c r="I98" s="51"/>
    </row>
    <row r="99" spans="1:9" s="113" customFormat="1" ht="13.5" customHeight="1">
      <c r="A99" s="887"/>
      <c r="B99" s="839"/>
      <c r="C99" s="51"/>
      <c r="D99" s="51"/>
      <c r="E99" s="839"/>
      <c r="F99" s="861"/>
      <c r="G99" s="868"/>
      <c r="H99" s="861"/>
      <c r="I99" s="51"/>
    </row>
    <row r="100" spans="1:9" s="113" customFormat="1" ht="13.5" customHeight="1">
      <c r="A100" s="887"/>
      <c r="B100" s="839"/>
      <c r="C100" s="51"/>
      <c r="D100" s="51"/>
      <c r="E100" s="839"/>
      <c r="F100" s="861"/>
      <c r="G100" s="868"/>
      <c r="H100" s="861"/>
      <c r="I100" s="51"/>
    </row>
    <row r="101" spans="1:9" s="113" customFormat="1" ht="13.5" customHeight="1">
      <c r="A101" s="887"/>
      <c r="B101" s="839"/>
      <c r="C101" s="51"/>
      <c r="D101" s="51"/>
      <c r="E101" s="839"/>
      <c r="F101" s="861"/>
      <c r="G101" s="868"/>
      <c r="H101" s="861"/>
      <c r="I101" s="51"/>
    </row>
    <row r="102" spans="1:9" s="113" customFormat="1" ht="13.5" customHeight="1">
      <c r="A102" s="887"/>
      <c r="B102" s="839"/>
      <c r="C102" s="51"/>
      <c r="D102" s="51"/>
      <c r="E102" s="839"/>
      <c r="F102" s="861"/>
      <c r="G102" s="868"/>
      <c r="H102" s="861"/>
      <c r="I102" s="51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ht="13.5" customHeight="1">
      <c r="H122" s="51"/>
    </row>
    <row r="123" spans="1:9" ht="13.5" customHeight="1">
      <c r="H123" s="51"/>
    </row>
    <row r="124" spans="1:9" ht="13.5" customHeight="1">
      <c r="H124" s="51"/>
    </row>
    <row r="125" spans="1:9" ht="13.5" customHeight="1">
      <c r="H125" s="51"/>
    </row>
    <row r="126" spans="1:9" ht="13.5" customHeight="1">
      <c r="H126" s="51"/>
    </row>
    <row r="127" spans="1:9" ht="13.5" customHeight="1">
      <c r="H127" s="51"/>
    </row>
  </sheetData>
  <sheetProtection algorithmName="SHA-512" hashValue="kIqh5hqNOFCikjbGLBySesVJeMdJvvhfci/IWuPWpLtTenYXlrslYWw3ZTZotp0vdX+rGkaRibPNJPp7YiO1eA==" saltValue="AcAjmCbMl5S8mkYwVOVWv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6">
    <tabColor rgb="FFFFFF99"/>
  </sheetPr>
  <dimension ref="A1:I149"/>
  <sheetViews>
    <sheetView view="pageBreakPreview" topLeftCell="A19" zoomScaleNormal="115" zoomScaleSheetLayoutView="100" workbookViewId="0">
      <selection activeCell="F19" sqref="F19"/>
    </sheetView>
  </sheetViews>
  <sheetFormatPr defaultColWidth="9.140625"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thickBot="1">
      <c r="A1" s="834" t="s">
        <v>156</v>
      </c>
      <c r="B1" s="887"/>
      <c r="C1" s="936" t="s">
        <v>2</v>
      </c>
      <c r="D1" s="937"/>
      <c r="E1" s="887"/>
      <c r="F1" s="51"/>
      <c r="G1" s="51"/>
      <c r="H1" s="938" t="s">
        <v>844</v>
      </c>
    </row>
    <row r="2" spans="1:9" ht="12.75">
      <c r="A2" s="834"/>
      <c r="B2" s="887"/>
      <c r="C2" s="936"/>
      <c r="D2" s="936"/>
      <c r="E2" s="887"/>
      <c r="F2" s="51"/>
      <c r="G2" s="51"/>
      <c r="H2" s="936"/>
    </row>
    <row r="3" spans="1:9" ht="12.75">
      <c r="A3" s="834" t="s">
        <v>158</v>
      </c>
      <c r="B3" s="887"/>
      <c r="C3" s="936" t="s">
        <v>1531</v>
      </c>
      <c r="D3" s="936"/>
      <c r="E3" s="887"/>
      <c r="F3" s="51"/>
      <c r="G3" s="51"/>
      <c r="H3" s="936"/>
    </row>
    <row r="4" spans="1:9" ht="12.75">
      <c r="A4" s="834" t="s">
        <v>160</v>
      </c>
      <c r="C4" s="949" t="s">
        <v>1450</v>
      </c>
      <c r="F4" s="51"/>
      <c r="G4" s="51"/>
      <c r="H4" s="51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81" customFormat="1" ht="12.75" customHeight="1">
      <c r="A9" s="840"/>
      <c r="B9" s="901">
        <v>451111</v>
      </c>
      <c r="C9" s="842"/>
      <c r="D9" s="939" t="s">
        <v>553</v>
      </c>
      <c r="E9" s="844"/>
      <c r="F9" s="845"/>
      <c r="G9" s="846"/>
      <c r="H9" s="847">
        <f>SUM(H11:H16)</f>
        <v>0</v>
      </c>
    </row>
    <row r="10" spans="1:9" s="81" customFormat="1" ht="12.75" customHeight="1">
      <c r="A10" s="425"/>
      <c r="B10" s="848"/>
      <c r="C10" s="425"/>
      <c r="D10" s="425"/>
      <c r="E10" s="848"/>
      <c r="F10" s="425"/>
      <c r="G10" s="425"/>
      <c r="H10" s="425"/>
    </row>
    <row r="11" spans="1:9" s="81" customFormat="1" ht="12.75">
      <c r="A11" s="849">
        <v>1</v>
      </c>
      <c r="B11" s="850"/>
      <c r="C11" s="940" t="s">
        <v>643</v>
      </c>
      <c r="D11" s="903" t="s">
        <v>644</v>
      </c>
      <c r="E11" s="926" t="s">
        <v>188</v>
      </c>
      <c r="F11" s="941">
        <v>28</v>
      </c>
      <c r="G11" s="1280"/>
      <c r="H11" s="855">
        <f>ROUND(F11*G11,2)</f>
        <v>0</v>
      </c>
      <c r="I11" s="1280"/>
    </row>
    <row r="12" spans="1:9" ht="25.5">
      <c r="A12" s="849">
        <v>2</v>
      </c>
      <c r="B12" s="850"/>
      <c r="C12" s="940" t="s">
        <v>455</v>
      </c>
      <c r="D12" s="903" t="s">
        <v>589</v>
      </c>
      <c r="E12" s="926" t="s">
        <v>197</v>
      </c>
      <c r="F12" s="941">
        <v>1110</v>
      </c>
      <c r="G12" s="1280"/>
      <c r="H12" s="855">
        <f t="shared" ref="H12:H16" si="0">ROUND(F12*G12,2)</f>
        <v>0</v>
      </c>
      <c r="I12" s="1280"/>
    </row>
    <row r="13" spans="1:9" ht="25.5">
      <c r="A13" s="849">
        <v>3</v>
      </c>
      <c r="B13" s="850"/>
      <c r="C13" s="942" t="s">
        <v>523</v>
      </c>
      <c r="D13" s="903" t="s">
        <v>524</v>
      </c>
      <c r="E13" s="926" t="s">
        <v>197</v>
      </c>
      <c r="F13" s="941">
        <v>1110</v>
      </c>
      <c r="G13" s="1280"/>
      <c r="H13" s="855">
        <f t="shared" si="0"/>
        <v>0</v>
      </c>
      <c r="I13" s="1280"/>
    </row>
    <row r="14" spans="1:9" ht="25.5">
      <c r="A14" s="849">
        <v>4</v>
      </c>
      <c r="B14" s="850"/>
      <c r="C14" s="940" t="s">
        <v>525</v>
      </c>
      <c r="D14" s="903" t="s">
        <v>526</v>
      </c>
      <c r="E14" s="926" t="s">
        <v>176</v>
      </c>
      <c r="F14" s="941">
        <f>915+582</f>
        <v>1497</v>
      </c>
      <c r="G14" s="1280"/>
      <c r="H14" s="855">
        <f t="shared" si="0"/>
        <v>0</v>
      </c>
      <c r="I14" s="1280"/>
    </row>
    <row r="15" spans="1:9" ht="25.5">
      <c r="A15" s="849">
        <v>5</v>
      </c>
      <c r="B15" s="850"/>
      <c r="C15" s="940" t="s">
        <v>592</v>
      </c>
      <c r="D15" s="903" t="s">
        <v>593</v>
      </c>
      <c r="E15" s="926" t="s">
        <v>176</v>
      </c>
      <c r="F15" s="941">
        <v>182</v>
      </c>
      <c r="G15" s="1280"/>
      <c r="H15" s="855">
        <f t="shared" si="0"/>
        <v>0</v>
      </c>
      <c r="I15" s="1280"/>
    </row>
    <row r="16" spans="1:9" ht="12.75">
      <c r="A16" s="849">
        <v>6</v>
      </c>
      <c r="B16" s="850"/>
      <c r="C16" s="902" t="s">
        <v>460</v>
      </c>
      <c r="D16" s="903" t="s">
        <v>657</v>
      </c>
      <c r="E16" s="926" t="s">
        <v>462</v>
      </c>
      <c r="F16" s="941">
        <v>812.28</v>
      </c>
      <c r="G16" s="1280"/>
      <c r="H16" s="855">
        <f t="shared" si="0"/>
        <v>0</v>
      </c>
      <c r="I16" s="1280"/>
    </row>
    <row r="17" spans="1:9" ht="12.75">
      <c r="A17" s="857"/>
      <c r="B17" s="858"/>
      <c r="D17" s="876"/>
      <c r="E17" s="860"/>
      <c r="G17" s="51"/>
      <c r="H17" s="51"/>
    </row>
    <row r="18" spans="1:9" s="395" customFormat="1" ht="12.75">
      <c r="A18" s="943"/>
      <c r="B18" s="944">
        <v>451120</v>
      </c>
      <c r="D18" s="945" t="s">
        <v>185</v>
      </c>
      <c r="E18" s="838"/>
      <c r="F18" s="946"/>
      <c r="H18" s="947">
        <f>SUM(H20:H23)</f>
        <v>0</v>
      </c>
    </row>
    <row r="19" spans="1:9" ht="12.75">
      <c r="A19" s="857"/>
      <c r="B19" s="858"/>
      <c r="D19" s="876"/>
      <c r="E19" s="860"/>
      <c r="G19" s="51"/>
      <c r="H19" s="51"/>
    </row>
    <row r="20" spans="1:9" s="81" customFormat="1" ht="12.75">
      <c r="A20" s="849">
        <v>7</v>
      </c>
      <c r="B20" s="850"/>
      <c r="C20" s="940" t="s">
        <v>669</v>
      </c>
      <c r="D20" s="903" t="s">
        <v>670</v>
      </c>
      <c r="E20" s="926" t="s">
        <v>188</v>
      </c>
      <c r="F20" s="941">
        <v>399.75</v>
      </c>
      <c r="G20" s="1280"/>
      <c r="H20" s="855">
        <f>ROUND(F20*G20,2)</f>
        <v>0</v>
      </c>
      <c r="I20" s="1280"/>
    </row>
    <row r="21" spans="1:9" ht="12.75">
      <c r="A21" s="849">
        <v>8</v>
      </c>
      <c r="B21" s="850"/>
      <c r="C21" s="940" t="s">
        <v>202</v>
      </c>
      <c r="D21" s="903" t="s">
        <v>203</v>
      </c>
      <c r="E21" s="926" t="s">
        <v>188</v>
      </c>
      <c r="F21" s="941">
        <v>100</v>
      </c>
      <c r="G21" s="1280"/>
      <c r="H21" s="855">
        <f t="shared" ref="H21:H23" si="1">ROUND(F21*G21,2)</f>
        <v>0</v>
      </c>
      <c r="I21" s="1280"/>
    </row>
    <row r="22" spans="1:9" ht="12.75">
      <c r="A22" s="849">
        <v>9</v>
      </c>
      <c r="B22" s="850"/>
      <c r="C22" s="940" t="s">
        <v>600</v>
      </c>
      <c r="D22" s="903" t="s">
        <v>601</v>
      </c>
      <c r="E22" s="926" t="s">
        <v>188</v>
      </c>
      <c r="F22" s="948">
        <v>499.75</v>
      </c>
      <c r="G22" s="1280"/>
      <c r="H22" s="855">
        <f t="shared" si="1"/>
        <v>0</v>
      </c>
      <c r="I22" s="1280"/>
    </row>
    <row r="23" spans="1:9" ht="12.75">
      <c r="A23" s="849">
        <v>10</v>
      </c>
      <c r="B23" s="850"/>
      <c r="C23" s="940" t="s">
        <v>231</v>
      </c>
      <c r="D23" s="903" t="s">
        <v>1532</v>
      </c>
      <c r="E23" s="926" t="s">
        <v>188</v>
      </c>
      <c r="F23" s="948">
        <v>499.75</v>
      </c>
      <c r="G23" s="1280"/>
      <c r="H23" s="855">
        <f t="shared" si="1"/>
        <v>0</v>
      </c>
      <c r="I23" s="1280"/>
    </row>
    <row r="24" spans="1:9" ht="12.75">
      <c r="A24" s="857"/>
      <c r="B24" s="858"/>
      <c r="D24" s="876"/>
      <c r="E24" s="860"/>
      <c r="G24" s="51"/>
      <c r="H24" s="51"/>
    </row>
    <row r="25" spans="1:9" ht="15">
      <c r="A25" s="857"/>
      <c r="B25" s="865"/>
      <c r="C25" s="866"/>
      <c r="D25" s="869" t="s">
        <v>181</v>
      </c>
      <c r="E25" s="870"/>
      <c r="F25" s="871"/>
      <c r="G25" s="872"/>
      <c r="H25" s="873">
        <f>H9+H18</f>
        <v>0</v>
      </c>
    </row>
    <row r="26" spans="1:9" ht="13.5" customHeight="1">
      <c r="A26" s="857"/>
      <c r="B26" s="874"/>
      <c r="C26" s="875"/>
      <c r="D26" s="876"/>
      <c r="E26" s="857"/>
    </row>
    <row r="27" spans="1:9" s="52" customFormat="1" ht="12.75">
      <c r="A27" s="857"/>
      <c r="B27" s="857"/>
      <c r="C27" s="857"/>
      <c r="D27" s="51"/>
      <c r="E27" s="860"/>
      <c r="F27" s="861"/>
      <c r="G27" s="868"/>
      <c r="H27" s="861"/>
    </row>
    <row r="28" spans="1:9" s="112" customFormat="1" ht="12.75">
      <c r="A28" s="857"/>
      <c r="B28" s="857"/>
      <c r="C28" s="857"/>
      <c r="E28" s="865"/>
      <c r="F28" s="861"/>
      <c r="G28" s="868"/>
      <c r="H28" s="861"/>
    </row>
    <row r="29" spans="1:9" ht="13.5" customHeight="1">
      <c r="A29" s="857"/>
      <c r="B29" s="857"/>
      <c r="C29" s="857"/>
      <c r="E29" s="865"/>
    </row>
    <row r="30" spans="1:9" ht="12.75">
      <c r="A30" s="857"/>
      <c r="B30" s="857"/>
      <c r="C30" s="857"/>
      <c r="E30" s="865"/>
    </row>
    <row r="31" spans="1:9" ht="12.75">
      <c r="A31" s="857"/>
      <c r="B31" s="857"/>
      <c r="C31" s="857"/>
      <c r="E31" s="860"/>
    </row>
    <row r="32" spans="1:9" ht="12.75">
      <c r="A32" s="857"/>
      <c r="B32" s="857"/>
      <c r="C32" s="857"/>
      <c r="E32" s="860"/>
    </row>
    <row r="33" spans="1:8" ht="12.75">
      <c r="A33" s="857"/>
      <c r="B33" s="857"/>
      <c r="C33" s="857"/>
      <c r="E33" s="860"/>
    </row>
    <row r="34" spans="1:8" ht="12.75">
      <c r="A34" s="857"/>
      <c r="B34" s="857"/>
      <c r="C34" s="857"/>
      <c r="E34" s="860"/>
    </row>
    <row r="35" spans="1:8" ht="12.75">
      <c r="A35" s="857"/>
      <c r="B35" s="857"/>
      <c r="C35" s="857"/>
      <c r="D35" s="876"/>
      <c r="E35" s="860"/>
    </row>
    <row r="36" spans="1:8" ht="12.75">
      <c r="A36" s="857"/>
      <c r="B36" s="857"/>
      <c r="C36" s="857"/>
      <c r="D36" s="877"/>
      <c r="E36" s="860"/>
    </row>
    <row r="37" spans="1:8" ht="12.75">
      <c r="A37" s="857"/>
      <c r="B37" s="857"/>
      <c r="C37" s="857"/>
      <c r="D37" s="876"/>
      <c r="E37" s="857"/>
    </row>
    <row r="38" spans="1:8" ht="12.75">
      <c r="A38" s="857"/>
      <c r="B38" s="857"/>
      <c r="C38" s="857"/>
      <c r="D38" s="878"/>
      <c r="E38" s="860"/>
    </row>
    <row r="39" spans="1:8" ht="12.75">
      <c r="A39" s="857"/>
      <c r="B39" s="857"/>
      <c r="C39" s="857"/>
      <c r="D39" s="878"/>
      <c r="E39" s="860"/>
    </row>
    <row r="40" spans="1:8" s="52" customFormat="1" ht="12.75" customHeight="1">
      <c r="A40" s="857"/>
      <c r="B40" s="857"/>
      <c r="C40" s="857"/>
      <c r="D40" s="878"/>
      <c r="E40" s="860"/>
      <c r="F40" s="861"/>
      <c r="G40" s="868"/>
      <c r="H40" s="861"/>
    </row>
    <row r="41" spans="1:8" s="52" customFormat="1" ht="12.75">
      <c r="A41" s="857"/>
      <c r="B41" s="857"/>
      <c r="C41" s="857"/>
      <c r="D41" s="878"/>
      <c r="E41" s="860"/>
      <c r="F41" s="861"/>
      <c r="G41" s="868"/>
      <c r="H41" s="861"/>
    </row>
    <row r="42" spans="1:8" ht="12.75">
      <c r="A42" s="857"/>
      <c r="B42" s="865"/>
      <c r="C42" s="866"/>
      <c r="D42" s="878"/>
      <c r="E42" s="860"/>
    </row>
    <row r="43" spans="1:8" s="52" customFormat="1" ht="12.75" customHeight="1">
      <c r="A43" s="857"/>
      <c r="B43" s="865"/>
      <c r="C43" s="866"/>
      <c r="D43" s="867"/>
      <c r="E43" s="860"/>
      <c r="F43" s="861"/>
      <c r="G43" s="868"/>
      <c r="H43" s="861"/>
    </row>
    <row r="44" spans="1:8" ht="12.75">
      <c r="A44" s="857"/>
      <c r="B44" s="865"/>
      <c r="C44" s="866"/>
      <c r="D44" s="879"/>
      <c r="E44" s="860"/>
    </row>
    <row r="45" spans="1:8" ht="12.75">
      <c r="A45" s="857"/>
      <c r="B45" s="865"/>
      <c r="C45" s="866"/>
      <c r="D45" s="879"/>
      <c r="E45" s="860"/>
    </row>
    <row r="46" spans="1:8" ht="12.75">
      <c r="A46" s="857"/>
      <c r="B46" s="865"/>
      <c r="C46" s="866"/>
      <c r="D46" s="879"/>
      <c r="E46" s="860"/>
    </row>
    <row r="47" spans="1:8" ht="15.75">
      <c r="A47" s="857"/>
      <c r="B47" s="880"/>
      <c r="C47" s="881"/>
      <c r="D47" s="867"/>
      <c r="E47" s="882"/>
    </row>
    <row r="48" spans="1:8" ht="12.75">
      <c r="A48" s="857"/>
      <c r="B48" s="874"/>
      <c r="C48" s="883"/>
      <c r="D48" s="876"/>
      <c r="E48" s="857"/>
    </row>
    <row r="49" spans="1:8" s="52" customFormat="1" ht="12.75" customHeight="1">
      <c r="A49" s="857"/>
      <c r="B49" s="865"/>
      <c r="C49" s="866"/>
      <c r="D49" s="878"/>
      <c r="E49" s="860"/>
      <c r="F49" s="861"/>
      <c r="G49" s="868"/>
      <c r="H49" s="861"/>
    </row>
    <row r="50" spans="1:8" s="52" customFormat="1" ht="12.75" customHeight="1">
      <c r="A50" s="857"/>
      <c r="B50" s="880"/>
      <c r="C50" s="881"/>
      <c r="D50" s="867"/>
      <c r="E50" s="882"/>
      <c r="F50" s="861"/>
      <c r="G50" s="868"/>
      <c r="H50" s="861"/>
    </row>
    <row r="51" spans="1:8" ht="12.75">
      <c r="A51" s="857"/>
      <c r="B51" s="865"/>
      <c r="C51" s="866"/>
      <c r="D51" s="867"/>
      <c r="E51" s="860"/>
    </row>
    <row r="52" spans="1:8" ht="12.75">
      <c r="A52" s="857"/>
      <c r="B52" s="865"/>
      <c r="C52" s="866"/>
      <c r="D52" s="867"/>
      <c r="E52" s="860"/>
    </row>
    <row r="53" spans="1:8" ht="12.75">
      <c r="A53" s="857"/>
      <c r="B53" s="865"/>
      <c r="C53" s="866"/>
      <c r="D53" s="879"/>
      <c r="E53" s="860"/>
    </row>
    <row r="54" spans="1:8" ht="12.75">
      <c r="A54" s="857"/>
      <c r="B54" s="865"/>
      <c r="C54" s="866"/>
      <c r="D54" s="879"/>
      <c r="E54" s="860"/>
    </row>
    <row r="55" spans="1:8" ht="12.75">
      <c r="A55" s="857"/>
      <c r="B55" s="865"/>
      <c r="C55" s="866"/>
      <c r="D55" s="879"/>
      <c r="E55" s="860"/>
    </row>
    <row r="56" spans="1:8" ht="15.75">
      <c r="A56" s="857"/>
      <c r="B56" s="880"/>
      <c r="C56" s="881"/>
      <c r="D56" s="867"/>
      <c r="E56" s="882"/>
    </row>
    <row r="57" spans="1:8" ht="15.75">
      <c r="A57" s="857"/>
      <c r="B57" s="880"/>
      <c r="C57" s="881"/>
      <c r="D57" s="884"/>
      <c r="E57" s="882"/>
    </row>
    <row r="58" spans="1:8" ht="12.75">
      <c r="A58" s="857"/>
      <c r="B58" s="865"/>
      <c r="C58" s="866"/>
      <c r="D58" s="878"/>
      <c r="E58" s="860"/>
    </row>
    <row r="59" spans="1:8" ht="12.75">
      <c r="A59" s="857"/>
      <c r="B59" s="865"/>
      <c r="C59" s="866"/>
      <c r="D59" s="867"/>
      <c r="E59" s="860"/>
    </row>
    <row r="60" spans="1:8" ht="12.75">
      <c r="A60" s="857"/>
      <c r="B60" s="865"/>
      <c r="C60" s="866"/>
      <c r="D60" s="867"/>
      <c r="E60" s="860"/>
    </row>
    <row r="61" spans="1:8" ht="12.75">
      <c r="A61" s="857"/>
      <c r="B61" s="865"/>
      <c r="C61" s="866"/>
      <c r="D61" s="879"/>
      <c r="E61" s="860"/>
    </row>
    <row r="62" spans="1:8" ht="12.75">
      <c r="A62" s="857"/>
      <c r="B62" s="865"/>
      <c r="C62" s="866"/>
      <c r="D62" s="879"/>
      <c r="E62" s="860"/>
    </row>
    <row r="63" spans="1:8" ht="12.75">
      <c r="A63" s="857"/>
      <c r="B63" s="865"/>
      <c r="C63" s="866"/>
      <c r="D63" s="879"/>
      <c r="E63" s="860"/>
    </row>
    <row r="64" spans="1:8" ht="12.75">
      <c r="A64" s="857"/>
      <c r="B64" s="865"/>
      <c r="C64" s="866"/>
      <c r="D64" s="867"/>
      <c r="E64" s="860"/>
    </row>
    <row r="65" spans="1:8" ht="12.75">
      <c r="A65" s="857"/>
      <c r="B65" s="865"/>
      <c r="C65" s="866"/>
      <c r="D65" s="879"/>
      <c r="E65" s="860"/>
    </row>
    <row r="66" spans="1:8" ht="12.75">
      <c r="A66" s="857"/>
      <c r="B66" s="865"/>
      <c r="C66" s="866"/>
      <c r="D66" s="878"/>
      <c r="E66" s="860"/>
    </row>
    <row r="67" spans="1:8" ht="13.5" customHeight="1">
      <c r="A67" s="857"/>
      <c r="B67" s="865"/>
      <c r="C67" s="866"/>
      <c r="D67" s="867"/>
      <c r="E67" s="860"/>
    </row>
    <row r="68" spans="1:8" ht="13.5" customHeight="1">
      <c r="A68" s="857"/>
      <c r="B68" s="865"/>
      <c r="C68" s="866"/>
      <c r="D68" s="879"/>
      <c r="E68" s="860"/>
    </row>
    <row r="69" spans="1:8" s="52" customFormat="1" ht="12.75">
      <c r="A69" s="857"/>
      <c r="B69" s="865"/>
      <c r="C69" s="866"/>
      <c r="D69" s="879"/>
      <c r="E69" s="860"/>
      <c r="F69" s="861"/>
      <c r="G69" s="868"/>
      <c r="H69" s="861"/>
    </row>
    <row r="70" spans="1:8" s="52" customFormat="1" ht="12.75">
      <c r="A70" s="857"/>
      <c r="B70" s="865"/>
      <c r="C70" s="866"/>
      <c r="D70" s="879"/>
      <c r="E70" s="860"/>
      <c r="F70" s="861"/>
      <c r="G70" s="868"/>
      <c r="H70" s="861"/>
    </row>
    <row r="71" spans="1:8" s="52" customFormat="1" ht="12.75">
      <c r="A71" s="857"/>
      <c r="B71" s="865"/>
      <c r="C71" s="866"/>
      <c r="D71" s="867"/>
      <c r="E71" s="860"/>
      <c r="F71" s="861"/>
      <c r="G71" s="868"/>
      <c r="H71" s="861"/>
    </row>
    <row r="72" spans="1:8" ht="13.5" customHeight="1">
      <c r="A72" s="857"/>
      <c r="B72" s="865"/>
      <c r="C72" s="866"/>
      <c r="D72" s="879"/>
      <c r="E72" s="860"/>
    </row>
    <row r="73" spans="1:8" ht="13.5" customHeight="1">
      <c r="A73" s="857"/>
      <c r="B73" s="865"/>
      <c r="C73" s="866"/>
      <c r="D73" s="878"/>
      <c r="E73" s="860"/>
    </row>
    <row r="74" spans="1:8" s="52" customFormat="1" ht="12.75">
      <c r="A74" s="857"/>
      <c r="B74" s="860"/>
      <c r="C74" s="877"/>
      <c r="D74" s="885"/>
      <c r="E74" s="860"/>
      <c r="F74" s="861"/>
      <c r="G74" s="868"/>
      <c r="H74" s="861"/>
    </row>
    <row r="75" spans="1:8" s="52" customFormat="1" ht="12.75">
      <c r="A75" s="857"/>
      <c r="B75" s="860"/>
      <c r="C75" s="877"/>
      <c r="D75" s="877"/>
      <c r="E75" s="860"/>
      <c r="F75" s="861"/>
      <c r="G75" s="868"/>
      <c r="H75" s="861"/>
    </row>
    <row r="76" spans="1:8" s="52" customFormat="1" ht="12.75">
      <c r="A76" s="857"/>
      <c r="B76" s="874"/>
      <c r="C76" s="883"/>
      <c r="D76" s="876"/>
      <c r="E76" s="857"/>
      <c r="F76" s="861"/>
      <c r="G76" s="868"/>
      <c r="H76" s="861"/>
    </row>
    <row r="77" spans="1:8" s="52" customFormat="1" ht="12.75">
      <c r="A77" s="857"/>
      <c r="B77" s="865"/>
      <c r="C77" s="886"/>
      <c r="D77" s="879"/>
      <c r="E77" s="860"/>
      <c r="F77" s="861"/>
      <c r="G77" s="868"/>
      <c r="H77" s="861"/>
    </row>
    <row r="78" spans="1:8" s="52" customFormat="1" ht="12.75">
      <c r="A78" s="857"/>
      <c r="B78" s="865"/>
      <c r="C78" s="886"/>
      <c r="D78" s="879"/>
      <c r="E78" s="860"/>
      <c r="F78" s="861"/>
      <c r="G78" s="868"/>
      <c r="H78" s="861"/>
    </row>
    <row r="79" spans="1:8" s="52" customFormat="1" ht="12.75">
      <c r="A79" s="857"/>
      <c r="B79" s="860"/>
      <c r="C79" s="877"/>
      <c r="D79" s="885"/>
      <c r="E79" s="860"/>
      <c r="F79" s="861"/>
      <c r="G79" s="868"/>
      <c r="H79" s="861"/>
    </row>
    <row r="80" spans="1:8" s="52" customFormat="1" ht="12.75">
      <c r="A80" s="857"/>
      <c r="B80" s="860"/>
      <c r="C80" s="877"/>
      <c r="D80" s="877"/>
      <c r="E80" s="860"/>
      <c r="F80" s="861"/>
      <c r="G80" s="868"/>
      <c r="H80" s="861"/>
    </row>
    <row r="81" spans="1:8" s="52" customFormat="1" ht="12.75">
      <c r="A81" s="857"/>
      <c r="B81" s="874"/>
      <c r="C81" s="883"/>
      <c r="D81" s="876"/>
      <c r="E81" s="857"/>
      <c r="F81" s="861"/>
      <c r="G81" s="868"/>
      <c r="H81" s="861"/>
    </row>
    <row r="82" spans="1:8" ht="13.5" customHeight="1">
      <c r="A82" s="857"/>
      <c r="B82" s="874"/>
      <c r="C82" s="883"/>
      <c r="D82" s="876"/>
      <c r="E82" s="857"/>
    </row>
    <row r="83" spans="1:8" s="52" customFormat="1" ht="12.75">
      <c r="A83" s="857"/>
      <c r="B83" s="865"/>
      <c r="C83" s="886"/>
      <c r="D83" s="878"/>
      <c r="E83" s="860"/>
      <c r="F83" s="861"/>
      <c r="G83" s="868"/>
      <c r="H83" s="861"/>
    </row>
    <row r="84" spans="1:8" s="52" customFormat="1" ht="12.75">
      <c r="A84" s="857"/>
      <c r="B84" s="865"/>
      <c r="C84" s="886"/>
      <c r="D84" s="879"/>
      <c r="E84" s="860"/>
      <c r="F84" s="861"/>
      <c r="G84" s="868"/>
      <c r="H84" s="861"/>
    </row>
    <row r="85" spans="1:8" ht="13.5" customHeight="1">
      <c r="A85" s="857"/>
      <c r="B85" s="865"/>
      <c r="C85" s="886"/>
      <c r="D85" s="878"/>
      <c r="E85" s="860"/>
    </row>
    <row r="86" spans="1:8" ht="13.5" customHeight="1">
      <c r="A86" s="857"/>
      <c r="B86" s="865"/>
      <c r="C86" s="886"/>
      <c r="D86" s="878"/>
      <c r="E86" s="860"/>
    </row>
    <row r="87" spans="1:8" s="52" customFormat="1" ht="12.75">
      <c r="A87" s="857"/>
      <c r="B87" s="865"/>
      <c r="C87" s="886"/>
      <c r="D87" s="878"/>
      <c r="E87" s="860"/>
      <c r="F87" s="861"/>
      <c r="G87" s="868"/>
      <c r="H87" s="861"/>
    </row>
    <row r="88" spans="1:8" s="52" customFormat="1" ht="12.75">
      <c r="A88" s="857"/>
      <c r="B88" s="865"/>
      <c r="C88" s="886"/>
      <c r="D88" s="879"/>
      <c r="E88" s="860"/>
      <c r="F88" s="861"/>
      <c r="G88" s="868"/>
      <c r="H88" s="861"/>
    </row>
    <row r="89" spans="1:8" ht="13.5" customHeight="1">
      <c r="A89" s="857"/>
      <c r="B89" s="860"/>
      <c r="C89" s="877"/>
      <c r="D89" s="877"/>
      <c r="E89" s="860"/>
    </row>
    <row r="90" spans="1:8" ht="13.5" customHeight="1">
      <c r="B90" s="840"/>
      <c r="C90" s="888"/>
      <c r="D90" s="889"/>
      <c r="E90" s="887"/>
    </row>
    <row r="91" spans="1:8" ht="13.5" customHeight="1">
      <c r="B91" s="848"/>
      <c r="C91" s="890"/>
      <c r="D91" s="425"/>
    </row>
    <row r="94" spans="1:8" ht="13.5" customHeight="1">
      <c r="B94" s="840"/>
      <c r="C94" s="888"/>
      <c r="D94" s="889"/>
      <c r="E94" s="887"/>
    </row>
    <row r="95" spans="1:8" ht="13.5" customHeight="1">
      <c r="B95" s="848"/>
      <c r="C95" s="890"/>
      <c r="D95" s="425"/>
    </row>
    <row r="96" spans="1:8" s="52" customFormat="1" ht="12.75">
      <c r="A96" s="887"/>
      <c r="B96" s="839"/>
      <c r="C96" s="51"/>
      <c r="D96" s="891"/>
      <c r="E96" s="839"/>
      <c r="F96" s="861"/>
      <c r="G96" s="868"/>
      <c r="H96" s="861"/>
    </row>
    <row r="97" spans="1:9" ht="13.5" customHeight="1">
      <c r="D97" s="891"/>
    </row>
    <row r="98" spans="1:9" ht="13.5" customHeight="1">
      <c r="D98" s="891"/>
    </row>
    <row r="99" spans="1:9" ht="13.5" customHeight="1">
      <c r="D99" s="891"/>
    </row>
    <row r="100" spans="1:9" ht="13.5" customHeight="1">
      <c r="D100" s="891"/>
    </row>
    <row r="103" spans="1:9" ht="13.5" customHeight="1">
      <c r="B103" s="848"/>
      <c r="C103" s="890"/>
      <c r="D103" s="425"/>
    </row>
    <row r="104" spans="1:9" ht="13.5" customHeight="1">
      <c r="D104" s="892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</row>
    <row r="137" spans="1:9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</row>
    <row r="138" spans="1:9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51"/>
    </row>
    <row r="139" spans="1:9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51"/>
    </row>
    <row r="140" spans="1:9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51"/>
    </row>
    <row r="141" spans="1:9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51"/>
    </row>
    <row r="142" spans="1:9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51"/>
    </row>
    <row r="143" spans="1:9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51"/>
    </row>
    <row r="144" spans="1:9" ht="13.5" customHeight="1">
      <c r="H144" s="51"/>
    </row>
    <row r="145" spans="8:8" ht="13.5" customHeight="1">
      <c r="H145" s="51"/>
    </row>
    <row r="146" spans="8:8" ht="13.5" customHeight="1">
      <c r="H146" s="51"/>
    </row>
    <row r="147" spans="8:8" ht="13.5" customHeight="1">
      <c r="H147" s="51"/>
    </row>
    <row r="148" spans="8:8" ht="13.5" customHeight="1">
      <c r="H148" s="51"/>
    </row>
    <row r="149" spans="8:8" ht="13.5" customHeight="1">
      <c r="H149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7">
    <tabColor rgb="FFFFFF99"/>
  </sheetPr>
  <dimension ref="A1:I140"/>
  <sheetViews>
    <sheetView view="pageBreakPreview" zoomScaleNormal="115" zoomScaleSheetLayoutView="100" workbookViewId="0">
      <selection activeCell="D17" sqref="D17"/>
    </sheetView>
  </sheetViews>
  <sheetFormatPr defaultColWidth="9.140625"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thickBot="1">
      <c r="A1" s="834" t="s">
        <v>156</v>
      </c>
      <c r="B1" s="887"/>
      <c r="C1" s="936" t="s">
        <v>2</v>
      </c>
      <c r="D1" s="936"/>
      <c r="E1" s="887"/>
      <c r="F1" s="51"/>
      <c r="G1" s="51"/>
      <c r="H1" s="938" t="s">
        <v>157</v>
      </c>
    </row>
    <row r="2" spans="1:9" ht="12.75">
      <c r="A2" s="834"/>
      <c r="B2" s="887"/>
      <c r="C2" s="936"/>
      <c r="D2" s="936"/>
      <c r="E2" s="887"/>
      <c r="F2" s="51"/>
      <c r="G2" s="51"/>
      <c r="H2" s="936"/>
    </row>
    <row r="3" spans="1:9" ht="12.75">
      <c r="A3" s="834" t="s">
        <v>158</v>
      </c>
      <c r="B3" s="887"/>
      <c r="C3" s="936" t="s">
        <v>1452</v>
      </c>
      <c r="D3" s="936"/>
      <c r="E3" s="887"/>
      <c r="F3" s="51"/>
      <c r="G3" s="51"/>
      <c r="H3" s="936"/>
    </row>
    <row r="4" spans="1:9" ht="12.75">
      <c r="A4" s="834" t="s">
        <v>183</v>
      </c>
      <c r="C4" s="949" t="s">
        <v>1533</v>
      </c>
      <c r="F4" s="51"/>
      <c r="G4" s="51"/>
      <c r="H4" s="51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81" customFormat="1" ht="12.75" customHeight="1">
      <c r="A9" s="840"/>
      <c r="B9" s="950">
        <v>451111</v>
      </c>
      <c r="C9" s="951"/>
      <c r="D9" s="939" t="s">
        <v>553</v>
      </c>
      <c r="E9" s="844"/>
      <c r="F9" s="845"/>
      <c r="G9" s="846"/>
      <c r="H9" s="847">
        <f>SUM(H11:H19)</f>
        <v>0</v>
      </c>
    </row>
    <row r="10" spans="1:9" s="81" customFormat="1" ht="12.75" customHeight="1">
      <c r="A10" s="425"/>
      <c r="B10" s="848"/>
      <c r="C10" s="425"/>
      <c r="D10" s="425"/>
      <c r="E10" s="848"/>
      <c r="F10" s="425"/>
      <c r="G10" s="425"/>
      <c r="H10" s="425"/>
    </row>
    <row r="11" spans="1:9" s="81" customFormat="1" ht="12.75">
      <c r="A11" s="849">
        <v>1</v>
      </c>
      <c r="B11" s="849"/>
      <c r="C11" s="940" t="s">
        <v>661</v>
      </c>
      <c r="D11" s="903" t="s">
        <v>662</v>
      </c>
      <c r="E11" s="849" t="s">
        <v>180</v>
      </c>
      <c r="F11" s="952">
        <f>1884+1772</f>
        <v>3656</v>
      </c>
      <c r="G11" s="1281"/>
      <c r="H11" s="855">
        <f>ROUND(F11*G11,2)</f>
        <v>0</v>
      </c>
      <c r="I11" s="1281"/>
    </row>
    <row r="12" spans="1:9" s="81" customFormat="1" ht="25.5">
      <c r="A12" s="953" t="s">
        <v>177</v>
      </c>
      <c r="B12" s="850"/>
      <c r="C12" s="940" t="s">
        <v>455</v>
      </c>
      <c r="D12" s="903" t="s">
        <v>589</v>
      </c>
      <c r="E12" s="954" t="s">
        <v>197</v>
      </c>
      <c r="F12" s="941">
        <v>2805</v>
      </c>
      <c r="G12" s="1275"/>
      <c r="H12" s="855">
        <f t="shared" ref="H12:H19" si="0">ROUND(F12*G12,2)</f>
        <v>0</v>
      </c>
      <c r="I12" s="1275"/>
    </row>
    <row r="13" spans="1:9" ht="25.5">
      <c r="A13" s="953" t="s">
        <v>191</v>
      </c>
      <c r="B13" s="850"/>
      <c r="C13" s="940" t="s">
        <v>521</v>
      </c>
      <c r="D13" s="903" t="s">
        <v>522</v>
      </c>
      <c r="E13" s="954" t="s">
        <v>197</v>
      </c>
      <c r="F13" s="941">
        <v>2629</v>
      </c>
      <c r="G13" s="1275"/>
      <c r="H13" s="855">
        <f t="shared" si="0"/>
        <v>0</v>
      </c>
      <c r="I13" s="1275"/>
    </row>
    <row r="14" spans="1:9" ht="25.5">
      <c r="A14" s="953" t="s">
        <v>194</v>
      </c>
      <c r="B14" s="850"/>
      <c r="C14" s="955" t="s">
        <v>525</v>
      </c>
      <c r="D14" s="425" t="s">
        <v>526</v>
      </c>
      <c r="E14" s="954" t="s">
        <v>176</v>
      </c>
      <c r="F14" s="941">
        <v>920</v>
      </c>
      <c r="G14" s="1275"/>
      <c r="H14" s="855">
        <f t="shared" si="0"/>
        <v>0</v>
      </c>
      <c r="I14" s="1275"/>
    </row>
    <row r="15" spans="1:9" ht="25.5">
      <c r="A15" s="953" t="s">
        <v>198</v>
      </c>
      <c r="B15" s="850"/>
      <c r="C15" s="956" t="s">
        <v>663</v>
      </c>
      <c r="D15" s="903" t="s">
        <v>664</v>
      </c>
      <c r="E15" s="954" t="s">
        <v>188</v>
      </c>
      <c r="F15" s="941">
        <v>9</v>
      </c>
      <c r="G15" s="1275"/>
      <c r="H15" s="855">
        <f t="shared" si="0"/>
        <v>0</v>
      </c>
      <c r="I15" s="1275"/>
    </row>
    <row r="16" spans="1:9" ht="25.5">
      <c r="A16" s="953" t="s">
        <v>201</v>
      </c>
      <c r="B16" s="850"/>
      <c r="C16" s="957" t="s">
        <v>665</v>
      </c>
      <c r="D16" s="903" t="s">
        <v>666</v>
      </c>
      <c r="E16" s="954" t="s">
        <v>188</v>
      </c>
      <c r="F16" s="941">
        <v>831</v>
      </c>
      <c r="G16" s="1275"/>
      <c r="H16" s="855">
        <f t="shared" si="0"/>
        <v>0</v>
      </c>
      <c r="I16" s="1275"/>
    </row>
    <row r="17" spans="1:9" ht="25.5">
      <c r="A17" s="953" t="s">
        <v>204</v>
      </c>
      <c r="B17" s="850"/>
      <c r="C17" s="955" t="s">
        <v>667</v>
      </c>
      <c r="D17" s="425" t="s">
        <v>668</v>
      </c>
      <c r="E17" s="954" t="s">
        <v>176</v>
      </c>
      <c r="F17" s="941">
        <v>748</v>
      </c>
      <c r="G17" s="1275"/>
      <c r="H17" s="855">
        <f t="shared" si="0"/>
        <v>0</v>
      </c>
      <c r="I17" s="1275"/>
    </row>
    <row r="18" spans="1:9" ht="25.5">
      <c r="A18" s="953" t="s">
        <v>207</v>
      </c>
      <c r="B18" s="850"/>
      <c r="C18" s="940" t="s">
        <v>1534</v>
      </c>
      <c r="D18" s="903" t="s">
        <v>1535</v>
      </c>
      <c r="E18" s="954" t="s">
        <v>180</v>
      </c>
      <c r="F18" s="941">
        <v>6</v>
      </c>
      <c r="G18" s="1275"/>
      <c r="H18" s="855">
        <f t="shared" si="0"/>
        <v>0</v>
      </c>
      <c r="I18" s="1275"/>
    </row>
    <row r="19" spans="1:9" ht="12.75">
      <c r="A19" s="953" t="s">
        <v>209</v>
      </c>
      <c r="B19" s="850"/>
      <c r="C19" s="940" t="s">
        <v>460</v>
      </c>
      <c r="D19" s="903" t="s">
        <v>657</v>
      </c>
      <c r="E19" s="926" t="s">
        <v>462</v>
      </c>
      <c r="F19" s="941">
        <v>4017.5</v>
      </c>
      <c r="G19" s="1275"/>
      <c r="H19" s="855">
        <f t="shared" si="0"/>
        <v>0</v>
      </c>
      <c r="I19" s="1275"/>
    </row>
    <row r="20" spans="1:9" ht="12.75">
      <c r="A20" s="958"/>
      <c r="B20" s="862"/>
      <c r="C20" s="907"/>
      <c r="D20" s="959"/>
      <c r="F20" s="960"/>
      <c r="G20" s="846"/>
      <c r="H20" s="961"/>
      <c r="I20" s="846"/>
    </row>
    <row r="21" spans="1:9" ht="15">
      <c r="A21" s="958"/>
      <c r="B21" s="862"/>
      <c r="C21" s="962">
        <v>451120</v>
      </c>
      <c r="D21" s="945" t="s">
        <v>185</v>
      </c>
      <c r="F21" s="960"/>
      <c r="G21" s="846"/>
      <c r="H21" s="847">
        <f>SUM(H23:H25)</f>
        <v>0</v>
      </c>
      <c r="I21" s="846"/>
    </row>
    <row r="22" spans="1:9" ht="12.75">
      <c r="A22" s="958"/>
      <c r="B22" s="862"/>
      <c r="C22" s="907"/>
      <c r="D22" s="959"/>
      <c r="F22" s="960"/>
      <c r="G22" s="846"/>
      <c r="H22" s="961"/>
      <c r="I22" s="846"/>
    </row>
    <row r="23" spans="1:9" ht="12.75">
      <c r="A23" s="953" t="s">
        <v>211</v>
      </c>
      <c r="B23" s="850"/>
      <c r="C23" s="963" t="s">
        <v>669</v>
      </c>
      <c r="D23" s="903" t="s">
        <v>670</v>
      </c>
      <c r="E23" s="954" t="s">
        <v>188</v>
      </c>
      <c r="F23" s="941">
        <v>530.29999999999995</v>
      </c>
      <c r="G23" s="1275"/>
      <c r="H23" s="855">
        <f>ROUND(F23*G23,2)</f>
        <v>0</v>
      </c>
      <c r="I23" s="1275"/>
    </row>
    <row r="24" spans="1:9" ht="12.75">
      <c r="A24" s="953" t="s">
        <v>213</v>
      </c>
      <c r="B24" s="850"/>
      <c r="C24" s="963" t="s">
        <v>1536</v>
      </c>
      <c r="D24" s="903" t="s">
        <v>601</v>
      </c>
      <c r="E24" s="954" t="s">
        <v>188</v>
      </c>
      <c r="F24" s="941">
        <v>530.29999999999995</v>
      </c>
      <c r="G24" s="1275"/>
      <c r="H24" s="855">
        <f t="shared" ref="H24:H25" si="1">ROUND(F24*G24,2)</f>
        <v>0</v>
      </c>
      <c r="I24" s="1275"/>
    </row>
    <row r="25" spans="1:9" ht="12.75">
      <c r="A25" s="953" t="s">
        <v>215</v>
      </c>
      <c r="B25" s="850"/>
      <c r="C25" s="963" t="s">
        <v>199</v>
      </c>
      <c r="D25" s="903" t="s">
        <v>444</v>
      </c>
      <c r="E25" s="954" t="s">
        <v>188</v>
      </c>
      <c r="F25" s="941">
        <v>530.29999999999995</v>
      </c>
      <c r="G25" s="1275"/>
      <c r="H25" s="855">
        <f t="shared" si="1"/>
        <v>0</v>
      </c>
      <c r="I25" s="1275"/>
    </row>
    <row r="26" spans="1:9" ht="16.5" customHeight="1">
      <c r="A26" s="958"/>
      <c r="B26" s="862"/>
      <c r="C26" s="907"/>
      <c r="D26" s="959"/>
      <c r="F26" s="960"/>
      <c r="G26" s="846"/>
      <c r="H26" s="961"/>
    </row>
    <row r="27" spans="1:9" ht="15">
      <c r="A27" s="857"/>
      <c r="B27" s="860"/>
      <c r="C27" s="877"/>
      <c r="D27" s="869" t="s">
        <v>181</v>
      </c>
      <c r="E27" s="870"/>
      <c r="F27" s="871"/>
      <c r="G27" s="872"/>
      <c r="H27" s="873">
        <f>H21+H9</f>
        <v>0</v>
      </c>
    </row>
    <row r="28" spans="1:9" ht="12.75">
      <c r="A28" s="857"/>
      <c r="B28" s="874"/>
      <c r="C28" s="875"/>
      <c r="D28" s="876"/>
      <c r="E28" s="857"/>
    </row>
    <row r="29" spans="1:9" ht="12.75">
      <c r="A29" s="857"/>
      <c r="B29" s="874"/>
      <c r="C29" s="875"/>
      <c r="E29" s="860"/>
    </row>
    <row r="30" spans="1:9" ht="12.75">
      <c r="A30" s="857"/>
      <c r="B30" s="874"/>
      <c r="C30" s="875"/>
      <c r="D30" s="876"/>
      <c r="E30" s="860"/>
    </row>
    <row r="31" spans="1:9" s="52" customFormat="1" ht="12.75" customHeight="1">
      <c r="A31" s="857"/>
      <c r="B31" s="874"/>
      <c r="C31" s="875"/>
      <c r="D31" s="876"/>
      <c r="E31" s="860"/>
      <c r="F31" s="861"/>
      <c r="G31" s="868"/>
      <c r="H31" s="861"/>
    </row>
    <row r="32" spans="1:9" s="52" customFormat="1" ht="12.75">
      <c r="A32" s="857"/>
      <c r="B32" s="874"/>
      <c r="C32" s="875"/>
      <c r="D32" s="876"/>
      <c r="E32" s="860"/>
      <c r="F32" s="861"/>
      <c r="G32" s="868"/>
      <c r="H32" s="861"/>
    </row>
    <row r="33" spans="1:9" ht="12.75">
      <c r="A33" s="857"/>
      <c r="B33" s="874"/>
      <c r="C33" s="875"/>
      <c r="D33" s="876"/>
      <c r="E33" s="860"/>
    </row>
    <row r="34" spans="1:9" s="52" customFormat="1" ht="12.75" customHeight="1">
      <c r="A34" s="857"/>
      <c r="B34" s="874"/>
      <c r="C34" s="875"/>
      <c r="D34" s="876"/>
      <c r="E34" s="860"/>
      <c r="F34" s="861"/>
      <c r="G34" s="868"/>
      <c r="H34" s="861"/>
    </row>
    <row r="35" spans="1:9" ht="12.75">
      <c r="A35" s="857"/>
      <c r="B35" s="865"/>
      <c r="C35" s="866"/>
      <c r="D35" s="879"/>
      <c r="E35" s="860"/>
    </row>
    <row r="36" spans="1:9" ht="12.75">
      <c r="A36" s="857"/>
      <c r="B36" s="865"/>
      <c r="C36" s="866"/>
      <c r="D36" s="879"/>
      <c r="E36" s="860"/>
    </row>
    <row r="37" spans="1:9" ht="12.75">
      <c r="A37" s="857"/>
      <c r="B37" s="865"/>
      <c r="C37" s="866"/>
      <c r="D37" s="879"/>
      <c r="E37" s="860"/>
    </row>
    <row r="38" spans="1:9" ht="15.75">
      <c r="A38" s="857"/>
      <c r="B38" s="880"/>
      <c r="C38" s="881"/>
      <c r="D38" s="867"/>
      <c r="E38" s="882"/>
    </row>
    <row r="39" spans="1:9" ht="12.75">
      <c r="A39" s="857"/>
      <c r="B39" s="874"/>
      <c r="C39" s="883"/>
      <c r="D39" s="876"/>
      <c r="E39" s="857"/>
    </row>
    <row r="40" spans="1:9" s="52" customFormat="1" ht="12.75" customHeight="1">
      <c r="A40" s="857"/>
      <c r="B40" s="865"/>
      <c r="C40" s="866"/>
      <c r="D40" s="878"/>
      <c r="E40" s="860"/>
      <c r="F40" s="861"/>
      <c r="G40" s="868"/>
      <c r="H40" s="861"/>
    </row>
    <row r="41" spans="1:9" s="52" customFormat="1" ht="12.75" customHeight="1">
      <c r="A41" s="857"/>
      <c r="B41" s="880"/>
      <c r="C41" s="881"/>
      <c r="D41" s="867"/>
      <c r="E41" s="882"/>
      <c r="F41" s="861"/>
      <c r="G41" s="868"/>
      <c r="H41" s="861"/>
    </row>
    <row r="42" spans="1:9" ht="12.75">
      <c r="A42" s="857"/>
      <c r="B42" s="865"/>
      <c r="C42" s="866"/>
      <c r="D42" s="867"/>
      <c r="E42" s="860"/>
    </row>
    <row r="43" spans="1:9" ht="12.75">
      <c r="A43" s="857"/>
      <c r="B43" s="865"/>
      <c r="C43" s="866"/>
      <c r="D43" s="867"/>
      <c r="E43" s="860"/>
    </row>
    <row r="44" spans="1:9" s="54" customFormat="1" ht="12.75">
      <c r="A44" s="857"/>
      <c r="B44" s="865"/>
      <c r="C44" s="866"/>
      <c r="D44" s="879"/>
      <c r="E44" s="860"/>
      <c r="F44" s="861"/>
      <c r="G44" s="868"/>
      <c r="H44" s="861"/>
      <c r="I44" s="51"/>
    </row>
    <row r="45" spans="1:9" s="54" customFormat="1" ht="12.75">
      <c r="A45" s="857"/>
      <c r="B45" s="865"/>
      <c r="C45" s="866"/>
      <c r="D45" s="879"/>
      <c r="E45" s="860"/>
      <c r="F45" s="861"/>
      <c r="G45" s="868"/>
      <c r="H45" s="861"/>
      <c r="I45" s="51"/>
    </row>
    <row r="46" spans="1:9" s="54" customFormat="1" ht="12.75">
      <c r="A46" s="857"/>
      <c r="B46" s="865"/>
      <c r="C46" s="866"/>
      <c r="D46" s="879"/>
      <c r="E46" s="860"/>
      <c r="F46" s="861"/>
      <c r="G46" s="868"/>
      <c r="H46" s="861"/>
      <c r="I46" s="51"/>
    </row>
    <row r="47" spans="1:9" s="54" customFormat="1" ht="15.75">
      <c r="A47" s="857"/>
      <c r="B47" s="880"/>
      <c r="C47" s="881"/>
      <c r="D47" s="867"/>
      <c r="E47" s="882"/>
      <c r="F47" s="861"/>
      <c r="G47" s="868"/>
      <c r="H47" s="861"/>
      <c r="I47" s="51"/>
    </row>
    <row r="48" spans="1:9" s="54" customFormat="1" ht="15.75">
      <c r="A48" s="857"/>
      <c r="B48" s="880"/>
      <c r="C48" s="881"/>
      <c r="D48" s="884"/>
      <c r="E48" s="882"/>
      <c r="F48" s="861"/>
      <c r="G48" s="868"/>
      <c r="H48" s="861"/>
      <c r="I48" s="51"/>
    </row>
    <row r="49" spans="1:9" s="54" customFormat="1" ht="12.75">
      <c r="A49" s="857"/>
      <c r="B49" s="865"/>
      <c r="C49" s="866"/>
      <c r="D49" s="878"/>
      <c r="E49" s="860"/>
      <c r="F49" s="861"/>
      <c r="G49" s="868"/>
      <c r="H49" s="861"/>
      <c r="I49" s="51"/>
    </row>
    <row r="50" spans="1:9" s="54" customFormat="1" ht="12.75">
      <c r="A50" s="857"/>
      <c r="B50" s="865"/>
      <c r="C50" s="866"/>
      <c r="D50" s="867"/>
      <c r="E50" s="860"/>
      <c r="F50" s="861"/>
      <c r="G50" s="868"/>
      <c r="H50" s="861"/>
      <c r="I50" s="51"/>
    </row>
    <row r="51" spans="1:9" s="54" customFormat="1" ht="12.75">
      <c r="A51" s="857"/>
      <c r="B51" s="865"/>
      <c r="C51" s="866"/>
      <c r="D51" s="867"/>
      <c r="E51" s="860"/>
      <c r="F51" s="861"/>
      <c r="G51" s="868"/>
      <c r="H51" s="861"/>
      <c r="I51" s="51"/>
    </row>
    <row r="52" spans="1:9" s="54" customFormat="1" ht="12.75">
      <c r="A52" s="857"/>
      <c r="B52" s="865"/>
      <c r="C52" s="866"/>
      <c r="D52" s="879"/>
      <c r="E52" s="860"/>
      <c r="F52" s="861"/>
      <c r="G52" s="868"/>
      <c r="H52" s="861"/>
      <c r="I52" s="51"/>
    </row>
    <row r="53" spans="1:9" s="54" customFormat="1" ht="12.75">
      <c r="A53" s="857"/>
      <c r="B53" s="865"/>
      <c r="C53" s="866"/>
      <c r="D53" s="879"/>
      <c r="E53" s="860"/>
      <c r="F53" s="861"/>
      <c r="G53" s="868"/>
      <c r="H53" s="861"/>
      <c r="I53" s="51"/>
    </row>
    <row r="54" spans="1:9" s="54" customFormat="1" ht="12.75">
      <c r="A54" s="857"/>
      <c r="B54" s="865"/>
      <c r="C54" s="866"/>
      <c r="D54" s="879"/>
      <c r="E54" s="860"/>
      <c r="F54" s="861"/>
      <c r="G54" s="868"/>
      <c r="H54" s="861"/>
      <c r="I54" s="51"/>
    </row>
    <row r="55" spans="1:9" s="54" customFormat="1" ht="12.75">
      <c r="A55" s="857"/>
      <c r="B55" s="865"/>
      <c r="C55" s="866"/>
      <c r="D55" s="867"/>
      <c r="E55" s="860"/>
      <c r="F55" s="861"/>
      <c r="G55" s="868"/>
      <c r="H55" s="861"/>
      <c r="I55" s="51"/>
    </row>
    <row r="56" spans="1:9" s="54" customFormat="1" ht="12.75">
      <c r="A56" s="857"/>
      <c r="B56" s="865"/>
      <c r="C56" s="866"/>
      <c r="D56" s="879"/>
      <c r="E56" s="860"/>
      <c r="F56" s="861"/>
      <c r="G56" s="868"/>
      <c r="H56" s="861"/>
      <c r="I56" s="51"/>
    </row>
    <row r="57" spans="1:9" s="54" customFormat="1" ht="12.75">
      <c r="A57" s="857"/>
      <c r="B57" s="865"/>
      <c r="C57" s="866"/>
      <c r="D57" s="878"/>
      <c r="E57" s="860"/>
      <c r="F57" s="861"/>
      <c r="G57" s="868"/>
      <c r="H57" s="861"/>
      <c r="I57" s="51"/>
    </row>
    <row r="58" spans="1:9" s="54" customFormat="1" ht="13.5" customHeight="1">
      <c r="A58" s="857"/>
      <c r="B58" s="865"/>
      <c r="C58" s="866"/>
      <c r="D58" s="867"/>
      <c r="E58" s="860"/>
      <c r="F58" s="861"/>
      <c r="G58" s="868"/>
      <c r="H58" s="861"/>
      <c r="I58" s="51"/>
    </row>
    <row r="59" spans="1:9" s="54" customFormat="1" ht="13.5" customHeight="1">
      <c r="A59" s="857"/>
      <c r="B59" s="865"/>
      <c r="C59" s="866"/>
      <c r="D59" s="879"/>
      <c r="E59" s="860"/>
      <c r="F59" s="861"/>
      <c r="G59" s="868"/>
      <c r="H59" s="861"/>
      <c r="I59" s="51"/>
    </row>
    <row r="60" spans="1:9" s="52" customFormat="1" ht="12.75">
      <c r="A60" s="857"/>
      <c r="B60" s="865"/>
      <c r="C60" s="866"/>
      <c r="D60" s="879"/>
      <c r="E60" s="860"/>
      <c r="F60" s="861"/>
      <c r="G60" s="868"/>
      <c r="H60" s="861"/>
    </row>
    <row r="61" spans="1:9" s="52" customFormat="1" ht="12.75">
      <c r="A61" s="857"/>
      <c r="B61" s="865"/>
      <c r="C61" s="866"/>
      <c r="D61" s="879"/>
      <c r="E61" s="860"/>
      <c r="F61" s="861"/>
      <c r="G61" s="868"/>
      <c r="H61" s="861"/>
    </row>
    <row r="62" spans="1:9" s="52" customFormat="1" ht="12.75">
      <c r="A62" s="857"/>
      <c r="B62" s="865"/>
      <c r="C62" s="866"/>
      <c r="D62" s="867"/>
      <c r="E62" s="860"/>
      <c r="F62" s="861"/>
      <c r="G62" s="868"/>
      <c r="H62" s="861"/>
    </row>
    <row r="63" spans="1:9" ht="13.5" customHeight="1">
      <c r="A63" s="857"/>
      <c r="B63" s="865"/>
      <c r="C63" s="866"/>
      <c r="D63" s="879"/>
      <c r="E63" s="860"/>
    </row>
    <row r="64" spans="1:9" ht="13.5" customHeight="1">
      <c r="A64" s="857"/>
      <c r="B64" s="865"/>
      <c r="C64" s="866"/>
      <c r="D64" s="878"/>
      <c r="E64" s="860"/>
    </row>
    <row r="65" spans="1:8" s="52" customFormat="1" ht="12.75">
      <c r="A65" s="857"/>
      <c r="B65" s="860"/>
      <c r="C65" s="877"/>
      <c r="D65" s="885"/>
      <c r="E65" s="860"/>
      <c r="F65" s="861"/>
      <c r="G65" s="868"/>
      <c r="H65" s="861"/>
    </row>
    <row r="66" spans="1:8" s="52" customFormat="1" ht="12.75">
      <c r="A66" s="857"/>
      <c r="B66" s="860"/>
      <c r="C66" s="877"/>
      <c r="D66" s="877"/>
      <c r="E66" s="860"/>
      <c r="F66" s="861"/>
      <c r="G66" s="868"/>
      <c r="H66" s="861"/>
    </row>
    <row r="67" spans="1:8" s="52" customFormat="1" ht="12.75">
      <c r="A67" s="857"/>
      <c r="B67" s="874"/>
      <c r="C67" s="883"/>
      <c r="D67" s="876"/>
      <c r="E67" s="857"/>
      <c r="F67" s="861"/>
      <c r="G67" s="868"/>
      <c r="H67" s="861"/>
    </row>
    <row r="68" spans="1:8" s="52" customFormat="1" ht="12.75">
      <c r="A68" s="857"/>
      <c r="B68" s="865"/>
      <c r="C68" s="886"/>
      <c r="D68" s="879"/>
      <c r="E68" s="860"/>
      <c r="F68" s="861"/>
      <c r="G68" s="868"/>
      <c r="H68" s="861"/>
    </row>
    <row r="69" spans="1:8" s="52" customFormat="1" ht="12.75">
      <c r="A69" s="857"/>
      <c r="B69" s="865"/>
      <c r="C69" s="886"/>
      <c r="D69" s="879"/>
      <c r="E69" s="860"/>
      <c r="F69" s="861"/>
      <c r="G69" s="868"/>
      <c r="H69" s="861"/>
    </row>
    <row r="70" spans="1:8" s="52" customFormat="1" ht="12.75">
      <c r="A70" s="857"/>
      <c r="B70" s="860"/>
      <c r="C70" s="877"/>
      <c r="D70" s="885"/>
      <c r="E70" s="860"/>
      <c r="F70" s="861"/>
      <c r="G70" s="868"/>
      <c r="H70" s="861"/>
    </row>
    <row r="71" spans="1:8" s="52" customFormat="1" ht="12.75">
      <c r="A71" s="857"/>
      <c r="B71" s="860"/>
      <c r="C71" s="877"/>
      <c r="D71" s="877"/>
      <c r="E71" s="860"/>
      <c r="F71" s="861"/>
      <c r="G71" s="868"/>
      <c r="H71" s="861"/>
    </row>
    <row r="72" spans="1:8" s="52" customFormat="1" ht="12.75">
      <c r="A72" s="857"/>
      <c r="B72" s="874"/>
      <c r="C72" s="883"/>
      <c r="D72" s="876"/>
      <c r="E72" s="857"/>
      <c r="F72" s="861"/>
      <c r="G72" s="868"/>
      <c r="H72" s="861"/>
    </row>
    <row r="73" spans="1:8" ht="13.5" customHeight="1">
      <c r="A73" s="857"/>
      <c r="B73" s="874"/>
      <c r="C73" s="883"/>
      <c r="D73" s="876"/>
      <c r="E73" s="857"/>
    </row>
    <row r="74" spans="1:8" s="52" customFormat="1" ht="12.75">
      <c r="A74" s="857"/>
      <c r="B74" s="865"/>
      <c r="C74" s="886"/>
      <c r="D74" s="878"/>
      <c r="E74" s="860"/>
      <c r="F74" s="861"/>
      <c r="G74" s="868"/>
      <c r="H74" s="861"/>
    </row>
    <row r="75" spans="1:8" s="52" customFormat="1" ht="12.75">
      <c r="A75" s="857"/>
      <c r="B75" s="865"/>
      <c r="C75" s="886"/>
      <c r="D75" s="879"/>
      <c r="E75" s="860"/>
      <c r="F75" s="861"/>
      <c r="G75" s="868"/>
      <c r="H75" s="861"/>
    </row>
    <row r="76" spans="1:8" ht="13.5" customHeight="1">
      <c r="A76" s="857"/>
      <c r="B76" s="865"/>
      <c r="C76" s="886"/>
      <c r="D76" s="878"/>
      <c r="E76" s="860"/>
    </row>
    <row r="77" spans="1:8" ht="13.5" customHeight="1">
      <c r="A77" s="857"/>
      <c r="B77" s="865"/>
      <c r="C77" s="886"/>
      <c r="D77" s="878"/>
      <c r="E77" s="860"/>
    </row>
    <row r="78" spans="1:8" s="52" customFormat="1" ht="12.75">
      <c r="A78" s="857"/>
      <c r="B78" s="865"/>
      <c r="C78" s="886"/>
      <c r="D78" s="878"/>
      <c r="E78" s="860"/>
      <c r="F78" s="861"/>
      <c r="G78" s="868"/>
      <c r="H78" s="861"/>
    </row>
    <row r="79" spans="1:8" s="52" customFormat="1" ht="12.75">
      <c r="A79" s="857"/>
      <c r="B79" s="865"/>
      <c r="C79" s="886"/>
      <c r="D79" s="879"/>
      <c r="E79" s="860"/>
      <c r="F79" s="861"/>
      <c r="G79" s="868"/>
      <c r="H79" s="861"/>
    </row>
    <row r="80" spans="1:8" ht="13.5" customHeight="1">
      <c r="A80" s="857"/>
      <c r="B80" s="860"/>
      <c r="C80" s="877"/>
      <c r="D80" s="877"/>
      <c r="E80" s="860"/>
    </row>
    <row r="81" spans="1:8" ht="13.5" customHeight="1">
      <c r="B81" s="840"/>
      <c r="C81" s="888"/>
      <c r="D81" s="889"/>
      <c r="E81" s="887"/>
    </row>
    <row r="82" spans="1:8" ht="13.5" customHeight="1">
      <c r="B82" s="848"/>
      <c r="C82" s="890"/>
      <c r="D82" s="425"/>
    </row>
    <row r="85" spans="1:8" ht="13.5" customHeight="1">
      <c r="B85" s="840"/>
      <c r="C85" s="888"/>
      <c r="D85" s="889"/>
      <c r="E85" s="887"/>
    </row>
    <row r="86" spans="1:8" ht="13.5" customHeight="1">
      <c r="B86" s="848"/>
      <c r="C86" s="890"/>
      <c r="D86" s="425"/>
    </row>
    <row r="87" spans="1:8" s="52" customFormat="1" ht="12.75">
      <c r="A87" s="887"/>
      <c r="B87" s="839"/>
      <c r="C87" s="51"/>
      <c r="D87" s="891"/>
      <c r="E87" s="839"/>
      <c r="F87" s="861"/>
      <c r="G87" s="868"/>
      <c r="H87" s="861"/>
    </row>
    <row r="88" spans="1:8" ht="13.5" customHeight="1">
      <c r="D88" s="891"/>
    </row>
    <row r="89" spans="1:8" ht="13.5" customHeight="1">
      <c r="D89" s="891"/>
    </row>
    <row r="90" spans="1:8" ht="13.5" customHeight="1">
      <c r="D90" s="891"/>
    </row>
    <row r="91" spans="1:8" ht="13.5" customHeight="1">
      <c r="D91" s="891"/>
    </row>
    <row r="94" spans="1:8" ht="13.5" customHeight="1">
      <c r="B94" s="848"/>
      <c r="C94" s="890"/>
      <c r="D94" s="425"/>
    </row>
    <row r="95" spans="1:8" ht="13.5" customHeight="1">
      <c r="D95" s="892"/>
    </row>
    <row r="101" spans="1:9" s="113" customFormat="1" ht="13.5" customHeight="1">
      <c r="A101" s="887"/>
      <c r="B101" s="839"/>
      <c r="C101" s="51"/>
      <c r="D101" s="51"/>
      <c r="E101" s="839"/>
      <c r="F101" s="861"/>
      <c r="G101" s="868"/>
      <c r="H101" s="861"/>
      <c r="I101" s="51"/>
    </row>
    <row r="102" spans="1:9" s="113" customFormat="1" ht="13.5" customHeight="1">
      <c r="A102" s="887"/>
      <c r="B102" s="839"/>
      <c r="C102" s="51"/>
      <c r="D102" s="51"/>
      <c r="E102" s="839"/>
      <c r="F102" s="861"/>
      <c r="G102" s="868"/>
      <c r="H102" s="861"/>
      <c r="I102" s="51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ht="13.5" customHeight="1">
      <c r="H135" s="51"/>
    </row>
    <row r="136" spans="1:9" ht="13.5" customHeight="1">
      <c r="H136" s="51"/>
    </row>
    <row r="137" spans="1:9" ht="13.5" customHeight="1">
      <c r="H137" s="51"/>
    </row>
    <row r="138" spans="1:9" ht="13.5" customHeight="1">
      <c r="H138" s="51"/>
    </row>
    <row r="139" spans="1:9" ht="13.5" customHeight="1">
      <c r="H139" s="51"/>
    </row>
    <row r="140" spans="1:9" ht="13.5" customHeight="1">
      <c r="H140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5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8">
    <tabColor rgb="FFFFFF99"/>
  </sheetPr>
  <dimension ref="A1:M150"/>
  <sheetViews>
    <sheetView view="pageBreakPreview" topLeftCell="A13" zoomScaleNormal="110" zoomScaleSheetLayoutView="100" workbookViewId="0">
      <selection activeCell="D29" sqref="D29"/>
    </sheetView>
  </sheetViews>
  <sheetFormatPr defaultColWidth="9.140625"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13" thickBot="1">
      <c r="A1" s="834" t="s">
        <v>156</v>
      </c>
      <c r="B1" s="887"/>
      <c r="C1" s="936" t="s">
        <v>2</v>
      </c>
      <c r="D1" s="936"/>
      <c r="E1" s="887"/>
      <c r="F1" s="51"/>
      <c r="G1" s="51"/>
      <c r="H1" s="938" t="s">
        <v>157</v>
      </c>
    </row>
    <row r="2" spans="1:13" ht="12.75">
      <c r="A2" s="834"/>
      <c r="B2" s="887"/>
      <c r="C2" s="936"/>
      <c r="D2" s="936"/>
      <c r="E2" s="887"/>
      <c r="F2" s="51"/>
      <c r="G2" s="51"/>
      <c r="H2" s="936"/>
    </row>
    <row r="3" spans="1:13" ht="12.75">
      <c r="A3" s="834" t="s">
        <v>158</v>
      </c>
      <c r="B3" s="887"/>
      <c r="C3" s="936" t="s">
        <v>1455</v>
      </c>
      <c r="D3" s="936"/>
      <c r="E3" s="887"/>
      <c r="F3" s="51"/>
      <c r="G3" s="51"/>
      <c r="H3" s="936"/>
    </row>
    <row r="4" spans="1:13" ht="12.75">
      <c r="A4" s="834" t="s">
        <v>183</v>
      </c>
      <c r="C4" s="949" t="s">
        <v>1537</v>
      </c>
      <c r="F4" s="51"/>
      <c r="G4" s="51"/>
      <c r="H4" s="51"/>
    </row>
    <row r="5" spans="1:13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13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13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13" ht="13.5" customHeight="1">
      <c r="A8" s="51"/>
      <c r="B8" s="838"/>
      <c r="C8" s="395"/>
      <c r="D8" s="395"/>
      <c r="F8" s="51"/>
      <c r="G8" s="51"/>
      <c r="H8" s="51"/>
    </row>
    <row r="9" spans="1:13" s="81" customFormat="1" ht="12.75" customHeight="1">
      <c r="A9" s="840"/>
      <c r="B9" s="964">
        <v>451120</v>
      </c>
      <c r="C9" s="951"/>
      <c r="D9" s="939" t="s">
        <v>185</v>
      </c>
      <c r="E9" s="844"/>
      <c r="F9" s="845"/>
      <c r="G9" s="846"/>
      <c r="H9" s="847">
        <f>SUM(H11:H19)</f>
        <v>0</v>
      </c>
    </row>
    <row r="10" spans="1:13" s="81" customFormat="1" ht="12.75" customHeight="1">
      <c r="A10" s="425"/>
      <c r="B10" s="848"/>
      <c r="C10" s="425"/>
      <c r="D10" s="425"/>
      <c r="E10" s="848"/>
      <c r="F10" s="425"/>
      <c r="G10" s="425"/>
      <c r="H10" s="425"/>
      <c r="K10" s="54"/>
      <c r="M10" s="54"/>
    </row>
    <row r="11" spans="1:13" s="81" customFormat="1" ht="12.75">
      <c r="A11" s="849">
        <v>1</v>
      </c>
      <c r="B11" s="849"/>
      <c r="C11" s="902" t="s">
        <v>669</v>
      </c>
      <c r="D11" s="903" t="s">
        <v>670</v>
      </c>
      <c r="E11" s="849" t="s">
        <v>188</v>
      </c>
      <c r="F11" s="1512">
        <v>1820</v>
      </c>
      <c r="G11" s="1281"/>
      <c r="H11" s="855">
        <f>ROUND(F11*G11,2)</f>
        <v>0</v>
      </c>
      <c r="I11" s="1281"/>
      <c r="J11" s="54"/>
      <c r="K11" s="54"/>
      <c r="L11" s="54"/>
      <c r="M11" s="54"/>
    </row>
    <row r="12" spans="1:13" s="81" customFormat="1" ht="12.75">
      <c r="A12" s="953" t="s">
        <v>177</v>
      </c>
      <c r="B12" s="850"/>
      <c r="C12" s="902" t="s">
        <v>186</v>
      </c>
      <c r="D12" s="903" t="s">
        <v>187</v>
      </c>
      <c r="E12" s="954" t="s">
        <v>188</v>
      </c>
      <c r="F12" s="1512">
        <v>159</v>
      </c>
      <c r="G12" s="1280"/>
      <c r="H12" s="855">
        <f t="shared" ref="H12:H19" si="0">ROUND(F12*G12,2)</f>
        <v>0</v>
      </c>
      <c r="I12" s="1280"/>
      <c r="J12" s="54"/>
      <c r="K12" s="54"/>
      <c r="L12" s="54"/>
      <c r="M12" s="54"/>
    </row>
    <row r="13" spans="1:13" s="81" customFormat="1" ht="12.75">
      <c r="A13" s="953" t="s">
        <v>191</v>
      </c>
      <c r="B13" s="850"/>
      <c r="C13" s="902" t="s">
        <v>600</v>
      </c>
      <c r="D13" s="903" t="s">
        <v>601</v>
      </c>
      <c r="E13" s="954" t="s">
        <v>188</v>
      </c>
      <c r="F13" s="1512">
        <v>1979</v>
      </c>
      <c r="G13" s="1280"/>
      <c r="H13" s="855">
        <f t="shared" si="0"/>
        <v>0</v>
      </c>
      <c r="I13" s="1280"/>
      <c r="J13" s="54"/>
      <c r="K13" s="54"/>
      <c r="L13" s="54"/>
      <c r="M13" s="54"/>
    </row>
    <row r="14" spans="1:13" s="81" customFormat="1" ht="12.75">
      <c r="A14" s="953" t="s">
        <v>194</v>
      </c>
      <c r="B14" s="850"/>
      <c r="C14" s="902" t="s">
        <v>360</v>
      </c>
      <c r="D14" s="903" t="s">
        <v>671</v>
      </c>
      <c r="E14" s="954" t="s">
        <v>188</v>
      </c>
      <c r="F14" s="1512">
        <v>132.6</v>
      </c>
      <c r="G14" s="1280"/>
      <c r="H14" s="855">
        <f t="shared" si="0"/>
        <v>0</v>
      </c>
      <c r="I14" s="1280"/>
      <c r="J14" s="52"/>
      <c r="K14" s="52"/>
      <c r="L14" s="52"/>
      <c r="M14" s="52"/>
    </row>
    <row r="15" spans="1:13" ht="12.75">
      <c r="A15" s="953" t="s">
        <v>198</v>
      </c>
      <c r="B15" s="850"/>
      <c r="C15" s="902" t="s">
        <v>199</v>
      </c>
      <c r="D15" s="903" t="s">
        <v>444</v>
      </c>
      <c r="E15" s="954" t="s">
        <v>188</v>
      </c>
      <c r="F15" s="1512">
        <v>1979</v>
      </c>
      <c r="G15" s="1280"/>
      <c r="H15" s="855">
        <f t="shared" si="0"/>
        <v>0</v>
      </c>
      <c r="I15" s="1280"/>
      <c r="J15" s="52"/>
      <c r="K15" s="52"/>
      <c r="L15" s="52"/>
      <c r="M15" s="52"/>
    </row>
    <row r="16" spans="1:13" s="81" customFormat="1" ht="12.75">
      <c r="A16" s="953" t="s">
        <v>201</v>
      </c>
      <c r="B16" s="850"/>
      <c r="C16" s="940" t="s">
        <v>195</v>
      </c>
      <c r="D16" s="903" t="s">
        <v>196</v>
      </c>
      <c r="E16" s="954" t="s">
        <v>197</v>
      </c>
      <c r="F16" s="1512">
        <v>2275</v>
      </c>
      <c r="G16" s="1280"/>
      <c r="H16" s="855">
        <f t="shared" si="0"/>
        <v>0</v>
      </c>
      <c r="I16" s="1280"/>
      <c r="J16" s="52"/>
      <c r="K16" s="52"/>
      <c r="L16" s="52"/>
      <c r="M16" s="52"/>
    </row>
    <row r="17" spans="1:13" s="81" customFormat="1" ht="12.75">
      <c r="A17" s="953" t="s">
        <v>204</v>
      </c>
      <c r="B17" s="850"/>
      <c r="C17" s="940" t="s">
        <v>672</v>
      </c>
      <c r="D17" s="903" t="s">
        <v>673</v>
      </c>
      <c r="E17" s="954" t="s">
        <v>197</v>
      </c>
      <c r="F17" s="1512">
        <v>100</v>
      </c>
      <c r="G17" s="1280"/>
      <c r="H17" s="855">
        <f t="shared" si="0"/>
        <v>0</v>
      </c>
      <c r="I17" s="1280"/>
      <c r="J17" s="51"/>
      <c r="K17" s="51"/>
      <c r="L17" s="51"/>
      <c r="M17" s="51"/>
    </row>
    <row r="18" spans="1:13" ht="12.75">
      <c r="A18" s="953" t="s">
        <v>207</v>
      </c>
      <c r="B18" s="850"/>
      <c r="C18" s="940" t="s">
        <v>602</v>
      </c>
      <c r="D18" s="903" t="s">
        <v>603</v>
      </c>
      <c r="E18" s="954" t="s">
        <v>197</v>
      </c>
      <c r="F18" s="1512">
        <v>100</v>
      </c>
      <c r="G18" s="1280"/>
      <c r="H18" s="855">
        <f t="shared" si="0"/>
        <v>0</v>
      </c>
      <c r="I18" s="1280"/>
    </row>
    <row r="19" spans="1:13" ht="12.75">
      <c r="A19" s="953" t="s">
        <v>209</v>
      </c>
      <c r="B19" s="850"/>
      <c r="C19" s="940" t="s">
        <v>674</v>
      </c>
      <c r="D19" s="903" t="s">
        <v>675</v>
      </c>
      <c r="E19" s="954" t="s">
        <v>197</v>
      </c>
      <c r="F19" s="1512">
        <v>100</v>
      </c>
      <c r="G19" s="1280"/>
      <c r="H19" s="855">
        <f t="shared" si="0"/>
        <v>0</v>
      </c>
      <c r="I19" s="1280"/>
      <c r="J19" s="52"/>
      <c r="K19" s="52"/>
      <c r="L19" s="52"/>
      <c r="M19" s="52"/>
    </row>
    <row r="20" spans="1:13" ht="12.75">
      <c r="A20" s="857"/>
      <c r="B20" s="858"/>
      <c r="C20" s="965"/>
      <c r="D20" s="876"/>
      <c r="E20" s="860"/>
      <c r="F20" s="1021"/>
      <c r="G20" s="51"/>
      <c r="H20" s="51"/>
      <c r="J20" s="52"/>
      <c r="K20" s="52"/>
      <c r="L20" s="52"/>
      <c r="M20" s="52"/>
    </row>
    <row r="21" spans="1:13" ht="12.75">
      <c r="A21" s="857"/>
      <c r="B21" s="964">
        <v>452313</v>
      </c>
      <c r="C21" s="951"/>
      <c r="D21" s="939" t="s">
        <v>637</v>
      </c>
      <c r="F21" s="51"/>
      <c r="G21" s="51"/>
      <c r="H21" s="847">
        <f>SUM(H23:H24)</f>
        <v>0</v>
      </c>
      <c r="J21" s="52"/>
      <c r="K21" s="52"/>
      <c r="L21" s="52"/>
      <c r="M21" s="52"/>
    </row>
    <row r="22" spans="1:13" ht="12.75">
      <c r="A22" s="839"/>
      <c r="F22" s="51"/>
      <c r="G22" s="51"/>
      <c r="H22" s="51"/>
      <c r="J22" s="52"/>
      <c r="K22" s="52"/>
      <c r="L22" s="52"/>
      <c r="M22" s="52"/>
    </row>
    <row r="23" spans="1:13" ht="12.75">
      <c r="A23" s="1531" t="s">
        <v>211</v>
      </c>
      <c r="B23" s="1532"/>
      <c r="C23" s="1533" t="s">
        <v>606</v>
      </c>
      <c r="D23" s="1534" t="s">
        <v>607</v>
      </c>
      <c r="E23" s="1535" t="s">
        <v>176</v>
      </c>
      <c r="F23" s="1536">
        <v>18</v>
      </c>
      <c r="G23" s="1537"/>
      <c r="H23" s="1538">
        <f>ROUND(F23*G23,2)</f>
        <v>0</v>
      </c>
      <c r="I23" s="1537"/>
      <c r="J23" s="52"/>
      <c r="K23" s="52"/>
      <c r="L23" s="52"/>
      <c r="M23" s="52"/>
    </row>
    <row r="24" spans="1:13" ht="12.75">
      <c r="A24" s="953" t="s">
        <v>213</v>
      </c>
      <c r="B24" s="850"/>
      <c r="C24" s="940" t="s">
        <v>678</v>
      </c>
      <c r="D24" s="903" t="s">
        <v>679</v>
      </c>
      <c r="E24" s="954" t="s">
        <v>180</v>
      </c>
      <c r="F24" s="1512">
        <v>13</v>
      </c>
      <c r="G24" s="1275"/>
      <c r="H24" s="855">
        <f>ROUND(F24*G24,2)</f>
        <v>0</v>
      </c>
      <c r="I24" s="1275"/>
      <c r="J24" s="52"/>
      <c r="K24" s="52"/>
      <c r="L24" s="52"/>
      <c r="M24" s="52"/>
    </row>
    <row r="25" spans="1:13" ht="12.75">
      <c r="A25" s="958"/>
      <c r="B25" s="862"/>
      <c r="C25" s="907"/>
      <c r="D25" s="966"/>
      <c r="E25" s="967"/>
      <c r="F25" s="1513"/>
      <c r="G25" s="846"/>
      <c r="H25" s="846"/>
      <c r="I25" s="846"/>
      <c r="J25" s="52"/>
      <c r="K25" s="52"/>
      <c r="L25" s="52"/>
      <c r="M25" s="52"/>
    </row>
    <row r="26" spans="1:13" ht="25.5">
      <c r="A26" s="958"/>
      <c r="B26" s="968" t="s">
        <v>680</v>
      </c>
      <c r="C26" s="969"/>
      <c r="D26" s="945" t="s">
        <v>554</v>
      </c>
      <c r="E26" s="967"/>
      <c r="F26" s="1513"/>
      <c r="G26" s="846"/>
      <c r="H26" s="970">
        <f>SUM(H28:H29)</f>
        <v>0</v>
      </c>
      <c r="I26" s="846"/>
      <c r="J26" s="52"/>
      <c r="K26" s="52"/>
      <c r="L26" s="52"/>
      <c r="M26" s="52"/>
    </row>
    <row r="27" spans="1:13" ht="12.75">
      <c r="A27" s="958"/>
      <c r="B27" s="968"/>
      <c r="C27" s="969"/>
      <c r="D27" s="939"/>
      <c r="E27" s="967"/>
      <c r="F27" s="1513"/>
      <c r="G27" s="846"/>
      <c r="H27" s="846"/>
      <c r="I27" s="846"/>
    </row>
    <row r="28" spans="1:13" ht="12.75">
      <c r="A28" s="1531" t="s">
        <v>215</v>
      </c>
      <c r="B28" s="1539"/>
      <c r="C28" s="1540" t="s">
        <v>531</v>
      </c>
      <c r="D28" s="1534" t="s">
        <v>532</v>
      </c>
      <c r="E28" s="1535" t="s">
        <v>197</v>
      </c>
      <c r="F28" s="1536">
        <v>2275</v>
      </c>
      <c r="G28" s="1537"/>
      <c r="H28" s="1538">
        <f>ROUND(F28*G28,2)</f>
        <v>0</v>
      </c>
      <c r="I28" s="1537"/>
      <c r="J28" s="52"/>
      <c r="K28" s="52"/>
      <c r="L28" s="52"/>
      <c r="M28" s="52"/>
    </row>
    <row r="29" spans="1:13" ht="25.5">
      <c r="A29" s="953" t="s">
        <v>217</v>
      </c>
      <c r="B29" s="850"/>
      <c r="C29" s="902" t="s">
        <v>681</v>
      </c>
      <c r="D29" s="903" t="s">
        <v>682</v>
      </c>
      <c r="E29" s="954" t="s">
        <v>197</v>
      </c>
      <c r="F29" s="1512">
        <v>2275</v>
      </c>
      <c r="G29" s="1275"/>
      <c r="H29" s="855">
        <f>ROUND(F29*G29,2)</f>
        <v>0</v>
      </c>
      <c r="I29" s="1275"/>
      <c r="J29" s="52"/>
      <c r="K29" s="52"/>
      <c r="L29" s="52"/>
      <c r="M29" s="52"/>
    </row>
    <row r="30" spans="1:13" ht="12.75">
      <c r="A30" s="857"/>
      <c r="B30" s="874"/>
      <c r="D30" s="876"/>
      <c r="E30" s="860"/>
      <c r="F30" s="1021"/>
      <c r="H30" s="868"/>
      <c r="I30" s="868"/>
    </row>
    <row r="31" spans="1:13" ht="12.75">
      <c r="A31" s="857"/>
      <c r="B31" s="950">
        <v>452622</v>
      </c>
      <c r="C31" s="842"/>
      <c r="D31" s="945" t="s">
        <v>555</v>
      </c>
      <c r="F31" s="51"/>
      <c r="G31" s="51"/>
      <c r="H31" s="847">
        <f>SUM(H33:H35)</f>
        <v>0</v>
      </c>
    </row>
    <row r="32" spans="1:13" ht="12.75">
      <c r="A32" s="857"/>
      <c r="B32" s="901"/>
      <c r="C32" s="842"/>
      <c r="D32" s="843"/>
      <c r="F32" s="51"/>
      <c r="G32" s="51"/>
      <c r="H32" s="51"/>
      <c r="J32" s="52"/>
      <c r="K32" s="52"/>
      <c r="L32" s="52"/>
      <c r="M32" s="52"/>
    </row>
    <row r="33" spans="1:13" ht="25.5">
      <c r="A33" s="926">
        <v>14</v>
      </c>
      <c r="B33" s="971"/>
      <c r="C33" s="902" t="s">
        <v>684</v>
      </c>
      <c r="D33" s="903" t="s">
        <v>685</v>
      </c>
      <c r="E33" s="926" t="s">
        <v>197</v>
      </c>
      <c r="F33" s="972">
        <v>1018</v>
      </c>
      <c r="G33" s="1282"/>
      <c r="H33" s="974">
        <f>ROUND(F33*G33,2)</f>
        <v>0</v>
      </c>
      <c r="I33" s="1282"/>
      <c r="J33" s="52"/>
      <c r="K33" s="52"/>
      <c r="L33" s="52"/>
      <c r="M33" s="52"/>
    </row>
    <row r="34" spans="1:13" ht="12.75">
      <c r="A34" s="926">
        <v>15</v>
      </c>
      <c r="B34" s="971"/>
      <c r="C34" s="902" t="s">
        <v>686</v>
      </c>
      <c r="D34" s="425" t="s">
        <v>687</v>
      </c>
      <c r="E34" s="926" t="s">
        <v>176</v>
      </c>
      <c r="F34" s="973">
        <v>424</v>
      </c>
      <c r="G34" s="1282"/>
      <c r="H34" s="974">
        <f t="shared" ref="H34:H35" si="1">ROUND(F34*G34,2)</f>
        <v>0</v>
      </c>
      <c r="I34" s="1282"/>
    </row>
    <row r="35" spans="1:13" ht="25.5">
      <c r="A35" s="953" t="s">
        <v>223</v>
      </c>
      <c r="B35" s="850"/>
      <c r="C35" s="902" t="s">
        <v>542</v>
      </c>
      <c r="D35" s="914" t="s">
        <v>543</v>
      </c>
      <c r="E35" s="954" t="s">
        <v>197</v>
      </c>
      <c r="F35" s="1512">
        <v>2275</v>
      </c>
      <c r="G35" s="1280"/>
      <c r="H35" s="974">
        <f t="shared" si="1"/>
        <v>0</v>
      </c>
      <c r="I35" s="1280"/>
    </row>
    <row r="36" spans="1:13" ht="12.75">
      <c r="A36" s="857"/>
      <c r="B36" s="865"/>
      <c r="C36" s="886"/>
      <c r="D36" s="878"/>
      <c r="E36" s="860"/>
    </row>
    <row r="37" spans="1:13" ht="15">
      <c r="A37" s="857"/>
      <c r="B37" s="860"/>
      <c r="C37" s="877"/>
      <c r="D37" s="869" t="s">
        <v>181</v>
      </c>
      <c r="E37" s="870"/>
      <c r="F37" s="871"/>
      <c r="G37" s="872"/>
      <c r="H37" s="873">
        <f>H31+H26+H21+H9</f>
        <v>0</v>
      </c>
    </row>
    <row r="38" spans="1:13" ht="12.75">
      <c r="A38" s="857"/>
      <c r="B38" s="874"/>
      <c r="C38" s="875"/>
      <c r="D38" s="876"/>
      <c r="E38" s="857"/>
    </row>
    <row r="39" spans="1:13" ht="12.75">
      <c r="A39" s="857"/>
      <c r="B39" s="874"/>
      <c r="C39" s="875"/>
      <c r="E39" s="860"/>
    </row>
    <row r="40" spans="1:13" ht="12.75">
      <c r="A40" s="857"/>
      <c r="B40" s="874"/>
      <c r="C40" s="875"/>
      <c r="D40" s="876"/>
      <c r="E40" s="860"/>
    </row>
    <row r="41" spans="1:13" s="52" customFormat="1" ht="12.75" customHeight="1">
      <c r="A41" s="857"/>
      <c r="B41" s="874"/>
      <c r="C41" s="875"/>
      <c r="D41" s="876"/>
      <c r="E41" s="860"/>
      <c r="F41" s="861"/>
      <c r="G41" s="868"/>
      <c r="H41" s="861"/>
    </row>
    <row r="42" spans="1:13" s="52" customFormat="1" ht="12.75">
      <c r="A42" s="857"/>
      <c r="B42" s="874"/>
      <c r="C42" s="875"/>
      <c r="D42" s="876"/>
      <c r="E42" s="860"/>
      <c r="F42" s="861"/>
      <c r="G42" s="868"/>
      <c r="H42" s="861"/>
      <c r="J42" s="51"/>
      <c r="K42" s="51"/>
      <c r="L42" s="51"/>
      <c r="M42" s="51"/>
    </row>
    <row r="43" spans="1:13" ht="12.75">
      <c r="A43" s="857"/>
      <c r="B43" s="874"/>
      <c r="C43" s="875"/>
      <c r="D43" s="876"/>
      <c r="E43" s="860"/>
    </row>
    <row r="44" spans="1:13" s="52" customFormat="1" ht="12.75" customHeight="1">
      <c r="A44" s="857"/>
      <c r="B44" s="874"/>
      <c r="C44" s="875"/>
      <c r="D44" s="876"/>
      <c r="E44" s="860"/>
      <c r="F44" s="861"/>
      <c r="G44" s="868"/>
      <c r="H44" s="861"/>
      <c r="J44" s="51"/>
      <c r="K44" s="51"/>
      <c r="L44" s="51"/>
      <c r="M44" s="51"/>
    </row>
    <row r="45" spans="1:13" ht="12.75">
      <c r="A45" s="857"/>
      <c r="B45" s="865"/>
      <c r="C45" s="866"/>
      <c r="D45" s="879"/>
      <c r="E45" s="860"/>
    </row>
    <row r="46" spans="1:13" ht="12.75">
      <c r="A46" s="857"/>
      <c r="B46" s="865"/>
      <c r="C46" s="866"/>
      <c r="D46" s="879"/>
      <c r="E46" s="860"/>
    </row>
    <row r="47" spans="1:13" ht="12.75">
      <c r="A47" s="857"/>
      <c r="B47" s="865"/>
      <c r="C47" s="866"/>
      <c r="D47" s="879"/>
      <c r="E47" s="860"/>
    </row>
    <row r="48" spans="1:13" ht="15.75">
      <c r="A48" s="857"/>
      <c r="B48" s="880"/>
      <c r="C48" s="881"/>
      <c r="D48" s="867"/>
      <c r="E48" s="882"/>
    </row>
    <row r="49" spans="1:13" ht="12.75">
      <c r="A49" s="857"/>
      <c r="B49" s="874"/>
      <c r="C49" s="883"/>
      <c r="D49" s="876"/>
      <c r="E49" s="857"/>
    </row>
    <row r="50" spans="1:13" s="52" customFormat="1" ht="12.75" customHeight="1">
      <c r="A50" s="857"/>
      <c r="B50" s="865"/>
      <c r="C50" s="866"/>
      <c r="D50" s="878"/>
      <c r="E50" s="860"/>
      <c r="F50" s="861"/>
      <c r="G50" s="868"/>
      <c r="H50" s="861"/>
      <c r="J50" s="51"/>
      <c r="K50" s="51"/>
      <c r="L50" s="51"/>
      <c r="M50" s="51"/>
    </row>
    <row r="51" spans="1:13" s="52" customFormat="1" ht="12.75" customHeight="1">
      <c r="A51" s="857"/>
      <c r="B51" s="880"/>
      <c r="C51" s="881"/>
      <c r="D51" s="867"/>
      <c r="E51" s="882"/>
      <c r="F51" s="861"/>
      <c r="G51" s="868"/>
      <c r="H51" s="861"/>
      <c r="J51" s="51"/>
      <c r="K51" s="51"/>
      <c r="L51" s="51"/>
      <c r="M51" s="51"/>
    </row>
    <row r="52" spans="1:13" ht="12.75">
      <c r="A52" s="857"/>
      <c r="B52" s="865"/>
      <c r="C52" s="866"/>
      <c r="D52" s="867"/>
      <c r="E52" s="860"/>
    </row>
    <row r="53" spans="1:13" ht="12.75">
      <c r="A53" s="857"/>
      <c r="B53" s="865"/>
      <c r="C53" s="866"/>
      <c r="D53" s="867"/>
      <c r="E53" s="860"/>
    </row>
    <row r="54" spans="1:13" s="54" customFormat="1" ht="12.75">
      <c r="A54" s="857"/>
      <c r="B54" s="865"/>
      <c r="C54" s="866"/>
      <c r="D54" s="879"/>
      <c r="E54" s="860"/>
      <c r="F54" s="861"/>
      <c r="G54" s="868"/>
      <c r="H54" s="861"/>
      <c r="I54" s="51"/>
      <c r="J54" s="51"/>
      <c r="K54" s="51"/>
      <c r="L54" s="51"/>
      <c r="M54" s="51"/>
    </row>
    <row r="55" spans="1:13" s="54" customFormat="1" ht="12.75">
      <c r="A55" s="857"/>
      <c r="B55" s="865"/>
      <c r="C55" s="866"/>
      <c r="D55" s="879"/>
      <c r="E55" s="860"/>
      <c r="F55" s="861"/>
      <c r="G55" s="868"/>
      <c r="H55" s="861"/>
      <c r="I55" s="51"/>
      <c r="J55" s="113"/>
      <c r="K55" s="113"/>
      <c r="L55" s="113"/>
      <c r="M55" s="113"/>
    </row>
    <row r="56" spans="1:13" s="54" customFormat="1" ht="12.75">
      <c r="A56" s="857"/>
      <c r="B56" s="865"/>
      <c r="C56" s="866"/>
      <c r="D56" s="879"/>
      <c r="E56" s="860"/>
      <c r="F56" s="861"/>
      <c r="G56" s="868"/>
      <c r="H56" s="861"/>
      <c r="I56" s="51"/>
      <c r="J56" s="113"/>
      <c r="K56" s="113"/>
      <c r="L56" s="113"/>
      <c r="M56" s="113"/>
    </row>
    <row r="57" spans="1:13" s="54" customFormat="1" ht="15.75">
      <c r="A57" s="857"/>
      <c r="B57" s="880"/>
      <c r="C57" s="881"/>
      <c r="D57" s="867"/>
      <c r="E57" s="882"/>
      <c r="F57" s="861"/>
      <c r="G57" s="868"/>
      <c r="H57" s="861"/>
      <c r="I57" s="51"/>
      <c r="J57" s="113"/>
      <c r="K57" s="113"/>
      <c r="L57" s="113"/>
      <c r="M57" s="113"/>
    </row>
    <row r="58" spans="1:13" s="54" customFormat="1" ht="15.75">
      <c r="A58" s="857"/>
      <c r="B58" s="880"/>
      <c r="C58" s="881"/>
      <c r="D58" s="884"/>
      <c r="E58" s="882"/>
      <c r="F58" s="861"/>
      <c r="G58" s="868"/>
      <c r="H58" s="861"/>
      <c r="I58" s="51"/>
      <c r="J58" s="113"/>
      <c r="K58" s="113"/>
      <c r="L58" s="113"/>
      <c r="M58" s="113"/>
    </row>
    <row r="59" spans="1:13" s="54" customFormat="1" ht="12.75">
      <c r="A59" s="857"/>
      <c r="B59" s="865"/>
      <c r="C59" s="866"/>
      <c r="D59" s="878"/>
      <c r="E59" s="860"/>
      <c r="F59" s="861"/>
      <c r="G59" s="868"/>
      <c r="H59" s="861"/>
      <c r="I59" s="51"/>
      <c r="J59" s="113"/>
      <c r="K59" s="113"/>
      <c r="L59" s="113"/>
      <c r="M59" s="113"/>
    </row>
    <row r="60" spans="1:13" s="54" customFormat="1" ht="12.75">
      <c r="A60" s="857"/>
      <c r="B60" s="865"/>
      <c r="C60" s="866"/>
      <c r="D60" s="867"/>
      <c r="E60" s="860"/>
      <c r="F60" s="861"/>
      <c r="G60" s="868"/>
      <c r="H60" s="861"/>
      <c r="I60" s="51"/>
      <c r="J60" s="113"/>
      <c r="K60" s="113"/>
      <c r="L60" s="113"/>
      <c r="M60" s="113"/>
    </row>
    <row r="61" spans="1:13" s="54" customFormat="1" ht="12.75">
      <c r="A61" s="857"/>
      <c r="B61" s="865"/>
      <c r="C61" s="866"/>
      <c r="D61" s="867"/>
      <c r="E61" s="860"/>
      <c r="F61" s="861"/>
      <c r="G61" s="868"/>
      <c r="H61" s="861"/>
      <c r="I61" s="51"/>
      <c r="J61" s="113"/>
      <c r="K61" s="113"/>
      <c r="L61" s="113"/>
      <c r="M61" s="113"/>
    </row>
    <row r="62" spans="1:13" s="54" customFormat="1" ht="12.75">
      <c r="A62" s="857"/>
      <c r="B62" s="865"/>
      <c r="C62" s="866"/>
      <c r="D62" s="879"/>
      <c r="E62" s="860"/>
      <c r="F62" s="861"/>
      <c r="G62" s="868"/>
      <c r="H62" s="861"/>
      <c r="I62" s="51"/>
      <c r="J62" s="113"/>
      <c r="K62" s="113"/>
      <c r="L62" s="113"/>
      <c r="M62" s="113"/>
    </row>
    <row r="63" spans="1:13" s="54" customFormat="1" ht="12.75">
      <c r="A63" s="857"/>
      <c r="B63" s="865"/>
      <c r="C63" s="866"/>
      <c r="D63" s="879"/>
      <c r="E63" s="860"/>
      <c r="F63" s="861"/>
      <c r="G63" s="868"/>
      <c r="H63" s="861"/>
      <c r="I63" s="51"/>
      <c r="J63" s="113"/>
      <c r="K63" s="113"/>
      <c r="L63" s="113"/>
      <c r="M63" s="113"/>
    </row>
    <row r="64" spans="1:13" s="54" customFormat="1" ht="12.75">
      <c r="A64" s="857"/>
      <c r="B64" s="865"/>
      <c r="C64" s="866"/>
      <c r="D64" s="879"/>
      <c r="E64" s="860"/>
      <c r="F64" s="861"/>
      <c r="G64" s="868"/>
      <c r="H64" s="861"/>
      <c r="I64" s="51"/>
      <c r="J64" s="113"/>
      <c r="K64" s="113"/>
      <c r="L64" s="113"/>
      <c r="M64" s="113"/>
    </row>
    <row r="65" spans="1:13" s="54" customFormat="1" ht="12.75">
      <c r="A65" s="857"/>
      <c r="B65" s="865"/>
      <c r="C65" s="866"/>
      <c r="D65" s="867"/>
      <c r="E65" s="860"/>
      <c r="F65" s="861"/>
      <c r="G65" s="868"/>
      <c r="H65" s="861"/>
      <c r="I65" s="51"/>
      <c r="J65" s="113"/>
      <c r="K65" s="113"/>
      <c r="L65" s="113"/>
      <c r="M65" s="113"/>
    </row>
    <row r="66" spans="1:13" s="54" customFormat="1" ht="12.75">
      <c r="A66" s="857"/>
      <c r="B66" s="865"/>
      <c r="C66" s="866"/>
      <c r="D66" s="879"/>
      <c r="E66" s="860"/>
      <c r="F66" s="861"/>
      <c r="G66" s="868"/>
      <c r="H66" s="861"/>
      <c r="I66" s="51"/>
      <c r="J66" s="113"/>
      <c r="K66" s="113"/>
      <c r="L66" s="113"/>
      <c r="M66" s="113"/>
    </row>
    <row r="67" spans="1:13" s="54" customFormat="1" ht="12.75">
      <c r="A67" s="857"/>
      <c r="B67" s="865"/>
      <c r="C67" s="866"/>
      <c r="D67" s="878"/>
      <c r="E67" s="860"/>
      <c r="F67" s="861"/>
      <c r="G67" s="868"/>
      <c r="H67" s="861"/>
      <c r="I67" s="51"/>
      <c r="J67" s="113"/>
      <c r="K67" s="113"/>
      <c r="L67" s="113"/>
      <c r="M67" s="113"/>
    </row>
    <row r="68" spans="1:13" s="54" customFormat="1" ht="13.5" customHeight="1">
      <c r="A68" s="857"/>
      <c r="B68" s="865"/>
      <c r="C68" s="866"/>
      <c r="D68" s="867"/>
      <c r="E68" s="860"/>
      <c r="F68" s="861"/>
      <c r="G68" s="868"/>
      <c r="H68" s="861"/>
      <c r="I68" s="51"/>
      <c r="J68" s="113"/>
      <c r="K68" s="113"/>
      <c r="L68" s="113"/>
      <c r="M68" s="113"/>
    </row>
    <row r="69" spans="1:13" s="54" customFormat="1" ht="13.5" customHeight="1">
      <c r="A69" s="857"/>
      <c r="B69" s="865"/>
      <c r="C69" s="866"/>
      <c r="D69" s="879"/>
      <c r="E69" s="860"/>
      <c r="F69" s="861"/>
      <c r="G69" s="868"/>
      <c r="H69" s="861"/>
      <c r="I69" s="51"/>
      <c r="J69" s="113"/>
      <c r="K69" s="113"/>
      <c r="L69" s="113"/>
      <c r="M69" s="113"/>
    </row>
    <row r="70" spans="1:13" s="52" customFormat="1" ht="12.75">
      <c r="A70" s="857"/>
      <c r="B70" s="865"/>
      <c r="C70" s="866"/>
      <c r="D70" s="879"/>
      <c r="E70" s="860"/>
      <c r="F70" s="861"/>
      <c r="G70" s="868"/>
      <c r="H70" s="861"/>
      <c r="J70" s="113"/>
      <c r="K70" s="113"/>
      <c r="L70" s="113"/>
      <c r="M70" s="113"/>
    </row>
    <row r="71" spans="1:13" s="52" customFormat="1" ht="12.75">
      <c r="A71" s="857"/>
      <c r="B71" s="865"/>
      <c r="C71" s="866"/>
      <c r="D71" s="879"/>
      <c r="E71" s="860"/>
      <c r="F71" s="861"/>
      <c r="G71" s="868"/>
      <c r="H71" s="861"/>
      <c r="J71" s="113"/>
      <c r="K71" s="113"/>
      <c r="L71" s="113"/>
      <c r="M71" s="113"/>
    </row>
    <row r="72" spans="1:13" s="52" customFormat="1" ht="12.75">
      <c r="A72" s="857"/>
      <c r="B72" s="865"/>
      <c r="C72" s="866"/>
      <c r="D72" s="867"/>
      <c r="E72" s="860"/>
      <c r="F72" s="861"/>
      <c r="G72" s="868"/>
      <c r="H72" s="861"/>
      <c r="J72" s="113"/>
      <c r="K72" s="113"/>
      <c r="L72" s="113"/>
      <c r="M72" s="113"/>
    </row>
    <row r="73" spans="1:13" ht="13.5" customHeight="1">
      <c r="A73" s="857"/>
      <c r="B73" s="865"/>
      <c r="C73" s="866"/>
      <c r="D73" s="879"/>
      <c r="E73" s="860"/>
      <c r="J73" s="113"/>
      <c r="K73" s="113"/>
      <c r="L73" s="113"/>
      <c r="M73" s="113"/>
    </row>
    <row r="74" spans="1:13" ht="13.5" customHeight="1">
      <c r="A74" s="857"/>
      <c r="B74" s="865"/>
      <c r="C74" s="866"/>
      <c r="D74" s="878"/>
      <c r="E74" s="860"/>
      <c r="J74" s="113"/>
      <c r="K74" s="113"/>
      <c r="L74" s="113"/>
      <c r="M74" s="113"/>
    </row>
    <row r="75" spans="1:13" s="52" customFormat="1" ht="12.75">
      <c r="A75" s="857"/>
      <c r="B75" s="860"/>
      <c r="C75" s="877"/>
      <c r="D75" s="885"/>
      <c r="E75" s="860"/>
      <c r="F75" s="861"/>
      <c r="G75" s="868"/>
      <c r="H75" s="861"/>
      <c r="J75" s="113"/>
      <c r="K75" s="113"/>
      <c r="L75" s="113"/>
      <c r="M75" s="113"/>
    </row>
    <row r="76" spans="1:13" s="52" customFormat="1" ht="12.75">
      <c r="A76" s="857"/>
      <c r="B76" s="860"/>
      <c r="C76" s="877"/>
      <c r="D76" s="877"/>
      <c r="E76" s="860"/>
      <c r="F76" s="861"/>
      <c r="G76" s="868"/>
      <c r="H76" s="861"/>
      <c r="J76" s="113"/>
      <c r="K76" s="113"/>
      <c r="L76" s="113"/>
      <c r="M76" s="113"/>
    </row>
    <row r="77" spans="1:13" s="52" customFormat="1" ht="12.75">
      <c r="A77" s="857"/>
      <c r="B77" s="874"/>
      <c r="C77" s="883"/>
      <c r="D77" s="876"/>
      <c r="E77" s="857"/>
      <c r="F77" s="861"/>
      <c r="G77" s="868"/>
      <c r="H77" s="861"/>
      <c r="J77" s="113"/>
      <c r="K77" s="113"/>
      <c r="L77" s="113"/>
      <c r="M77" s="113"/>
    </row>
    <row r="78" spans="1:13" s="52" customFormat="1" ht="12.75">
      <c r="A78" s="857"/>
      <c r="B78" s="865"/>
      <c r="C78" s="886"/>
      <c r="D78" s="879"/>
      <c r="E78" s="860"/>
      <c r="F78" s="861"/>
      <c r="G78" s="868"/>
      <c r="H78" s="861"/>
      <c r="J78" s="113"/>
      <c r="K78" s="113"/>
      <c r="L78" s="113"/>
      <c r="M78" s="113"/>
    </row>
    <row r="79" spans="1:13" s="52" customFormat="1" ht="12.75">
      <c r="A79" s="857"/>
      <c r="B79" s="865"/>
      <c r="C79" s="886"/>
      <c r="D79" s="879"/>
      <c r="E79" s="860"/>
      <c r="F79" s="861"/>
      <c r="G79" s="868"/>
      <c r="H79" s="861"/>
      <c r="J79" s="113"/>
      <c r="K79" s="113"/>
      <c r="L79" s="113"/>
      <c r="M79" s="113"/>
    </row>
    <row r="80" spans="1:13" s="52" customFormat="1" ht="12.75">
      <c r="A80" s="857"/>
      <c r="B80" s="860"/>
      <c r="C80" s="877"/>
      <c r="D80" s="885"/>
      <c r="E80" s="860"/>
      <c r="F80" s="861"/>
      <c r="G80" s="868"/>
      <c r="H80" s="861"/>
      <c r="J80" s="113"/>
      <c r="K80" s="113"/>
      <c r="L80" s="113"/>
      <c r="M80" s="113"/>
    </row>
    <row r="81" spans="1:13" s="52" customFormat="1" ht="12.75">
      <c r="A81" s="857"/>
      <c r="B81" s="860"/>
      <c r="C81" s="877"/>
      <c r="D81" s="877"/>
      <c r="E81" s="860"/>
      <c r="F81" s="861"/>
      <c r="G81" s="868"/>
      <c r="H81" s="861"/>
      <c r="J81" s="113"/>
      <c r="K81" s="113"/>
      <c r="L81" s="113"/>
      <c r="M81" s="113"/>
    </row>
    <row r="82" spans="1:13" s="52" customFormat="1" ht="12.75">
      <c r="A82" s="857"/>
      <c r="B82" s="874"/>
      <c r="C82" s="883"/>
      <c r="D82" s="876"/>
      <c r="E82" s="857"/>
      <c r="F82" s="861"/>
      <c r="G82" s="868"/>
      <c r="H82" s="861"/>
      <c r="J82" s="113"/>
      <c r="K82" s="113"/>
      <c r="L82" s="113"/>
      <c r="M82" s="113"/>
    </row>
    <row r="83" spans="1:13" ht="13.5" customHeight="1">
      <c r="A83" s="857"/>
      <c r="B83" s="874"/>
      <c r="C83" s="883"/>
      <c r="D83" s="876"/>
      <c r="E83" s="857"/>
      <c r="J83" s="113"/>
      <c r="K83" s="113"/>
      <c r="L83" s="113"/>
      <c r="M83" s="113"/>
    </row>
    <row r="84" spans="1:13" s="52" customFormat="1" ht="12.75">
      <c r="A84" s="857"/>
      <c r="B84" s="865"/>
      <c r="C84" s="886"/>
      <c r="D84" s="878"/>
      <c r="E84" s="860"/>
      <c r="F84" s="861"/>
      <c r="G84" s="868"/>
      <c r="H84" s="861"/>
      <c r="J84" s="113"/>
      <c r="K84" s="113"/>
      <c r="L84" s="113"/>
      <c r="M84" s="113"/>
    </row>
    <row r="85" spans="1:13" s="52" customFormat="1" ht="12.75">
      <c r="A85" s="857"/>
      <c r="B85" s="865"/>
      <c r="C85" s="886"/>
      <c r="D85" s="879"/>
      <c r="E85" s="860"/>
      <c r="F85" s="861"/>
      <c r="G85" s="868"/>
      <c r="H85" s="861"/>
      <c r="J85" s="113"/>
      <c r="K85" s="113"/>
      <c r="L85" s="113"/>
      <c r="M85" s="113"/>
    </row>
    <row r="86" spans="1:13" ht="13.5" customHeight="1">
      <c r="A86" s="857"/>
      <c r="B86" s="865"/>
      <c r="C86" s="886"/>
      <c r="D86" s="878"/>
      <c r="E86" s="860"/>
      <c r="J86" s="113"/>
      <c r="K86" s="113"/>
      <c r="L86" s="113"/>
      <c r="M86" s="113"/>
    </row>
    <row r="87" spans="1:13" ht="13.5" customHeight="1">
      <c r="A87" s="857"/>
      <c r="B87" s="865"/>
      <c r="C87" s="886"/>
      <c r="D87" s="878"/>
      <c r="E87" s="860"/>
      <c r="J87" s="113"/>
      <c r="K87" s="113"/>
      <c r="L87" s="113"/>
      <c r="M87" s="113"/>
    </row>
    <row r="88" spans="1:13" s="52" customFormat="1" ht="12.75">
      <c r="A88" s="857"/>
      <c r="B88" s="865"/>
      <c r="C88" s="886"/>
      <c r="D88" s="878"/>
      <c r="E88" s="860"/>
      <c r="F88" s="861"/>
      <c r="G88" s="868"/>
      <c r="H88" s="861"/>
      <c r="J88" s="113"/>
      <c r="K88" s="113"/>
      <c r="L88" s="113"/>
      <c r="M88" s="113"/>
    </row>
    <row r="89" spans="1:13" s="52" customFormat="1" ht="12.75">
      <c r="A89" s="857"/>
      <c r="B89" s="865"/>
      <c r="C89" s="886"/>
      <c r="D89" s="879"/>
      <c r="E89" s="860"/>
      <c r="F89" s="861"/>
      <c r="G89" s="868"/>
      <c r="H89" s="861"/>
      <c r="J89" s="51"/>
      <c r="K89" s="51"/>
      <c r="L89" s="51"/>
      <c r="M89" s="51"/>
    </row>
    <row r="90" spans="1:13" ht="13.5" customHeight="1">
      <c r="A90" s="857"/>
      <c r="B90" s="860"/>
      <c r="C90" s="877"/>
      <c r="D90" s="877"/>
      <c r="E90" s="860"/>
    </row>
    <row r="91" spans="1:13" ht="13.5" customHeight="1">
      <c r="B91" s="840"/>
      <c r="C91" s="888"/>
      <c r="D91" s="889"/>
      <c r="E91" s="887"/>
    </row>
    <row r="92" spans="1:13" ht="13.5" customHeight="1">
      <c r="B92" s="848"/>
      <c r="C92" s="890"/>
      <c r="D92" s="425"/>
    </row>
    <row r="95" spans="1:13" ht="13.5" customHeight="1">
      <c r="B95" s="840"/>
      <c r="C95" s="888"/>
      <c r="D95" s="889"/>
      <c r="E95" s="887"/>
    </row>
    <row r="96" spans="1:13" ht="13.5" customHeight="1">
      <c r="B96" s="848"/>
      <c r="C96" s="890"/>
      <c r="D96" s="425"/>
    </row>
    <row r="97" spans="1:13" s="52" customFormat="1" ht="12.75">
      <c r="A97" s="887"/>
      <c r="B97" s="839"/>
      <c r="C97" s="51"/>
      <c r="D97" s="891"/>
      <c r="E97" s="839"/>
      <c r="F97" s="861"/>
      <c r="G97" s="868"/>
      <c r="H97" s="861"/>
      <c r="J97" s="51"/>
      <c r="K97" s="51"/>
      <c r="L97" s="51"/>
      <c r="M97" s="51"/>
    </row>
    <row r="98" spans="1:13" ht="13.5" customHeight="1">
      <c r="D98" s="891"/>
    </row>
    <row r="99" spans="1:13" ht="13.5" customHeight="1">
      <c r="D99" s="891"/>
    </row>
    <row r="100" spans="1:13" ht="13.5" customHeight="1">
      <c r="D100" s="891"/>
    </row>
    <row r="101" spans="1:13" ht="13.5" customHeight="1">
      <c r="D101" s="891"/>
    </row>
    <row r="104" spans="1:13" ht="13.5" customHeight="1">
      <c r="B104" s="848"/>
      <c r="C104" s="890"/>
      <c r="D104" s="425"/>
    </row>
    <row r="105" spans="1:13" ht="13.5" customHeight="1">
      <c r="D105" s="892"/>
    </row>
    <row r="111" spans="1:13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  <c r="J111" s="51"/>
      <c r="K111" s="51"/>
      <c r="L111" s="51"/>
      <c r="M111" s="51"/>
    </row>
    <row r="112" spans="1:13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  <c r="J112" s="51"/>
      <c r="K112" s="51"/>
      <c r="L112" s="51"/>
      <c r="M112" s="51"/>
    </row>
    <row r="113" spans="1:13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  <c r="J113" s="51"/>
      <c r="K113" s="51"/>
      <c r="L113" s="51"/>
      <c r="M113" s="51"/>
    </row>
    <row r="114" spans="1:13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  <c r="J114" s="51"/>
      <c r="K114" s="51"/>
      <c r="L114" s="51"/>
      <c r="M114" s="51"/>
    </row>
    <row r="115" spans="1:13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  <c r="J115" s="51"/>
      <c r="K115" s="51"/>
      <c r="L115" s="51"/>
      <c r="M115" s="51"/>
    </row>
    <row r="116" spans="1:13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  <c r="J116" s="51"/>
      <c r="K116" s="51"/>
      <c r="L116" s="51"/>
      <c r="M116" s="51"/>
    </row>
    <row r="117" spans="1:13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  <c r="J117" s="51"/>
      <c r="K117" s="51"/>
      <c r="L117" s="51"/>
      <c r="M117" s="51"/>
    </row>
    <row r="118" spans="1:13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  <c r="J118" s="51"/>
      <c r="K118" s="51"/>
      <c r="L118" s="51"/>
      <c r="M118" s="51"/>
    </row>
    <row r="119" spans="1:13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  <c r="J119" s="51"/>
      <c r="K119" s="51"/>
      <c r="L119" s="51"/>
      <c r="M119" s="51"/>
    </row>
    <row r="120" spans="1:13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  <c r="J120" s="51"/>
      <c r="K120" s="51"/>
      <c r="L120" s="51"/>
      <c r="M120" s="51"/>
    </row>
    <row r="121" spans="1:13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  <c r="J121" s="51"/>
      <c r="K121" s="51"/>
      <c r="L121" s="51"/>
      <c r="M121" s="51"/>
    </row>
    <row r="122" spans="1:13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  <c r="J122" s="51"/>
      <c r="K122" s="51"/>
      <c r="L122" s="51"/>
      <c r="M122" s="51"/>
    </row>
    <row r="123" spans="1:13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  <c r="J123" s="51"/>
      <c r="K123" s="51"/>
      <c r="L123" s="51"/>
      <c r="M123" s="51"/>
    </row>
    <row r="124" spans="1:13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  <c r="J124" s="51"/>
      <c r="K124" s="51"/>
      <c r="L124" s="51"/>
      <c r="M124" s="51"/>
    </row>
    <row r="125" spans="1:13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  <c r="J125" s="51"/>
      <c r="K125" s="51"/>
      <c r="L125" s="51"/>
      <c r="M125" s="51"/>
    </row>
    <row r="126" spans="1:13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  <c r="J126" s="51"/>
      <c r="K126" s="51"/>
      <c r="L126" s="51"/>
      <c r="M126" s="51"/>
    </row>
    <row r="127" spans="1:13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  <c r="J127" s="51"/>
      <c r="K127" s="51"/>
      <c r="L127" s="51"/>
      <c r="M127" s="51"/>
    </row>
    <row r="128" spans="1:13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  <c r="J128" s="51"/>
      <c r="K128" s="51"/>
      <c r="L128" s="51"/>
      <c r="M128" s="51"/>
    </row>
    <row r="129" spans="1:13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  <c r="J129" s="51"/>
      <c r="K129" s="51"/>
      <c r="L129" s="51"/>
      <c r="M129" s="51"/>
    </row>
    <row r="130" spans="1:13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  <c r="J130" s="51"/>
      <c r="K130" s="51"/>
      <c r="L130" s="51"/>
      <c r="M130" s="51"/>
    </row>
    <row r="131" spans="1:13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  <c r="J131" s="51"/>
      <c r="K131" s="51"/>
      <c r="L131" s="51"/>
      <c r="M131" s="51"/>
    </row>
    <row r="132" spans="1:13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  <c r="J132" s="51"/>
      <c r="K132" s="51"/>
      <c r="L132" s="51"/>
      <c r="M132" s="51"/>
    </row>
    <row r="133" spans="1:13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  <c r="J133" s="51"/>
      <c r="K133" s="51"/>
      <c r="L133" s="51"/>
      <c r="M133" s="51"/>
    </row>
    <row r="134" spans="1:13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  <c r="J134" s="51"/>
      <c r="K134" s="51"/>
      <c r="L134" s="51"/>
      <c r="M134" s="51"/>
    </row>
    <row r="135" spans="1:13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  <c r="J135" s="51"/>
      <c r="K135" s="51"/>
      <c r="L135" s="51"/>
      <c r="M135" s="51"/>
    </row>
    <row r="136" spans="1:13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  <c r="J136" s="51"/>
      <c r="K136" s="51"/>
      <c r="L136" s="51"/>
      <c r="M136" s="51"/>
    </row>
    <row r="137" spans="1:13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  <c r="J137" s="51"/>
      <c r="K137" s="51"/>
      <c r="L137" s="51"/>
      <c r="M137" s="51"/>
    </row>
    <row r="138" spans="1:13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51"/>
      <c r="J138" s="51"/>
      <c r="K138" s="51"/>
      <c r="L138" s="51"/>
      <c r="M138" s="51"/>
    </row>
    <row r="139" spans="1:13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51"/>
      <c r="J139" s="51"/>
      <c r="K139" s="51"/>
      <c r="L139" s="51"/>
      <c r="M139" s="51"/>
    </row>
    <row r="140" spans="1:13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51"/>
      <c r="J140" s="51"/>
      <c r="K140" s="51"/>
      <c r="L140" s="51"/>
      <c r="M140" s="51"/>
    </row>
    <row r="141" spans="1:13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51"/>
      <c r="J141" s="51"/>
      <c r="K141" s="51"/>
      <c r="L141" s="51"/>
      <c r="M141" s="51"/>
    </row>
    <row r="142" spans="1:13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51"/>
      <c r="J142" s="51"/>
      <c r="K142" s="51"/>
      <c r="L142" s="51"/>
      <c r="M142" s="51"/>
    </row>
    <row r="143" spans="1:13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51"/>
      <c r="J143" s="51"/>
      <c r="K143" s="51"/>
      <c r="L143" s="51"/>
      <c r="M143" s="51"/>
    </row>
    <row r="144" spans="1:13" s="113" customFormat="1" ht="13.5" customHeight="1">
      <c r="A144" s="887"/>
      <c r="B144" s="839"/>
      <c r="C144" s="51"/>
      <c r="D144" s="51"/>
      <c r="E144" s="839"/>
      <c r="F144" s="861"/>
      <c r="G144" s="868"/>
      <c r="H144" s="861"/>
      <c r="I144" s="51"/>
      <c r="J144" s="51"/>
      <c r="K144" s="51"/>
      <c r="L144" s="51"/>
      <c r="M144" s="51"/>
    </row>
    <row r="145" spans="8:8" ht="13.5" customHeight="1">
      <c r="H145" s="51"/>
    </row>
    <row r="146" spans="8:8" ht="13.5" customHeight="1">
      <c r="H146" s="51"/>
    </row>
    <row r="147" spans="8:8" ht="13.5" customHeight="1">
      <c r="H147" s="51"/>
    </row>
    <row r="148" spans="8:8" ht="13.5" customHeight="1">
      <c r="H148" s="51"/>
    </row>
    <row r="149" spans="8:8" ht="13.5" customHeight="1">
      <c r="H149" s="51"/>
    </row>
    <row r="150" spans="8:8" ht="13.5" customHeight="1">
      <c r="H150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5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9">
    <tabColor rgb="FFFFFF99"/>
  </sheetPr>
  <dimension ref="A1:I32"/>
  <sheetViews>
    <sheetView view="pageBreakPreview" zoomScaleNormal="100" zoomScaleSheetLayoutView="100" workbookViewId="0">
      <selection activeCell="D23" sqref="D23"/>
    </sheetView>
  </sheetViews>
  <sheetFormatPr defaultRowHeight="12.75"/>
  <cols>
    <col min="1" max="1" width="5.28515625" style="897" customWidth="1"/>
    <col min="2" max="2" width="7.5703125" style="899" customWidth="1"/>
    <col min="3" max="3" width="12.7109375" style="897" customWidth="1"/>
    <col min="4" max="4" width="60.7109375" style="897" customWidth="1"/>
    <col min="5" max="5" width="5.28515625" style="899" customWidth="1"/>
    <col min="6" max="6" width="10.7109375" style="897" customWidth="1"/>
    <col min="7" max="7" width="12.7109375" style="897" customWidth="1"/>
    <col min="8" max="8" width="14.7109375" style="897" customWidth="1"/>
    <col min="9" max="9" width="22.7109375" style="897" customWidth="1"/>
    <col min="10" max="10" width="9.5703125" style="897" bestFit="1" customWidth="1"/>
    <col min="11" max="16384" width="9.140625" style="897"/>
  </cols>
  <sheetData>
    <row r="1" spans="1:9" ht="13.5" thickBot="1">
      <c r="A1" s="893" t="s">
        <v>156</v>
      </c>
      <c r="B1" s="894"/>
      <c r="C1" s="895" t="s">
        <v>2</v>
      </c>
      <c r="D1" s="896"/>
      <c r="E1" s="894"/>
      <c r="H1" s="898" t="s">
        <v>157</v>
      </c>
    </row>
    <row r="2" spans="1:9">
      <c r="A2" s="893"/>
      <c r="B2" s="894"/>
      <c r="C2" s="895"/>
      <c r="D2" s="895"/>
      <c r="E2" s="894"/>
      <c r="H2" s="895"/>
    </row>
    <row r="3" spans="1:9">
      <c r="A3" s="893" t="s">
        <v>158</v>
      </c>
      <c r="B3" s="894"/>
      <c r="C3" s="895" t="s">
        <v>1458</v>
      </c>
      <c r="D3" s="895"/>
      <c r="E3" s="894"/>
      <c r="H3" s="895"/>
    </row>
    <row r="4" spans="1:9">
      <c r="A4" s="834" t="s">
        <v>160</v>
      </c>
      <c r="C4" s="975" t="s">
        <v>1459</v>
      </c>
    </row>
    <row r="5" spans="1:9" ht="13.5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>
      <c r="A8" s="51"/>
      <c r="B8" s="838"/>
      <c r="C8" s="395"/>
      <c r="D8" s="395"/>
      <c r="E8" s="839"/>
      <c r="F8" s="51"/>
      <c r="G8" s="51"/>
      <c r="H8" s="51"/>
    </row>
    <row r="9" spans="1:9">
      <c r="A9" s="840"/>
      <c r="B9" s="901">
        <v>451120</v>
      </c>
      <c r="C9" s="842"/>
      <c r="D9" s="843" t="s">
        <v>185</v>
      </c>
      <c r="E9" s="844"/>
      <c r="F9" s="845"/>
      <c r="G9" s="846"/>
      <c r="H9" s="847">
        <f>SUM(H11:H14)</f>
        <v>0</v>
      </c>
    </row>
    <row r="10" spans="1:9">
      <c r="A10" s="425"/>
      <c r="B10" s="848"/>
      <c r="C10" s="425"/>
      <c r="D10" s="425"/>
      <c r="E10" s="848"/>
      <c r="F10" s="425"/>
      <c r="G10" s="425"/>
      <c r="H10" s="425"/>
    </row>
    <row r="11" spans="1:9">
      <c r="A11" s="849">
        <v>1</v>
      </c>
      <c r="B11" s="850"/>
      <c r="C11" s="902" t="s">
        <v>442</v>
      </c>
      <c r="D11" s="903" t="s">
        <v>845</v>
      </c>
      <c r="E11" s="904" t="s">
        <v>188</v>
      </c>
      <c r="F11" s="976">
        <v>46.5</v>
      </c>
      <c r="G11" s="1275"/>
      <c r="H11" s="855">
        <f>ROUND(F11*G11,2)</f>
        <v>0</v>
      </c>
      <c r="I11" s="1275"/>
    </row>
    <row r="12" spans="1:9">
      <c r="A12" s="849">
        <v>2</v>
      </c>
      <c r="B12" s="849"/>
      <c r="C12" s="902" t="s">
        <v>360</v>
      </c>
      <c r="D12" s="903" t="s">
        <v>361</v>
      </c>
      <c r="E12" s="904" t="s">
        <v>188</v>
      </c>
      <c r="F12" s="976">
        <v>32.700000000000003</v>
      </c>
      <c r="G12" s="1275"/>
      <c r="H12" s="855">
        <f>ROUND(F12*G12,2)</f>
        <v>0</v>
      </c>
      <c r="I12" s="1275"/>
    </row>
    <row r="13" spans="1:9">
      <c r="A13" s="849">
        <v>3</v>
      </c>
      <c r="B13" s="849"/>
      <c r="C13" s="902" t="s">
        <v>199</v>
      </c>
      <c r="D13" s="903" t="s">
        <v>444</v>
      </c>
      <c r="E13" s="904" t="s">
        <v>188</v>
      </c>
      <c r="F13" s="977">
        <v>46.5</v>
      </c>
      <c r="G13" s="1275"/>
      <c r="H13" s="855">
        <f>ROUND(F13*G13,2)</f>
        <v>0</v>
      </c>
      <c r="I13" s="1275"/>
    </row>
    <row r="14" spans="1:9">
      <c r="A14" s="849">
        <v>4</v>
      </c>
      <c r="B14" s="849"/>
      <c r="C14" s="902" t="s">
        <v>465</v>
      </c>
      <c r="D14" s="903" t="s">
        <v>671</v>
      </c>
      <c r="E14" s="904" t="s">
        <v>188</v>
      </c>
      <c r="F14" s="978">
        <v>11.625</v>
      </c>
      <c r="G14" s="1275"/>
      <c r="H14" s="855">
        <f t="shared" ref="H14" si="0">ROUND(F14*G14,2)</f>
        <v>0</v>
      </c>
      <c r="I14" s="1275"/>
    </row>
    <row r="15" spans="1:9">
      <c r="A15" s="848"/>
      <c r="B15" s="848"/>
      <c r="C15" s="907"/>
      <c r="D15" s="425"/>
      <c r="F15" s="979"/>
      <c r="G15" s="846"/>
      <c r="H15" s="846"/>
      <c r="I15" s="846"/>
    </row>
    <row r="16" spans="1:9">
      <c r="A16" s="857"/>
      <c r="B16" s="901">
        <v>452313</v>
      </c>
      <c r="C16" s="842"/>
      <c r="D16" s="843" t="s">
        <v>905</v>
      </c>
      <c r="E16" s="839"/>
      <c r="F16" s="51"/>
      <c r="G16" s="51"/>
      <c r="H16" s="847">
        <f>SUM(H18:H18)</f>
        <v>0</v>
      </c>
      <c r="I16" s="51"/>
    </row>
    <row r="17" spans="1:9">
      <c r="A17" s="51"/>
      <c r="B17" s="839"/>
      <c r="C17" s="51"/>
      <c r="D17" s="51"/>
      <c r="E17" s="839"/>
      <c r="F17" s="51"/>
      <c r="G17" s="51"/>
      <c r="H17" s="51"/>
      <c r="I17" s="51"/>
    </row>
    <row r="18" spans="1:9">
      <c r="A18" s="849">
        <v>5</v>
      </c>
      <c r="B18" s="980"/>
      <c r="C18" s="981" t="s">
        <v>853</v>
      </c>
      <c r="D18" s="903" t="s">
        <v>854</v>
      </c>
      <c r="E18" s="904" t="s">
        <v>188</v>
      </c>
      <c r="F18" s="976">
        <v>2.3250000000000002</v>
      </c>
      <c r="G18" s="1275"/>
      <c r="H18" s="855">
        <f>ROUND(F18*G18,2)</f>
        <v>0</v>
      </c>
      <c r="I18" s="1275"/>
    </row>
    <row r="19" spans="1:9" s="989" customFormat="1">
      <c r="A19" s="982"/>
      <c r="B19" s="983"/>
      <c r="C19" s="984"/>
      <c r="D19" s="985"/>
      <c r="E19" s="986"/>
      <c r="F19" s="987"/>
      <c r="G19" s="988"/>
      <c r="H19" s="988"/>
      <c r="I19" s="988"/>
    </row>
    <row r="20" spans="1:9" s="989" customFormat="1">
      <c r="A20" s="982"/>
      <c r="B20" s="901">
        <v>452311</v>
      </c>
      <c r="C20" s="984"/>
      <c r="D20" s="843" t="s">
        <v>906</v>
      </c>
      <c r="E20" s="986"/>
      <c r="F20" s="987"/>
      <c r="G20" s="988"/>
      <c r="H20" s="847">
        <f t="array" ref="H20">SUM(H22+H23:H23)</f>
        <v>0</v>
      </c>
      <c r="I20" s="988"/>
    </row>
    <row r="21" spans="1:9" s="989" customFormat="1">
      <c r="A21" s="982"/>
      <c r="B21" s="983"/>
      <c r="C21" s="984"/>
      <c r="D21" s="985"/>
      <c r="E21" s="986"/>
      <c r="F21" s="987"/>
      <c r="G21" s="988"/>
      <c r="H21" s="988"/>
      <c r="I21" s="988"/>
    </row>
    <row r="22" spans="1:9" s="996" customFormat="1">
      <c r="A22" s="990">
        <v>6</v>
      </c>
      <c r="B22" s="991"/>
      <c r="C22" s="992" t="s">
        <v>1277</v>
      </c>
      <c r="D22" s="993" t="s">
        <v>1278</v>
      </c>
      <c r="E22" s="994" t="s">
        <v>176</v>
      </c>
      <c r="F22" s="995">
        <v>194</v>
      </c>
      <c r="G22" s="1275"/>
      <c r="H22" s="910">
        <f t="shared" ref="H22:H23" si="1">ROUND(F22*G22,2)</f>
        <v>0</v>
      </c>
      <c r="I22" s="1275"/>
    </row>
    <row r="23" spans="1:9">
      <c r="A23" s="849">
        <v>7</v>
      </c>
      <c r="B23" s="980"/>
      <c r="C23" s="981" t="s">
        <v>909</v>
      </c>
      <c r="D23" s="903" t="s">
        <v>910</v>
      </c>
      <c r="E23" s="904" t="s">
        <v>462</v>
      </c>
      <c r="F23" s="976">
        <v>112.639</v>
      </c>
      <c r="G23" s="1275"/>
      <c r="H23" s="855">
        <f t="shared" si="1"/>
        <v>0</v>
      </c>
      <c r="I23" s="1275"/>
    </row>
    <row r="24" spans="1:9">
      <c r="A24" s="848"/>
      <c r="B24" s="997"/>
      <c r="C24" s="998"/>
      <c r="D24" s="425"/>
      <c r="F24" s="999"/>
      <c r="G24" s="846"/>
      <c r="H24" s="846"/>
    </row>
    <row r="25" spans="1:9" ht="15">
      <c r="A25" s="857"/>
      <c r="B25" s="865"/>
      <c r="C25" s="866"/>
      <c r="D25" s="869" t="s">
        <v>181</v>
      </c>
      <c r="E25" s="870"/>
      <c r="F25" s="871"/>
      <c r="G25" s="872"/>
      <c r="H25" s="873">
        <f>H9+H16+H20</f>
        <v>0</v>
      </c>
    </row>
    <row r="32" spans="1:9">
      <c r="F32" s="1000"/>
    </row>
  </sheetData>
  <sheetProtection algorithmName="SHA-512" hashValue="X0BLI/3OVkoDzs7mhx3FjvKvb+KmVPIcsrwDK+cz2RZp/KCR18XG5aNYMNypanXrWkIX+zleHgpmk4OO+MKwvA==" saltValue="kXPHAFUoSQvvIDqLSe6zsA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0">
    <tabColor rgb="FFFFFF99"/>
  </sheetPr>
  <dimension ref="A1:I160"/>
  <sheetViews>
    <sheetView view="pageBreakPreview" topLeftCell="A19" zoomScaleNormal="85" zoomScaleSheetLayoutView="100" workbookViewId="0">
      <selection activeCell="D52" sqref="D52"/>
    </sheetView>
  </sheetViews>
  <sheetFormatPr defaultColWidth="9.140625"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thickBot="1">
      <c r="A1" s="834" t="s">
        <v>156</v>
      </c>
      <c r="B1" s="887"/>
      <c r="C1" s="936" t="s">
        <v>2</v>
      </c>
      <c r="D1" s="936"/>
      <c r="E1" s="887"/>
      <c r="F1" s="51"/>
      <c r="G1" s="51"/>
      <c r="H1" s="938" t="s">
        <v>157</v>
      </c>
    </row>
    <row r="2" spans="1:9" ht="12.75">
      <c r="A2" s="834"/>
      <c r="B2" s="887"/>
      <c r="C2" s="936"/>
      <c r="D2" s="936"/>
      <c r="E2" s="887"/>
      <c r="F2" s="51"/>
      <c r="G2" s="51"/>
      <c r="H2" s="936"/>
    </row>
    <row r="3" spans="1:9" ht="12.75">
      <c r="A3" s="834" t="s">
        <v>158</v>
      </c>
      <c r="B3" s="887"/>
      <c r="C3" s="936" t="s">
        <v>1461</v>
      </c>
      <c r="D3" s="936"/>
      <c r="E3" s="887"/>
      <c r="F3" s="51"/>
      <c r="G3" s="51"/>
      <c r="H3" s="936"/>
    </row>
    <row r="4" spans="1:9" ht="12.75">
      <c r="A4" s="834" t="s">
        <v>183</v>
      </c>
      <c r="C4" s="949" t="s">
        <v>1538</v>
      </c>
      <c r="F4" s="51"/>
      <c r="G4" s="51"/>
      <c r="H4" s="51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6.149999999999999" customHeight="1">
      <c r="A8" s="51"/>
      <c r="B8" s="838"/>
      <c r="C8" s="395"/>
      <c r="D8" s="395"/>
      <c r="F8" s="51"/>
      <c r="G8" s="51"/>
      <c r="H8" s="51"/>
    </row>
    <row r="9" spans="1:9" ht="15.6" customHeight="1">
      <c r="A9" s="839"/>
      <c r="B9" s="964">
        <v>451120</v>
      </c>
      <c r="C9" s="1001"/>
      <c r="D9" s="939" t="s">
        <v>185</v>
      </c>
      <c r="F9" s="928"/>
      <c r="G9" s="928"/>
      <c r="H9" s="1002">
        <f>SUM(H11:H12)</f>
        <v>0</v>
      </c>
    </row>
    <row r="10" spans="1:9" ht="15.6" customHeight="1">
      <c r="A10" s="839"/>
      <c r="B10" s="838"/>
      <c r="C10" s="907"/>
      <c r="D10" s="425"/>
      <c r="F10" s="928"/>
      <c r="G10" s="928"/>
      <c r="H10" s="928"/>
    </row>
    <row r="11" spans="1:9" ht="12.75">
      <c r="A11" s="926">
        <v>1</v>
      </c>
      <c r="B11" s="1003"/>
      <c r="C11" s="902" t="s">
        <v>691</v>
      </c>
      <c r="D11" s="903" t="s">
        <v>692</v>
      </c>
      <c r="E11" s="926" t="s">
        <v>197</v>
      </c>
      <c r="F11" s="972">
        <v>2140</v>
      </c>
      <c r="G11" s="1283"/>
      <c r="H11" s="972">
        <f>ROUND(G11*F11,2)</f>
        <v>0</v>
      </c>
      <c r="I11" s="1283"/>
    </row>
    <row r="12" spans="1:9" ht="12.75">
      <c r="A12" s="926">
        <v>2</v>
      </c>
      <c r="B12" s="1003"/>
      <c r="C12" s="956" t="s">
        <v>693</v>
      </c>
      <c r="D12" s="903" t="s">
        <v>694</v>
      </c>
      <c r="E12" s="926" t="s">
        <v>197</v>
      </c>
      <c r="F12" s="972">
        <v>2140</v>
      </c>
      <c r="G12" s="1283"/>
      <c r="H12" s="972">
        <f t="shared" ref="H12" si="0">ROUND(G12*F12,2)</f>
        <v>0</v>
      </c>
      <c r="I12" s="1283"/>
    </row>
    <row r="13" spans="1:9" ht="12.75">
      <c r="A13" s="839"/>
      <c r="B13" s="838"/>
      <c r="C13" s="395"/>
      <c r="D13" s="395"/>
      <c r="F13" s="928"/>
      <c r="G13" s="928"/>
      <c r="H13" s="928"/>
      <c r="I13" s="928"/>
    </row>
    <row r="14" spans="1:9" s="81" customFormat="1" ht="25.5">
      <c r="A14" s="840"/>
      <c r="B14" s="901">
        <v>452331</v>
      </c>
      <c r="C14" s="842"/>
      <c r="D14" s="945" t="s">
        <v>554</v>
      </c>
      <c r="E14" s="844"/>
      <c r="F14" s="845"/>
      <c r="G14" s="846"/>
      <c r="H14" s="847">
        <f>SUM(H16:H23)</f>
        <v>0</v>
      </c>
      <c r="I14" s="846"/>
    </row>
    <row r="15" spans="1:9" s="81" customFormat="1" ht="12.75">
      <c r="A15" s="848"/>
      <c r="B15" s="848"/>
      <c r="C15" s="425"/>
      <c r="D15" s="425"/>
      <c r="E15" s="848"/>
      <c r="F15" s="929"/>
      <c r="G15" s="929"/>
      <c r="H15" s="929"/>
      <c r="I15" s="929"/>
    </row>
    <row r="16" spans="1:9" ht="12.75">
      <c r="A16" s="953" t="s">
        <v>191</v>
      </c>
      <c r="B16" s="850"/>
      <c r="C16" s="902" t="s">
        <v>531</v>
      </c>
      <c r="D16" s="903" t="s">
        <v>532</v>
      </c>
      <c r="E16" s="1004" t="s">
        <v>197</v>
      </c>
      <c r="F16" s="948">
        <v>3204.3</v>
      </c>
      <c r="G16" s="1275"/>
      <c r="H16" s="855">
        <f>ROUND(G16*F16,2)</f>
        <v>0</v>
      </c>
      <c r="I16" s="1275"/>
    </row>
    <row r="17" spans="1:9" ht="25.5">
      <c r="A17" s="953" t="s">
        <v>194</v>
      </c>
      <c r="B17" s="850"/>
      <c r="C17" s="902" t="s">
        <v>614</v>
      </c>
      <c r="D17" s="425" t="s">
        <v>615</v>
      </c>
      <c r="E17" s="1004" t="s">
        <v>197</v>
      </c>
      <c r="F17" s="948">
        <v>411.6</v>
      </c>
      <c r="G17" s="1275"/>
      <c r="H17" s="855">
        <f t="shared" ref="H17:H23" si="1">ROUND(G17*F17,2)</f>
        <v>0</v>
      </c>
      <c r="I17" s="1275"/>
    </row>
    <row r="18" spans="1:9" s="81" customFormat="1" ht="25.5">
      <c r="A18" s="849">
        <v>5</v>
      </c>
      <c r="B18" s="849"/>
      <c r="C18" s="902" t="s">
        <v>695</v>
      </c>
      <c r="D18" s="903" t="s">
        <v>696</v>
      </c>
      <c r="E18" s="849" t="s">
        <v>197</v>
      </c>
      <c r="F18" s="1005">
        <v>2902</v>
      </c>
      <c r="G18" s="1284"/>
      <c r="H18" s="855">
        <f t="shared" si="1"/>
        <v>0</v>
      </c>
      <c r="I18" s="1284"/>
    </row>
    <row r="19" spans="1:9" s="81" customFormat="1" ht="25.5">
      <c r="A19" s="849">
        <v>6</v>
      </c>
      <c r="B19" s="849"/>
      <c r="C19" s="956" t="s">
        <v>1539</v>
      </c>
      <c r="D19" s="425" t="s">
        <v>1540</v>
      </c>
      <c r="E19" s="849" t="s">
        <v>188</v>
      </c>
      <c r="F19" s="1005">
        <v>50</v>
      </c>
      <c r="G19" s="1284"/>
      <c r="H19" s="855">
        <f t="shared" si="1"/>
        <v>0</v>
      </c>
      <c r="I19" s="1284"/>
    </row>
    <row r="20" spans="1:9" ht="25.5">
      <c r="A20" s="953" t="s">
        <v>204</v>
      </c>
      <c r="B20" s="850"/>
      <c r="C20" s="902" t="s">
        <v>470</v>
      </c>
      <c r="D20" s="903" t="s">
        <v>535</v>
      </c>
      <c r="E20" s="1004" t="s">
        <v>197</v>
      </c>
      <c r="F20" s="948">
        <v>1050</v>
      </c>
      <c r="G20" s="1275"/>
      <c r="H20" s="855">
        <f t="shared" si="1"/>
        <v>0</v>
      </c>
      <c r="I20" s="1275"/>
    </row>
    <row r="21" spans="1:9" ht="25.5">
      <c r="A21" s="953" t="s">
        <v>207</v>
      </c>
      <c r="B21" s="850"/>
      <c r="C21" s="902" t="s">
        <v>472</v>
      </c>
      <c r="D21" s="903" t="s">
        <v>697</v>
      </c>
      <c r="E21" s="1004" t="s">
        <v>197</v>
      </c>
      <c r="F21" s="948">
        <v>936.6</v>
      </c>
      <c r="G21" s="1275"/>
      <c r="H21" s="855">
        <f t="shared" si="1"/>
        <v>0</v>
      </c>
      <c r="I21" s="1275"/>
    </row>
    <row r="22" spans="1:9" ht="25.5">
      <c r="A22" s="953" t="s">
        <v>209</v>
      </c>
      <c r="B22" s="850"/>
      <c r="C22" s="902" t="s">
        <v>616</v>
      </c>
      <c r="D22" s="914" t="s">
        <v>698</v>
      </c>
      <c r="E22" s="1004" t="s">
        <v>197</v>
      </c>
      <c r="F22" s="948">
        <v>950</v>
      </c>
      <c r="G22" s="1275"/>
      <c r="H22" s="855">
        <f t="shared" si="1"/>
        <v>0</v>
      </c>
      <c r="I22" s="1275"/>
    </row>
    <row r="23" spans="1:9" ht="12.75">
      <c r="A23" s="953" t="s">
        <v>211</v>
      </c>
      <c r="B23" s="850"/>
      <c r="C23" s="902" t="s">
        <v>538</v>
      </c>
      <c r="D23" s="914" t="s">
        <v>699</v>
      </c>
      <c r="E23" s="1004" t="s">
        <v>176</v>
      </c>
      <c r="F23" s="948">
        <v>1052</v>
      </c>
      <c r="G23" s="1275"/>
      <c r="H23" s="855">
        <f t="shared" si="1"/>
        <v>0</v>
      </c>
      <c r="I23" s="1275"/>
    </row>
    <row r="24" spans="1:9" ht="12.75">
      <c r="A24" s="958"/>
      <c r="B24" s="862"/>
      <c r="C24" s="907"/>
      <c r="D24" s="966"/>
      <c r="E24" s="1006"/>
      <c r="F24" s="1007"/>
      <c r="G24" s="846"/>
      <c r="H24" s="846"/>
      <c r="I24" s="846"/>
    </row>
    <row r="25" spans="1:9" ht="12.75">
      <c r="A25" s="857"/>
      <c r="B25" s="901">
        <v>452341</v>
      </c>
      <c r="C25" s="842"/>
      <c r="D25" s="939" t="s">
        <v>714</v>
      </c>
      <c r="F25" s="928"/>
      <c r="G25" s="928"/>
      <c r="H25" s="847">
        <f>SUM(H27:H33)</f>
        <v>0</v>
      </c>
      <c r="I25" s="928"/>
    </row>
    <row r="26" spans="1:9" ht="12.75">
      <c r="A26" s="839"/>
      <c r="F26" s="928"/>
      <c r="G26" s="928"/>
      <c r="H26" s="928"/>
      <c r="I26" s="928"/>
    </row>
    <row r="27" spans="1:9" ht="12.75">
      <c r="A27" s="953" t="s">
        <v>213</v>
      </c>
      <c r="B27" s="850"/>
      <c r="C27" s="902" t="s">
        <v>700</v>
      </c>
      <c r="D27" s="914" t="s">
        <v>701</v>
      </c>
      <c r="E27" s="1004" t="s">
        <v>188</v>
      </c>
      <c r="F27" s="948">
        <v>1175.3</v>
      </c>
      <c r="G27" s="1275"/>
      <c r="H27" s="855">
        <f>ROUND(G27*F27,2)</f>
        <v>0</v>
      </c>
      <c r="I27" s="1275"/>
    </row>
    <row r="28" spans="1:9" ht="12.75">
      <c r="A28" s="953" t="s">
        <v>215</v>
      </c>
      <c r="B28" s="850"/>
      <c r="C28" s="902" t="s">
        <v>702</v>
      </c>
      <c r="D28" s="903" t="s">
        <v>703</v>
      </c>
      <c r="E28" s="1004" t="s">
        <v>176</v>
      </c>
      <c r="F28" s="948">
        <v>650</v>
      </c>
      <c r="G28" s="1275"/>
      <c r="H28" s="855">
        <f t="shared" ref="H28:H33" si="2">ROUND(G28*F28,2)</f>
        <v>0</v>
      </c>
      <c r="I28" s="1275"/>
    </row>
    <row r="29" spans="1:9" ht="25.5">
      <c r="A29" s="953" t="s">
        <v>217</v>
      </c>
      <c r="B29" s="850"/>
      <c r="C29" s="1008" t="s">
        <v>1541</v>
      </c>
      <c r="D29" s="903" t="s">
        <v>1542</v>
      </c>
      <c r="E29" s="1004" t="s">
        <v>180</v>
      </c>
      <c r="F29" s="948">
        <v>6</v>
      </c>
      <c r="G29" s="1275"/>
      <c r="H29" s="855">
        <f t="shared" si="2"/>
        <v>0</v>
      </c>
      <c r="I29" s="1275"/>
    </row>
    <row r="30" spans="1:9" ht="12.75">
      <c r="A30" s="953" t="s">
        <v>219</v>
      </c>
      <c r="B30" s="850"/>
      <c r="C30" s="1008" t="s">
        <v>1543</v>
      </c>
      <c r="D30" s="903" t="s">
        <v>1544</v>
      </c>
      <c r="E30" s="1004" t="s">
        <v>180</v>
      </c>
      <c r="F30" s="948">
        <v>20</v>
      </c>
      <c r="G30" s="1275"/>
      <c r="H30" s="855">
        <f t="shared" si="2"/>
        <v>0</v>
      </c>
      <c r="I30" s="1275"/>
    </row>
    <row r="31" spans="1:9" s="112" customFormat="1" ht="12.75">
      <c r="A31" s="1531" t="s">
        <v>221</v>
      </c>
      <c r="B31" s="1532"/>
      <c r="C31" s="1540" t="s">
        <v>438</v>
      </c>
      <c r="D31" s="1601" t="s">
        <v>704</v>
      </c>
      <c r="E31" s="1602" t="s">
        <v>180</v>
      </c>
      <c r="F31" s="1603">
        <v>193</v>
      </c>
      <c r="G31" s="1537"/>
      <c r="H31" s="1538">
        <f t="shared" si="2"/>
        <v>0</v>
      </c>
      <c r="I31" s="1537"/>
    </row>
    <row r="32" spans="1:9" s="112" customFormat="1" ht="12.75">
      <c r="A32" s="913" t="s">
        <v>223</v>
      </c>
      <c r="B32" s="850"/>
      <c r="C32" s="1009" t="s">
        <v>1280</v>
      </c>
      <c r="D32" s="1010" t="s">
        <v>1281</v>
      </c>
      <c r="E32" s="1011" t="s">
        <v>180</v>
      </c>
      <c r="F32" s="1012">
        <v>10</v>
      </c>
      <c r="G32" s="1275"/>
      <c r="H32" s="855">
        <f t="shared" si="2"/>
        <v>0</v>
      </c>
      <c r="I32" s="1275"/>
    </row>
    <row r="33" spans="1:9" s="112" customFormat="1" ht="12.75">
      <c r="A33" s="173" t="s">
        <v>292</v>
      </c>
      <c r="B33" s="85"/>
      <c r="C33" s="1457" t="s">
        <v>1802</v>
      </c>
      <c r="D33" s="1455" t="s">
        <v>1803</v>
      </c>
      <c r="E33" s="1458" t="s">
        <v>180</v>
      </c>
      <c r="F33" s="1456">
        <v>40</v>
      </c>
      <c r="G33" s="1275"/>
      <c r="H33" s="855">
        <f t="shared" si="2"/>
        <v>0</v>
      </c>
      <c r="I33" s="1275"/>
    </row>
    <row r="34" spans="1:9" ht="12.75">
      <c r="A34" s="857"/>
      <c r="B34" s="874"/>
      <c r="D34" s="876"/>
      <c r="E34" s="860"/>
      <c r="F34" s="1013"/>
      <c r="G34" s="1013"/>
      <c r="H34" s="868"/>
      <c r="I34" s="1013"/>
    </row>
    <row r="35" spans="1:9" s="395" customFormat="1" ht="12.75">
      <c r="A35" s="943"/>
      <c r="B35" s="901">
        <v>452622</v>
      </c>
      <c r="C35" s="842"/>
      <c r="D35" s="945" t="s">
        <v>555</v>
      </c>
      <c r="E35" s="838"/>
      <c r="H35" s="847">
        <f>SUM(H37)</f>
        <v>0</v>
      </c>
    </row>
    <row r="36" spans="1:9" ht="12.75">
      <c r="A36" s="857"/>
      <c r="B36" s="874"/>
      <c r="D36" s="876"/>
      <c r="E36" s="860"/>
      <c r="F36" s="1013"/>
      <c r="H36" s="868"/>
      <c r="I36" s="868"/>
    </row>
    <row r="37" spans="1:9" ht="25.5">
      <c r="A37" s="1531" t="s">
        <v>293</v>
      </c>
      <c r="B37" s="1532"/>
      <c r="C37" s="1540" t="s">
        <v>542</v>
      </c>
      <c r="D37" s="1601" t="s">
        <v>543</v>
      </c>
      <c r="E37" s="1602" t="s">
        <v>197</v>
      </c>
      <c r="F37" s="1603">
        <v>411.6</v>
      </c>
      <c r="G37" s="1624"/>
      <c r="H37" s="1625">
        <f>ROUND(F37*G37,2)</f>
        <v>0</v>
      </c>
      <c r="I37" s="1624"/>
    </row>
    <row r="38" spans="1:9" ht="12.75">
      <c r="A38" s="1070"/>
      <c r="B38" s="862"/>
      <c r="C38" s="907"/>
      <c r="D38" s="966"/>
      <c r="E38" s="1006"/>
      <c r="F38" s="1007"/>
      <c r="G38" s="395"/>
      <c r="H38" s="1402"/>
      <c r="I38" s="395"/>
    </row>
    <row r="39" spans="1:9" s="395" customFormat="1" ht="12.75">
      <c r="A39" s="943"/>
      <c r="B39" s="901">
        <v>453162</v>
      </c>
      <c r="C39" s="842"/>
      <c r="D39" s="945" t="s">
        <v>362</v>
      </c>
      <c r="E39" s="838"/>
      <c r="H39" s="847">
        <f>SUM(H41)</f>
        <v>0</v>
      </c>
    </row>
    <row r="40" spans="1:9" ht="12.75">
      <c r="A40" s="857"/>
      <c r="B40" s="874"/>
      <c r="D40" s="876"/>
      <c r="E40" s="860"/>
      <c r="F40" s="1013"/>
      <c r="H40" s="868"/>
      <c r="I40" s="868"/>
    </row>
    <row r="41" spans="1:9" ht="12.75">
      <c r="A41" s="953" t="s">
        <v>294</v>
      </c>
      <c r="B41" s="850"/>
      <c r="C41" s="902" t="s">
        <v>1786</v>
      </c>
      <c r="D41" s="914" t="s">
        <v>1787</v>
      </c>
      <c r="E41" s="1004" t="s">
        <v>180</v>
      </c>
      <c r="F41" s="948">
        <v>10</v>
      </c>
      <c r="G41" s="1280"/>
      <c r="H41" s="1014">
        <f>ROUND(F41*G41,2)</f>
        <v>0</v>
      </c>
      <c r="I41" s="1280"/>
    </row>
    <row r="42" spans="1:9" ht="12.75">
      <c r="A42" s="857"/>
      <c r="B42" s="874"/>
      <c r="D42" s="876"/>
      <c r="E42" s="860"/>
      <c r="F42" s="1013"/>
      <c r="H42" s="868"/>
      <c r="I42" s="868"/>
    </row>
    <row r="43" spans="1:9" ht="12.75">
      <c r="A43" s="958"/>
      <c r="B43" s="950">
        <v>453230</v>
      </c>
      <c r="C43" s="907"/>
      <c r="D43" s="939" t="s">
        <v>715</v>
      </c>
      <c r="E43" s="1006"/>
      <c r="F43" s="1007"/>
      <c r="G43" s="846"/>
      <c r="H43" s="970">
        <f>SUM(H45:H45)</f>
        <v>0</v>
      </c>
      <c r="I43" s="846"/>
    </row>
    <row r="44" spans="1:9" ht="12.75">
      <c r="A44" s="958"/>
      <c r="B44" s="862"/>
      <c r="C44" s="907"/>
      <c r="D44" s="966"/>
      <c r="E44" s="1006"/>
      <c r="F44" s="1007"/>
      <c r="G44" s="846"/>
      <c r="H44" s="846"/>
      <c r="I44" s="846"/>
    </row>
    <row r="45" spans="1:9" ht="25.5">
      <c r="A45" s="953" t="s">
        <v>478</v>
      </c>
      <c r="B45" s="850"/>
      <c r="C45" s="902" t="s">
        <v>711</v>
      </c>
      <c r="D45" s="903" t="s">
        <v>712</v>
      </c>
      <c r="E45" s="1004" t="s">
        <v>197</v>
      </c>
      <c r="F45" s="948">
        <v>3772.6</v>
      </c>
      <c r="G45" s="1275"/>
      <c r="H45" s="855">
        <f>ROUND(G45*F45,2)</f>
        <v>0</v>
      </c>
      <c r="I45" s="1275"/>
    </row>
    <row r="46" spans="1:9" ht="12.75">
      <c r="A46" s="857"/>
      <c r="B46" s="865"/>
      <c r="C46" s="886"/>
      <c r="D46" s="878"/>
      <c r="E46" s="860"/>
      <c r="F46" s="1013"/>
      <c r="H46" s="1013"/>
    </row>
    <row r="47" spans="1:9" ht="15">
      <c r="A47" s="857"/>
      <c r="B47" s="860"/>
      <c r="C47" s="877"/>
      <c r="D47" s="869" t="s">
        <v>181</v>
      </c>
      <c r="E47" s="870"/>
      <c r="F47" s="1015"/>
      <c r="G47" s="872"/>
      <c r="H47" s="873">
        <f>H43+H39+H35+H25+H14+H9</f>
        <v>0</v>
      </c>
    </row>
    <row r="48" spans="1:9" ht="12.75">
      <c r="A48" s="857"/>
      <c r="B48" s="874"/>
      <c r="C48" s="875"/>
      <c r="D48" s="876"/>
      <c r="E48" s="857"/>
      <c r="F48" s="1013"/>
      <c r="H48" s="1013"/>
    </row>
    <row r="49" spans="1:8" ht="12.75">
      <c r="A49" s="857"/>
      <c r="B49" s="874"/>
      <c r="C49" s="875"/>
      <c r="E49" s="860"/>
      <c r="H49" s="1013"/>
    </row>
    <row r="50" spans="1:8" ht="12.75">
      <c r="A50" s="857"/>
      <c r="B50" s="874"/>
      <c r="C50" s="875"/>
      <c r="D50" s="876"/>
      <c r="E50" s="860"/>
    </row>
    <row r="51" spans="1:8" s="52" customFormat="1" ht="12.75" customHeight="1">
      <c r="A51" s="857"/>
      <c r="B51" s="874"/>
      <c r="C51" s="875"/>
      <c r="D51" s="876"/>
      <c r="E51" s="860"/>
      <c r="F51" s="861"/>
      <c r="G51" s="868"/>
      <c r="H51" s="861"/>
    </row>
    <row r="52" spans="1:8" s="52" customFormat="1" ht="12.75">
      <c r="A52" s="857"/>
      <c r="B52" s="874"/>
      <c r="C52" s="875"/>
      <c r="D52" s="876"/>
      <c r="E52" s="860"/>
      <c r="F52" s="861"/>
      <c r="G52" s="868"/>
      <c r="H52" s="861"/>
    </row>
    <row r="53" spans="1:8" ht="12.75">
      <c r="A53" s="857"/>
      <c r="B53" s="874"/>
      <c r="C53" s="875"/>
      <c r="D53" s="876"/>
      <c r="E53" s="860"/>
    </row>
    <row r="54" spans="1:8" s="52" customFormat="1" ht="12.75" customHeight="1">
      <c r="A54" s="857"/>
      <c r="B54" s="874"/>
      <c r="C54" s="875"/>
      <c r="D54" s="876"/>
      <c r="E54" s="860"/>
      <c r="F54" s="861"/>
      <c r="G54" s="868"/>
      <c r="H54" s="861"/>
    </row>
    <row r="55" spans="1:8" ht="12.75">
      <c r="A55" s="857"/>
      <c r="B55" s="865"/>
      <c r="C55" s="866"/>
      <c r="D55" s="879"/>
      <c r="E55" s="860"/>
    </row>
    <row r="56" spans="1:8" ht="12.75">
      <c r="A56" s="857"/>
      <c r="B56" s="865"/>
      <c r="C56" s="866"/>
      <c r="D56" s="879"/>
      <c r="E56" s="860"/>
    </row>
    <row r="57" spans="1:8" ht="12.75">
      <c r="A57" s="857"/>
      <c r="B57" s="865"/>
      <c r="C57" s="866"/>
      <c r="D57" s="879"/>
      <c r="E57" s="860"/>
    </row>
    <row r="58" spans="1:8" ht="15.75">
      <c r="A58" s="857"/>
      <c r="B58" s="880"/>
      <c r="C58" s="881"/>
      <c r="D58" s="867"/>
      <c r="E58" s="882"/>
    </row>
    <row r="59" spans="1:8" ht="12.75">
      <c r="A59" s="857"/>
      <c r="B59" s="874"/>
      <c r="C59" s="883"/>
      <c r="D59" s="876"/>
      <c r="E59" s="857"/>
    </row>
    <row r="60" spans="1:8" s="52" customFormat="1" ht="12.75" customHeight="1">
      <c r="A60" s="857"/>
      <c r="B60" s="865"/>
      <c r="C60" s="866"/>
      <c r="D60" s="878"/>
      <c r="E60" s="860"/>
      <c r="F60" s="861"/>
      <c r="G60" s="868"/>
      <c r="H60" s="861"/>
    </row>
    <row r="61" spans="1:8" s="52" customFormat="1" ht="12.75" customHeight="1">
      <c r="A61" s="857"/>
      <c r="B61" s="880"/>
      <c r="C61" s="881"/>
      <c r="D61" s="867"/>
      <c r="E61" s="882"/>
      <c r="F61" s="861"/>
      <c r="G61" s="868"/>
      <c r="H61" s="861"/>
    </row>
    <row r="62" spans="1:8" ht="12.75">
      <c r="A62" s="857"/>
      <c r="B62" s="865"/>
      <c r="C62" s="866"/>
      <c r="D62" s="867"/>
      <c r="E62" s="860"/>
    </row>
    <row r="63" spans="1:8" ht="12.75">
      <c r="A63" s="857"/>
      <c r="B63" s="865"/>
      <c r="C63" s="866"/>
      <c r="D63" s="867"/>
      <c r="E63" s="860"/>
    </row>
    <row r="64" spans="1:8" ht="12.75">
      <c r="A64" s="857"/>
      <c r="B64" s="865"/>
      <c r="C64" s="866"/>
      <c r="D64" s="879"/>
      <c r="E64" s="860"/>
    </row>
    <row r="65" spans="1:8" ht="12.75">
      <c r="A65" s="857"/>
      <c r="B65" s="865"/>
      <c r="C65" s="866"/>
      <c r="D65" s="879"/>
      <c r="E65" s="860"/>
    </row>
    <row r="66" spans="1:8" ht="12.75">
      <c r="A66" s="857"/>
      <c r="B66" s="865"/>
      <c r="C66" s="866"/>
      <c r="D66" s="879"/>
      <c r="E66" s="860"/>
    </row>
    <row r="67" spans="1:8" ht="15.75">
      <c r="A67" s="857"/>
      <c r="B67" s="880"/>
      <c r="C67" s="881"/>
      <c r="D67" s="867"/>
      <c r="E67" s="882"/>
    </row>
    <row r="68" spans="1:8" ht="15.75">
      <c r="A68" s="857"/>
      <c r="B68" s="880"/>
      <c r="C68" s="881"/>
      <c r="D68" s="884"/>
      <c r="E68" s="882"/>
    </row>
    <row r="69" spans="1:8" ht="12.75">
      <c r="A69" s="857"/>
      <c r="B69" s="865"/>
      <c r="C69" s="866"/>
      <c r="D69" s="878"/>
      <c r="E69" s="860"/>
    </row>
    <row r="70" spans="1:8" ht="12.75">
      <c r="A70" s="857"/>
      <c r="B70" s="865"/>
      <c r="C70" s="866"/>
      <c r="D70" s="867"/>
      <c r="E70" s="860"/>
    </row>
    <row r="71" spans="1:8" ht="12.75">
      <c r="A71" s="857"/>
      <c r="B71" s="865"/>
      <c r="C71" s="866"/>
      <c r="D71" s="867"/>
      <c r="E71" s="860"/>
    </row>
    <row r="72" spans="1:8" ht="12.75">
      <c r="A72" s="857"/>
      <c r="B72" s="865"/>
      <c r="C72" s="866"/>
      <c r="D72" s="879"/>
      <c r="E72" s="860"/>
    </row>
    <row r="73" spans="1:8" ht="12.75">
      <c r="A73" s="857"/>
      <c r="B73" s="865"/>
      <c r="C73" s="866"/>
      <c r="D73" s="879"/>
      <c r="E73" s="860"/>
    </row>
    <row r="74" spans="1:8" ht="12.75">
      <c r="A74" s="857"/>
      <c r="B74" s="865"/>
      <c r="C74" s="866"/>
      <c r="D74" s="879"/>
      <c r="E74" s="860"/>
    </row>
    <row r="75" spans="1:8" ht="12.75">
      <c r="A75" s="857"/>
      <c r="B75" s="865"/>
      <c r="C75" s="866"/>
      <c r="D75" s="867"/>
      <c r="E75" s="860"/>
    </row>
    <row r="76" spans="1:8" ht="12.75">
      <c r="A76" s="857"/>
      <c r="B76" s="865"/>
      <c r="C76" s="866"/>
      <c r="D76" s="879"/>
      <c r="E76" s="860"/>
    </row>
    <row r="77" spans="1:8" ht="12.75">
      <c r="A77" s="857"/>
      <c r="B77" s="865"/>
      <c r="C77" s="866"/>
      <c r="D77" s="878"/>
      <c r="E77" s="860"/>
    </row>
    <row r="78" spans="1:8" ht="13.5" customHeight="1">
      <c r="A78" s="857"/>
      <c r="B78" s="865"/>
      <c r="C78" s="866"/>
      <c r="D78" s="867"/>
      <c r="E78" s="860"/>
    </row>
    <row r="79" spans="1:8" ht="13.5" customHeight="1">
      <c r="A79" s="857"/>
      <c r="B79" s="865"/>
      <c r="C79" s="866"/>
      <c r="D79" s="879"/>
      <c r="E79" s="860"/>
    </row>
    <row r="80" spans="1:8" s="52" customFormat="1" ht="12.75">
      <c r="A80" s="857"/>
      <c r="B80" s="865"/>
      <c r="C80" s="866"/>
      <c r="D80" s="879"/>
      <c r="E80" s="860"/>
      <c r="F80" s="861"/>
      <c r="G80" s="868"/>
      <c r="H80" s="861"/>
    </row>
    <row r="81" spans="1:8" s="52" customFormat="1" ht="12.75">
      <c r="A81" s="857"/>
      <c r="B81" s="865"/>
      <c r="C81" s="866"/>
      <c r="D81" s="879"/>
      <c r="E81" s="860"/>
      <c r="F81" s="861"/>
      <c r="G81" s="868"/>
      <c r="H81" s="861"/>
    </row>
    <row r="82" spans="1:8" s="52" customFormat="1" ht="12.75">
      <c r="A82" s="857"/>
      <c r="B82" s="865"/>
      <c r="C82" s="866"/>
      <c r="D82" s="867"/>
      <c r="E82" s="860"/>
      <c r="F82" s="861"/>
      <c r="G82" s="868"/>
      <c r="H82" s="861"/>
    </row>
    <row r="83" spans="1:8" ht="13.5" customHeight="1">
      <c r="A83" s="857"/>
      <c r="B83" s="865"/>
      <c r="C83" s="866"/>
      <c r="D83" s="879"/>
      <c r="E83" s="860"/>
    </row>
    <row r="84" spans="1:8" ht="13.5" customHeight="1">
      <c r="A84" s="857"/>
      <c r="B84" s="865"/>
      <c r="C84" s="866"/>
      <c r="D84" s="878"/>
      <c r="E84" s="860"/>
    </row>
    <row r="85" spans="1:8" s="52" customFormat="1" ht="12.75">
      <c r="A85" s="857"/>
      <c r="B85" s="860"/>
      <c r="C85" s="877"/>
      <c r="D85" s="885"/>
      <c r="E85" s="860"/>
      <c r="F85" s="861"/>
      <c r="G85" s="868"/>
      <c r="H85" s="861"/>
    </row>
    <row r="86" spans="1:8" s="52" customFormat="1" ht="12.75">
      <c r="A86" s="857"/>
      <c r="B86" s="860"/>
      <c r="C86" s="877"/>
      <c r="D86" s="877"/>
      <c r="E86" s="860"/>
      <c r="F86" s="861"/>
      <c r="G86" s="868"/>
      <c r="H86" s="861"/>
    </row>
    <row r="87" spans="1:8" s="52" customFormat="1" ht="12.75">
      <c r="A87" s="857"/>
      <c r="B87" s="874"/>
      <c r="C87" s="883"/>
      <c r="D87" s="876"/>
      <c r="E87" s="857"/>
      <c r="F87" s="861"/>
      <c r="G87" s="868"/>
      <c r="H87" s="861"/>
    </row>
    <row r="88" spans="1:8" s="52" customFormat="1" ht="12.75">
      <c r="A88" s="857"/>
      <c r="B88" s="865"/>
      <c r="C88" s="886"/>
      <c r="D88" s="879"/>
      <c r="E88" s="860"/>
      <c r="F88" s="861"/>
      <c r="G88" s="868"/>
      <c r="H88" s="861"/>
    </row>
    <row r="89" spans="1:8" s="52" customFormat="1" ht="12.75">
      <c r="A89" s="857"/>
      <c r="B89" s="865"/>
      <c r="C89" s="886"/>
      <c r="D89" s="879"/>
      <c r="E89" s="860"/>
      <c r="F89" s="861"/>
      <c r="G89" s="868"/>
      <c r="H89" s="861"/>
    </row>
    <row r="90" spans="1:8" s="52" customFormat="1" ht="12.75">
      <c r="A90" s="857"/>
      <c r="B90" s="860"/>
      <c r="C90" s="877"/>
      <c r="D90" s="885"/>
      <c r="E90" s="860"/>
      <c r="F90" s="861"/>
      <c r="G90" s="868"/>
      <c r="H90" s="861"/>
    </row>
    <row r="91" spans="1:8" s="52" customFormat="1" ht="12.75">
      <c r="A91" s="857"/>
      <c r="B91" s="860"/>
      <c r="C91" s="877"/>
      <c r="D91" s="877"/>
      <c r="E91" s="860"/>
      <c r="F91" s="861"/>
      <c r="G91" s="868"/>
      <c r="H91" s="861"/>
    </row>
    <row r="92" spans="1:8" s="52" customFormat="1" ht="12.75">
      <c r="A92" s="857"/>
      <c r="B92" s="874"/>
      <c r="C92" s="883"/>
      <c r="D92" s="876"/>
      <c r="E92" s="857"/>
      <c r="F92" s="861"/>
      <c r="G92" s="868"/>
      <c r="H92" s="861"/>
    </row>
    <row r="93" spans="1:8" ht="13.5" customHeight="1">
      <c r="A93" s="857"/>
      <c r="B93" s="874"/>
      <c r="C93" s="883"/>
      <c r="D93" s="876"/>
      <c r="E93" s="857"/>
    </row>
    <row r="94" spans="1:8" s="52" customFormat="1" ht="12.75">
      <c r="A94" s="857"/>
      <c r="B94" s="865"/>
      <c r="C94" s="886"/>
      <c r="D94" s="878"/>
      <c r="E94" s="860"/>
      <c r="F94" s="861"/>
      <c r="G94" s="868"/>
      <c r="H94" s="861"/>
    </row>
    <row r="95" spans="1:8" s="52" customFormat="1" ht="12.75">
      <c r="A95" s="857"/>
      <c r="B95" s="865"/>
      <c r="C95" s="886"/>
      <c r="D95" s="879"/>
      <c r="E95" s="860"/>
      <c r="F95" s="861"/>
      <c r="G95" s="868"/>
      <c r="H95" s="861"/>
    </row>
    <row r="96" spans="1:8" ht="13.5" customHeight="1">
      <c r="A96" s="857"/>
      <c r="B96" s="865"/>
      <c r="C96" s="886"/>
      <c r="D96" s="878"/>
      <c r="E96" s="860"/>
    </row>
    <row r="97" spans="1:8" ht="13.5" customHeight="1">
      <c r="A97" s="857"/>
      <c r="B97" s="865"/>
      <c r="C97" s="886"/>
      <c r="D97" s="878"/>
      <c r="E97" s="860"/>
    </row>
    <row r="98" spans="1:8" s="52" customFormat="1" ht="12.75">
      <c r="A98" s="857"/>
      <c r="B98" s="865"/>
      <c r="C98" s="886"/>
      <c r="D98" s="878"/>
      <c r="E98" s="860"/>
      <c r="F98" s="861"/>
      <c r="G98" s="868"/>
      <c r="H98" s="861"/>
    </row>
    <row r="99" spans="1:8" s="52" customFormat="1" ht="12.75">
      <c r="A99" s="857"/>
      <c r="B99" s="865"/>
      <c r="C99" s="886"/>
      <c r="D99" s="879"/>
      <c r="E99" s="860"/>
      <c r="F99" s="861"/>
      <c r="G99" s="868"/>
      <c r="H99" s="861"/>
    </row>
    <row r="100" spans="1:8" ht="13.5" customHeight="1">
      <c r="A100" s="857"/>
      <c r="B100" s="860"/>
      <c r="C100" s="877"/>
      <c r="D100" s="877"/>
      <c r="E100" s="860"/>
    </row>
    <row r="101" spans="1:8" ht="13.5" customHeight="1">
      <c r="B101" s="840"/>
      <c r="C101" s="888"/>
      <c r="D101" s="889"/>
      <c r="E101" s="887"/>
    </row>
    <row r="102" spans="1:8" ht="13.5" customHeight="1">
      <c r="B102" s="848"/>
      <c r="C102" s="890"/>
      <c r="D102" s="425"/>
    </row>
    <row r="105" spans="1:8" ht="13.5" customHeight="1">
      <c r="B105" s="840"/>
      <c r="C105" s="888"/>
      <c r="D105" s="889"/>
      <c r="E105" s="887"/>
    </row>
    <row r="106" spans="1:8" ht="13.5" customHeight="1">
      <c r="B106" s="848"/>
      <c r="C106" s="890"/>
      <c r="D106" s="425"/>
    </row>
    <row r="107" spans="1:8" s="52" customFormat="1" ht="12.75">
      <c r="A107" s="887"/>
      <c r="B107" s="839"/>
      <c r="C107" s="51"/>
      <c r="D107" s="891"/>
      <c r="E107" s="839"/>
      <c r="F107" s="861"/>
      <c r="G107" s="868"/>
      <c r="H107" s="861"/>
    </row>
    <row r="108" spans="1:8" ht="13.5" customHeight="1">
      <c r="D108" s="891"/>
    </row>
    <row r="109" spans="1:8" ht="13.5" customHeight="1">
      <c r="D109" s="891"/>
    </row>
    <row r="110" spans="1:8" ht="13.5" customHeight="1">
      <c r="D110" s="891"/>
    </row>
    <row r="111" spans="1:8" ht="13.5" customHeight="1">
      <c r="D111" s="891"/>
    </row>
    <row r="114" spans="1:9" ht="13.5" customHeight="1">
      <c r="B114" s="848"/>
      <c r="C114" s="890"/>
      <c r="D114" s="425"/>
    </row>
    <row r="115" spans="1:9" ht="13.5" customHeight="1">
      <c r="D115" s="892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</row>
    <row r="137" spans="1:9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</row>
    <row r="138" spans="1:9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51"/>
    </row>
    <row r="139" spans="1:9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51"/>
    </row>
    <row r="140" spans="1:9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51"/>
    </row>
    <row r="141" spans="1:9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51"/>
    </row>
    <row r="142" spans="1:9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51"/>
    </row>
    <row r="143" spans="1:9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51"/>
    </row>
    <row r="144" spans="1:9" s="113" customFormat="1" ht="13.5" customHeight="1">
      <c r="A144" s="887"/>
      <c r="B144" s="839"/>
      <c r="C144" s="51"/>
      <c r="D144" s="51"/>
      <c r="E144" s="839"/>
      <c r="F144" s="861"/>
      <c r="G144" s="868"/>
      <c r="H144" s="861"/>
      <c r="I144" s="51"/>
    </row>
    <row r="145" spans="1:9" s="113" customFormat="1" ht="13.5" customHeight="1">
      <c r="A145" s="887"/>
      <c r="B145" s="839"/>
      <c r="C145" s="51"/>
      <c r="D145" s="51"/>
      <c r="E145" s="839"/>
      <c r="F145" s="861"/>
      <c r="G145" s="868"/>
      <c r="H145" s="861"/>
      <c r="I145" s="51"/>
    </row>
    <row r="146" spans="1:9" s="113" customFormat="1" ht="13.5" customHeight="1">
      <c r="A146" s="887"/>
      <c r="B146" s="839"/>
      <c r="C146" s="51"/>
      <c r="D146" s="51"/>
      <c r="E146" s="839"/>
      <c r="F146" s="861"/>
      <c r="G146" s="868"/>
      <c r="H146" s="861"/>
      <c r="I146" s="51"/>
    </row>
    <row r="147" spans="1:9" s="113" customFormat="1" ht="13.5" customHeight="1">
      <c r="A147" s="887"/>
      <c r="B147" s="839"/>
      <c r="C147" s="51"/>
      <c r="D147" s="51"/>
      <c r="E147" s="839"/>
      <c r="F147" s="861"/>
      <c r="G147" s="868"/>
      <c r="H147" s="861"/>
      <c r="I147" s="51"/>
    </row>
    <row r="148" spans="1:9" s="113" customFormat="1" ht="13.5" customHeight="1">
      <c r="A148" s="887"/>
      <c r="B148" s="839"/>
      <c r="C148" s="51"/>
      <c r="D148" s="51"/>
      <c r="E148" s="839"/>
      <c r="F148" s="861"/>
      <c r="G148" s="868"/>
      <c r="H148" s="861"/>
      <c r="I148" s="51"/>
    </row>
    <row r="149" spans="1:9" s="113" customFormat="1" ht="13.5" customHeight="1">
      <c r="A149" s="887"/>
      <c r="B149" s="839"/>
      <c r="C149" s="51"/>
      <c r="D149" s="51"/>
      <c r="E149" s="839"/>
      <c r="F149" s="861"/>
      <c r="G149" s="868"/>
      <c r="H149" s="861"/>
      <c r="I149" s="51"/>
    </row>
    <row r="150" spans="1:9" s="113" customFormat="1" ht="13.5" customHeight="1">
      <c r="A150" s="887"/>
      <c r="B150" s="839"/>
      <c r="C150" s="51"/>
      <c r="D150" s="51"/>
      <c r="E150" s="839"/>
      <c r="F150" s="861"/>
      <c r="G150" s="868"/>
      <c r="H150" s="861"/>
      <c r="I150" s="51"/>
    </row>
    <row r="151" spans="1:9" s="113" customFormat="1" ht="13.5" customHeight="1">
      <c r="A151" s="887"/>
      <c r="B151" s="839"/>
      <c r="C151" s="51"/>
      <c r="D151" s="51"/>
      <c r="E151" s="839"/>
      <c r="F151" s="861"/>
      <c r="G151" s="868"/>
      <c r="H151" s="861"/>
      <c r="I151" s="51"/>
    </row>
    <row r="152" spans="1:9" s="113" customFormat="1" ht="13.5" customHeight="1">
      <c r="A152" s="887"/>
      <c r="B152" s="839"/>
      <c r="C152" s="51"/>
      <c r="D152" s="51"/>
      <c r="E152" s="839"/>
      <c r="F152" s="861"/>
      <c r="G152" s="868"/>
      <c r="H152" s="861"/>
      <c r="I152" s="51"/>
    </row>
    <row r="153" spans="1:9" s="113" customFormat="1" ht="13.5" customHeight="1">
      <c r="A153" s="887"/>
      <c r="B153" s="839"/>
      <c r="C153" s="51"/>
      <c r="D153" s="51"/>
      <c r="E153" s="839"/>
      <c r="F153" s="861"/>
      <c r="G153" s="868"/>
      <c r="H153" s="861"/>
      <c r="I153" s="51"/>
    </row>
    <row r="154" spans="1:9" s="113" customFormat="1" ht="13.5" customHeight="1">
      <c r="A154" s="887"/>
      <c r="B154" s="839"/>
      <c r="C154" s="51"/>
      <c r="D154" s="51"/>
      <c r="E154" s="839"/>
      <c r="F154" s="861"/>
      <c r="G154" s="868"/>
      <c r="H154" s="861"/>
      <c r="I154" s="51"/>
    </row>
    <row r="155" spans="1:9" ht="13.5" customHeight="1">
      <c r="H155" s="51"/>
    </row>
    <row r="156" spans="1:9" ht="13.5" customHeight="1">
      <c r="H156" s="51"/>
    </row>
    <row r="157" spans="1:9" ht="13.5" customHeight="1">
      <c r="H157" s="51"/>
    </row>
    <row r="158" spans="1:9" ht="13.5" customHeight="1">
      <c r="H158" s="51"/>
    </row>
    <row r="159" spans="1:9" ht="13.5" customHeight="1">
      <c r="H159" s="51"/>
    </row>
    <row r="160" spans="1:9" ht="13.5" customHeight="1">
      <c r="H160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5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1">
    <tabColor rgb="FFFFFF99"/>
  </sheetPr>
  <dimension ref="A1:K169"/>
  <sheetViews>
    <sheetView view="pageBreakPreview" topLeftCell="A13" zoomScaleNormal="115" zoomScaleSheetLayoutView="100" workbookViewId="0">
      <selection activeCell="D20" sqref="D20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1" width="9.140625" style="949"/>
    <col min="12" max="16384" width="9.140625" style="51"/>
  </cols>
  <sheetData>
    <row r="1" spans="1:11" s="897" customFormat="1" thickBot="1">
      <c r="A1" s="893" t="s">
        <v>156</v>
      </c>
      <c r="B1" s="894"/>
      <c r="C1" s="895" t="s">
        <v>2</v>
      </c>
      <c r="D1" s="896"/>
      <c r="E1" s="894"/>
      <c r="H1" s="898" t="s">
        <v>157</v>
      </c>
      <c r="K1" s="900"/>
    </row>
    <row r="2" spans="1:11" s="897" customFormat="1" ht="12.75">
      <c r="A2" s="893"/>
      <c r="B2" s="894"/>
      <c r="C2" s="895"/>
      <c r="D2" s="895"/>
      <c r="E2" s="894"/>
      <c r="H2" s="895"/>
      <c r="K2" s="900"/>
    </row>
    <row r="3" spans="1:11" s="897" customFormat="1" ht="12.75">
      <c r="A3" s="893" t="s">
        <v>158</v>
      </c>
      <c r="B3" s="894"/>
      <c r="C3" s="895" t="s">
        <v>1545</v>
      </c>
      <c r="D3" s="895"/>
      <c r="E3" s="894"/>
      <c r="H3" s="895"/>
      <c r="K3" s="900"/>
    </row>
    <row r="4" spans="1:11" ht="12.75">
      <c r="A4" s="834" t="s">
        <v>160</v>
      </c>
      <c r="B4" s="899"/>
      <c r="C4" s="900" t="s">
        <v>1465</v>
      </c>
      <c r="D4" s="897"/>
      <c r="E4" s="899"/>
      <c r="F4" s="897"/>
      <c r="G4" s="897"/>
      <c r="H4" s="897"/>
    </row>
    <row r="5" spans="1:11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  <c r="K5" s="1016"/>
    </row>
    <row r="6" spans="1:11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11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11" ht="13.5" customHeight="1">
      <c r="A8" s="51"/>
      <c r="B8" s="838"/>
      <c r="C8" s="395"/>
      <c r="D8" s="395"/>
      <c r="F8" s="51"/>
      <c r="G8" s="51"/>
      <c r="H8" s="51"/>
    </row>
    <row r="9" spans="1:11" s="81" customFormat="1" ht="12.75" customHeight="1">
      <c r="A9" s="857"/>
      <c r="B9" s="901">
        <v>452341</v>
      </c>
      <c r="C9" s="842"/>
      <c r="D9" s="843" t="s">
        <v>172</v>
      </c>
      <c r="E9" s="839"/>
      <c r="F9" s="51"/>
      <c r="G9" s="51"/>
      <c r="H9" s="847">
        <f>SUM(H11:H12)</f>
        <v>0</v>
      </c>
    </row>
    <row r="10" spans="1:11" s="81" customFormat="1" ht="12.75" customHeight="1">
      <c r="A10" s="857"/>
      <c r="B10" s="901"/>
      <c r="C10" s="842"/>
      <c r="D10" s="843"/>
      <c r="E10" s="839"/>
      <c r="F10" s="51"/>
      <c r="G10" s="51"/>
      <c r="H10" s="51"/>
    </row>
    <row r="11" spans="1:11" s="81" customFormat="1" ht="38.25">
      <c r="A11" s="953" t="s">
        <v>173</v>
      </c>
      <c r="B11" s="850"/>
      <c r="C11" s="956" t="s">
        <v>174</v>
      </c>
      <c r="D11" s="914" t="s">
        <v>175</v>
      </c>
      <c r="E11" s="1017" t="s">
        <v>176</v>
      </c>
      <c r="F11" s="1018">
        <v>85</v>
      </c>
      <c r="G11" s="1275"/>
      <c r="H11" s="855">
        <f>ROUND(F11*G11,2)</f>
        <v>0</v>
      </c>
      <c r="I11" s="1275"/>
    </row>
    <row r="12" spans="1:11" ht="38.25">
      <c r="A12" s="953" t="s">
        <v>177</v>
      </c>
      <c r="B12" s="850"/>
      <c r="C12" s="956" t="s">
        <v>178</v>
      </c>
      <c r="D12" s="914" t="s">
        <v>179</v>
      </c>
      <c r="E12" s="1017" t="s">
        <v>180</v>
      </c>
      <c r="F12" s="1018">
        <v>216</v>
      </c>
      <c r="G12" s="1275"/>
      <c r="H12" s="855">
        <f>ROUND(F12*G12,2)</f>
        <v>0</v>
      </c>
      <c r="I12" s="1275"/>
      <c r="K12" s="51"/>
    </row>
    <row r="13" spans="1:11" ht="12.75">
      <c r="A13" s="857"/>
      <c r="B13" s="865"/>
      <c r="C13" s="886"/>
      <c r="D13" s="878"/>
      <c r="E13" s="860"/>
      <c r="K13" s="51"/>
    </row>
    <row r="14" spans="1:11" ht="15">
      <c r="A14" s="857"/>
      <c r="B14" s="860"/>
      <c r="C14" s="877"/>
      <c r="D14" s="869" t="s">
        <v>181</v>
      </c>
      <c r="E14" s="870"/>
      <c r="F14" s="871"/>
      <c r="G14" s="872"/>
      <c r="H14" s="873">
        <f>H9</f>
        <v>0</v>
      </c>
      <c r="K14" s="51"/>
    </row>
    <row r="15" spans="1:11" ht="12.75">
      <c r="A15" s="51"/>
      <c r="C15" s="949"/>
      <c r="F15" s="949"/>
      <c r="G15" s="51"/>
      <c r="H15" s="51"/>
      <c r="K15" s="51"/>
    </row>
    <row r="16" spans="1:11" ht="12.75">
      <c r="A16" s="51"/>
      <c r="C16" s="949"/>
      <c r="F16" s="949"/>
      <c r="G16" s="51"/>
      <c r="H16" s="51"/>
      <c r="K16" s="51"/>
    </row>
    <row r="17" spans="2:6" s="51" customFormat="1" ht="12.75">
      <c r="B17" s="839"/>
      <c r="C17" s="949"/>
      <c r="E17" s="839"/>
      <c r="F17" s="949"/>
    </row>
    <row r="18" spans="2:6" s="51" customFormat="1" ht="12.75">
      <c r="B18" s="839"/>
      <c r="C18" s="949"/>
      <c r="E18" s="839"/>
      <c r="F18" s="949"/>
    </row>
    <row r="19" spans="2:6" s="51" customFormat="1" ht="12.75">
      <c r="B19" s="839"/>
      <c r="C19" s="949"/>
      <c r="E19" s="839"/>
      <c r="F19" s="949"/>
    </row>
    <row r="20" spans="2:6" s="51" customFormat="1" ht="12.75">
      <c r="B20" s="839"/>
      <c r="C20" s="949"/>
      <c r="E20" s="839"/>
      <c r="F20" s="949"/>
    </row>
    <row r="21" spans="2:6" s="51" customFormat="1" ht="12.75">
      <c r="B21" s="839"/>
      <c r="C21" s="949"/>
      <c r="E21" s="839"/>
      <c r="F21" s="949"/>
    </row>
    <row r="22" spans="2:6" s="51" customFormat="1" ht="12.75">
      <c r="B22" s="839"/>
      <c r="C22" s="949"/>
      <c r="E22" s="839"/>
      <c r="F22" s="949"/>
    </row>
    <row r="23" spans="2:6" s="51" customFormat="1" ht="12.75">
      <c r="B23" s="839"/>
      <c r="C23" s="949"/>
      <c r="E23" s="839"/>
      <c r="F23" s="949"/>
    </row>
    <row r="24" spans="2:6" s="51" customFormat="1" ht="12.75">
      <c r="B24" s="839"/>
      <c r="C24" s="949"/>
      <c r="E24" s="839"/>
      <c r="F24" s="949"/>
    </row>
    <row r="25" spans="2:6" s="51" customFormat="1" ht="12.75">
      <c r="B25" s="839"/>
      <c r="C25" s="949"/>
      <c r="E25" s="839"/>
      <c r="F25" s="949"/>
    </row>
    <row r="26" spans="2:6" s="51" customFormat="1" ht="12.75">
      <c r="B26" s="839"/>
      <c r="C26" s="949"/>
      <c r="E26" s="839"/>
      <c r="F26" s="949"/>
    </row>
    <row r="27" spans="2:6" s="51" customFormat="1" ht="12.75">
      <c r="B27" s="839"/>
      <c r="C27" s="949"/>
      <c r="E27" s="839"/>
      <c r="F27" s="949"/>
    </row>
    <row r="28" spans="2:6" s="51" customFormat="1" ht="12.75">
      <c r="B28" s="839"/>
      <c r="C28" s="949"/>
      <c r="E28" s="839"/>
      <c r="F28" s="949"/>
    </row>
    <row r="29" spans="2:6" s="51" customFormat="1" ht="12.75">
      <c r="B29" s="839"/>
      <c r="C29" s="949"/>
      <c r="E29" s="839"/>
      <c r="F29" s="949"/>
    </row>
    <row r="30" spans="2:6" s="51" customFormat="1" ht="12.75">
      <c r="B30" s="839"/>
      <c r="C30" s="949"/>
      <c r="E30" s="839"/>
      <c r="F30" s="949"/>
    </row>
    <row r="31" spans="2:6" s="51" customFormat="1" ht="12.75">
      <c r="B31" s="839"/>
      <c r="C31" s="949"/>
      <c r="E31" s="839"/>
      <c r="F31" s="1019"/>
    </row>
    <row r="32" spans="2:6" s="51" customFormat="1" ht="12.75">
      <c r="B32" s="839"/>
      <c r="C32" s="949"/>
      <c r="E32" s="839"/>
      <c r="F32" s="949"/>
    </row>
    <row r="33" spans="1:11" ht="12.75">
      <c r="A33" s="51"/>
      <c r="C33" s="949"/>
      <c r="F33" s="949"/>
      <c r="G33" s="51"/>
      <c r="H33" s="51"/>
      <c r="K33" s="51"/>
    </row>
    <row r="34" spans="1:11" ht="12.75">
      <c r="A34" s="51"/>
      <c r="C34" s="949"/>
      <c r="F34" s="949"/>
      <c r="G34" s="51"/>
      <c r="H34" s="51"/>
      <c r="K34" s="51"/>
    </row>
    <row r="35" spans="1:11" ht="12.75">
      <c r="A35" s="51"/>
      <c r="C35" s="949"/>
      <c r="F35" s="949"/>
      <c r="G35" s="51"/>
      <c r="H35" s="51"/>
      <c r="K35" s="51"/>
    </row>
    <row r="36" spans="1:11" ht="12.75">
      <c r="A36" s="51"/>
      <c r="C36" s="949"/>
      <c r="F36" s="949"/>
      <c r="G36" s="51"/>
      <c r="H36" s="51"/>
      <c r="K36" s="51"/>
    </row>
    <row r="37" spans="1:11" ht="12.75">
      <c r="A37" s="51"/>
      <c r="C37" s="949"/>
      <c r="F37" s="949"/>
      <c r="G37" s="51"/>
      <c r="H37" s="51"/>
      <c r="K37" s="51"/>
    </row>
    <row r="38" spans="1:11" ht="12.75">
      <c r="A38" s="51"/>
      <c r="C38" s="949"/>
      <c r="F38" s="949"/>
      <c r="G38" s="51"/>
      <c r="H38" s="51"/>
      <c r="K38" s="51"/>
    </row>
    <row r="39" spans="1:11" ht="12.75">
      <c r="A39" s="51"/>
      <c r="C39" s="949"/>
      <c r="F39" s="949"/>
      <c r="G39" s="51"/>
      <c r="H39" s="51"/>
      <c r="K39" s="51"/>
    </row>
    <row r="40" spans="1:11" ht="12.75">
      <c r="A40" s="51"/>
      <c r="C40" s="949"/>
      <c r="F40" s="949"/>
      <c r="G40" s="51"/>
      <c r="H40" s="51"/>
      <c r="K40" s="51"/>
    </row>
    <row r="41" spans="1:11" ht="12.75">
      <c r="A41" s="51"/>
      <c r="C41" s="949"/>
      <c r="F41" s="949"/>
      <c r="G41" s="51"/>
      <c r="H41" s="51"/>
      <c r="K41" s="51"/>
    </row>
    <row r="42" spans="1:11" ht="12.75">
      <c r="A42" s="51"/>
      <c r="C42" s="949"/>
      <c r="F42" s="949"/>
      <c r="G42" s="51"/>
      <c r="H42" s="51"/>
      <c r="K42" s="51"/>
    </row>
    <row r="43" spans="1:11" ht="12.75">
      <c r="A43" s="51"/>
      <c r="C43" s="949"/>
      <c r="F43" s="949"/>
      <c r="G43" s="51"/>
      <c r="H43" s="51"/>
      <c r="K43" s="51"/>
    </row>
    <row r="44" spans="1:11" ht="12.75">
      <c r="A44" s="51"/>
      <c r="C44" s="949"/>
      <c r="F44" s="949"/>
      <c r="G44" s="51"/>
      <c r="H44" s="51"/>
      <c r="K44" s="51"/>
    </row>
    <row r="45" spans="1:11" ht="12.75">
      <c r="A45" s="51"/>
      <c r="C45" s="949"/>
      <c r="F45" s="949"/>
      <c r="G45" s="51"/>
      <c r="H45" s="51"/>
      <c r="K45" s="51"/>
    </row>
    <row r="46" spans="1:11" ht="13.5" customHeight="1">
      <c r="A46" s="857"/>
      <c r="B46" s="874"/>
      <c r="C46" s="875"/>
      <c r="D46" s="876"/>
      <c r="E46" s="857"/>
      <c r="K46" s="51"/>
    </row>
    <row r="47" spans="1:11" s="52" customFormat="1" ht="12.75">
      <c r="A47" s="857"/>
      <c r="B47" s="857"/>
      <c r="C47" s="857"/>
      <c r="D47" s="51"/>
      <c r="E47" s="860"/>
      <c r="F47" s="861"/>
      <c r="G47" s="868"/>
      <c r="H47" s="861"/>
      <c r="I47" s="51"/>
    </row>
    <row r="48" spans="1:11" s="112" customFormat="1" ht="12.75">
      <c r="A48" s="857"/>
      <c r="B48" s="857"/>
      <c r="C48" s="857"/>
      <c r="E48" s="865"/>
      <c r="F48" s="861"/>
      <c r="G48" s="868"/>
      <c r="H48" s="861"/>
      <c r="I48" s="51"/>
    </row>
    <row r="49" spans="1:11" ht="13.5" customHeight="1">
      <c r="A49" s="857"/>
      <c r="B49" s="857"/>
      <c r="C49" s="857"/>
      <c r="E49" s="865"/>
      <c r="K49" s="51"/>
    </row>
    <row r="50" spans="1:11" ht="12.75">
      <c r="A50" s="857"/>
      <c r="B50" s="857"/>
      <c r="C50" s="857"/>
      <c r="E50" s="865"/>
      <c r="I50" s="113"/>
      <c r="K50" s="51"/>
    </row>
    <row r="51" spans="1:11" ht="12.75">
      <c r="A51" s="857"/>
      <c r="B51" s="857"/>
      <c r="C51" s="857"/>
      <c r="E51" s="860"/>
      <c r="K51" s="51"/>
    </row>
    <row r="52" spans="1:11" ht="12.75">
      <c r="A52" s="857"/>
      <c r="B52" s="857"/>
      <c r="C52" s="857"/>
      <c r="E52" s="860"/>
      <c r="K52" s="51"/>
    </row>
    <row r="53" spans="1:11" ht="12.75">
      <c r="A53" s="857"/>
      <c r="B53" s="857"/>
      <c r="C53" s="857"/>
      <c r="E53" s="860"/>
      <c r="K53" s="51"/>
    </row>
    <row r="54" spans="1:11" ht="12.75">
      <c r="A54" s="857"/>
      <c r="B54" s="857"/>
      <c r="C54" s="857"/>
      <c r="E54" s="860"/>
      <c r="K54" s="51"/>
    </row>
    <row r="55" spans="1:11" ht="12.75">
      <c r="A55" s="857"/>
      <c r="B55" s="857"/>
      <c r="C55" s="857"/>
      <c r="D55" s="876"/>
      <c r="E55" s="860"/>
      <c r="K55" s="51"/>
    </row>
    <row r="56" spans="1:11" ht="12.75">
      <c r="A56" s="857"/>
      <c r="B56" s="857"/>
      <c r="C56" s="857"/>
      <c r="D56" s="877"/>
      <c r="E56" s="860"/>
      <c r="K56" s="51"/>
    </row>
    <row r="57" spans="1:11" ht="12.75">
      <c r="A57" s="857"/>
      <c r="B57" s="857"/>
      <c r="C57" s="857"/>
      <c r="D57" s="876"/>
      <c r="E57" s="857"/>
      <c r="K57" s="51"/>
    </row>
    <row r="58" spans="1:11" ht="12.75">
      <c r="A58" s="857"/>
      <c r="B58" s="857"/>
      <c r="C58" s="857"/>
      <c r="D58" s="878"/>
      <c r="E58" s="860"/>
      <c r="K58" s="51"/>
    </row>
    <row r="59" spans="1:11" ht="12.75">
      <c r="A59" s="857"/>
      <c r="B59" s="857"/>
      <c r="C59" s="857"/>
      <c r="D59" s="867"/>
      <c r="E59" s="860"/>
      <c r="K59" s="51"/>
    </row>
    <row r="60" spans="1:11" s="52" customFormat="1" ht="12.75" customHeight="1">
      <c r="A60" s="857"/>
      <c r="B60" s="857"/>
      <c r="C60" s="857"/>
      <c r="D60" s="879"/>
      <c r="E60" s="860"/>
      <c r="F60" s="861"/>
      <c r="G60" s="868"/>
      <c r="H60" s="861"/>
    </row>
    <row r="61" spans="1:11" s="52" customFormat="1" ht="12.75">
      <c r="A61" s="857"/>
      <c r="B61" s="857"/>
      <c r="C61" s="857"/>
      <c r="D61" s="879"/>
      <c r="E61" s="860"/>
      <c r="F61" s="861"/>
      <c r="G61" s="868"/>
      <c r="H61" s="861"/>
    </row>
    <row r="62" spans="1:11" ht="12.75">
      <c r="A62" s="857"/>
      <c r="B62" s="865"/>
      <c r="C62" s="866"/>
      <c r="D62" s="879"/>
      <c r="E62" s="860"/>
      <c r="K62" s="51"/>
    </row>
    <row r="63" spans="1:11" s="52" customFormat="1" ht="12.75" customHeight="1">
      <c r="A63" s="857"/>
      <c r="B63" s="865"/>
      <c r="C63" s="866"/>
      <c r="D63" s="867"/>
      <c r="E63" s="860"/>
      <c r="F63" s="861"/>
      <c r="G63" s="868"/>
      <c r="H63" s="861"/>
    </row>
    <row r="64" spans="1:11" ht="12.75">
      <c r="A64" s="857"/>
      <c r="B64" s="865"/>
      <c r="C64" s="866"/>
      <c r="D64" s="879"/>
      <c r="E64" s="860"/>
      <c r="K64" s="51"/>
    </row>
    <row r="65" spans="1:11" ht="12.75">
      <c r="A65" s="857"/>
      <c r="B65" s="865"/>
      <c r="C65" s="866"/>
      <c r="D65" s="879"/>
      <c r="E65" s="860"/>
      <c r="K65" s="51"/>
    </row>
    <row r="66" spans="1:11" ht="12.75">
      <c r="A66" s="857"/>
      <c r="B66" s="865"/>
      <c r="C66" s="866"/>
      <c r="D66" s="879"/>
      <c r="E66" s="860"/>
      <c r="K66" s="51"/>
    </row>
    <row r="67" spans="1:11" ht="15.75">
      <c r="A67" s="857"/>
      <c r="B67" s="880"/>
      <c r="C67" s="881"/>
      <c r="D67" s="867"/>
      <c r="E67" s="882"/>
      <c r="K67" s="51"/>
    </row>
    <row r="68" spans="1:11" ht="12.75">
      <c r="A68" s="857"/>
      <c r="B68" s="874"/>
      <c r="C68" s="883"/>
      <c r="D68" s="876"/>
      <c r="E68" s="857"/>
    </row>
    <row r="69" spans="1:11" s="52" customFormat="1" ht="12.75" customHeight="1">
      <c r="A69" s="857"/>
      <c r="B69" s="865"/>
      <c r="C69" s="866"/>
      <c r="D69" s="878"/>
      <c r="E69" s="860"/>
      <c r="F69" s="861"/>
      <c r="G69" s="868"/>
      <c r="H69" s="861"/>
      <c r="K69" s="1020"/>
    </row>
    <row r="70" spans="1:11" s="52" customFormat="1" ht="12.75" customHeight="1">
      <c r="A70" s="857"/>
      <c r="B70" s="880"/>
      <c r="C70" s="881"/>
      <c r="D70" s="867"/>
      <c r="E70" s="882"/>
      <c r="F70" s="861"/>
      <c r="G70" s="868"/>
      <c r="H70" s="861"/>
      <c r="K70" s="1020"/>
    </row>
    <row r="71" spans="1:11" ht="12.75">
      <c r="A71" s="857"/>
      <c r="B71" s="865"/>
      <c r="C71" s="866"/>
      <c r="D71" s="867"/>
      <c r="E71" s="860"/>
    </row>
    <row r="72" spans="1:11" ht="12.75">
      <c r="A72" s="857"/>
      <c r="B72" s="865"/>
      <c r="C72" s="866"/>
      <c r="D72" s="867"/>
      <c r="E72" s="860"/>
    </row>
    <row r="73" spans="1:11" ht="12.75">
      <c r="A73" s="857"/>
      <c r="B73" s="865"/>
      <c r="C73" s="866"/>
      <c r="D73" s="879"/>
      <c r="E73" s="860"/>
    </row>
    <row r="74" spans="1:11" ht="12.75">
      <c r="A74" s="857"/>
      <c r="B74" s="865"/>
      <c r="C74" s="866"/>
      <c r="D74" s="879"/>
      <c r="E74" s="860"/>
    </row>
    <row r="75" spans="1:11" ht="12.75">
      <c r="A75" s="857"/>
      <c r="B75" s="865"/>
      <c r="C75" s="866"/>
      <c r="D75" s="879"/>
      <c r="E75" s="860"/>
    </row>
    <row r="76" spans="1:11" ht="15.75">
      <c r="A76" s="857"/>
      <c r="B76" s="880"/>
      <c r="C76" s="881"/>
      <c r="D76" s="867"/>
      <c r="E76" s="882"/>
    </row>
    <row r="77" spans="1:11" ht="15.75">
      <c r="A77" s="857"/>
      <c r="B77" s="880"/>
      <c r="C77" s="881"/>
      <c r="D77" s="884"/>
      <c r="E77" s="882"/>
    </row>
    <row r="78" spans="1:11" ht="12.75">
      <c r="A78" s="857"/>
      <c r="B78" s="865"/>
      <c r="C78" s="866"/>
      <c r="D78" s="878"/>
      <c r="E78" s="860"/>
    </row>
    <row r="79" spans="1:11" ht="12.75">
      <c r="A79" s="857"/>
      <c r="B79" s="865"/>
      <c r="C79" s="866"/>
      <c r="D79" s="867"/>
      <c r="E79" s="860"/>
    </row>
    <row r="80" spans="1:11" ht="12.75">
      <c r="A80" s="857"/>
      <c r="B80" s="865"/>
      <c r="C80" s="866"/>
      <c r="D80" s="867"/>
      <c r="E80" s="860"/>
    </row>
    <row r="81" spans="1:11" ht="12.75">
      <c r="A81" s="857"/>
      <c r="B81" s="865"/>
      <c r="C81" s="866"/>
      <c r="D81" s="879"/>
      <c r="E81" s="860"/>
    </row>
    <row r="82" spans="1:11" ht="12.75">
      <c r="A82" s="857"/>
      <c r="B82" s="865"/>
      <c r="C82" s="866"/>
      <c r="D82" s="879"/>
      <c r="E82" s="860"/>
    </row>
    <row r="83" spans="1:11" ht="12.75">
      <c r="A83" s="857"/>
      <c r="B83" s="865"/>
      <c r="C83" s="866"/>
      <c r="D83" s="879"/>
      <c r="E83" s="860"/>
    </row>
    <row r="84" spans="1:11" ht="12.75">
      <c r="A84" s="857"/>
      <c r="B84" s="865"/>
      <c r="C84" s="866"/>
      <c r="D84" s="867"/>
      <c r="E84" s="860"/>
    </row>
    <row r="85" spans="1:11" ht="12.75">
      <c r="A85" s="857"/>
      <c r="B85" s="865"/>
      <c r="C85" s="866"/>
      <c r="D85" s="879"/>
      <c r="E85" s="860"/>
    </row>
    <row r="86" spans="1:11" ht="12.75">
      <c r="A86" s="857"/>
      <c r="B86" s="865"/>
      <c r="C86" s="866"/>
      <c r="D86" s="878"/>
      <c r="E86" s="860"/>
    </row>
    <row r="87" spans="1:11" ht="13.5" customHeight="1">
      <c r="A87" s="857"/>
      <c r="B87" s="865"/>
      <c r="C87" s="866"/>
      <c r="D87" s="867"/>
      <c r="E87" s="860"/>
    </row>
    <row r="88" spans="1:11" ht="13.5" customHeight="1">
      <c r="A88" s="857"/>
      <c r="B88" s="865"/>
      <c r="C88" s="866"/>
      <c r="D88" s="879"/>
      <c r="E88" s="860"/>
    </row>
    <row r="89" spans="1:11" s="52" customFormat="1" ht="12.75">
      <c r="A89" s="857"/>
      <c r="B89" s="865"/>
      <c r="C89" s="866"/>
      <c r="D89" s="879"/>
      <c r="E89" s="860"/>
      <c r="F89" s="861"/>
      <c r="G89" s="868"/>
      <c r="H89" s="861"/>
      <c r="K89" s="1020"/>
    </row>
    <row r="90" spans="1:11" s="52" customFormat="1" ht="12.75">
      <c r="A90" s="857"/>
      <c r="B90" s="865"/>
      <c r="C90" s="866"/>
      <c r="D90" s="879"/>
      <c r="E90" s="860"/>
      <c r="F90" s="861"/>
      <c r="G90" s="868"/>
      <c r="H90" s="861"/>
      <c r="K90" s="1020"/>
    </row>
    <row r="91" spans="1:11" s="52" customFormat="1" ht="12.75">
      <c r="A91" s="857"/>
      <c r="B91" s="865"/>
      <c r="C91" s="866"/>
      <c r="D91" s="867"/>
      <c r="E91" s="860"/>
      <c r="F91" s="861"/>
      <c r="G91" s="868"/>
      <c r="H91" s="861"/>
      <c r="K91" s="1020"/>
    </row>
    <row r="92" spans="1:11" ht="13.5" customHeight="1">
      <c r="A92" s="857"/>
      <c r="B92" s="865"/>
      <c r="C92" s="866"/>
      <c r="D92" s="879"/>
      <c r="E92" s="860"/>
    </row>
    <row r="93" spans="1:11" ht="13.5" customHeight="1">
      <c r="A93" s="857"/>
      <c r="B93" s="865"/>
      <c r="C93" s="866"/>
      <c r="D93" s="878"/>
      <c r="E93" s="860"/>
    </row>
    <row r="94" spans="1:11" s="52" customFormat="1" ht="12.75">
      <c r="A94" s="857"/>
      <c r="B94" s="860"/>
      <c r="C94" s="877"/>
      <c r="D94" s="885"/>
      <c r="E94" s="860"/>
      <c r="F94" s="861"/>
      <c r="G94" s="868"/>
      <c r="H94" s="861"/>
      <c r="K94" s="1020"/>
    </row>
    <row r="95" spans="1:11" s="52" customFormat="1" ht="12.75">
      <c r="A95" s="857"/>
      <c r="B95" s="860"/>
      <c r="C95" s="877"/>
      <c r="D95" s="877"/>
      <c r="E95" s="860"/>
      <c r="F95" s="861"/>
      <c r="G95" s="868"/>
      <c r="H95" s="861"/>
      <c r="K95" s="1020"/>
    </row>
    <row r="96" spans="1:11" s="52" customFormat="1" ht="12.75">
      <c r="A96" s="857"/>
      <c r="B96" s="874"/>
      <c r="C96" s="883"/>
      <c r="D96" s="876"/>
      <c r="E96" s="857"/>
      <c r="F96" s="861"/>
      <c r="G96" s="868"/>
      <c r="H96" s="861"/>
      <c r="K96" s="1020"/>
    </row>
    <row r="97" spans="1:11" s="52" customFormat="1" ht="12.75">
      <c r="A97" s="857"/>
      <c r="B97" s="865"/>
      <c r="C97" s="886"/>
      <c r="D97" s="879"/>
      <c r="E97" s="860"/>
      <c r="F97" s="861"/>
      <c r="G97" s="868"/>
      <c r="H97" s="861"/>
      <c r="K97" s="1020"/>
    </row>
    <row r="98" spans="1:11" s="52" customFormat="1" ht="12.75">
      <c r="A98" s="857"/>
      <c r="B98" s="865"/>
      <c r="C98" s="886"/>
      <c r="D98" s="879"/>
      <c r="E98" s="860"/>
      <c r="F98" s="861"/>
      <c r="G98" s="868"/>
      <c r="H98" s="861"/>
      <c r="K98" s="1020"/>
    </row>
    <row r="99" spans="1:11" s="52" customFormat="1" ht="12.75">
      <c r="A99" s="857"/>
      <c r="B99" s="860"/>
      <c r="C99" s="877"/>
      <c r="D99" s="885"/>
      <c r="E99" s="860"/>
      <c r="F99" s="861"/>
      <c r="G99" s="868"/>
      <c r="H99" s="861"/>
      <c r="K99" s="1020"/>
    </row>
    <row r="100" spans="1:11" s="52" customFormat="1" ht="12.75">
      <c r="A100" s="857"/>
      <c r="B100" s="860"/>
      <c r="C100" s="877"/>
      <c r="D100" s="877"/>
      <c r="E100" s="860"/>
      <c r="F100" s="861"/>
      <c r="G100" s="868"/>
      <c r="H100" s="861"/>
      <c r="K100" s="1020"/>
    </row>
    <row r="101" spans="1:11" s="52" customFormat="1" ht="12.75">
      <c r="A101" s="857"/>
      <c r="B101" s="874"/>
      <c r="C101" s="883"/>
      <c r="D101" s="876"/>
      <c r="E101" s="857"/>
      <c r="F101" s="861"/>
      <c r="G101" s="868"/>
      <c r="H101" s="861"/>
      <c r="K101" s="1020"/>
    </row>
    <row r="102" spans="1:11" ht="13.5" customHeight="1">
      <c r="A102" s="857"/>
      <c r="B102" s="874"/>
      <c r="C102" s="883"/>
      <c r="D102" s="876"/>
      <c r="E102" s="857"/>
    </row>
    <row r="103" spans="1:11" s="52" customFormat="1" ht="12.75">
      <c r="A103" s="857"/>
      <c r="B103" s="865"/>
      <c r="C103" s="886"/>
      <c r="D103" s="878"/>
      <c r="E103" s="860"/>
      <c r="F103" s="861"/>
      <c r="G103" s="868"/>
      <c r="H103" s="861"/>
      <c r="K103" s="1020"/>
    </row>
    <row r="104" spans="1:11" s="52" customFormat="1" ht="12.75">
      <c r="A104" s="857"/>
      <c r="B104" s="865"/>
      <c r="C104" s="886"/>
      <c r="D104" s="879"/>
      <c r="E104" s="860"/>
      <c r="F104" s="861"/>
      <c r="G104" s="868"/>
      <c r="H104" s="861"/>
      <c r="K104" s="1020"/>
    </row>
    <row r="105" spans="1:11" ht="13.5" customHeight="1">
      <c r="A105" s="857"/>
      <c r="B105" s="865"/>
      <c r="C105" s="886"/>
      <c r="D105" s="878"/>
      <c r="E105" s="860"/>
    </row>
    <row r="106" spans="1:11" ht="13.5" customHeight="1">
      <c r="A106" s="857"/>
      <c r="B106" s="865"/>
      <c r="C106" s="886"/>
      <c r="D106" s="878"/>
      <c r="E106" s="860"/>
    </row>
    <row r="107" spans="1:11" s="52" customFormat="1" ht="12.75">
      <c r="A107" s="857"/>
      <c r="B107" s="865"/>
      <c r="C107" s="886"/>
      <c r="D107" s="878"/>
      <c r="E107" s="860"/>
      <c r="F107" s="861"/>
      <c r="G107" s="868"/>
      <c r="H107" s="861"/>
      <c r="K107" s="1020"/>
    </row>
    <row r="108" spans="1:11" s="52" customFormat="1" ht="12.75">
      <c r="A108" s="857"/>
      <c r="B108" s="865"/>
      <c r="C108" s="886"/>
      <c r="D108" s="879"/>
      <c r="E108" s="860"/>
      <c r="F108" s="861"/>
      <c r="G108" s="868"/>
      <c r="H108" s="861"/>
      <c r="K108" s="1020"/>
    </row>
    <row r="109" spans="1:11" ht="13.5" customHeight="1">
      <c r="A109" s="857"/>
      <c r="B109" s="860"/>
      <c r="C109" s="877"/>
      <c r="D109" s="877"/>
      <c r="E109" s="860"/>
    </row>
    <row r="110" spans="1:11" ht="13.5" customHeight="1">
      <c r="B110" s="840"/>
      <c r="C110" s="888"/>
      <c r="D110" s="889"/>
      <c r="E110" s="887"/>
    </row>
    <row r="111" spans="1:11" ht="13.5" customHeight="1">
      <c r="B111" s="848"/>
      <c r="C111" s="890"/>
      <c r="D111" s="425"/>
    </row>
    <row r="114" spans="1:11" ht="13.5" customHeight="1">
      <c r="B114" s="840"/>
      <c r="C114" s="888"/>
      <c r="D114" s="889"/>
      <c r="E114" s="887"/>
    </row>
    <row r="115" spans="1:11" ht="13.5" customHeight="1">
      <c r="B115" s="848"/>
      <c r="C115" s="890"/>
      <c r="D115" s="425"/>
    </row>
    <row r="116" spans="1:11" s="52" customFormat="1" ht="12.75">
      <c r="A116" s="887"/>
      <c r="B116" s="839"/>
      <c r="C116" s="51"/>
      <c r="D116" s="891"/>
      <c r="E116" s="839"/>
      <c r="F116" s="861"/>
      <c r="G116" s="868"/>
      <c r="H116" s="861"/>
      <c r="K116" s="1020"/>
    </row>
    <row r="117" spans="1:11" ht="13.5" customHeight="1">
      <c r="D117" s="891"/>
    </row>
    <row r="118" spans="1:11" ht="13.5" customHeight="1">
      <c r="D118" s="891"/>
    </row>
    <row r="119" spans="1:11" ht="13.5" customHeight="1">
      <c r="D119" s="891"/>
    </row>
    <row r="120" spans="1:11" ht="13.5" customHeight="1">
      <c r="D120" s="891"/>
    </row>
    <row r="123" spans="1:11" ht="13.5" customHeight="1">
      <c r="B123" s="848"/>
      <c r="C123" s="890"/>
      <c r="D123" s="425"/>
    </row>
    <row r="124" spans="1:11" ht="13.5" customHeight="1">
      <c r="D124" s="892"/>
    </row>
    <row r="130" spans="1:11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  <c r="K130" s="1021"/>
    </row>
    <row r="131" spans="1:11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  <c r="K131" s="1021"/>
    </row>
    <row r="132" spans="1:11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  <c r="K132" s="1021"/>
    </row>
    <row r="133" spans="1:11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  <c r="K133" s="1021"/>
    </row>
    <row r="134" spans="1:11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  <c r="K134" s="1021"/>
    </row>
    <row r="135" spans="1:11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  <c r="K135" s="1021"/>
    </row>
    <row r="136" spans="1:11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  <c r="K136" s="1021"/>
    </row>
    <row r="137" spans="1:11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  <c r="K137" s="1021"/>
    </row>
    <row r="138" spans="1:11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51"/>
      <c r="K138" s="1021"/>
    </row>
    <row r="139" spans="1:11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51"/>
      <c r="K139" s="1021"/>
    </row>
    <row r="140" spans="1:11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51"/>
      <c r="K140" s="1021"/>
    </row>
    <row r="141" spans="1:11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51"/>
      <c r="K141" s="1021"/>
    </row>
    <row r="142" spans="1:11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51"/>
      <c r="K142" s="1021"/>
    </row>
    <row r="143" spans="1:11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51"/>
      <c r="K143" s="1021"/>
    </row>
    <row r="144" spans="1:11" s="113" customFormat="1" ht="13.5" customHeight="1">
      <c r="A144" s="887"/>
      <c r="B144" s="839"/>
      <c r="C144" s="51"/>
      <c r="D144" s="51"/>
      <c r="E144" s="839"/>
      <c r="F144" s="861"/>
      <c r="G144" s="868"/>
      <c r="H144" s="861"/>
      <c r="I144" s="51"/>
      <c r="K144" s="1021"/>
    </row>
    <row r="145" spans="1:11" s="113" customFormat="1" ht="13.5" customHeight="1">
      <c r="A145" s="887"/>
      <c r="B145" s="839"/>
      <c r="C145" s="51"/>
      <c r="D145" s="51"/>
      <c r="E145" s="839"/>
      <c r="F145" s="861"/>
      <c r="G145" s="868"/>
      <c r="H145" s="861"/>
      <c r="I145" s="51"/>
      <c r="K145" s="1021"/>
    </row>
    <row r="146" spans="1:11" s="113" customFormat="1" ht="13.5" customHeight="1">
      <c r="A146" s="887"/>
      <c r="B146" s="839"/>
      <c r="C146" s="51"/>
      <c r="D146" s="51"/>
      <c r="E146" s="839"/>
      <c r="F146" s="861"/>
      <c r="G146" s="868"/>
      <c r="H146" s="861"/>
      <c r="I146" s="51"/>
      <c r="K146" s="1021"/>
    </row>
    <row r="147" spans="1:11" s="113" customFormat="1" ht="13.5" customHeight="1">
      <c r="A147" s="887"/>
      <c r="B147" s="839"/>
      <c r="C147" s="51"/>
      <c r="D147" s="51"/>
      <c r="E147" s="839"/>
      <c r="F147" s="861"/>
      <c r="G147" s="868"/>
      <c r="H147" s="861"/>
      <c r="I147" s="51"/>
      <c r="K147" s="1021"/>
    </row>
    <row r="148" spans="1:11" s="113" customFormat="1" ht="13.5" customHeight="1">
      <c r="A148" s="887"/>
      <c r="B148" s="839"/>
      <c r="C148" s="51"/>
      <c r="D148" s="51"/>
      <c r="E148" s="839"/>
      <c r="F148" s="861"/>
      <c r="G148" s="868"/>
      <c r="H148" s="861"/>
      <c r="I148" s="51"/>
      <c r="K148" s="1021"/>
    </row>
    <row r="149" spans="1:11" s="113" customFormat="1" ht="13.5" customHeight="1">
      <c r="A149" s="887"/>
      <c r="B149" s="839"/>
      <c r="C149" s="51"/>
      <c r="D149" s="51"/>
      <c r="E149" s="839"/>
      <c r="F149" s="861"/>
      <c r="G149" s="868"/>
      <c r="H149" s="861"/>
      <c r="I149" s="51"/>
      <c r="K149" s="1021"/>
    </row>
    <row r="150" spans="1:11" s="113" customFormat="1" ht="13.5" customHeight="1">
      <c r="A150" s="887"/>
      <c r="B150" s="839"/>
      <c r="C150" s="51"/>
      <c r="D150" s="51"/>
      <c r="E150" s="839"/>
      <c r="F150" s="861"/>
      <c r="G150" s="868"/>
      <c r="H150" s="861"/>
      <c r="I150" s="51"/>
      <c r="K150" s="1021"/>
    </row>
    <row r="151" spans="1:11" s="113" customFormat="1" ht="13.5" customHeight="1">
      <c r="A151" s="887"/>
      <c r="B151" s="839"/>
      <c r="C151" s="51"/>
      <c r="D151" s="51"/>
      <c r="E151" s="839"/>
      <c r="F151" s="861"/>
      <c r="G151" s="868"/>
      <c r="H151" s="861"/>
      <c r="I151" s="51"/>
      <c r="K151" s="1021"/>
    </row>
    <row r="152" spans="1:11" s="113" customFormat="1" ht="13.5" customHeight="1">
      <c r="A152" s="887"/>
      <c r="B152" s="839"/>
      <c r="C152" s="51"/>
      <c r="D152" s="51"/>
      <c r="E152" s="839"/>
      <c r="F152" s="861"/>
      <c r="G152" s="868"/>
      <c r="H152" s="861"/>
      <c r="I152" s="51"/>
      <c r="K152" s="1021"/>
    </row>
    <row r="153" spans="1:11" s="113" customFormat="1" ht="13.5" customHeight="1">
      <c r="A153" s="887"/>
      <c r="B153" s="839"/>
      <c r="C153" s="51"/>
      <c r="D153" s="51"/>
      <c r="E153" s="839"/>
      <c r="F153" s="861"/>
      <c r="G153" s="868"/>
      <c r="H153" s="861"/>
      <c r="I153" s="51"/>
      <c r="K153" s="1021"/>
    </row>
    <row r="154" spans="1:11" s="113" customFormat="1" ht="13.5" customHeight="1">
      <c r="A154" s="887"/>
      <c r="B154" s="839"/>
      <c r="C154" s="51"/>
      <c r="D154" s="51"/>
      <c r="E154" s="839"/>
      <c r="F154" s="861"/>
      <c r="G154" s="868"/>
      <c r="H154" s="861"/>
      <c r="I154" s="51"/>
      <c r="K154" s="1021"/>
    </row>
    <row r="155" spans="1:11" s="113" customFormat="1" ht="13.5" customHeight="1">
      <c r="A155" s="887"/>
      <c r="B155" s="839"/>
      <c r="C155" s="51"/>
      <c r="D155" s="51"/>
      <c r="E155" s="839"/>
      <c r="F155" s="861"/>
      <c r="G155" s="868"/>
      <c r="H155" s="861"/>
      <c r="I155" s="51"/>
      <c r="K155" s="1021"/>
    </row>
    <row r="156" spans="1:11" s="113" customFormat="1" ht="13.5" customHeight="1">
      <c r="A156" s="887"/>
      <c r="B156" s="839"/>
      <c r="C156" s="51"/>
      <c r="D156" s="51"/>
      <c r="E156" s="839"/>
      <c r="F156" s="861"/>
      <c r="G156" s="868"/>
      <c r="H156" s="861"/>
      <c r="I156" s="51"/>
      <c r="K156" s="1021"/>
    </row>
    <row r="157" spans="1:11" s="113" customFormat="1" ht="13.5" customHeight="1">
      <c r="A157" s="887"/>
      <c r="B157" s="839"/>
      <c r="C157" s="51"/>
      <c r="D157" s="51"/>
      <c r="E157" s="839"/>
      <c r="F157" s="861"/>
      <c r="G157" s="868"/>
      <c r="H157" s="861"/>
      <c r="I157" s="51"/>
      <c r="K157" s="1021"/>
    </row>
    <row r="158" spans="1:11" s="113" customFormat="1" ht="13.5" customHeight="1">
      <c r="A158" s="887"/>
      <c r="B158" s="839"/>
      <c r="C158" s="51"/>
      <c r="D158" s="51"/>
      <c r="E158" s="839"/>
      <c r="F158" s="861"/>
      <c r="G158" s="868"/>
      <c r="H158" s="861"/>
      <c r="I158" s="51"/>
      <c r="K158" s="1021"/>
    </row>
    <row r="159" spans="1:11" s="113" customFormat="1" ht="13.5" customHeight="1">
      <c r="A159" s="887"/>
      <c r="B159" s="839"/>
      <c r="C159" s="51"/>
      <c r="D159" s="51"/>
      <c r="E159" s="839"/>
      <c r="F159" s="861"/>
      <c r="G159" s="868"/>
      <c r="H159" s="861"/>
      <c r="I159" s="51"/>
      <c r="K159" s="1021"/>
    </row>
    <row r="160" spans="1:11" s="113" customFormat="1" ht="13.5" customHeight="1">
      <c r="A160" s="887"/>
      <c r="B160" s="839"/>
      <c r="C160" s="51"/>
      <c r="D160" s="51"/>
      <c r="E160" s="839"/>
      <c r="F160" s="861"/>
      <c r="G160" s="868"/>
      <c r="H160" s="861"/>
      <c r="I160" s="51"/>
      <c r="K160" s="1021"/>
    </row>
    <row r="161" spans="1:11" s="113" customFormat="1" ht="13.5" customHeight="1">
      <c r="A161" s="887"/>
      <c r="B161" s="839"/>
      <c r="C161" s="51"/>
      <c r="D161" s="51"/>
      <c r="E161" s="839"/>
      <c r="F161" s="861"/>
      <c r="G161" s="868"/>
      <c r="H161" s="861"/>
      <c r="I161" s="51"/>
      <c r="K161" s="1021"/>
    </row>
    <row r="162" spans="1:11" s="113" customFormat="1" ht="13.5" customHeight="1">
      <c r="A162" s="887"/>
      <c r="B162" s="839"/>
      <c r="C162" s="51"/>
      <c r="D162" s="51"/>
      <c r="E162" s="839"/>
      <c r="F162" s="861"/>
      <c r="G162" s="868"/>
      <c r="H162" s="861"/>
      <c r="I162" s="51"/>
      <c r="K162" s="1021"/>
    </row>
    <row r="163" spans="1:11" s="113" customFormat="1" ht="13.5" customHeight="1">
      <c r="A163" s="887"/>
      <c r="B163" s="839"/>
      <c r="C163" s="51"/>
      <c r="D163" s="51"/>
      <c r="E163" s="839"/>
      <c r="F163" s="861"/>
      <c r="G163" s="868"/>
      <c r="H163" s="861"/>
      <c r="I163" s="51"/>
      <c r="K163" s="1021"/>
    </row>
    <row r="164" spans="1:11" ht="13.5" customHeight="1">
      <c r="H164" s="51"/>
    </row>
    <row r="165" spans="1:11" ht="13.5" customHeight="1">
      <c r="H165" s="51"/>
    </row>
    <row r="166" spans="1:11" ht="13.5" customHeight="1">
      <c r="H166" s="51"/>
    </row>
    <row r="167" spans="1:11" ht="13.5" customHeight="1">
      <c r="H167" s="51"/>
    </row>
    <row r="168" spans="1:11" ht="13.5" customHeight="1">
      <c r="H168" s="51"/>
    </row>
    <row r="169" spans="1:11" ht="13.5" customHeight="1">
      <c r="H169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2">
    <tabColor rgb="FFFFFF99"/>
  </sheetPr>
  <dimension ref="A1:I168"/>
  <sheetViews>
    <sheetView view="pageBreakPreview" topLeftCell="A31" zoomScaleNormal="115" zoomScaleSheetLayoutView="100" workbookViewId="0">
      <selection activeCell="D22" sqref="D22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6"/>
      <c r="E1" s="894"/>
      <c r="H1" s="898" t="s">
        <v>844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5">
      <c r="A3" s="893" t="s">
        <v>158</v>
      </c>
      <c r="B3" s="894"/>
      <c r="C3" s="895" t="s">
        <v>1467</v>
      </c>
      <c r="D3" s="1022"/>
      <c r="E3" s="894"/>
      <c r="H3" s="895"/>
    </row>
    <row r="4" spans="1:9" ht="12.75">
      <c r="A4" s="834" t="s">
        <v>160</v>
      </c>
      <c r="B4" s="899"/>
      <c r="C4" s="900" t="s">
        <v>1468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545" customFormat="1" ht="13.5" customHeight="1">
      <c r="B9" s="1024">
        <v>451111</v>
      </c>
      <c r="D9" s="1025" t="s">
        <v>553</v>
      </c>
      <c r="E9" s="1026"/>
      <c r="H9" s="1027">
        <f>SUM(H11:H16)</f>
        <v>0</v>
      </c>
    </row>
    <row r="10" spans="1:9" ht="13.5" customHeight="1">
      <c r="A10" s="51"/>
      <c r="B10" s="838"/>
      <c r="C10" s="395"/>
      <c r="D10" s="395"/>
      <c r="F10" s="51"/>
      <c r="G10" s="51"/>
      <c r="H10" s="51"/>
    </row>
    <row r="11" spans="1:9" ht="25.5">
      <c r="A11" s="926">
        <v>1</v>
      </c>
      <c r="B11" s="1003"/>
      <c r="C11" s="917" t="s">
        <v>521</v>
      </c>
      <c r="D11" s="919" t="s">
        <v>522</v>
      </c>
      <c r="E11" s="926" t="s">
        <v>197</v>
      </c>
      <c r="F11" s="972">
        <v>2250</v>
      </c>
      <c r="G11" s="1283"/>
      <c r="H11" s="972">
        <f>ROUND(F11*G11,2)</f>
        <v>0</v>
      </c>
      <c r="I11" s="1283"/>
    </row>
    <row r="12" spans="1:9" ht="25.5">
      <c r="A12" s="926">
        <v>2</v>
      </c>
      <c r="B12" s="1003"/>
      <c r="C12" s="917" t="s">
        <v>523</v>
      </c>
      <c r="D12" s="919" t="s">
        <v>524</v>
      </c>
      <c r="E12" s="926" t="s">
        <v>197</v>
      </c>
      <c r="F12" s="972">
        <v>2250</v>
      </c>
      <c r="G12" s="1283"/>
      <c r="H12" s="972">
        <f t="shared" ref="H12:H16" si="0">ROUND(F12*G12,2)</f>
        <v>0</v>
      </c>
      <c r="I12" s="1283"/>
    </row>
    <row r="13" spans="1:9" ht="25.5">
      <c r="A13" s="926">
        <v>3</v>
      </c>
      <c r="B13" s="1003"/>
      <c r="C13" s="917" t="s">
        <v>525</v>
      </c>
      <c r="D13" s="919" t="s">
        <v>526</v>
      </c>
      <c r="E13" s="926" t="s">
        <v>176</v>
      </c>
      <c r="F13" s="972">
        <v>581</v>
      </c>
      <c r="G13" s="1283"/>
      <c r="H13" s="972">
        <f t="shared" si="0"/>
        <v>0</v>
      </c>
      <c r="I13" s="1283"/>
    </row>
    <row r="14" spans="1:9" ht="12.75">
      <c r="A14" s="926">
        <v>4</v>
      </c>
      <c r="B14" s="1003"/>
      <c r="C14" s="917" t="s">
        <v>460</v>
      </c>
      <c r="D14" s="919" t="s">
        <v>657</v>
      </c>
      <c r="E14" s="926" t="s">
        <v>462</v>
      </c>
      <c r="F14" s="972">
        <v>2771.8829999999998</v>
      </c>
      <c r="G14" s="1283"/>
      <c r="H14" s="972">
        <f t="shared" si="0"/>
        <v>0</v>
      </c>
      <c r="I14" s="1283"/>
    </row>
    <row r="15" spans="1:9" ht="12.75">
      <c r="A15" s="926">
        <v>5</v>
      </c>
      <c r="B15" s="1003"/>
      <c r="C15" s="917" t="s">
        <v>528</v>
      </c>
      <c r="D15" s="919" t="s">
        <v>529</v>
      </c>
      <c r="E15" s="926" t="s">
        <v>197</v>
      </c>
      <c r="F15" s="972">
        <v>2650</v>
      </c>
      <c r="G15" s="1283"/>
      <c r="H15" s="972">
        <f t="shared" si="0"/>
        <v>0</v>
      </c>
      <c r="I15" s="1283"/>
    </row>
    <row r="16" spans="1:9" ht="12.75">
      <c r="A16" s="926">
        <v>6</v>
      </c>
      <c r="B16" s="1003"/>
      <c r="C16" s="917" t="s">
        <v>453</v>
      </c>
      <c r="D16" s="919" t="s">
        <v>530</v>
      </c>
      <c r="E16" s="926" t="s">
        <v>176</v>
      </c>
      <c r="F16" s="972">
        <v>85</v>
      </c>
      <c r="G16" s="1283"/>
      <c r="H16" s="972">
        <f t="shared" si="0"/>
        <v>0</v>
      </c>
      <c r="I16" s="1283"/>
    </row>
    <row r="17" spans="1:9" ht="12.75">
      <c r="A17" s="51"/>
      <c r="B17" s="838"/>
      <c r="C17" s="395"/>
      <c r="D17" s="395"/>
      <c r="F17" s="51"/>
      <c r="G17" s="51"/>
      <c r="H17" s="51"/>
    </row>
    <row r="18" spans="1:9" s="1035" customFormat="1" ht="12.75">
      <c r="A18" s="1028"/>
      <c r="B18" s="1029">
        <v>451120</v>
      </c>
      <c r="C18" s="1030"/>
      <c r="D18" s="1025" t="s">
        <v>185</v>
      </c>
      <c r="E18" s="1031"/>
      <c r="F18" s="1032"/>
      <c r="G18" s="1033"/>
      <c r="H18" s="1034">
        <f>SUM(H20:H22)</f>
        <v>0</v>
      </c>
      <c r="I18" s="1033"/>
    </row>
    <row r="19" spans="1:9" s="81" customFormat="1" ht="12.75">
      <c r="A19" s="425"/>
      <c r="B19" s="848"/>
      <c r="C19" s="425"/>
      <c r="D19" s="425"/>
      <c r="E19" s="848"/>
      <c r="F19" s="425"/>
      <c r="G19" s="425"/>
      <c r="H19" s="425"/>
      <c r="I19" s="425"/>
    </row>
    <row r="20" spans="1:9" s="81" customFormat="1" ht="12.75">
      <c r="A20" s="849">
        <v>7</v>
      </c>
      <c r="B20" s="850"/>
      <c r="C20" s="917" t="s">
        <v>596</v>
      </c>
      <c r="D20" s="919" t="s">
        <v>597</v>
      </c>
      <c r="E20" s="904" t="s">
        <v>188</v>
      </c>
      <c r="F20" s="1036">
        <v>174</v>
      </c>
      <c r="G20" s="1275"/>
      <c r="H20" s="972">
        <f>ROUND(F20*G20,2)</f>
        <v>0</v>
      </c>
      <c r="I20" s="1275"/>
    </row>
    <row r="21" spans="1:9" ht="12.75">
      <c r="A21" s="849">
        <v>8</v>
      </c>
      <c r="B21" s="850"/>
      <c r="C21" s="917" t="s">
        <v>600</v>
      </c>
      <c r="D21" s="919" t="s">
        <v>1546</v>
      </c>
      <c r="E21" s="904" t="s">
        <v>188</v>
      </c>
      <c r="F21" s="1036">
        <v>737</v>
      </c>
      <c r="G21" s="1275"/>
      <c r="H21" s="972">
        <f t="shared" ref="H21:H22" si="1">ROUND(F21*G21,2)</f>
        <v>0</v>
      </c>
      <c r="I21" s="1275"/>
    </row>
    <row r="22" spans="1:9" ht="12.75">
      <c r="A22" s="849">
        <v>9</v>
      </c>
      <c r="B22" s="850"/>
      <c r="C22" s="917" t="s">
        <v>195</v>
      </c>
      <c r="D22" s="919" t="s">
        <v>196</v>
      </c>
      <c r="E22" s="904" t="s">
        <v>197</v>
      </c>
      <c r="F22" s="1036">
        <v>2500</v>
      </c>
      <c r="G22" s="1275"/>
      <c r="H22" s="972">
        <f t="shared" si="1"/>
        <v>0</v>
      </c>
      <c r="I22" s="1275"/>
    </row>
    <row r="23" spans="1:9" ht="12.75">
      <c r="A23" s="848"/>
      <c r="B23" s="862"/>
      <c r="C23" s="907"/>
      <c r="D23" s="425"/>
      <c r="E23" s="899"/>
      <c r="F23" s="1037"/>
      <c r="G23" s="846"/>
      <c r="H23" s="846"/>
      <c r="I23" s="846"/>
    </row>
    <row r="24" spans="1:9" s="545" customFormat="1" ht="12.75">
      <c r="A24" s="1038"/>
      <c r="B24" s="1039" t="s">
        <v>1547</v>
      </c>
      <c r="C24" s="1030"/>
      <c r="D24" s="1040" t="s">
        <v>637</v>
      </c>
      <c r="E24" s="1026"/>
      <c r="H24" s="1034">
        <f>SUM(H26:H27)</f>
        <v>0</v>
      </c>
    </row>
    <row r="25" spans="1:9" ht="12.75">
      <c r="A25" s="51"/>
      <c r="F25" s="51"/>
      <c r="G25" s="51"/>
      <c r="H25" s="51"/>
    </row>
    <row r="26" spans="1:9" ht="12.75">
      <c r="A26" s="849">
        <v>10</v>
      </c>
      <c r="B26" s="850"/>
      <c r="C26" s="917" t="s">
        <v>608</v>
      </c>
      <c r="D26" s="919" t="s">
        <v>609</v>
      </c>
      <c r="E26" s="904" t="s">
        <v>180</v>
      </c>
      <c r="F26" s="1036">
        <v>7</v>
      </c>
      <c r="G26" s="1275"/>
      <c r="H26" s="972">
        <f>ROUND(F26*G26,2)</f>
        <v>0</v>
      </c>
      <c r="I26" s="1275"/>
    </row>
    <row r="27" spans="1:9" ht="12.75">
      <c r="A27" s="849">
        <v>11</v>
      </c>
      <c r="B27" s="850"/>
      <c r="C27" s="917" t="s">
        <v>907</v>
      </c>
      <c r="D27" s="919" t="s">
        <v>1548</v>
      </c>
      <c r="E27" s="904" t="s">
        <v>180</v>
      </c>
      <c r="F27" s="1036">
        <v>2</v>
      </c>
      <c r="G27" s="1275"/>
      <c r="H27" s="972">
        <f>ROUND(F27*G27,2)</f>
        <v>0</v>
      </c>
      <c r="I27" s="1275"/>
    </row>
    <row r="28" spans="1:9" ht="12.75">
      <c r="A28" s="848"/>
      <c r="B28" s="862"/>
      <c r="C28" s="907"/>
      <c r="D28" s="425"/>
      <c r="E28" s="899"/>
      <c r="F28" s="1037"/>
      <c r="G28" s="846"/>
      <c r="H28" s="846"/>
      <c r="I28" s="846"/>
    </row>
    <row r="29" spans="1:9" s="1044" customFormat="1" ht="25.5">
      <c r="A29" s="1028"/>
      <c r="B29" s="1041">
        <v>452331</v>
      </c>
      <c r="C29" s="1041"/>
      <c r="D29" s="1025" t="s">
        <v>554</v>
      </c>
      <c r="E29" s="1042"/>
      <c r="F29" s="1043"/>
      <c r="G29" s="1032"/>
      <c r="H29" s="1032">
        <f>SUM(H31:H37)</f>
        <v>0</v>
      </c>
      <c r="I29" s="1032"/>
    </row>
    <row r="30" spans="1:9" ht="12.75">
      <c r="A30" s="848"/>
      <c r="B30" s="1045"/>
      <c r="C30" s="1045"/>
      <c r="D30" s="1000"/>
      <c r="E30" s="899"/>
      <c r="F30" s="1037"/>
      <c r="G30" s="846"/>
      <c r="H30" s="846"/>
      <c r="I30" s="846"/>
    </row>
    <row r="31" spans="1:9" ht="12.75">
      <c r="A31" s="849">
        <v>12</v>
      </c>
      <c r="B31" s="850"/>
      <c r="C31" s="917" t="s">
        <v>531</v>
      </c>
      <c r="D31" s="919" t="s">
        <v>532</v>
      </c>
      <c r="E31" s="904" t="s">
        <v>197</v>
      </c>
      <c r="F31" s="1036">
        <v>2500</v>
      </c>
      <c r="G31" s="1275"/>
      <c r="H31" s="972">
        <f>ROUND(F31*G31,2)</f>
        <v>0</v>
      </c>
      <c r="I31" s="1275"/>
    </row>
    <row r="32" spans="1:9" ht="25.5">
      <c r="A32" s="849">
        <v>13</v>
      </c>
      <c r="B32" s="850"/>
      <c r="C32" s="917" t="s">
        <v>533</v>
      </c>
      <c r="D32" s="919" t="s">
        <v>534</v>
      </c>
      <c r="E32" s="904" t="s">
        <v>197</v>
      </c>
      <c r="F32" s="1036">
        <v>2500</v>
      </c>
      <c r="G32" s="1275"/>
      <c r="H32" s="972">
        <f t="shared" ref="H32:H37" si="2">ROUND(F32*G32,2)</f>
        <v>0</v>
      </c>
      <c r="I32" s="1275"/>
    </row>
    <row r="33" spans="1:9" ht="25.5">
      <c r="A33" s="849">
        <v>14</v>
      </c>
      <c r="B33" s="850"/>
      <c r="C33" s="917" t="s">
        <v>470</v>
      </c>
      <c r="D33" s="919" t="s">
        <v>535</v>
      </c>
      <c r="E33" s="904" t="s">
        <v>197</v>
      </c>
      <c r="F33" s="1036">
        <v>8600</v>
      </c>
      <c r="G33" s="1275"/>
      <c r="H33" s="972">
        <f t="shared" si="2"/>
        <v>0</v>
      </c>
      <c r="I33" s="1275"/>
    </row>
    <row r="34" spans="1:9" ht="25.5">
      <c r="A34" s="849">
        <v>15</v>
      </c>
      <c r="B34" s="850"/>
      <c r="C34" s="1046" t="s">
        <v>472</v>
      </c>
      <c r="D34" s="919" t="s">
        <v>536</v>
      </c>
      <c r="E34" s="904" t="s">
        <v>197</v>
      </c>
      <c r="F34" s="1036">
        <v>2500</v>
      </c>
      <c r="G34" s="1275"/>
      <c r="H34" s="972">
        <f t="shared" si="2"/>
        <v>0</v>
      </c>
      <c r="I34" s="1275"/>
    </row>
    <row r="35" spans="1:9" ht="25.5">
      <c r="A35" s="849">
        <v>16</v>
      </c>
      <c r="B35" s="850"/>
      <c r="C35" s="1046" t="s">
        <v>537</v>
      </c>
      <c r="D35" s="919" t="s">
        <v>536</v>
      </c>
      <c r="E35" s="904" t="s">
        <v>197</v>
      </c>
      <c r="F35" s="1036">
        <v>6100</v>
      </c>
      <c r="G35" s="1275"/>
      <c r="H35" s="972">
        <f t="shared" si="2"/>
        <v>0</v>
      </c>
      <c r="I35" s="1275"/>
    </row>
    <row r="36" spans="1:9" ht="12.75">
      <c r="A36" s="849">
        <v>17</v>
      </c>
      <c r="B36" s="850"/>
      <c r="C36" s="1359" t="s">
        <v>1804</v>
      </c>
      <c r="D36" s="312" t="s">
        <v>1805</v>
      </c>
      <c r="E36" s="904" t="s">
        <v>176</v>
      </c>
      <c r="F36" s="1036">
        <v>630</v>
      </c>
      <c r="G36" s="1275"/>
      <c r="H36" s="972">
        <f t="shared" si="2"/>
        <v>0</v>
      </c>
      <c r="I36" s="1275"/>
    </row>
    <row r="37" spans="1:9" ht="12.75">
      <c r="A37" s="849">
        <v>18</v>
      </c>
      <c r="B37" s="850"/>
      <c r="C37" s="1046" t="s">
        <v>540</v>
      </c>
      <c r="D37" s="919" t="s">
        <v>541</v>
      </c>
      <c r="E37" s="904" t="s">
        <v>176</v>
      </c>
      <c r="F37" s="1036">
        <v>21</v>
      </c>
      <c r="G37" s="1275"/>
      <c r="H37" s="972">
        <f t="shared" si="2"/>
        <v>0</v>
      </c>
      <c r="I37" s="1275"/>
    </row>
    <row r="38" spans="1:9" ht="12.75">
      <c r="A38" s="848"/>
      <c r="B38" s="862"/>
      <c r="C38" s="907"/>
      <c r="D38" s="425"/>
      <c r="E38" s="899"/>
      <c r="F38" s="1037"/>
      <c r="G38" s="846"/>
      <c r="H38" s="846"/>
      <c r="I38" s="846"/>
    </row>
    <row r="39" spans="1:9" s="395" customFormat="1" ht="12.75">
      <c r="A39" s="1047"/>
      <c r="B39" s="1039">
        <v>452622</v>
      </c>
      <c r="C39" s="1048"/>
      <c r="D39" s="1040" t="s">
        <v>555</v>
      </c>
      <c r="E39" s="1049"/>
      <c r="F39" s="1050"/>
      <c r="G39" s="1051"/>
      <c r="H39" s="1052">
        <f>SUM(H41:H42)</f>
        <v>0</v>
      </c>
      <c r="I39" s="1051"/>
    </row>
    <row r="40" spans="1:9" ht="12.75">
      <c r="A40" s="848"/>
      <c r="B40" s="1053"/>
      <c r="C40" s="907"/>
      <c r="D40" s="1000"/>
      <c r="E40" s="899"/>
      <c r="F40" s="1037"/>
      <c r="G40" s="846"/>
      <c r="H40" s="846"/>
      <c r="I40" s="846"/>
    </row>
    <row r="41" spans="1:9" ht="12.75">
      <c r="A41" s="849">
        <v>19</v>
      </c>
      <c r="B41" s="850"/>
      <c r="C41" s="917" t="s">
        <v>686</v>
      </c>
      <c r="D41" s="919" t="s">
        <v>687</v>
      </c>
      <c r="E41" s="904" t="s">
        <v>176</v>
      </c>
      <c r="F41" s="1036">
        <v>160</v>
      </c>
      <c r="G41" s="1275"/>
      <c r="H41" s="972">
        <f>ROUND(F41*G41,2)</f>
        <v>0</v>
      </c>
      <c r="I41" s="1275"/>
    </row>
    <row r="42" spans="1:9" ht="25.5">
      <c r="A42" s="849">
        <v>20</v>
      </c>
      <c r="B42" s="850"/>
      <c r="C42" s="917" t="s">
        <v>542</v>
      </c>
      <c r="D42" s="919" t="s">
        <v>543</v>
      </c>
      <c r="E42" s="904" t="s">
        <v>197</v>
      </c>
      <c r="F42" s="1036">
        <v>2500</v>
      </c>
      <c r="G42" s="1275"/>
      <c r="H42" s="972">
        <f>ROUND(F42*G42,2)</f>
        <v>0</v>
      </c>
      <c r="I42" s="1275"/>
    </row>
    <row r="43" spans="1:9" ht="12.75">
      <c r="A43" s="848"/>
      <c r="B43" s="862"/>
      <c r="C43" s="907"/>
      <c r="D43" s="425"/>
      <c r="E43" s="899"/>
      <c r="F43" s="1037"/>
      <c r="G43" s="846"/>
      <c r="H43" s="846"/>
    </row>
    <row r="44" spans="1:9" s="395" customFormat="1" ht="15">
      <c r="A44" s="943"/>
      <c r="B44" s="1047"/>
      <c r="C44" s="1054"/>
      <c r="D44" s="869" t="s">
        <v>181</v>
      </c>
      <c r="E44" s="1055"/>
      <c r="F44" s="1056"/>
      <c r="G44" s="1057"/>
      <c r="H44" s="873">
        <f>H39+H29+H24+H18+H9</f>
        <v>0</v>
      </c>
    </row>
    <row r="45" spans="1:9" ht="13.5" customHeight="1">
      <c r="A45" s="857"/>
      <c r="B45" s="874"/>
      <c r="C45" s="875"/>
      <c r="D45" s="876"/>
      <c r="E45" s="857"/>
    </row>
    <row r="46" spans="1:9" s="52" customFormat="1" ht="12.75">
      <c r="A46" s="857"/>
      <c r="B46" s="857"/>
      <c r="C46" s="857"/>
      <c r="D46" s="51"/>
      <c r="E46" s="860"/>
      <c r="F46" s="861"/>
      <c r="G46" s="868"/>
      <c r="H46" s="861"/>
      <c r="I46" s="51"/>
    </row>
    <row r="47" spans="1:9" s="112" customFormat="1" ht="12.75">
      <c r="A47" s="857"/>
      <c r="B47" s="857"/>
      <c r="C47" s="857"/>
      <c r="E47" s="865"/>
      <c r="F47" s="861"/>
      <c r="G47" s="868"/>
      <c r="H47" s="861"/>
      <c r="I47" s="51"/>
    </row>
    <row r="48" spans="1:9" ht="13.5" customHeight="1">
      <c r="A48" s="857"/>
      <c r="B48" s="857"/>
      <c r="C48" s="857"/>
      <c r="E48" s="865"/>
    </row>
    <row r="49" spans="1:9" ht="12.75">
      <c r="A49" s="857"/>
      <c r="B49" s="857"/>
      <c r="C49" s="857"/>
      <c r="E49" s="865"/>
      <c r="I49" s="113"/>
    </row>
    <row r="50" spans="1:9" ht="12.75">
      <c r="A50" s="857"/>
      <c r="B50" s="857"/>
      <c r="C50" s="857"/>
      <c r="E50" s="860"/>
    </row>
    <row r="51" spans="1:9" ht="12.75">
      <c r="A51" s="857"/>
      <c r="B51" s="857"/>
      <c r="C51" s="857"/>
      <c r="E51" s="860"/>
    </row>
    <row r="52" spans="1:9" ht="12.75">
      <c r="A52" s="857"/>
      <c r="B52" s="857"/>
      <c r="C52" s="857"/>
      <c r="E52" s="860"/>
    </row>
    <row r="53" spans="1:9" ht="12.75">
      <c r="A53" s="857"/>
      <c r="B53" s="857"/>
      <c r="C53" s="857"/>
      <c r="E53" s="860"/>
    </row>
    <row r="54" spans="1:9" ht="12.75">
      <c r="A54" s="857"/>
      <c r="B54" s="857"/>
      <c r="C54" s="857"/>
      <c r="D54" s="876"/>
      <c r="E54" s="860"/>
    </row>
    <row r="55" spans="1:9" ht="12.75">
      <c r="A55" s="857"/>
      <c r="B55" s="857"/>
      <c r="C55" s="857"/>
      <c r="D55" s="877"/>
      <c r="E55" s="860"/>
    </row>
    <row r="56" spans="1:9" ht="12.75">
      <c r="A56" s="857"/>
      <c r="B56" s="857"/>
      <c r="C56" s="857"/>
      <c r="D56" s="876"/>
      <c r="E56" s="857"/>
    </row>
    <row r="57" spans="1:9" ht="12.75">
      <c r="A57" s="857"/>
      <c r="B57" s="857"/>
      <c r="C57" s="857"/>
      <c r="D57" s="878"/>
      <c r="E57" s="860"/>
    </row>
    <row r="58" spans="1:9" ht="12.75">
      <c r="A58" s="857"/>
      <c r="B58" s="857"/>
      <c r="C58" s="857"/>
      <c r="D58" s="867"/>
      <c r="E58" s="860"/>
    </row>
    <row r="59" spans="1:9" s="52" customFormat="1" ht="12.75" customHeight="1">
      <c r="A59" s="857"/>
      <c r="B59" s="857"/>
      <c r="C59" s="857"/>
      <c r="D59" s="879"/>
      <c r="E59" s="860"/>
      <c r="F59" s="861"/>
      <c r="G59" s="868"/>
      <c r="H59" s="861"/>
    </row>
    <row r="60" spans="1:9" s="52" customFormat="1" ht="12.75">
      <c r="A60" s="857"/>
      <c r="B60" s="857"/>
      <c r="C60" s="857"/>
      <c r="D60" s="879"/>
      <c r="E60" s="860"/>
      <c r="F60" s="861"/>
      <c r="G60" s="868"/>
      <c r="H60" s="861"/>
    </row>
    <row r="61" spans="1:9" ht="12.75">
      <c r="A61" s="857"/>
      <c r="B61" s="865"/>
      <c r="C61" s="866"/>
      <c r="D61" s="879"/>
      <c r="E61" s="860"/>
    </row>
    <row r="62" spans="1:9" s="52" customFormat="1" ht="12.75" customHeight="1">
      <c r="A62" s="857"/>
      <c r="B62" s="865"/>
      <c r="C62" s="866"/>
      <c r="D62" s="867"/>
      <c r="E62" s="860"/>
      <c r="F62" s="861"/>
      <c r="G62" s="868"/>
      <c r="H62" s="861"/>
    </row>
    <row r="63" spans="1:9" ht="12.75">
      <c r="A63" s="857"/>
      <c r="B63" s="865"/>
      <c r="C63" s="866"/>
      <c r="D63" s="879"/>
      <c r="E63" s="860"/>
    </row>
    <row r="64" spans="1:9" ht="12.75">
      <c r="A64" s="857"/>
      <c r="B64" s="865"/>
      <c r="C64" s="866"/>
      <c r="D64" s="879"/>
      <c r="E64" s="860"/>
    </row>
    <row r="65" spans="1:8" ht="12.75">
      <c r="A65" s="857"/>
      <c r="B65" s="865"/>
      <c r="C65" s="866"/>
      <c r="D65" s="879"/>
      <c r="E65" s="860"/>
    </row>
    <row r="66" spans="1:8" ht="15.75">
      <c r="A66" s="857"/>
      <c r="B66" s="880"/>
      <c r="C66" s="881"/>
      <c r="D66" s="867"/>
      <c r="E66" s="882"/>
    </row>
    <row r="67" spans="1:8" ht="12.75">
      <c r="A67" s="857"/>
      <c r="B67" s="874"/>
      <c r="C67" s="883"/>
      <c r="D67" s="876"/>
      <c r="E67" s="857"/>
    </row>
    <row r="68" spans="1:8" s="52" customFormat="1" ht="12.75" customHeight="1">
      <c r="A68" s="857"/>
      <c r="B68" s="865"/>
      <c r="C68" s="866"/>
      <c r="D68" s="878"/>
      <c r="E68" s="860"/>
      <c r="F68" s="861"/>
      <c r="G68" s="868"/>
      <c r="H68" s="861"/>
    </row>
    <row r="69" spans="1:8" s="52" customFormat="1" ht="12.75" customHeight="1">
      <c r="A69" s="857"/>
      <c r="B69" s="880"/>
      <c r="C69" s="881"/>
      <c r="D69" s="867"/>
      <c r="E69" s="882"/>
      <c r="F69" s="861"/>
      <c r="G69" s="868"/>
      <c r="H69" s="861"/>
    </row>
    <row r="70" spans="1:8" ht="12.75">
      <c r="A70" s="857"/>
      <c r="B70" s="865"/>
      <c r="C70" s="866"/>
      <c r="D70" s="867"/>
      <c r="E70" s="860"/>
    </row>
    <row r="71" spans="1:8" ht="12.75">
      <c r="A71" s="857"/>
      <c r="B71" s="865"/>
      <c r="C71" s="866"/>
      <c r="D71" s="867"/>
      <c r="E71" s="860"/>
    </row>
    <row r="72" spans="1:8" ht="12.75">
      <c r="A72" s="857"/>
      <c r="B72" s="865"/>
      <c r="C72" s="866"/>
      <c r="D72" s="879"/>
      <c r="E72" s="860"/>
    </row>
    <row r="73" spans="1:8" ht="12.75">
      <c r="A73" s="857"/>
      <c r="B73" s="865"/>
      <c r="C73" s="866"/>
      <c r="D73" s="879"/>
      <c r="E73" s="860"/>
    </row>
    <row r="74" spans="1:8" ht="12.75">
      <c r="A74" s="857"/>
      <c r="B74" s="865"/>
      <c r="C74" s="866"/>
      <c r="D74" s="879"/>
      <c r="E74" s="860"/>
    </row>
    <row r="75" spans="1:8" ht="15.75">
      <c r="A75" s="857"/>
      <c r="B75" s="880"/>
      <c r="C75" s="881"/>
      <c r="D75" s="867"/>
      <c r="E75" s="882"/>
    </row>
    <row r="76" spans="1:8" ht="15.75">
      <c r="A76" s="857"/>
      <c r="B76" s="880"/>
      <c r="C76" s="881"/>
      <c r="D76" s="884"/>
      <c r="E76" s="882"/>
    </row>
    <row r="77" spans="1:8" ht="12.75">
      <c r="A77" s="857"/>
      <c r="B77" s="865"/>
      <c r="C77" s="866"/>
      <c r="D77" s="878"/>
      <c r="E77" s="860"/>
    </row>
    <row r="78" spans="1:8" ht="12.75">
      <c r="A78" s="857"/>
      <c r="B78" s="865"/>
      <c r="C78" s="866"/>
      <c r="D78" s="867"/>
      <c r="E78" s="860"/>
    </row>
    <row r="79" spans="1:8" ht="12.75">
      <c r="A79" s="857"/>
      <c r="B79" s="865"/>
      <c r="C79" s="866"/>
      <c r="D79" s="867"/>
      <c r="E79" s="860"/>
    </row>
    <row r="80" spans="1:8" ht="12.75">
      <c r="A80" s="857"/>
      <c r="B80" s="865"/>
      <c r="C80" s="866"/>
      <c r="D80" s="879"/>
      <c r="E80" s="860"/>
    </row>
    <row r="81" spans="1:8" ht="12.75">
      <c r="A81" s="857"/>
      <c r="B81" s="865"/>
      <c r="C81" s="866"/>
      <c r="D81" s="879"/>
      <c r="E81" s="860"/>
    </row>
    <row r="82" spans="1:8" ht="12.75">
      <c r="A82" s="857"/>
      <c r="B82" s="865"/>
      <c r="C82" s="866"/>
      <c r="D82" s="879"/>
      <c r="E82" s="860"/>
    </row>
    <row r="83" spans="1:8" ht="12.75">
      <c r="A83" s="857"/>
      <c r="B83" s="865"/>
      <c r="C83" s="866"/>
      <c r="D83" s="867"/>
      <c r="E83" s="860"/>
    </row>
    <row r="84" spans="1:8" ht="12.75">
      <c r="A84" s="857"/>
      <c r="B84" s="865"/>
      <c r="C84" s="866"/>
      <c r="D84" s="879"/>
      <c r="E84" s="860"/>
    </row>
    <row r="85" spans="1:8" ht="12.75">
      <c r="A85" s="857"/>
      <c r="B85" s="865"/>
      <c r="C85" s="866"/>
      <c r="D85" s="878"/>
      <c r="E85" s="860"/>
    </row>
    <row r="86" spans="1:8" ht="13.5" customHeight="1">
      <c r="A86" s="857"/>
      <c r="B86" s="865"/>
      <c r="C86" s="866"/>
      <c r="D86" s="867"/>
      <c r="E86" s="860"/>
    </row>
    <row r="87" spans="1:8" ht="13.5" customHeight="1">
      <c r="A87" s="857"/>
      <c r="B87" s="865"/>
      <c r="C87" s="866"/>
      <c r="D87" s="879"/>
      <c r="E87" s="860"/>
    </row>
    <row r="88" spans="1:8" s="52" customFormat="1" ht="12.75">
      <c r="A88" s="857"/>
      <c r="B88" s="865"/>
      <c r="C88" s="866"/>
      <c r="D88" s="879"/>
      <c r="E88" s="860"/>
      <c r="F88" s="861"/>
      <c r="G88" s="868"/>
      <c r="H88" s="861"/>
    </row>
    <row r="89" spans="1:8" s="52" customFormat="1" ht="12.75">
      <c r="A89" s="857"/>
      <c r="B89" s="865"/>
      <c r="C89" s="866"/>
      <c r="D89" s="879"/>
      <c r="E89" s="860"/>
      <c r="F89" s="861"/>
      <c r="G89" s="868"/>
      <c r="H89" s="861"/>
    </row>
    <row r="90" spans="1:8" s="52" customFormat="1" ht="12.75">
      <c r="A90" s="857"/>
      <c r="B90" s="865"/>
      <c r="C90" s="866"/>
      <c r="D90" s="867"/>
      <c r="E90" s="860"/>
      <c r="F90" s="861"/>
      <c r="G90" s="868"/>
      <c r="H90" s="861"/>
    </row>
    <row r="91" spans="1:8" ht="13.5" customHeight="1">
      <c r="A91" s="857"/>
      <c r="B91" s="865"/>
      <c r="C91" s="866"/>
      <c r="D91" s="879"/>
      <c r="E91" s="860"/>
    </row>
    <row r="92" spans="1:8" ht="13.5" customHeight="1">
      <c r="A92" s="857"/>
      <c r="B92" s="865"/>
      <c r="C92" s="866"/>
      <c r="D92" s="878"/>
      <c r="E92" s="860"/>
    </row>
    <row r="93" spans="1:8" s="52" customFormat="1" ht="12.75">
      <c r="A93" s="857"/>
      <c r="B93" s="860"/>
      <c r="C93" s="877"/>
      <c r="D93" s="885"/>
      <c r="E93" s="860"/>
      <c r="F93" s="861"/>
      <c r="G93" s="868"/>
      <c r="H93" s="861"/>
    </row>
    <row r="94" spans="1:8" s="52" customFormat="1" ht="12.75">
      <c r="A94" s="857"/>
      <c r="B94" s="860"/>
      <c r="C94" s="877"/>
      <c r="D94" s="877"/>
      <c r="E94" s="860"/>
      <c r="F94" s="861"/>
      <c r="G94" s="868"/>
      <c r="H94" s="861"/>
    </row>
    <row r="95" spans="1:8" s="52" customFormat="1" ht="12.75">
      <c r="A95" s="857"/>
      <c r="B95" s="874"/>
      <c r="C95" s="883"/>
      <c r="D95" s="876"/>
      <c r="E95" s="857"/>
      <c r="F95" s="861"/>
      <c r="G95" s="868"/>
      <c r="H95" s="861"/>
    </row>
    <row r="96" spans="1:8" s="52" customFormat="1" ht="12.75">
      <c r="A96" s="857"/>
      <c r="B96" s="865"/>
      <c r="C96" s="886"/>
      <c r="D96" s="879"/>
      <c r="E96" s="860"/>
      <c r="F96" s="861"/>
      <c r="G96" s="868"/>
      <c r="H96" s="861"/>
    </row>
    <row r="97" spans="1:8" s="52" customFormat="1" ht="12.75">
      <c r="A97" s="857"/>
      <c r="B97" s="865"/>
      <c r="C97" s="886"/>
      <c r="D97" s="879"/>
      <c r="E97" s="860"/>
      <c r="F97" s="861"/>
      <c r="G97" s="868"/>
      <c r="H97" s="861"/>
    </row>
    <row r="98" spans="1:8" s="52" customFormat="1" ht="12.75">
      <c r="A98" s="857"/>
      <c r="B98" s="860"/>
      <c r="C98" s="877"/>
      <c r="D98" s="885"/>
      <c r="E98" s="860"/>
      <c r="F98" s="861"/>
      <c r="G98" s="868"/>
      <c r="H98" s="861"/>
    </row>
    <row r="99" spans="1:8" s="52" customFormat="1" ht="12.75">
      <c r="A99" s="857"/>
      <c r="B99" s="860"/>
      <c r="C99" s="877"/>
      <c r="D99" s="877"/>
      <c r="E99" s="860"/>
      <c r="F99" s="861"/>
      <c r="G99" s="868"/>
      <c r="H99" s="861"/>
    </row>
    <row r="100" spans="1:8" s="52" customFormat="1" ht="12.75">
      <c r="A100" s="857"/>
      <c r="B100" s="874"/>
      <c r="C100" s="883"/>
      <c r="D100" s="876"/>
      <c r="E100" s="857"/>
      <c r="F100" s="861"/>
      <c r="G100" s="868"/>
      <c r="H100" s="861"/>
    </row>
    <row r="101" spans="1:8" ht="13.5" customHeight="1">
      <c r="A101" s="857"/>
      <c r="B101" s="874"/>
      <c r="C101" s="883"/>
      <c r="D101" s="876"/>
      <c r="E101" s="857"/>
    </row>
    <row r="102" spans="1:8" s="52" customFormat="1" ht="12.75">
      <c r="A102" s="857"/>
      <c r="B102" s="865"/>
      <c r="C102" s="886"/>
      <c r="D102" s="878"/>
      <c r="E102" s="860"/>
      <c r="F102" s="861"/>
      <c r="G102" s="868"/>
      <c r="H102" s="861"/>
    </row>
    <row r="103" spans="1:8" s="52" customFormat="1" ht="12.75">
      <c r="A103" s="857"/>
      <c r="B103" s="865"/>
      <c r="C103" s="886"/>
      <c r="D103" s="879"/>
      <c r="E103" s="860"/>
      <c r="F103" s="861"/>
      <c r="G103" s="868"/>
      <c r="H103" s="861"/>
    </row>
    <row r="104" spans="1:8" ht="13.5" customHeight="1">
      <c r="A104" s="857"/>
      <c r="B104" s="865"/>
      <c r="C104" s="886"/>
      <c r="D104" s="878"/>
      <c r="E104" s="860"/>
    </row>
    <row r="105" spans="1:8" ht="13.5" customHeight="1">
      <c r="A105" s="857"/>
      <c r="B105" s="865"/>
      <c r="C105" s="886"/>
      <c r="D105" s="878"/>
      <c r="E105" s="860"/>
    </row>
    <row r="106" spans="1:8" s="52" customFormat="1" ht="12.75">
      <c r="A106" s="857"/>
      <c r="B106" s="865"/>
      <c r="C106" s="886"/>
      <c r="D106" s="878"/>
      <c r="E106" s="860"/>
      <c r="F106" s="861"/>
      <c r="G106" s="868"/>
      <c r="H106" s="861"/>
    </row>
    <row r="107" spans="1:8" s="52" customFormat="1" ht="12.75">
      <c r="A107" s="857"/>
      <c r="B107" s="865"/>
      <c r="C107" s="886"/>
      <c r="D107" s="879"/>
      <c r="E107" s="860"/>
      <c r="F107" s="861"/>
      <c r="G107" s="868"/>
      <c r="H107" s="861"/>
    </row>
    <row r="108" spans="1:8" ht="13.5" customHeight="1">
      <c r="A108" s="857"/>
      <c r="B108" s="860"/>
      <c r="C108" s="877"/>
      <c r="D108" s="877"/>
      <c r="E108" s="860"/>
    </row>
    <row r="109" spans="1:8" ht="13.5" customHeight="1">
      <c r="B109" s="840"/>
      <c r="C109" s="888"/>
      <c r="D109" s="889"/>
      <c r="E109" s="887"/>
    </row>
    <row r="110" spans="1:8" ht="13.5" customHeight="1">
      <c r="B110" s="848"/>
      <c r="C110" s="890"/>
      <c r="D110" s="425"/>
    </row>
    <row r="113" spans="1:8" ht="13.5" customHeight="1">
      <c r="B113" s="840"/>
      <c r="C113" s="888"/>
      <c r="D113" s="889"/>
      <c r="E113" s="887"/>
    </row>
    <row r="114" spans="1:8" ht="13.5" customHeight="1">
      <c r="B114" s="848"/>
      <c r="C114" s="890"/>
      <c r="D114" s="425"/>
    </row>
    <row r="115" spans="1:8" s="52" customFormat="1" ht="12.75">
      <c r="A115" s="887"/>
      <c r="B115" s="839"/>
      <c r="C115" s="51"/>
      <c r="D115" s="891"/>
      <c r="E115" s="839"/>
      <c r="F115" s="861"/>
      <c r="G115" s="868"/>
      <c r="H115" s="861"/>
    </row>
    <row r="116" spans="1:8" ht="13.5" customHeight="1">
      <c r="D116" s="891"/>
    </row>
    <row r="117" spans="1:8" ht="13.5" customHeight="1">
      <c r="D117" s="891"/>
    </row>
    <row r="118" spans="1:8" ht="13.5" customHeight="1">
      <c r="D118" s="891"/>
    </row>
    <row r="119" spans="1:8" ht="13.5" customHeight="1">
      <c r="D119" s="891"/>
    </row>
    <row r="122" spans="1:8" ht="13.5" customHeight="1">
      <c r="B122" s="848"/>
      <c r="C122" s="890"/>
      <c r="D122" s="425"/>
    </row>
    <row r="123" spans="1:8" ht="13.5" customHeight="1">
      <c r="D123" s="892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</row>
    <row r="137" spans="1:9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</row>
    <row r="138" spans="1:9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51"/>
    </row>
    <row r="139" spans="1:9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51"/>
    </row>
    <row r="140" spans="1:9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51"/>
    </row>
    <row r="141" spans="1:9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51"/>
    </row>
    <row r="142" spans="1:9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51"/>
    </row>
    <row r="143" spans="1:9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51"/>
    </row>
    <row r="144" spans="1:9" s="113" customFormat="1" ht="13.5" customHeight="1">
      <c r="A144" s="887"/>
      <c r="B144" s="839"/>
      <c r="C144" s="51"/>
      <c r="D144" s="51"/>
      <c r="E144" s="839"/>
      <c r="F144" s="861"/>
      <c r="G144" s="868"/>
      <c r="H144" s="861"/>
      <c r="I144" s="51"/>
    </row>
    <row r="145" spans="1:9" s="113" customFormat="1" ht="13.5" customHeight="1">
      <c r="A145" s="887"/>
      <c r="B145" s="839"/>
      <c r="C145" s="51"/>
      <c r="D145" s="51"/>
      <c r="E145" s="839"/>
      <c r="F145" s="861"/>
      <c r="G145" s="868"/>
      <c r="H145" s="861"/>
      <c r="I145" s="51"/>
    </row>
    <row r="146" spans="1:9" s="113" customFormat="1" ht="13.5" customHeight="1">
      <c r="A146" s="887"/>
      <c r="B146" s="839"/>
      <c r="C146" s="51"/>
      <c r="D146" s="51"/>
      <c r="E146" s="839"/>
      <c r="F146" s="861"/>
      <c r="G146" s="868"/>
      <c r="H146" s="861"/>
      <c r="I146" s="51"/>
    </row>
    <row r="147" spans="1:9" s="113" customFormat="1" ht="13.5" customHeight="1">
      <c r="A147" s="887"/>
      <c r="B147" s="839"/>
      <c r="C147" s="51"/>
      <c r="D147" s="51"/>
      <c r="E147" s="839"/>
      <c r="F147" s="861"/>
      <c r="G147" s="868"/>
      <c r="H147" s="861"/>
      <c r="I147" s="51"/>
    </row>
    <row r="148" spans="1:9" s="113" customFormat="1" ht="13.5" customHeight="1">
      <c r="A148" s="887"/>
      <c r="B148" s="839"/>
      <c r="C148" s="51"/>
      <c r="D148" s="51"/>
      <c r="E148" s="839"/>
      <c r="F148" s="861"/>
      <c r="G148" s="868"/>
      <c r="H148" s="861"/>
      <c r="I148" s="51"/>
    </row>
    <row r="149" spans="1:9" s="113" customFormat="1" ht="13.5" customHeight="1">
      <c r="A149" s="887"/>
      <c r="B149" s="839"/>
      <c r="C149" s="51"/>
      <c r="D149" s="51"/>
      <c r="E149" s="839"/>
      <c r="F149" s="861"/>
      <c r="G149" s="868"/>
      <c r="H149" s="861"/>
      <c r="I149" s="51"/>
    </row>
    <row r="150" spans="1:9" s="113" customFormat="1" ht="13.5" customHeight="1">
      <c r="A150" s="887"/>
      <c r="B150" s="839"/>
      <c r="C150" s="51"/>
      <c r="D150" s="51"/>
      <c r="E150" s="839"/>
      <c r="F150" s="861"/>
      <c r="G150" s="868"/>
      <c r="H150" s="861"/>
      <c r="I150" s="51"/>
    </row>
    <row r="151" spans="1:9" s="113" customFormat="1" ht="13.5" customHeight="1">
      <c r="A151" s="887"/>
      <c r="B151" s="839"/>
      <c r="C151" s="51"/>
      <c r="D151" s="51"/>
      <c r="E151" s="839"/>
      <c r="F151" s="861"/>
      <c r="G151" s="868"/>
      <c r="H151" s="861"/>
      <c r="I151" s="51"/>
    </row>
    <row r="152" spans="1:9" s="113" customFormat="1" ht="13.5" customHeight="1">
      <c r="A152" s="887"/>
      <c r="B152" s="839"/>
      <c r="C152" s="51"/>
      <c r="D152" s="51"/>
      <c r="E152" s="839"/>
      <c r="F152" s="861"/>
      <c r="G152" s="868"/>
      <c r="H152" s="861"/>
      <c r="I152" s="51"/>
    </row>
    <row r="153" spans="1:9" s="113" customFormat="1" ht="13.5" customHeight="1">
      <c r="A153" s="887"/>
      <c r="B153" s="839"/>
      <c r="C153" s="51"/>
      <c r="D153" s="51"/>
      <c r="E153" s="839"/>
      <c r="F153" s="861"/>
      <c r="G153" s="868"/>
      <c r="H153" s="861"/>
      <c r="I153" s="51"/>
    </row>
    <row r="154" spans="1:9" s="113" customFormat="1" ht="13.5" customHeight="1">
      <c r="A154" s="887"/>
      <c r="B154" s="839"/>
      <c r="C154" s="51"/>
      <c r="D154" s="51"/>
      <c r="E154" s="839"/>
      <c r="F154" s="861"/>
      <c r="G154" s="868"/>
      <c r="H154" s="861"/>
      <c r="I154" s="51"/>
    </row>
    <row r="155" spans="1:9" s="113" customFormat="1" ht="13.5" customHeight="1">
      <c r="A155" s="887"/>
      <c r="B155" s="839"/>
      <c r="C155" s="51"/>
      <c r="D155" s="51"/>
      <c r="E155" s="839"/>
      <c r="F155" s="861"/>
      <c r="G155" s="868"/>
      <c r="H155" s="861"/>
      <c r="I155" s="51"/>
    </row>
    <row r="156" spans="1:9" s="113" customFormat="1" ht="13.5" customHeight="1">
      <c r="A156" s="887"/>
      <c r="B156" s="839"/>
      <c r="C156" s="51"/>
      <c r="D156" s="51"/>
      <c r="E156" s="839"/>
      <c r="F156" s="861"/>
      <c r="G156" s="868"/>
      <c r="H156" s="861"/>
      <c r="I156" s="51"/>
    </row>
    <row r="157" spans="1:9" s="113" customFormat="1" ht="13.5" customHeight="1">
      <c r="A157" s="887"/>
      <c r="B157" s="839"/>
      <c r="C157" s="51"/>
      <c r="D157" s="51"/>
      <c r="E157" s="839"/>
      <c r="F157" s="861"/>
      <c r="G157" s="868"/>
      <c r="H157" s="861"/>
      <c r="I157" s="51"/>
    </row>
    <row r="158" spans="1:9" s="113" customFormat="1" ht="13.5" customHeight="1">
      <c r="A158" s="887"/>
      <c r="B158" s="839"/>
      <c r="C158" s="51"/>
      <c r="D158" s="51"/>
      <c r="E158" s="839"/>
      <c r="F158" s="861"/>
      <c r="G158" s="868"/>
      <c r="H158" s="861"/>
      <c r="I158" s="51"/>
    </row>
    <row r="159" spans="1:9" s="113" customFormat="1" ht="13.5" customHeight="1">
      <c r="A159" s="887"/>
      <c r="B159" s="839"/>
      <c r="C159" s="51"/>
      <c r="D159" s="51"/>
      <c r="E159" s="839"/>
      <c r="F159" s="861"/>
      <c r="G159" s="868"/>
      <c r="H159" s="861"/>
      <c r="I159" s="51"/>
    </row>
    <row r="160" spans="1:9" s="113" customFormat="1" ht="13.5" customHeight="1">
      <c r="A160" s="887"/>
      <c r="B160" s="839"/>
      <c r="C160" s="51"/>
      <c r="D160" s="51"/>
      <c r="E160" s="839"/>
      <c r="F160" s="861"/>
      <c r="G160" s="868"/>
      <c r="H160" s="861"/>
      <c r="I160" s="51"/>
    </row>
    <row r="161" spans="1:9" s="113" customFormat="1" ht="13.5" customHeight="1">
      <c r="A161" s="887"/>
      <c r="B161" s="839"/>
      <c r="C161" s="51"/>
      <c r="D161" s="51"/>
      <c r="E161" s="839"/>
      <c r="F161" s="861"/>
      <c r="G161" s="868"/>
      <c r="H161" s="861"/>
      <c r="I161" s="51"/>
    </row>
    <row r="162" spans="1:9" s="113" customFormat="1" ht="13.5" customHeight="1">
      <c r="A162" s="887"/>
      <c r="B162" s="839"/>
      <c r="C162" s="51"/>
      <c r="D162" s="51"/>
      <c r="E162" s="839"/>
      <c r="F162" s="861"/>
      <c r="G162" s="868"/>
      <c r="H162" s="861"/>
      <c r="I162" s="51"/>
    </row>
    <row r="163" spans="1:9" ht="13.5" customHeight="1">
      <c r="H163" s="51"/>
    </row>
    <row r="164" spans="1:9" ht="13.5" customHeight="1">
      <c r="H164" s="51"/>
    </row>
    <row r="165" spans="1:9" ht="13.5" customHeight="1">
      <c r="H165" s="51"/>
    </row>
    <row r="166" spans="1:9" ht="13.5" customHeight="1">
      <c r="H166" s="51"/>
    </row>
    <row r="167" spans="1:9" ht="13.5" customHeight="1">
      <c r="H167" s="51"/>
    </row>
    <row r="168" spans="1:9" ht="13.5" customHeight="1">
      <c r="H168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4" max="8" man="1"/>
  </row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3">
    <tabColor rgb="FFFFFF99"/>
  </sheetPr>
  <dimension ref="A1:I156"/>
  <sheetViews>
    <sheetView view="pageBreakPreview" topLeftCell="A31" zoomScaleNormal="100" zoomScaleSheetLayoutView="100" workbookViewId="0">
      <selection activeCell="D30" sqref="D30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5"/>
      <c r="E1" s="894"/>
      <c r="H1" s="898" t="s">
        <v>844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1470</v>
      </c>
      <c r="D3" s="895"/>
      <c r="E3" s="894"/>
      <c r="H3" s="895"/>
    </row>
    <row r="4" spans="1:9" ht="15">
      <c r="A4" s="834" t="s">
        <v>183</v>
      </c>
      <c r="B4" s="899"/>
      <c r="C4" s="1023" t="s">
        <v>1471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545" customFormat="1" ht="13.5" customHeight="1">
      <c r="B9" s="1058">
        <v>451111</v>
      </c>
      <c r="D9" s="1040" t="s">
        <v>553</v>
      </c>
      <c r="E9" s="1026"/>
      <c r="H9" s="947">
        <f>SUM(H11:H17)</f>
        <v>0</v>
      </c>
    </row>
    <row r="10" spans="1:9" ht="13.5" customHeight="1">
      <c r="A10" s="51"/>
      <c r="B10" s="838"/>
      <c r="C10" s="395"/>
      <c r="D10" s="395"/>
      <c r="F10" s="51"/>
      <c r="G10" s="51"/>
      <c r="H10" s="51"/>
    </row>
    <row r="11" spans="1:9" ht="25.5">
      <c r="A11" s="926">
        <v>1</v>
      </c>
      <c r="B11" s="1003"/>
      <c r="C11" s="917" t="s">
        <v>455</v>
      </c>
      <c r="D11" s="919" t="s">
        <v>589</v>
      </c>
      <c r="E11" s="926" t="s">
        <v>197</v>
      </c>
      <c r="F11" s="972">
        <v>1260</v>
      </c>
      <c r="G11" s="1283"/>
      <c r="H11" s="972">
        <f>ROUND(F11*G11,2)</f>
        <v>0</v>
      </c>
      <c r="I11" s="1283"/>
    </row>
    <row r="12" spans="1:9" ht="25.5">
      <c r="A12" s="926">
        <v>2</v>
      </c>
      <c r="B12" s="1003"/>
      <c r="C12" s="1059" t="s">
        <v>590</v>
      </c>
      <c r="D12" s="932" t="s">
        <v>591</v>
      </c>
      <c r="E12" s="926" t="s">
        <v>197</v>
      </c>
      <c r="F12" s="972">
        <v>40</v>
      </c>
      <c r="G12" s="1283"/>
      <c r="H12" s="972">
        <f t="shared" ref="H12:H17" si="0">ROUND(F12*G12,2)</f>
        <v>0</v>
      </c>
      <c r="I12" s="1283"/>
    </row>
    <row r="13" spans="1:9" ht="25.5">
      <c r="A13" s="926">
        <v>3</v>
      </c>
      <c r="B13" s="1003"/>
      <c r="C13" s="917" t="s">
        <v>521</v>
      </c>
      <c r="D13" s="919" t="s">
        <v>522</v>
      </c>
      <c r="E13" s="926" t="s">
        <v>197</v>
      </c>
      <c r="F13" s="972">
        <v>1300</v>
      </c>
      <c r="G13" s="1283"/>
      <c r="H13" s="972">
        <f t="shared" si="0"/>
        <v>0</v>
      </c>
      <c r="I13" s="1283"/>
    </row>
    <row r="14" spans="1:9" ht="25.5">
      <c r="A14" s="926">
        <v>4</v>
      </c>
      <c r="B14" s="1003"/>
      <c r="C14" s="917" t="s">
        <v>523</v>
      </c>
      <c r="D14" s="919" t="s">
        <v>524</v>
      </c>
      <c r="E14" s="926" t="s">
        <v>197</v>
      </c>
      <c r="F14" s="972">
        <v>1300</v>
      </c>
      <c r="G14" s="1283"/>
      <c r="H14" s="972">
        <f t="shared" si="0"/>
        <v>0</v>
      </c>
      <c r="I14" s="1283"/>
    </row>
    <row r="15" spans="1:9" ht="25.5">
      <c r="A15" s="926">
        <v>5</v>
      </c>
      <c r="B15" s="1003"/>
      <c r="C15" s="1046" t="s">
        <v>525</v>
      </c>
      <c r="D15" s="919" t="s">
        <v>526</v>
      </c>
      <c r="E15" s="926" t="s">
        <v>176</v>
      </c>
      <c r="F15" s="972">
        <v>660</v>
      </c>
      <c r="G15" s="1283"/>
      <c r="H15" s="972">
        <f t="shared" si="0"/>
        <v>0</v>
      </c>
      <c r="I15" s="1283"/>
    </row>
    <row r="16" spans="1:9" ht="25.5">
      <c r="A16" s="926">
        <v>6</v>
      </c>
      <c r="B16" s="1003"/>
      <c r="C16" s="1059" t="s">
        <v>592</v>
      </c>
      <c r="D16" s="932" t="s">
        <v>593</v>
      </c>
      <c r="E16" s="926" t="s">
        <v>176</v>
      </c>
      <c r="F16" s="972">
        <v>220</v>
      </c>
      <c r="G16" s="1283"/>
      <c r="H16" s="972">
        <f t="shared" si="0"/>
        <v>0</v>
      </c>
      <c r="I16" s="1283"/>
    </row>
    <row r="17" spans="1:9" ht="12.75">
      <c r="A17" s="926">
        <v>7</v>
      </c>
      <c r="B17" s="1003"/>
      <c r="C17" s="917" t="s">
        <v>460</v>
      </c>
      <c r="D17" s="919" t="s">
        <v>527</v>
      </c>
      <c r="E17" s="926" t="s">
        <v>462</v>
      </c>
      <c r="F17" s="972">
        <v>864.42</v>
      </c>
      <c r="G17" s="1283"/>
      <c r="H17" s="972">
        <f t="shared" si="0"/>
        <v>0</v>
      </c>
      <c r="I17" s="1283"/>
    </row>
    <row r="18" spans="1:9" ht="12.75">
      <c r="A18" s="839"/>
      <c r="B18" s="838"/>
      <c r="C18" s="1060"/>
      <c r="D18" s="932"/>
      <c r="F18" s="928"/>
      <c r="G18" s="1061"/>
      <c r="H18" s="928"/>
      <c r="I18" s="1061"/>
    </row>
    <row r="19" spans="1:9" s="545" customFormat="1" ht="12.75">
      <c r="B19" s="1058">
        <v>451120</v>
      </c>
      <c r="D19" s="1040" t="s">
        <v>185</v>
      </c>
      <c r="E19" s="1026"/>
      <c r="H19" s="947">
        <f>SUM(H21:H26)</f>
        <v>0</v>
      </c>
    </row>
    <row r="20" spans="1:9" ht="12.75">
      <c r="A20" s="839"/>
      <c r="F20" s="51"/>
      <c r="G20" s="51"/>
      <c r="H20" s="51"/>
    </row>
    <row r="21" spans="1:9" ht="12.75">
      <c r="A21" s="953" t="s">
        <v>207</v>
      </c>
      <c r="B21" s="850"/>
      <c r="C21" s="1062" t="s">
        <v>596</v>
      </c>
      <c r="D21" s="919" t="s">
        <v>597</v>
      </c>
      <c r="E21" s="1063" t="s">
        <v>188</v>
      </c>
      <c r="F21" s="1036">
        <v>22.5</v>
      </c>
      <c r="G21" s="1275"/>
      <c r="H21" s="855">
        <f>ROUND(F21*G21,2)</f>
        <v>0</v>
      </c>
      <c r="I21" s="1275"/>
    </row>
    <row r="22" spans="1:9" ht="12.75">
      <c r="A22" s="953" t="s">
        <v>209</v>
      </c>
      <c r="B22" s="850"/>
      <c r="C22" s="1062" t="s">
        <v>598</v>
      </c>
      <c r="D22" s="919" t="s">
        <v>599</v>
      </c>
      <c r="E22" s="1063" t="s">
        <v>188</v>
      </c>
      <c r="F22" s="1036">
        <v>497.5</v>
      </c>
      <c r="G22" s="1275"/>
      <c r="H22" s="855">
        <f t="shared" ref="H22:H26" si="1">ROUND(F22*G22,2)</f>
        <v>0</v>
      </c>
      <c r="I22" s="1275"/>
    </row>
    <row r="23" spans="1:9" ht="12.75">
      <c r="A23" s="1531" t="s">
        <v>211</v>
      </c>
      <c r="B23" s="1532"/>
      <c r="C23" s="1577" t="s">
        <v>199</v>
      </c>
      <c r="D23" s="1551" t="s">
        <v>444</v>
      </c>
      <c r="E23" s="1578" t="s">
        <v>188</v>
      </c>
      <c r="F23" s="1579">
        <v>520</v>
      </c>
      <c r="G23" s="1537"/>
      <c r="H23" s="1538">
        <f t="shared" si="1"/>
        <v>0</v>
      </c>
      <c r="I23" s="1537"/>
    </row>
    <row r="24" spans="1:9" ht="12.75">
      <c r="A24" s="1064" t="s">
        <v>213</v>
      </c>
      <c r="B24" s="1065"/>
      <c r="C24" s="1066" t="s">
        <v>195</v>
      </c>
      <c r="D24" s="919" t="s">
        <v>196</v>
      </c>
      <c r="E24" s="1067" t="s">
        <v>197</v>
      </c>
      <c r="F24" s="1068">
        <v>3422.5</v>
      </c>
      <c r="G24" s="1285"/>
      <c r="H24" s="855">
        <f t="shared" si="1"/>
        <v>0</v>
      </c>
      <c r="I24" s="1285"/>
    </row>
    <row r="25" spans="1:9" ht="12.75">
      <c r="A25" s="953" t="s">
        <v>215</v>
      </c>
      <c r="B25" s="850"/>
      <c r="C25" s="1069" t="s">
        <v>602</v>
      </c>
      <c r="D25" s="919" t="s">
        <v>603</v>
      </c>
      <c r="E25" s="1063" t="s">
        <v>197</v>
      </c>
      <c r="F25" s="1036">
        <v>2600</v>
      </c>
      <c r="G25" s="1275"/>
      <c r="H25" s="855">
        <f t="shared" si="1"/>
        <v>0</v>
      </c>
      <c r="I25" s="1275"/>
    </row>
    <row r="26" spans="1:9" ht="25.5">
      <c r="A26" s="953" t="s">
        <v>217</v>
      </c>
      <c r="B26" s="850"/>
      <c r="C26" s="1069" t="s">
        <v>604</v>
      </c>
      <c r="D26" s="919" t="s">
        <v>605</v>
      </c>
      <c r="E26" s="1063" t="s">
        <v>197</v>
      </c>
      <c r="F26" s="1036">
        <v>2600</v>
      </c>
      <c r="G26" s="1275"/>
      <c r="H26" s="855">
        <f t="shared" si="1"/>
        <v>0</v>
      </c>
      <c r="I26" s="1275"/>
    </row>
    <row r="27" spans="1:9" ht="12.75">
      <c r="A27" s="1070"/>
      <c r="B27" s="862"/>
      <c r="C27" s="1071"/>
      <c r="D27" s="932"/>
      <c r="E27" s="1072"/>
      <c r="F27" s="1037"/>
      <c r="G27" s="846"/>
      <c r="H27" s="846"/>
      <c r="I27" s="846"/>
    </row>
    <row r="28" spans="1:9" s="545" customFormat="1" ht="25.5">
      <c r="B28" s="1058">
        <v>452331</v>
      </c>
      <c r="D28" s="1025" t="s">
        <v>554</v>
      </c>
      <c r="E28" s="1026"/>
      <c r="H28" s="947">
        <f>SUM(H30:H37)</f>
        <v>0</v>
      </c>
    </row>
    <row r="29" spans="1:9" ht="12.75">
      <c r="A29" s="958"/>
      <c r="B29" s="862"/>
      <c r="C29" s="907"/>
      <c r="D29" s="966"/>
      <c r="E29" s="1072"/>
      <c r="F29" s="1037"/>
      <c r="G29" s="846"/>
      <c r="H29" s="846"/>
      <c r="I29" s="846"/>
    </row>
    <row r="30" spans="1:9" ht="25.5">
      <c r="A30" s="953" t="s">
        <v>219</v>
      </c>
      <c r="B30" s="850"/>
      <c r="C30" s="1073" t="s">
        <v>612</v>
      </c>
      <c r="D30" s="919" t="s">
        <v>613</v>
      </c>
      <c r="E30" s="1063" t="s">
        <v>197</v>
      </c>
      <c r="F30" s="1036">
        <v>22</v>
      </c>
      <c r="G30" s="1275"/>
      <c r="H30" s="855">
        <f>ROUND(F30*G30,2)</f>
        <v>0</v>
      </c>
      <c r="I30" s="1275"/>
    </row>
    <row r="31" spans="1:9" ht="12.75">
      <c r="A31" s="953" t="s">
        <v>221</v>
      </c>
      <c r="B31" s="850"/>
      <c r="C31" s="1074" t="s">
        <v>531</v>
      </c>
      <c r="D31" s="919" t="s">
        <v>532</v>
      </c>
      <c r="E31" s="904" t="s">
        <v>197</v>
      </c>
      <c r="F31" s="1036">
        <v>824</v>
      </c>
      <c r="G31" s="1275"/>
      <c r="H31" s="855">
        <f t="shared" ref="H31:H37" si="2">ROUND(F31*G31,2)</f>
        <v>0</v>
      </c>
      <c r="I31" s="1275"/>
    </row>
    <row r="32" spans="1:9" ht="25.5">
      <c r="A32" s="953" t="s">
        <v>223</v>
      </c>
      <c r="B32" s="850"/>
      <c r="C32" s="1075" t="s">
        <v>614</v>
      </c>
      <c r="D32" s="919" t="s">
        <v>615</v>
      </c>
      <c r="E32" s="904" t="s">
        <v>197</v>
      </c>
      <c r="F32" s="1036">
        <v>650</v>
      </c>
      <c r="G32" s="1275"/>
      <c r="H32" s="855">
        <f t="shared" si="2"/>
        <v>0</v>
      </c>
      <c r="I32" s="1275"/>
    </row>
    <row r="33" spans="1:9" ht="25.5">
      <c r="A33" s="953" t="s">
        <v>292</v>
      </c>
      <c r="B33" s="850"/>
      <c r="C33" s="1073" t="s">
        <v>470</v>
      </c>
      <c r="D33" s="919" t="s">
        <v>535</v>
      </c>
      <c r="E33" s="904" t="s">
        <v>197</v>
      </c>
      <c r="F33" s="1036">
        <v>672</v>
      </c>
      <c r="G33" s="1275"/>
      <c r="H33" s="855">
        <f t="shared" si="2"/>
        <v>0</v>
      </c>
      <c r="I33" s="1275"/>
    </row>
    <row r="34" spans="1:9" ht="25.5">
      <c r="A34" s="953" t="s">
        <v>293</v>
      </c>
      <c r="B34" s="850"/>
      <c r="C34" s="1073" t="s">
        <v>472</v>
      </c>
      <c r="D34" s="919" t="s">
        <v>536</v>
      </c>
      <c r="E34" s="904" t="s">
        <v>197</v>
      </c>
      <c r="F34" s="1036">
        <v>672</v>
      </c>
      <c r="G34" s="1275"/>
      <c r="H34" s="855">
        <f t="shared" si="2"/>
        <v>0</v>
      </c>
      <c r="I34" s="1275"/>
    </row>
    <row r="35" spans="1:9" ht="25.5">
      <c r="A35" s="953" t="s">
        <v>294</v>
      </c>
      <c r="B35" s="850"/>
      <c r="C35" s="1076" t="s">
        <v>616</v>
      </c>
      <c r="D35" s="919" t="s">
        <v>617</v>
      </c>
      <c r="E35" s="1063" t="s">
        <v>197</v>
      </c>
      <c r="F35" s="1036">
        <v>152</v>
      </c>
      <c r="G35" s="1275"/>
      <c r="H35" s="855">
        <f t="shared" si="2"/>
        <v>0</v>
      </c>
      <c r="I35" s="1275"/>
    </row>
    <row r="36" spans="1:9" ht="12.75">
      <c r="A36" s="953" t="s">
        <v>478</v>
      </c>
      <c r="B36" s="850"/>
      <c r="C36" s="1073" t="s">
        <v>618</v>
      </c>
      <c r="D36" s="919" t="s">
        <v>619</v>
      </c>
      <c r="E36" s="1063" t="s">
        <v>176</v>
      </c>
      <c r="F36" s="1036">
        <v>220</v>
      </c>
      <c r="G36" s="1275"/>
      <c r="H36" s="855">
        <f t="shared" si="2"/>
        <v>0</v>
      </c>
      <c r="I36" s="1275"/>
    </row>
    <row r="37" spans="1:9" s="52" customFormat="1" ht="12.75">
      <c r="A37" s="953" t="s">
        <v>480</v>
      </c>
      <c r="B37" s="850"/>
      <c r="C37" s="917" t="s">
        <v>538</v>
      </c>
      <c r="D37" s="919" t="s">
        <v>539</v>
      </c>
      <c r="E37" s="904" t="s">
        <v>176</v>
      </c>
      <c r="F37" s="1036">
        <v>480</v>
      </c>
      <c r="G37" s="1275"/>
      <c r="H37" s="855">
        <f t="shared" si="2"/>
        <v>0</v>
      </c>
      <c r="I37" s="1275"/>
    </row>
    <row r="38" spans="1:9" ht="12.75">
      <c r="A38" s="857"/>
      <c r="B38" s="874"/>
      <c r="D38" s="876"/>
      <c r="E38" s="860"/>
      <c r="H38" s="868"/>
      <c r="I38" s="868"/>
    </row>
    <row r="39" spans="1:9" ht="12.75">
      <c r="A39" s="857"/>
      <c r="B39" s="901">
        <v>452622</v>
      </c>
      <c r="C39" s="842"/>
      <c r="D39" s="1040" t="s">
        <v>555</v>
      </c>
      <c r="F39" s="51"/>
      <c r="G39" s="51"/>
      <c r="H39" s="847">
        <f>H41</f>
        <v>0</v>
      </c>
    </row>
    <row r="40" spans="1:9" ht="12.75">
      <c r="A40" s="857"/>
      <c r="B40" s="901"/>
      <c r="C40" s="842"/>
      <c r="D40" s="843"/>
      <c r="F40" s="51"/>
      <c r="G40" s="51"/>
      <c r="H40" s="51"/>
    </row>
    <row r="41" spans="1:9" ht="25.5">
      <c r="A41" s="953" t="s">
        <v>482</v>
      </c>
      <c r="B41" s="850"/>
      <c r="C41" s="917" t="s">
        <v>542</v>
      </c>
      <c r="D41" s="919" t="s">
        <v>543</v>
      </c>
      <c r="E41" s="904" t="s">
        <v>197</v>
      </c>
      <c r="F41" s="1036">
        <v>824</v>
      </c>
      <c r="G41" s="1275"/>
      <c r="H41" s="972">
        <f>ROUND(F41*G41,2)</f>
        <v>0</v>
      </c>
      <c r="I41" s="1275"/>
    </row>
    <row r="42" spans="1:9" ht="12.75">
      <c r="A42" s="857"/>
      <c r="B42" s="865"/>
      <c r="C42" s="886"/>
      <c r="D42" s="878"/>
      <c r="E42" s="860"/>
    </row>
    <row r="43" spans="1:9" ht="15">
      <c r="A43" s="857"/>
      <c r="B43" s="860"/>
      <c r="C43" s="877"/>
      <c r="D43" s="869" t="s">
        <v>181</v>
      </c>
      <c r="E43" s="870"/>
      <c r="F43" s="871"/>
      <c r="G43" s="872"/>
      <c r="H43" s="873">
        <f>H39+H28+H19+H9</f>
        <v>0</v>
      </c>
    </row>
    <row r="44" spans="1:9" ht="12.75">
      <c r="A44" s="857"/>
      <c r="B44" s="874"/>
      <c r="C44" s="875"/>
      <c r="D44" s="876"/>
      <c r="E44" s="857"/>
    </row>
    <row r="45" spans="1:9" ht="12.75">
      <c r="A45" s="857"/>
      <c r="B45" s="874"/>
      <c r="C45" s="875"/>
      <c r="E45" s="860"/>
    </row>
    <row r="46" spans="1:9" ht="12.75">
      <c r="A46" s="857"/>
      <c r="B46" s="874"/>
      <c r="C46" s="875"/>
      <c r="D46" s="876"/>
      <c r="E46" s="860"/>
    </row>
    <row r="47" spans="1:9" s="52" customFormat="1" ht="12.75" customHeight="1">
      <c r="A47" s="857"/>
      <c r="B47" s="874"/>
      <c r="C47" s="875"/>
      <c r="D47" s="876"/>
      <c r="E47" s="860"/>
      <c r="F47" s="861"/>
      <c r="G47" s="868"/>
      <c r="H47" s="861"/>
    </row>
    <row r="48" spans="1:9" s="52" customFormat="1" ht="12.75">
      <c r="A48" s="857"/>
      <c r="B48" s="874"/>
      <c r="C48" s="875"/>
      <c r="D48" s="876"/>
      <c r="E48" s="860"/>
      <c r="F48" s="861"/>
      <c r="G48" s="868"/>
      <c r="H48" s="861"/>
    </row>
    <row r="49" spans="1:8" ht="12.75">
      <c r="A49" s="857"/>
      <c r="B49" s="874"/>
      <c r="C49" s="875"/>
      <c r="D49" s="876"/>
      <c r="E49" s="860"/>
    </row>
    <row r="50" spans="1:8" s="52" customFormat="1" ht="12.75" customHeight="1">
      <c r="A50" s="857"/>
      <c r="B50" s="874"/>
      <c r="C50" s="875"/>
      <c r="D50" s="876"/>
      <c r="E50" s="860"/>
      <c r="F50" s="861"/>
      <c r="G50" s="868"/>
      <c r="H50" s="861"/>
    </row>
    <row r="51" spans="1:8" ht="12.75">
      <c r="A51" s="857"/>
      <c r="B51" s="865"/>
      <c r="C51" s="866"/>
      <c r="D51" s="879"/>
      <c r="E51" s="860"/>
    </row>
    <row r="52" spans="1:8" ht="12.75">
      <c r="A52" s="857"/>
      <c r="B52" s="865"/>
      <c r="C52" s="866"/>
      <c r="D52" s="879"/>
      <c r="E52" s="860"/>
    </row>
    <row r="53" spans="1:8" ht="12.75">
      <c r="A53" s="857"/>
      <c r="B53" s="865"/>
      <c r="C53" s="866"/>
      <c r="D53" s="879"/>
      <c r="E53" s="860"/>
    </row>
    <row r="54" spans="1:8" ht="15.75">
      <c r="A54" s="857"/>
      <c r="B54" s="880"/>
      <c r="C54" s="881"/>
      <c r="D54" s="867"/>
      <c r="E54" s="882"/>
    </row>
    <row r="55" spans="1:8" ht="12.75">
      <c r="A55" s="857"/>
      <c r="B55" s="874"/>
      <c r="C55" s="883"/>
      <c r="D55" s="876"/>
      <c r="E55" s="857"/>
    </row>
    <row r="56" spans="1:8" s="52" customFormat="1" ht="12.75" customHeight="1">
      <c r="A56" s="857"/>
      <c r="B56" s="865"/>
      <c r="C56" s="866"/>
      <c r="D56" s="878"/>
      <c r="E56" s="860"/>
      <c r="F56" s="861"/>
      <c r="G56" s="868"/>
      <c r="H56" s="861"/>
    </row>
    <row r="57" spans="1:8" s="52" customFormat="1" ht="12.75" customHeight="1">
      <c r="A57" s="857"/>
      <c r="B57" s="880"/>
      <c r="C57" s="881"/>
      <c r="D57" s="867"/>
      <c r="E57" s="882"/>
      <c r="F57" s="861"/>
      <c r="G57" s="868"/>
      <c r="H57" s="861"/>
    </row>
    <row r="58" spans="1:8" ht="12.75">
      <c r="A58" s="857"/>
      <c r="B58" s="865"/>
      <c r="C58" s="866"/>
      <c r="D58" s="867"/>
      <c r="E58" s="860"/>
    </row>
    <row r="59" spans="1:8" ht="12.75">
      <c r="A59" s="857"/>
      <c r="B59" s="865"/>
      <c r="C59" s="866"/>
      <c r="D59" s="867"/>
      <c r="E59" s="860"/>
    </row>
    <row r="60" spans="1:8" ht="12.75">
      <c r="A60" s="857"/>
      <c r="B60" s="865"/>
      <c r="C60" s="866"/>
      <c r="D60" s="879"/>
      <c r="E60" s="860"/>
    </row>
    <row r="61" spans="1:8" ht="12.75">
      <c r="A61" s="857"/>
      <c r="B61" s="865"/>
      <c r="C61" s="866"/>
      <c r="D61" s="879"/>
      <c r="E61" s="860"/>
    </row>
    <row r="62" spans="1:8" ht="12.75">
      <c r="A62" s="857"/>
      <c r="B62" s="865"/>
      <c r="C62" s="866"/>
      <c r="D62" s="879"/>
      <c r="E62" s="860"/>
    </row>
    <row r="63" spans="1:8" ht="15.75">
      <c r="A63" s="857"/>
      <c r="B63" s="880"/>
      <c r="C63" s="881"/>
      <c r="D63" s="867"/>
      <c r="E63" s="882"/>
    </row>
    <row r="64" spans="1:8" ht="15.75">
      <c r="A64" s="857"/>
      <c r="B64" s="880"/>
      <c r="C64" s="881"/>
      <c r="D64" s="884"/>
      <c r="E64" s="882"/>
    </row>
    <row r="65" spans="1:8" ht="12.75">
      <c r="A65" s="857"/>
      <c r="B65" s="865"/>
      <c r="C65" s="866"/>
      <c r="D65" s="878"/>
      <c r="E65" s="860"/>
    </row>
    <row r="66" spans="1:8" ht="12.75">
      <c r="A66" s="857"/>
      <c r="B66" s="865"/>
      <c r="C66" s="866"/>
      <c r="D66" s="867"/>
      <c r="E66" s="860"/>
    </row>
    <row r="67" spans="1:8" ht="12.75">
      <c r="A67" s="857"/>
      <c r="B67" s="865"/>
      <c r="C67" s="866"/>
      <c r="D67" s="867"/>
      <c r="E67" s="860"/>
    </row>
    <row r="68" spans="1:8" ht="12.75">
      <c r="A68" s="857"/>
      <c r="B68" s="865"/>
      <c r="C68" s="866"/>
      <c r="D68" s="879"/>
      <c r="E68" s="860"/>
    </row>
    <row r="69" spans="1:8" ht="12.75">
      <c r="A69" s="857"/>
      <c r="B69" s="865"/>
      <c r="C69" s="866"/>
      <c r="D69" s="879"/>
      <c r="E69" s="860"/>
    </row>
    <row r="70" spans="1:8" ht="12.75">
      <c r="A70" s="857"/>
      <c r="B70" s="865"/>
      <c r="C70" s="866"/>
      <c r="D70" s="879"/>
      <c r="E70" s="860"/>
    </row>
    <row r="71" spans="1:8" ht="12.75">
      <c r="A71" s="857"/>
      <c r="B71" s="865"/>
      <c r="C71" s="866"/>
      <c r="D71" s="867"/>
      <c r="E71" s="860"/>
    </row>
    <row r="72" spans="1:8" ht="12.75">
      <c r="A72" s="857"/>
      <c r="B72" s="865"/>
      <c r="C72" s="866"/>
      <c r="D72" s="879"/>
      <c r="E72" s="860"/>
    </row>
    <row r="73" spans="1:8" ht="12.75">
      <c r="A73" s="857"/>
      <c r="B73" s="865"/>
      <c r="C73" s="866"/>
      <c r="D73" s="878"/>
      <c r="E73" s="860"/>
    </row>
    <row r="74" spans="1:8" ht="13.5" customHeight="1">
      <c r="A74" s="857"/>
      <c r="B74" s="865"/>
      <c r="C74" s="866"/>
      <c r="D74" s="867"/>
      <c r="E74" s="860"/>
    </row>
    <row r="75" spans="1:8" ht="13.5" customHeight="1">
      <c r="A75" s="857"/>
      <c r="B75" s="865"/>
      <c r="C75" s="866"/>
      <c r="D75" s="879"/>
      <c r="E75" s="860"/>
    </row>
    <row r="76" spans="1:8" s="52" customFormat="1" ht="12.75">
      <c r="A76" s="857"/>
      <c r="B76" s="865"/>
      <c r="C76" s="866"/>
      <c r="D76" s="879"/>
      <c r="E76" s="860"/>
      <c r="F76" s="861"/>
      <c r="G76" s="868"/>
      <c r="H76" s="861"/>
    </row>
    <row r="77" spans="1:8" s="52" customFormat="1" ht="12.75">
      <c r="A77" s="857"/>
      <c r="B77" s="865"/>
      <c r="C77" s="866"/>
      <c r="D77" s="879"/>
      <c r="E77" s="860"/>
      <c r="F77" s="861"/>
      <c r="G77" s="868"/>
      <c r="H77" s="861"/>
    </row>
    <row r="78" spans="1:8" s="52" customFormat="1" ht="12.75">
      <c r="A78" s="857"/>
      <c r="B78" s="865"/>
      <c r="C78" s="866"/>
      <c r="D78" s="867"/>
      <c r="E78" s="860"/>
      <c r="F78" s="861"/>
      <c r="G78" s="868"/>
      <c r="H78" s="861"/>
    </row>
    <row r="79" spans="1:8" ht="13.5" customHeight="1">
      <c r="A79" s="857"/>
      <c r="B79" s="865"/>
      <c r="C79" s="866"/>
      <c r="D79" s="879"/>
      <c r="E79" s="860"/>
    </row>
    <row r="80" spans="1:8" ht="13.5" customHeight="1">
      <c r="A80" s="857"/>
      <c r="B80" s="865"/>
      <c r="C80" s="866"/>
      <c r="D80" s="878"/>
      <c r="E80" s="860"/>
    </row>
    <row r="81" spans="1:8" s="52" customFormat="1" ht="12.75">
      <c r="A81" s="857"/>
      <c r="B81" s="860"/>
      <c r="C81" s="877"/>
      <c r="D81" s="885"/>
      <c r="E81" s="860"/>
      <c r="F81" s="861"/>
      <c r="G81" s="868"/>
      <c r="H81" s="861"/>
    </row>
    <row r="82" spans="1:8" s="52" customFormat="1" ht="12.75">
      <c r="A82" s="857"/>
      <c r="B82" s="860"/>
      <c r="C82" s="877"/>
      <c r="D82" s="877"/>
      <c r="E82" s="860"/>
      <c r="F82" s="861"/>
      <c r="G82" s="868"/>
      <c r="H82" s="861"/>
    </row>
    <row r="83" spans="1:8" s="52" customFormat="1" ht="12.75">
      <c r="A83" s="857"/>
      <c r="B83" s="874"/>
      <c r="C83" s="883"/>
      <c r="D83" s="876"/>
      <c r="E83" s="857"/>
      <c r="F83" s="861"/>
      <c r="G83" s="868"/>
      <c r="H83" s="861"/>
    </row>
    <row r="84" spans="1:8" s="52" customFormat="1" ht="12.75">
      <c r="A84" s="857"/>
      <c r="B84" s="865"/>
      <c r="C84" s="886"/>
      <c r="D84" s="879"/>
      <c r="E84" s="860"/>
      <c r="F84" s="861"/>
      <c r="G84" s="868"/>
      <c r="H84" s="861"/>
    </row>
    <row r="85" spans="1:8" s="52" customFormat="1" ht="12.75">
      <c r="A85" s="857"/>
      <c r="B85" s="865"/>
      <c r="C85" s="886"/>
      <c r="D85" s="879"/>
      <c r="E85" s="860"/>
      <c r="F85" s="861"/>
      <c r="G85" s="868"/>
      <c r="H85" s="861"/>
    </row>
    <row r="86" spans="1:8" s="52" customFormat="1" ht="12.75">
      <c r="A86" s="857"/>
      <c r="B86" s="860"/>
      <c r="C86" s="877"/>
      <c r="D86" s="885"/>
      <c r="E86" s="860"/>
      <c r="F86" s="861"/>
      <c r="G86" s="868"/>
      <c r="H86" s="861"/>
    </row>
    <row r="87" spans="1:8" s="52" customFormat="1" ht="12.75">
      <c r="A87" s="857"/>
      <c r="B87" s="860"/>
      <c r="C87" s="877"/>
      <c r="D87" s="877"/>
      <c r="E87" s="860"/>
      <c r="F87" s="861"/>
      <c r="G87" s="868"/>
      <c r="H87" s="861"/>
    </row>
    <row r="88" spans="1:8" s="52" customFormat="1" ht="12.75">
      <c r="A88" s="857"/>
      <c r="B88" s="874"/>
      <c r="C88" s="883"/>
      <c r="D88" s="876"/>
      <c r="E88" s="857"/>
      <c r="F88" s="861"/>
      <c r="G88" s="868"/>
      <c r="H88" s="861"/>
    </row>
    <row r="89" spans="1:8" ht="13.5" customHeight="1">
      <c r="A89" s="857"/>
      <c r="B89" s="874"/>
      <c r="C89" s="883"/>
      <c r="D89" s="876"/>
      <c r="E89" s="857"/>
    </row>
    <row r="90" spans="1:8" s="52" customFormat="1" ht="12.75">
      <c r="A90" s="857"/>
      <c r="B90" s="865"/>
      <c r="C90" s="886"/>
      <c r="D90" s="878"/>
      <c r="E90" s="860"/>
      <c r="F90" s="861"/>
      <c r="G90" s="868"/>
      <c r="H90" s="861"/>
    </row>
    <row r="91" spans="1:8" s="52" customFormat="1" ht="12.75">
      <c r="A91" s="857"/>
      <c r="B91" s="865"/>
      <c r="C91" s="886"/>
      <c r="D91" s="879"/>
      <c r="E91" s="860"/>
      <c r="F91" s="861"/>
      <c r="G91" s="868"/>
      <c r="H91" s="861"/>
    </row>
    <row r="92" spans="1:8" ht="13.5" customHeight="1">
      <c r="A92" s="857"/>
      <c r="B92" s="865"/>
      <c r="C92" s="886"/>
      <c r="D92" s="878"/>
      <c r="E92" s="860"/>
    </row>
    <row r="93" spans="1:8" ht="13.5" customHeight="1">
      <c r="A93" s="857"/>
      <c r="B93" s="865"/>
      <c r="C93" s="886"/>
      <c r="D93" s="878"/>
      <c r="E93" s="860"/>
    </row>
    <row r="94" spans="1:8" s="52" customFormat="1" ht="12.75">
      <c r="A94" s="857"/>
      <c r="B94" s="865"/>
      <c r="C94" s="886"/>
      <c r="D94" s="878"/>
      <c r="E94" s="860"/>
      <c r="F94" s="861"/>
      <c r="G94" s="868"/>
      <c r="H94" s="861"/>
    </row>
    <row r="95" spans="1:8" s="52" customFormat="1" ht="12.75">
      <c r="A95" s="857"/>
      <c r="B95" s="865"/>
      <c r="C95" s="886"/>
      <c r="D95" s="879"/>
      <c r="E95" s="860"/>
      <c r="F95" s="861"/>
      <c r="G95" s="868"/>
      <c r="H95" s="861"/>
    </row>
    <row r="96" spans="1:8" ht="13.5" customHeight="1">
      <c r="A96" s="857"/>
      <c r="B96" s="860"/>
      <c r="C96" s="877"/>
      <c r="D96" s="877"/>
      <c r="E96" s="860"/>
    </row>
    <row r="97" spans="1:8" ht="13.5" customHeight="1">
      <c r="B97" s="840"/>
      <c r="C97" s="888"/>
      <c r="D97" s="889"/>
      <c r="E97" s="887"/>
    </row>
    <row r="98" spans="1:8" ht="13.5" customHeight="1">
      <c r="B98" s="848"/>
      <c r="C98" s="890"/>
      <c r="D98" s="425"/>
    </row>
    <row r="101" spans="1:8" ht="13.5" customHeight="1">
      <c r="B101" s="840"/>
      <c r="C101" s="888"/>
      <c r="D101" s="889"/>
      <c r="E101" s="887"/>
    </row>
    <row r="102" spans="1:8" ht="13.5" customHeight="1">
      <c r="B102" s="848"/>
      <c r="C102" s="890"/>
      <c r="D102" s="425"/>
    </row>
    <row r="103" spans="1:8" s="52" customFormat="1" ht="12.75">
      <c r="A103" s="887"/>
      <c r="B103" s="839"/>
      <c r="C103" s="51"/>
      <c r="D103" s="891"/>
      <c r="E103" s="839"/>
      <c r="F103" s="861"/>
      <c r="G103" s="868"/>
      <c r="H103" s="861"/>
    </row>
    <row r="104" spans="1:8" ht="13.5" customHeight="1">
      <c r="D104" s="891"/>
    </row>
    <row r="105" spans="1:8" ht="13.5" customHeight="1">
      <c r="D105" s="891"/>
    </row>
    <row r="106" spans="1:8" ht="13.5" customHeight="1">
      <c r="D106" s="891"/>
    </row>
    <row r="107" spans="1:8" ht="13.5" customHeight="1">
      <c r="D107" s="891"/>
    </row>
    <row r="110" spans="1:8" ht="13.5" customHeight="1">
      <c r="B110" s="848"/>
      <c r="C110" s="890"/>
      <c r="D110" s="425"/>
    </row>
    <row r="111" spans="1:8" ht="13.5" customHeight="1">
      <c r="D111" s="892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</row>
    <row r="137" spans="1:9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</row>
    <row r="138" spans="1:9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51"/>
    </row>
    <row r="139" spans="1:9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51"/>
    </row>
    <row r="140" spans="1:9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51"/>
    </row>
    <row r="141" spans="1:9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51"/>
    </row>
    <row r="142" spans="1:9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51"/>
    </row>
    <row r="143" spans="1:9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51"/>
    </row>
    <row r="144" spans="1:9" s="113" customFormat="1" ht="13.5" customHeight="1">
      <c r="A144" s="887"/>
      <c r="B144" s="839"/>
      <c r="C144" s="51"/>
      <c r="D144" s="51"/>
      <c r="E144" s="839"/>
      <c r="F144" s="861"/>
      <c r="G144" s="868"/>
      <c r="H144" s="861"/>
      <c r="I144" s="51"/>
    </row>
    <row r="145" spans="1:9" s="113" customFormat="1" ht="13.5" customHeight="1">
      <c r="A145" s="887"/>
      <c r="B145" s="839"/>
      <c r="C145" s="51"/>
      <c r="D145" s="51"/>
      <c r="E145" s="839"/>
      <c r="F145" s="861"/>
      <c r="G145" s="868"/>
      <c r="H145" s="861"/>
      <c r="I145" s="51"/>
    </row>
    <row r="146" spans="1:9" s="113" customFormat="1" ht="13.5" customHeight="1">
      <c r="A146" s="887"/>
      <c r="B146" s="839"/>
      <c r="C146" s="51"/>
      <c r="D146" s="51"/>
      <c r="E146" s="839"/>
      <c r="F146" s="861"/>
      <c r="G146" s="868"/>
      <c r="H146" s="861"/>
      <c r="I146" s="51"/>
    </row>
    <row r="147" spans="1:9" s="113" customFormat="1" ht="13.5" customHeight="1">
      <c r="A147" s="887"/>
      <c r="B147" s="839"/>
      <c r="C147" s="51"/>
      <c r="D147" s="51"/>
      <c r="E147" s="839"/>
      <c r="F147" s="861"/>
      <c r="G147" s="868"/>
      <c r="H147" s="861"/>
      <c r="I147" s="51"/>
    </row>
    <row r="148" spans="1:9" s="113" customFormat="1" ht="13.5" customHeight="1">
      <c r="A148" s="887"/>
      <c r="B148" s="839"/>
      <c r="C148" s="51"/>
      <c r="D148" s="51"/>
      <c r="E148" s="839"/>
      <c r="F148" s="861"/>
      <c r="G148" s="868"/>
      <c r="H148" s="861"/>
      <c r="I148" s="51"/>
    </row>
    <row r="149" spans="1:9" s="113" customFormat="1" ht="13.5" customHeight="1">
      <c r="A149" s="887"/>
      <c r="B149" s="839"/>
      <c r="C149" s="51"/>
      <c r="D149" s="51"/>
      <c r="E149" s="839"/>
      <c r="F149" s="861"/>
      <c r="G149" s="868"/>
      <c r="H149" s="861"/>
      <c r="I149" s="51"/>
    </row>
    <row r="150" spans="1:9" s="113" customFormat="1" ht="13.5" customHeight="1">
      <c r="A150" s="887"/>
      <c r="B150" s="839"/>
      <c r="C150" s="51"/>
      <c r="D150" s="51"/>
      <c r="E150" s="839"/>
      <c r="F150" s="861"/>
      <c r="G150" s="868"/>
      <c r="H150" s="861"/>
      <c r="I150" s="51"/>
    </row>
    <row r="151" spans="1:9" ht="13.5" customHeight="1">
      <c r="H151" s="51"/>
    </row>
    <row r="152" spans="1:9" ht="13.5" customHeight="1">
      <c r="H152" s="51"/>
    </row>
    <row r="153" spans="1:9" ht="13.5" customHeight="1">
      <c r="H153" s="51"/>
    </row>
    <row r="154" spans="1:9" ht="13.5" customHeight="1">
      <c r="H154" s="51"/>
    </row>
    <row r="155" spans="1:9" ht="13.5" customHeight="1">
      <c r="H155" s="51"/>
    </row>
    <row r="156" spans="1:9" ht="13.5" customHeight="1">
      <c r="H156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1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>
    <tabColor rgb="FFCCFFFF"/>
  </sheetPr>
  <dimension ref="A1:I160"/>
  <sheetViews>
    <sheetView view="pageBreakPreview" zoomScaleNormal="130" zoomScaleSheetLayoutView="100" workbookViewId="0">
      <selection activeCell="D23" sqref="D23"/>
    </sheetView>
  </sheetViews>
  <sheetFormatPr defaultColWidth="9.140625"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64" customFormat="1" ht="13.5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276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60" t="s">
        <v>23</v>
      </c>
      <c r="D3" s="60"/>
      <c r="E3" s="59"/>
      <c r="F3" s="62"/>
      <c r="G3" s="62"/>
      <c r="H3" s="60"/>
    </row>
    <row r="4" spans="1:9">
      <c r="A4" s="65" t="s">
        <v>160</v>
      </c>
      <c r="B4" s="66"/>
      <c r="C4" s="67" t="s">
        <v>24</v>
      </c>
      <c r="D4" s="62"/>
      <c r="E4" s="66"/>
      <c r="F4" s="62"/>
      <c r="G4" s="62"/>
      <c r="H4" s="62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760</v>
      </c>
      <c r="C9" s="75"/>
      <c r="D9" s="76" t="s">
        <v>185</v>
      </c>
      <c r="E9" s="77"/>
      <c r="F9" s="78"/>
      <c r="G9" s="79"/>
      <c r="H9" s="80">
        <f>SUM(H11:H14)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186</v>
      </c>
      <c r="D11" s="87" t="s">
        <v>187</v>
      </c>
      <c r="E11" s="88" t="s">
        <v>188</v>
      </c>
      <c r="F11" s="89">
        <v>34.1</v>
      </c>
      <c r="G11" s="1253"/>
      <c r="H11" s="90">
        <f>ROUND(F11*G11,2)</f>
        <v>0</v>
      </c>
      <c r="I11" s="1253"/>
    </row>
    <row r="12" spans="1:9">
      <c r="A12" s="84">
        <v>2</v>
      </c>
      <c r="B12" s="85"/>
      <c r="C12" s="86" t="s">
        <v>761</v>
      </c>
      <c r="D12" s="87" t="s">
        <v>762</v>
      </c>
      <c r="E12" s="88" t="s">
        <v>188</v>
      </c>
      <c r="F12" s="89">
        <v>36</v>
      </c>
      <c r="G12" s="1253"/>
      <c r="H12" s="90">
        <f t="shared" ref="H12:H14" si="0">ROUND(F12*G12,2)</f>
        <v>0</v>
      </c>
      <c r="I12" s="1253"/>
    </row>
    <row r="13" spans="1:9">
      <c r="A13" s="84">
        <v>3</v>
      </c>
      <c r="B13" s="85"/>
      <c r="C13" s="86" t="s">
        <v>360</v>
      </c>
      <c r="D13" s="87" t="s">
        <v>361</v>
      </c>
      <c r="E13" s="88" t="s">
        <v>188</v>
      </c>
      <c r="F13" s="89">
        <v>70.099999999999994</v>
      </c>
      <c r="G13" s="1253"/>
      <c r="H13" s="90">
        <f t="shared" si="0"/>
        <v>0</v>
      </c>
      <c r="I13" s="1253"/>
    </row>
    <row r="14" spans="1:9">
      <c r="A14" s="84">
        <v>4</v>
      </c>
      <c r="B14" s="85"/>
      <c r="C14" s="86" t="s">
        <v>189</v>
      </c>
      <c r="D14" s="87" t="s">
        <v>377</v>
      </c>
      <c r="E14" s="88" t="s">
        <v>176</v>
      </c>
      <c r="F14" s="89">
        <v>80</v>
      </c>
      <c r="G14" s="1253"/>
      <c r="H14" s="90">
        <f t="shared" si="0"/>
        <v>0</v>
      </c>
      <c r="I14" s="1253"/>
    </row>
    <row r="15" spans="1:9">
      <c r="A15" s="92"/>
      <c r="B15" s="93"/>
      <c r="D15" s="94"/>
      <c r="E15" s="95"/>
      <c r="G15" s="53"/>
      <c r="H15" s="53"/>
      <c r="I15" s="53"/>
    </row>
    <row r="16" spans="1:9">
      <c r="A16" s="92"/>
      <c r="B16" s="74" t="s">
        <v>787</v>
      </c>
      <c r="C16" s="75"/>
      <c r="D16" s="76" t="s">
        <v>788</v>
      </c>
      <c r="F16" s="53"/>
      <c r="G16" s="53"/>
      <c r="H16" s="80">
        <f>SUM(H18:H19)</f>
        <v>0</v>
      </c>
      <c r="I16" s="53"/>
    </row>
    <row r="17" spans="1:9">
      <c r="A17" s="53"/>
      <c r="F17" s="53"/>
      <c r="G17" s="53"/>
      <c r="H17" s="53"/>
      <c r="I17" s="53"/>
    </row>
    <row r="18" spans="1:9">
      <c r="A18" s="84">
        <v>5</v>
      </c>
      <c r="B18" s="85"/>
      <c r="C18" s="86" t="s">
        <v>789</v>
      </c>
      <c r="D18" s="87" t="s">
        <v>790</v>
      </c>
      <c r="E18" s="88" t="s">
        <v>267</v>
      </c>
      <c r="F18" s="89">
        <v>48</v>
      </c>
      <c r="G18" s="1253"/>
      <c r="H18" s="90">
        <f>ROUND(F18*G18,2)</f>
        <v>0</v>
      </c>
      <c r="I18" s="1253"/>
    </row>
    <row r="19" spans="1:9">
      <c r="A19" s="84">
        <v>6</v>
      </c>
      <c r="B19" s="85"/>
      <c r="C19" s="86">
        <v>92030301</v>
      </c>
      <c r="D19" s="87" t="s">
        <v>791</v>
      </c>
      <c r="E19" s="88" t="s">
        <v>176</v>
      </c>
      <c r="F19" s="89">
        <v>5085</v>
      </c>
      <c r="G19" s="1253"/>
      <c r="H19" s="90">
        <f>ROUND(F19*G19,2)</f>
        <v>0</v>
      </c>
      <c r="I19" s="1253"/>
    </row>
    <row r="20" spans="1:9">
      <c r="A20" s="83"/>
      <c r="B20" s="97"/>
      <c r="C20" s="774"/>
      <c r="D20" s="775"/>
      <c r="E20" s="66"/>
      <c r="F20" s="99"/>
      <c r="G20" s="1395"/>
      <c r="H20" s="79"/>
      <c r="I20" s="1395"/>
    </row>
    <row r="21" spans="1:9" s="1390" customFormat="1">
      <c r="A21" s="1391"/>
      <c r="B21" s="76">
        <v>453140</v>
      </c>
      <c r="C21" s="1392"/>
      <c r="D21" s="76" t="s">
        <v>788</v>
      </c>
      <c r="E21" s="1393"/>
      <c r="F21" s="1394"/>
      <c r="G21" s="1395"/>
      <c r="H21" s="1396">
        <f>SUM(H23)</f>
        <v>0</v>
      </c>
    </row>
    <row r="22" spans="1:9">
      <c r="A22" s="83"/>
      <c r="B22" s="97"/>
      <c r="C22" s="774"/>
      <c r="D22" s="775"/>
      <c r="E22" s="66"/>
      <c r="F22" s="99"/>
      <c r="G22" s="1395"/>
      <c r="H22" s="79"/>
      <c r="I22" s="1395"/>
    </row>
    <row r="23" spans="1:9" s="1390" customFormat="1">
      <c r="A23" s="1386">
        <v>7</v>
      </c>
      <c r="B23" s="1387"/>
      <c r="C23" s="87" t="s">
        <v>1783</v>
      </c>
      <c r="D23" s="87" t="s">
        <v>1784</v>
      </c>
      <c r="E23" s="87" t="s">
        <v>180</v>
      </c>
      <c r="F23" s="1388">
        <v>29</v>
      </c>
      <c r="G23" s="1253"/>
      <c r="H23" s="1389">
        <f t="shared" ref="H23" si="1">F23*G23</f>
        <v>0</v>
      </c>
      <c r="I23" s="1253"/>
    </row>
    <row r="24" spans="1:9">
      <c r="A24" s="92"/>
      <c r="B24" s="74"/>
      <c r="D24" s="94"/>
      <c r="E24" s="95"/>
      <c r="G24" s="53"/>
      <c r="H24" s="53"/>
      <c r="I24" s="53"/>
    </row>
    <row r="25" spans="1:9">
      <c r="A25" s="92"/>
      <c r="B25" s="74" t="s">
        <v>771</v>
      </c>
      <c r="C25" s="75"/>
      <c r="D25" s="76" t="s">
        <v>772</v>
      </c>
      <c r="F25" s="53"/>
      <c r="G25" s="53"/>
      <c r="H25" s="80">
        <f>SUM(H27:H28)</f>
        <v>0</v>
      </c>
      <c r="I25" s="53"/>
    </row>
    <row r="26" spans="1:9">
      <c r="A26" s="53"/>
      <c r="F26" s="53"/>
      <c r="G26" s="53"/>
      <c r="H26" s="53"/>
      <c r="I26" s="53"/>
    </row>
    <row r="27" spans="1:9">
      <c r="A27" s="84">
        <v>8</v>
      </c>
      <c r="B27" s="85"/>
      <c r="C27" s="772">
        <v>91080106</v>
      </c>
      <c r="D27" s="87" t="s">
        <v>773</v>
      </c>
      <c r="E27" s="88" t="s">
        <v>176</v>
      </c>
      <c r="F27" s="89">
        <v>300</v>
      </c>
      <c r="G27" s="1253"/>
      <c r="H27" s="90">
        <f>ROUND(F27*G27,2)</f>
        <v>0</v>
      </c>
      <c r="I27" s="1253"/>
    </row>
    <row r="28" spans="1:9">
      <c r="A28" s="84">
        <v>9</v>
      </c>
      <c r="B28" s="85"/>
      <c r="C28" s="772">
        <v>91190102</v>
      </c>
      <c r="D28" s="87" t="s">
        <v>792</v>
      </c>
      <c r="E28" s="88" t="s">
        <v>180</v>
      </c>
      <c r="F28" s="89">
        <v>6</v>
      </c>
      <c r="G28" s="1253"/>
      <c r="H28" s="90">
        <f>ROUND(F28*G28,2)</f>
        <v>0</v>
      </c>
      <c r="I28" s="1253"/>
    </row>
    <row r="29" spans="1:9">
      <c r="A29" s="92"/>
      <c r="B29" s="74"/>
      <c r="D29" s="94"/>
      <c r="E29" s="95"/>
      <c r="G29" s="53"/>
      <c r="H29" s="53"/>
      <c r="I29" s="53"/>
    </row>
    <row r="30" spans="1:9">
      <c r="A30" s="92"/>
      <c r="B30" s="74" t="s">
        <v>777</v>
      </c>
      <c r="C30" s="75"/>
      <c r="D30" s="76" t="s">
        <v>362</v>
      </c>
      <c r="F30" s="53"/>
      <c r="G30" s="53"/>
      <c r="H30" s="80">
        <f>SUM(H32:H34)</f>
        <v>0</v>
      </c>
      <c r="I30" s="53"/>
    </row>
    <row r="31" spans="1:9">
      <c r="A31" s="53"/>
      <c r="F31" s="53"/>
      <c r="G31" s="53"/>
      <c r="H31" s="53"/>
      <c r="I31" s="53"/>
    </row>
    <row r="32" spans="1:9">
      <c r="A32" s="84">
        <v>10</v>
      </c>
      <c r="B32" s="85"/>
      <c r="C32" s="772">
        <v>92020401</v>
      </c>
      <c r="D32" s="87" t="s">
        <v>370</v>
      </c>
      <c r="E32" s="88" t="s">
        <v>176</v>
      </c>
      <c r="F32" s="89">
        <v>3900</v>
      </c>
      <c r="G32" s="1253"/>
      <c r="H32" s="90">
        <f>ROUND(F32*G32,2)</f>
        <v>0</v>
      </c>
      <c r="I32" s="1253"/>
    </row>
    <row r="33" spans="1:9">
      <c r="A33" s="84">
        <v>11</v>
      </c>
      <c r="B33" s="85"/>
      <c r="C33" s="772">
        <v>92022501</v>
      </c>
      <c r="D33" s="87" t="s">
        <v>372</v>
      </c>
      <c r="E33" s="88" t="s">
        <v>180</v>
      </c>
      <c r="F33" s="89">
        <v>400</v>
      </c>
      <c r="G33" s="1253"/>
      <c r="H33" s="90">
        <f t="shared" ref="H33:H34" si="2">ROUND(F33*G33,2)</f>
        <v>0</v>
      </c>
      <c r="I33" s="1253"/>
    </row>
    <row r="34" spans="1:9" ht="25.5">
      <c r="A34" s="84">
        <v>12</v>
      </c>
      <c r="B34" s="85"/>
      <c r="C34" s="86" t="s">
        <v>765</v>
      </c>
      <c r="D34" s="87" t="s">
        <v>766</v>
      </c>
      <c r="E34" s="88" t="s">
        <v>180</v>
      </c>
      <c r="F34" s="89">
        <v>6</v>
      </c>
      <c r="G34" s="1253"/>
      <c r="H34" s="90">
        <f t="shared" si="2"/>
        <v>0</v>
      </c>
      <c r="I34" s="1253"/>
    </row>
    <row r="35" spans="1:9">
      <c r="A35" s="92"/>
      <c r="B35" s="100"/>
      <c r="C35" s="101"/>
      <c r="D35" s="102"/>
      <c r="E35" s="95"/>
      <c r="H35" s="96"/>
    </row>
    <row r="36" spans="1:9" ht="15">
      <c r="A36" s="92"/>
      <c r="B36" s="100"/>
      <c r="C36" s="101"/>
      <c r="D36" s="103" t="s">
        <v>181</v>
      </c>
      <c r="E36" s="104"/>
      <c r="F36" s="105"/>
      <c r="G36" s="106"/>
      <c r="H36" s="107">
        <f>H9+H16+H25+H30+H21</f>
        <v>0</v>
      </c>
    </row>
    <row r="37" spans="1:9" ht="13.5" customHeight="1">
      <c r="A37" s="92"/>
      <c r="B37" s="108"/>
      <c r="C37" s="109"/>
      <c r="D37" s="110"/>
      <c r="E37" s="92"/>
    </row>
    <row r="38" spans="1:9" s="52" customFormat="1">
      <c r="A38" s="92"/>
      <c r="B38" s="92"/>
      <c r="C38" s="92"/>
      <c r="D38" s="53"/>
      <c r="E38" s="95"/>
      <c r="F38" s="54"/>
      <c r="G38" s="96"/>
      <c r="H38" s="54"/>
      <c r="I38" s="51"/>
    </row>
    <row r="39" spans="1:9" s="112" customFormat="1">
      <c r="A39" s="92"/>
      <c r="B39" s="92"/>
      <c r="C39" s="92"/>
      <c r="D39" s="111"/>
      <c r="E39" s="100"/>
      <c r="F39" s="54"/>
      <c r="G39" s="96"/>
      <c r="H39" s="54"/>
      <c r="I39" s="51"/>
    </row>
    <row r="40" spans="1:9" ht="13.5" customHeight="1">
      <c r="A40" s="92"/>
      <c r="B40" s="92"/>
      <c r="C40" s="92"/>
      <c r="E40" s="100"/>
    </row>
    <row r="41" spans="1:9">
      <c r="A41" s="92"/>
      <c r="B41" s="92"/>
      <c r="C41" s="92"/>
      <c r="E41" s="100"/>
      <c r="I41" s="113"/>
    </row>
    <row r="42" spans="1:9">
      <c r="A42" s="92"/>
      <c r="B42" s="92"/>
      <c r="C42" s="92"/>
      <c r="E42" s="95"/>
    </row>
    <row r="43" spans="1:9">
      <c r="A43" s="92"/>
      <c r="B43" s="92"/>
      <c r="C43" s="92"/>
      <c r="E43" s="95"/>
    </row>
    <row r="44" spans="1:9">
      <c r="A44" s="92"/>
      <c r="B44" s="92"/>
      <c r="C44" s="92"/>
      <c r="E44" s="95"/>
    </row>
    <row r="45" spans="1:9">
      <c r="A45" s="92"/>
      <c r="B45" s="92"/>
      <c r="C45" s="92"/>
      <c r="E45" s="95"/>
    </row>
    <row r="46" spans="1:9">
      <c r="A46" s="92"/>
      <c r="B46" s="92"/>
      <c r="C46" s="92"/>
      <c r="D46" s="110"/>
      <c r="E46" s="95"/>
    </row>
    <row r="47" spans="1:9">
      <c r="A47" s="92"/>
      <c r="B47" s="92"/>
      <c r="C47" s="92"/>
      <c r="D47" s="114"/>
      <c r="E47" s="95"/>
    </row>
    <row r="48" spans="1:9">
      <c r="A48" s="92"/>
      <c r="B48" s="92"/>
      <c r="C48" s="92"/>
      <c r="D48" s="110"/>
      <c r="E48" s="92"/>
    </row>
    <row r="49" spans="1:8">
      <c r="A49" s="92"/>
      <c r="B49" s="92"/>
      <c r="C49" s="92"/>
      <c r="D49" s="115"/>
      <c r="E49" s="95"/>
    </row>
    <row r="50" spans="1:8">
      <c r="A50" s="92"/>
      <c r="B50" s="92"/>
      <c r="C50" s="92"/>
      <c r="D50" s="102"/>
      <c r="E50" s="95"/>
    </row>
    <row r="51" spans="1:8" s="52" customFormat="1" ht="12.75" customHeight="1">
      <c r="A51" s="92"/>
      <c r="B51" s="92"/>
      <c r="C51" s="92"/>
      <c r="D51" s="116"/>
      <c r="E51" s="95"/>
      <c r="F51" s="54"/>
      <c r="G51" s="96"/>
      <c r="H51" s="54"/>
    </row>
    <row r="52" spans="1:8" s="52" customFormat="1">
      <c r="A52" s="92"/>
      <c r="B52" s="92"/>
      <c r="C52" s="92"/>
      <c r="D52" s="116"/>
      <c r="E52" s="95"/>
      <c r="F52" s="54"/>
      <c r="G52" s="96"/>
      <c r="H52" s="54"/>
    </row>
    <row r="53" spans="1:8">
      <c r="A53" s="92"/>
      <c r="B53" s="100"/>
      <c r="C53" s="101"/>
      <c r="D53" s="116"/>
      <c r="E53" s="95"/>
    </row>
    <row r="54" spans="1:8" s="52" customFormat="1" ht="12.75" customHeight="1">
      <c r="A54" s="92"/>
      <c r="B54" s="100"/>
      <c r="C54" s="101"/>
      <c r="D54" s="102"/>
      <c r="E54" s="95"/>
      <c r="F54" s="54"/>
      <c r="G54" s="96"/>
      <c r="H54" s="54"/>
    </row>
    <row r="55" spans="1:8">
      <c r="A55" s="92"/>
      <c r="B55" s="100"/>
      <c r="C55" s="101"/>
      <c r="D55" s="116"/>
      <c r="E55" s="95"/>
    </row>
    <row r="56" spans="1:8">
      <c r="A56" s="92"/>
      <c r="B56" s="100"/>
      <c r="C56" s="101"/>
      <c r="D56" s="116"/>
      <c r="E56" s="95"/>
    </row>
    <row r="57" spans="1:8">
      <c r="A57" s="92"/>
      <c r="B57" s="100"/>
      <c r="C57" s="101"/>
      <c r="D57" s="116"/>
      <c r="E57" s="95"/>
    </row>
    <row r="58" spans="1:8" ht="15.75">
      <c r="A58" s="92"/>
      <c r="B58" s="117"/>
      <c r="C58" s="118"/>
      <c r="D58" s="102"/>
      <c r="E58" s="119"/>
    </row>
    <row r="59" spans="1:8">
      <c r="A59" s="92"/>
      <c r="B59" s="108"/>
      <c r="C59" s="120"/>
      <c r="D59" s="110"/>
      <c r="E59" s="92"/>
    </row>
    <row r="60" spans="1:8" s="52" customFormat="1" ht="12.75" customHeight="1">
      <c r="A60" s="92"/>
      <c r="B60" s="100"/>
      <c r="C60" s="101"/>
      <c r="D60" s="115"/>
      <c r="E60" s="95"/>
      <c r="F60" s="54"/>
      <c r="G60" s="96"/>
      <c r="H60" s="54"/>
    </row>
    <row r="61" spans="1:8" s="52" customFormat="1" ht="12.75" customHeight="1">
      <c r="A61" s="92"/>
      <c r="B61" s="117"/>
      <c r="C61" s="118"/>
      <c r="D61" s="102"/>
      <c r="E61" s="119"/>
      <c r="F61" s="54"/>
      <c r="G61" s="96"/>
      <c r="H61" s="54"/>
    </row>
    <row r="62" spans="1:8">
      <c r="A62" s="92"/>
      <c r="B62" s="100"/>
      <c r="C62" s="101"/>
      <c r="D62" s="102"/>
      <c r="E62" s="95"/>
    </row>
    <row r="63" spans="1:8">
      <c r="A63" s="92"/>
      <c r="B63" s="100"/>
      <c r="C63" s="101"/>
      <c r="D63" s="102"/>
      <c r="E63" s="95"/>
    </row>
    <row r="64" spans="1:8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75">
      <c r="A67" s="92"/>
      <c r="B67" s="117"/>
      <c r="C67" s="118"/>
      <c r="D67" s="102"/>
      <c r="E67" s="119"/>
    </row>
    <row r="68" spans="1:8" ht="15.75">
      <c r="A68" s="92"/>
      <c r="B68" s="117"/>
      <c r="C68" s="118"/>
      <c r="D68" s="121"/>
      <c r="E68" s="119"/>
    </row>
    <row r="69" spans="1:8">
      <c r="A69" s="92"/>
      <c r="B69" s="100"/>
      <c r="C69" s="101"/>
      <c r="D69" s="115"/>
      <c r="E69" s="95"/>
    </row>
    <row r="70" spans="1:8">
      <c r="A70" s="92"/>
      <c r="B70" s="100"/>
      <c r="C70" s="101"/>
      <c r="D70" s="102"/>
      <c r="E70" s="95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16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02"/>
      <c r="E75" s="95"/>
    </row>
    <row r="76" spans="1:8">
      <c r="A76" s="92"/>
      <c r="B76" s="100"/>
      <c r="C76" s="101"/>
      <c r="D76" s="116"/>
      <c r="E76" s="95"/>
    </row>
    <row r="77" spans="1:8">
      <c r="A77" s="92"/>
      <c r="B77" s="100"/>
      <c r="C77" s="101"/>
      <c r="D77" s="115"/>
      <c r="E77" s="95"/>
    </row>
    <row r="78" spans="1:8" ht="13.5" customHeight="1">
      <c r="A78" s="92"/>
      <c r="B78" s="100"/>
      <c r="C78" s="101"/>
      <c r="D78" s="102"/>
      <c r="E78" s="95"/>
    </row>
    <row r="79" spans="1:8" ht="13.5" customHeight="1">
      <c r="A79" s="92"/>
      <c r="B79" s="100"/>
      <c r="C79" s="101"/>
      <c r="D79" s="116"/>
      <c r="E79" s="95"/>
    </row>
    <row r="80" spans="1:8" s="52" customFormat="1">
      <c r="A80" s="92"/>
      <c r="B80" s="100"/>
      <c r="C80" s="101"/>
      <c r="D80" s="116"/>
      <c r="E80" s="95"/>
      <c r="F80" s="54"/>
      <c r="G80" s="96"/>
      <c r="H80" s="54"/>
    </row>
    <row r="81" spans="1:8" s="52" customFormat="1">
      <c r="A81" s="92"/>
      <c r="B81" s="100"/>
      <c r="C81" s="101"/>
      <c r="D81" s="116"/>
      <c r="E81" s="95"/>
      <c r="F81" s="54"/>
      <c r="G81" s="96"/>
      <c r="H81" s="54"/>
    </row>
    <row r="82" spans="1:8" s="52" customFormat="1">
      <c r="A82" s="92"/>
      <c r="B82" s="100"/>
      <c r="C82" s="101"/>
      <c r="D82" s="102"/>
      <c r="E82" s="95"/>
      <c r="F82" s="54"/>
      <c r="G82" s="96"/>
      <c r="H82" s="54"/>
    </row>
    <row r="83" spans="1:8" ht="13.5" customHeight="1">
      <c r="A83" s="92"/>
      <c r="B83" s="100"/>
      <c r="C83" s="101"/>
      <c r="D83" s="116"/>
      <c r="E83" s="95"/>
    </row>
    <row r="84" spans="1:8" ht="13.5" customHeight="1">
      <c r="A84" s="92"/>
      <c r="B84" s="100"/>
      <c r="C84" s="101"/>
      <c r="D84" s="115"/>
      <c r="E84" s="95"/>
    </row>
    <row r="85" spans="1:8" s="52" customFormat="1">
      <c r="A85" s="92"/>
      <c r="B85" s="95"/>
      <c r="C85" s="114"/>
      <c r="D85" s="122"/>
      <c r="E85" s="95"/>
      <c r="F85" s="54"/>
      <c r="G85" s="96"/>
      <c r="H85" s="54"/>
    </row>
    <row r="86" spans="1:8" s="52" customFormat="1">
      <c r="A86" s="92"/>
      <c r="B86" s="95"/>
      <c r="C86" s="114"/>
      <c r="D86" s="114"/>
      <c r="E86" s="95"/>
      <c r="F86" s="54"/>
      <c r="G86" s="96"/>
      <c r="H86" s="54"/>
    </row>
    <row r="87" spans="1:8" s="52" customFormat="1">
      <c r="A87" s="92"/>
      <c r="B87" s="108"/>
      <c r="C87" s="120"/>
      <c r="D87" s="110"/>
      <c r="E87" s="92"/>
      <c r="F87" s="54"/>
      <c r="G87" s="96"/>
      <c r="H87" s="54"/>
    </row>
    <row r="88" spans="1:8" s="52" customFormat="1">
      <c r="A88" s="92"/>
      <c r="B88" s="100"/>
      <c r="C88" s="123"/>
      <c r="D88" s="116"/>
      <c r="E88" s="95"/>
      <c r="F88" s="54"/>
      <c r="G88" s="96"/>
      <c r="H88" s="54"/>
    </row>
    <row r="89" spans="1:8" s="52" customFormat="1">
      <c r="A89" s="92"/>
      <c r="B89" s="100"/>
      <c r="C89" s="123"/>
      <c r="D89" s="116"/>
      <c r="E89" s="95"/>
      <c r="F89" s="54"/>
      <c r="G89" s="96"/>
      <c r="H89" s="54"/>
    </row>
    <row r="90" spans="1:8" s="52" customFormat="1">
      <c r="A90" s="92"/>
      <c r="B90" s="95"/>
      <c r="C90" s="114"/>
      <c r="D90" s="122"/>
      <c r="E90" s="95"/>
      <c r="F90" s="54"/>
      <c r="G90" s="96"/>
      <c r="H90" s="54"/>
    </row>
    <row r="91" spans="1:8" s="52" customFormat="1">
      <c r="A91" s="92"/>
      <c r="B91" s="95"/>
      <c r="C91" s="114"/>
      <c r="D91" s="114"/>
      <c r="E91" s="95"/>
      <c r="F91" s="54"/>
      <c r="G91" s="96"/>
      <c r="H91" s="54"/>
    </row>
    <row r="92" spans="1:8" s="52" customFormat="1">
      <c r="A92" s="92"/>
      <c r="B92" s="108"/>
      <c r="C92" s="120"/>
      <c r="D92" s="110"/>
      <c r="E92" s="92"/>
      <c r="F92" s="54"/>
      <c r="G92" s="96"/>
      <c r="H92" s="54"/>
    </row>
    <row r="93" spans="1:8" ht="13.5" customHeight="1">
      <c r="A93" s="92"/>
      <c r="B93" s="108"/>
      <c r="C93" s="120"/>
      <c r="D93" s="110"/>
      <c r="E93" s="92"/>
    </row>
    <row r="94" spans="1:8" s="52" customFormat="1">
      <c r="A94" s="92"/>
      <c r="B94" s="100"/>
      <c r="C94" s="123"/>
      <c r="D94" s="115"/>
      <c r="E94" s="95"/>
      <c r="F94" s="54"/>
      <c r="G94" s="96"/>
      <c r="H94" s="54"/>
    </row>
    <row r="95" spans="1:8" s="52" customFormat="1">
      <c r="A95" s="92"/>
      <c r="B95" s="100"/>
      <c r="C95" s="123"/>
      <c r="D95" s="116"/>
      <c r="E95" s="95"/>
      <c r="F95" s="54"/>
      <c r="G95" s="96"/>
      <c r="H95" s="54"/>
    </row>
    <row r="96" spans="1:8" ht="13.5" customHeight="1">
      <c r="A96" s="92"/>
      <c r="B96" s="100"/>
      <c r="C96" s="123"/>
      <c r="D96" s="115"/>
      <c r="E96" s="95"/>
    </row>
    <row r="97" spans="1:8" ht="13.5" customHeight="1">
      <c r="A97" s="92"/>
      <c r="B97" s="100"/>
      <c r="C97" s="123"/>
      <c r="D97" s="115"/>
      <c r="E97" s="95"/>
    </row>
    <row r="98" spans="1:8" s="52" customFormat="1">
      <c r="A98" s="92"/>
      <c r="B98" s="100"/>
      <c r="C98" s="123"/>
      <c r="D98" s="115"/>
      <c r="E98" s="95"/>
      <c r="F98" s="54"/>
      <c r="G98" s="96"/>
      <c r="H98" s="54"/>
    </row>
    <row r="99" spans="1:8" s="52" customFormat="1">
      <c r="A99" s="92"/>
      <c r="B99" s="100"/>
      <c r="C99" s="123"/>
      <c r="D99" s="116"/>
      <c r="E99" s="95"/>
      <c r="F99" s="54"/>
      <c r="G99" s="96"/>
      <c r="H99" s="54"/>
    </row>
    <row r="100" spans="1:8" ht="13.5" customHeight="1">
      <c r="A100" s="92"/>
      <c r="B100" s="95"/>
      <c r="C100" s="114"/>
      <c r="D100" s="114"/>
      <c r="E100" s="95"/>
    </row>
    <row r="101" spans="1:8" ht="13.5" customHeight="1">
      <c r="B101" s="73"/>
      <c r="C101" s="125"/>
      <c r="D101" s="126"/>
      <c r="E101" s="124"/>
    </row>
    <row r="102" spans="1:8" ht="13.5" customHeight="1">
      <c r="B102" s="83"/>
      <c r="C102" s="127"/>
      <c r="D102" s="82"/>
    </row>
    <row r="105" spans="1:8" ht="13.5" customHeight="1">
      <c r="B105" s="73"/>
      <c r="C105" s="125"/>
      <c r="D105" s="126"/>
      <c r="E105" s="124"/>
    </row>
    <row r="106" spans="1:8" ht="13.5" customHeight="1">
      <c r="B106" s="83"/>
      <c r="C106" s="127"/>
      <c r="D106" s="82"/>
    </row>
    <row r="107" spans="1:8" s="52" customFormat="1">
      <c r="A107" s="124"/>
      <c r="B107" s="72"/>
      <c r="C107" s="53"/>
      <c r="D107" s="128"/>
      <c r="E107" s="72"/>
      <c r="F107" s="54"/>
      <c r="G107" s="96"/>
      <c r="H107" s="54"/>
    </row>
    <row r="108" spans="1:8" ht="13.5" customHeight="1">
      <c r="D108" s="128"/>
    </row>
    <row r="109" spans="1:8" ht="13.5" customHeight="1">
      <c r="D109" s="128"/>
    </row>
    <row r="110" spans="1:8" ht="13.5" customHeight="1">
      <c r="D110" s="128"/>
    </row>
    <row r="111" spans="1:8" ht="13.5" customHeight="1">
      <c r="D111" s="128"/>
    </row>
    <row r="114" spans="1:9" ht="13.5" customHeight="1">
      <c r="B114" s="83"/>
      <c r="C114" s="127"/>
      <c r="D114" s="82"/>
    </row>
    <row r="115" spans="1:9" ht="13.5" customHeight="1">
      <c r="D115" s="129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ht="13.5" customHeight="1">
      <c r="H155" s="53"/>
    </row>
    <row r="156" spans="1:9" ht="13.5" customHeight="1">
      <c r="H156" s="53"/>
    </row>
    <row r="157" spans="1:9" ht="13.5" customHeight="1">
      <c r="H157" s="53"/>
    </row>
    <row r="158" spans="1:9" ht="13.5" customHeight="1">
      <c r="H158" s="53"/>
    </row>
    <row r="159" spans="1:9" ht="13.5" customHeight="1">
      <c r="H159" s="53"/>
    </row>
    <row r="160" spans="1:9" ht="13.5" customHeight="1">
      <c r="H160" s="53"/>
    </row>
  </sheetData>
  <sheetProtection algorithmName="SHA-512" hashValue="cTmGooRn9NAN4MW7BcVuvDWSV9Lew/4kDDO2KKXisDaAMrEq6689R2IEKlHRuAHPdR4NtpzxxRfot9Lg7HBrEw==" saltValue="0RYkcVFwXN8G+9tSgpsGfQ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4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4">
    <tabColor rgb="FFFFFF99"/>
  </sheetPr>
  <dimension ref="A1:I104"/>
  <sheetViews>
    <sheetView view="pageBreakPreview" topLeftCell="A19" zoomScaleNormal="100" zoomScaleSheetLayoutView="100" workbookViewId="0">
      <selection activeCell="D24" sqref="D24"/>
    </sheetView>
  </sheetViews>
  <sheetFormatPr defaultColWidth="9.140625" defaultRowHeight="13.5" customHeight="1"/>
  <cols>
    <col min="1" max="1" width="5.7109375" style="887" customWidth="1"/>
    <col min="2" max="2" width="8.7109375" style="839" customWidth="1"/>
    <col min="3" max="3" width="12.7109375" style="51" customWidth="1"/>
    <col min="4" max="4" width="62.140625" style="51" customWidth="1"/>
    <col min="5" max="5" width="4.7109375" style="839" customWidth="1"/>
    <col min="6" max="6" width="11.7109375" style="861" customWidth="1"/>
    <col min="7" max="7" width="12.7109375" style="868" customWidth="1"/>
    <col min="8" max="8" width="16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5"/>
      <c r="E1" s="894"/>
      <c r="H1" s="898" t="s">
        <v>276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1473</v>
      </c>
      <c r="D3" s="895"/>
      <c r="E3" s="894"/>
      <c r="H3" s="895"/>
    </row>
    <row r="4" spans="1:9" ht="12.75">
      <c r="A4" s="834" t="s">
        <v>183</v>
      </c>
      <c r="B4" s="899"/>
      <c r="C4" s="900" t="s">
        <v>1286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6.149999999999999" customHeight="1">
      <c r="A8" s="51"/>
      <c r="B8" s="838"/>
      <c r="C8" s="395"/>
      <c r="D8" s="395"/>
      <c r="F8" s="51"/>
      <c r="G8" s="51"/>
      <c r="H8" s="51"/>
    </row>
    <row r="9" spans="1:9" ht="15.6" customHeight="1">
      <c r="A9" s="839"/>
      <c r="B9" s="1077">
        <v>451120</v>
      </c>
      <c r="C9" s="1078"/>
      <c r="D9" s="1040" t="s">
        <v>185</v>
      </c>
      <c r="E9" s="838"/>
      <c r="F9" s="1061"/>
      <c r="G9" s="1061"/>
      <c r="H9" s="947">
        <f>SUM(H11:H19)</f>
        <v>0</v>
      </c>
    </row>
    <row r="10" spans="1:9" ht="15.6" customHeight="1">
      <c r="A10" s="839"/>
      <c r="B10" s="838"/>
      <c r="C10" s="1060"/>
      <c r="D10" s="932"/>
      <c r="F10" s="928"/>
      <c r="G10" s="928"/>
      <c r="H10" s="928"/>
    </row>
    <row r="11" spans="1:9" ht="12.75">
      <c r="A11" s="926">
        <f>MAX(A$1:A10)+1</f>
        <v>1</v>
      </c>
      <c r="B11" s="1003"/>
      <c r="C11" s="917" t="s">
        <v>202</v>
      </c>
      <c r="D11" s="919" t="s">
        <v>203</v>
      </c>
      <c r="E11" s="926" t="s">
        <v>188</v>
      </c>
      <c r="F11" s="972">
        <v>502</v>
      </c>
      <c r="G11" s="1283"/>
      <c r="H11" s="972">
        <f>ROUND(G11*F11,2)</f>
        <v>0</v>
      </c>
      <c r="I11" s="1283"/>
    </row>
    <row r="12" spans="1:9" ht="12.75">
      <c r="A12" s="926">
        <f>MAX(A$1:A11)+1</f>
        <v>2</v>
      </c>
      <c r="B12" s="1003"/>
      <c r="C12" s="1079" t="s">
        <v>442</v>
      </c>
      <c r="D12" s="932" t="s">
        <v>845</v>
      </c>
      <c r="E12" s="926" t="s">
        <v>188</v>
      </c>
      <c r="F12" s="972">
        <v>365</v>
      </c>
      <c r="G12" s="1283"/>
      <c r="H12" s="972">
        <f t="shared" ref="H12:H19" si="0">ROUND(G12*F12,2)</f>
        <v>0</v>
      </c>
      <c r="I12" s="1283"/>
    </row>
    <row r="13" spans="1:9" ht="12.75">
      <c r="A13" s="926">
        <f>MAX(A$1:A12)+1</f>
        <v>3</v>
      </c>
      <c r="B13" s="1003"/>
      <c r="C13" s="917" t="s">
        <v>600</v>
      </c>
      <c r="D13" s="919" t="s">
        <v>601</v>
      </c>
      <c r="E13" s="926" t="s">
        <v>188</v>
      </c>
      <c r="F13" s="972">
        <v>375.1</v>
      </c>
      <c r="G13" s="1283"/>
      <c r="H13" s="972">
        <f t="shared" si="0"/>
        <v>0</v>
      </c>
      <c r="I13" s="1283"/>
    </row>
    <row r="14" spans="1:9" ht="12.75">
      <c r="A14" s="926">
        <f>MAX(A$1:A13)+1</f>
        <v>4</v>
      </c>
      <c r="B14" s="1003"/>
      <c r="C14" s="917" t="s">
        <v>360</v>
      </c>
      <c r="D14" s="919" t="s">
        <v>361</v>
      </c>
      <c r="E14" s="926" t="s">
        <v>188</v>
      </c>
      <c r="F14" s="972">
        <v>578</v>
      </c>
      <c r="G14" s="1283"/>
      <c r="H14" s="972">
        <f t="shared" si="0"/>
        <v>0</v>
      </c>
      <c r="I14" s="1283"/>
    </row>
    <row r="15" spans="1:9" ht="12.75">
      <c r="A15" s="926">
        <f>MAX(A$1:A14)+1</f>
        <v>5</v>
      </c>
      <c r="B15" s="1003"/>
      <c r="C15" s="1079" t="s">
        <v>231</v>
      </c>
      <c r="D15" s="1080" t="s">
        <v>1287</v>
      </c>
      <c r="E15" s="926" t="s">
        <v>188</v>
      </c>
      <c r="F15" s="972">
        <v>885.1</v>
      </c>
      <c r="G15" s="1283"/>
      <c r="H15" s="972">
        <f t="shared" si="0"/>
        <v>0</v>
      </c>
      <c r="I15" s="1283"/>
    </row>
    <row r="16" spans="1:9" ht="12.75">
      <c r="A16" s="926">
        <v>6</v>
      </c>
      <c r="B16" s="1003"/>
      <c r="C16" s="917" t="s">
        <v>199</v>
      </c>
      <c r="D16" s="919" t="s">
        <v>444</v>
      </c>
      <c r="E16" s="926" t="s">
        <v>188</v>
      </c>
      <c r="F16" s="972">
        <v>375.1</v>
      </c>
      <c r="G16" s="1283"/>
      <c r="H16" s="972">
        <f t="shared" si="0"/>
        <v>0</v>
      </c>
      <c r="I16" s="1283"/>
    </row>
    <row r="17" spans="1:9" ht="12.75">
      <c r="A17" s="926">
        <v>7</v>
      </c>
      <c r="B17" s="1003"/>
      <c r="C17" s="917" t="s">
        <v>720</v>
      </c>
      <c r="D17" s="919" t="s">
        <v>721</v>
      </c>
      <c r="E17" s="926" t="s">
        <v>188</v>
      </c>
      <c r="F17" s="972">
        <v>528.1</v>
      </c>
      <c r="G17" s="1283"/>
      <c r="H17" s="972">
        <f t="shared" si="0"/>
        <v>0</v>
      </c>
      <c r="I17" s="1283"/>
    </row>
    <row r="18" spans="1:9" ht="12.75">
      <c r="A18" s="926">
        <v>8</v>
      </c>
      <c r="B18" s="1003"/>
      <c r="C18" s="1079" t="s">
        <v>846</v>
      </c>
      <c r="D18" s="932" t="s">
        <v>847</v>
      </c>
      <c r="E18" s="926" t="s">
        <v>197</v>
      </c>
      <c r="F18" s="972">
        <v>575</v>
      </c>
      <c r="G18" s="1283"/>
      <c r="H18" s="972">
        <f t="shared" si="0"/>
        <v>0</v>
      </c>
      <c r="I18" s="1283"/>
    </row>
    <row r="19" spans="1:9" ht="12.75">
      <c r="A19" s="926">
        <v>9</v>
      </c>
      <c r="B19" s="1003"/>
      <c r="C19" s="917" t="s">
        <v>1288</v>
      </c>
      <c r="D19" s="919" t="s">
        <v>1289</v>
      </c>
      <c r="E19" s="926" t="s">
        <v>176</v>
      </c>
      <c r="F19" s="972">
        <v>36</v>
      </c>
      <c r="G19" s="1283"/>
      <c r="H19" s="972">
        <f t="shared" si="0"/>
        <v>0</v>
      </c>
      <c r="I19" s="1283"/>
    </row>
    <row r="20" spans="1:9" ht="12.75">
      <c r="A20" s="839"/>
      <c r="B20" s="838"/>
      <c r="C20" s="395"/>
      <c r="D20" s="395"/>
      <c r="F20" s="51"/>
      <c r="G20" s="51"/>
      <c r="H20" s="51"/>
    </row>
    <row r="21" spans="1:9" s="395" customFormat="1" ht="12.75">
      <c r="A21" s="1081"/>
      <c r="B21" s="1082">
        <v>452333</v>
      </c>
      <c r="C21" s="1083"/>
      <c r="D21" s="1040" t="s">
        <v>793</v>
      </c>
      <c r="E21" s="1084"/>
      <c r="F21" s="1085"/>
      <c r="G21" s="1051"/>
      <c r="H21" s="1052">
        <f>SUM(H23:H24)</f>
        <v>0</v>
      </c>
      <c r="I21" s="1051"/>
    </row>
    <row r="22" spans="1:9" ht="12.75">
      <c r="A22" s="958"/>
      <c r="B22" s="862"/>
      <c r="C22" s="907"/>
      <c r="D22" s="966"/>
      <c r="E22" s="1086"/>
      <c r="F22" s="1087"/>
      <c r="G22" s="846"/>
      <c r="H22" s="846"/>
      <c r="I22" s="846"/>
    </row>
    <row r="23" spans="1:9" ht="12.75">
      <c r="A23" s="1531" t="s">
        <v>211</v>
      </c>
      <c r="B23" s="1532"/>
      <c r="C23" s="1550" t="s">
        <v>565</v>
      </c>
      <c r="D23" s="1551" t="s">
        <v>825</v>
      </c>
      <c r="E23" s="1552" t="s">
        <v>176</v>
      </c>
      <c r="F23" s="1553">
        <v>809</v>
      </c>
      <c r="G23" s="1537"/>
      <c r="H23" s="1538">
        <f>ROUND(G23*F23,2)</f>
        <v>0</v>
      </c>
      <c r="I23" s="1537"/>
    </row>
    <row r="24" spans="1:9" ht="12.75">
      <c r="A24" s="953" t="s">
        <v>213</v>
      </c>
      <c r="B24" s="850"/>
      <c r="C24" s="917" t="s">
        <v>1290</v>
      </c>
      <c r="D24" s="919" t="s">
        <v>1291</v>
      </c>
      <c r="E24" s="1088" t="s">
        <v>180</v>
      </c>
      <c r="F24" s="1089">
        <v>7</v>
      </c>
      <c r="G24" s="1275"/>
      <c r="H24" s="855">
        <f>ROUND(G24*F24,2)</f>
        <v>0</v>
      </c>
      <c r="I24" s="1275"/>
    </row>
    <row r="25" spans="1:9" ht="12.75">
      <c r="A25" s="958"/>
      <c r="B25" s="862"/>
      <c r="D25" s="1090"/>
      <c r="E25" s="1086"/>
      <c r="F25" s="1087"/>
      <c r="G25" s="846"/>
      <c r="H25" s="846"/>
      <c r="I25" s="846"/>
    </row>
    <row r="26" spans="1:9" s="395" customFormat="1" ht="12.75">
      <c r="A26" s="943"/>
      <c r="B26" s="901">
        <v>452614</v>
      </c>
      <c r="C26" s="1091"/>
      <c r="D26" s="945" t="s">
        <v>1298</v>
      </c>
      <c r="E26" s="838"/>
      <c r="F26" s="946"/>
      <c r="G26" s="1092"/>
      <c r="H26" s="847">
        <f>H28</f>
        <v>0</v>
      </c>
      <c r="I26" s="1092"/>
    </row>
    <row r="27" spans="1:9" ht="12.75">
      <c r="A27" s="857"/>
      <c r="B27" s="865"/>
      <c r="C27" s="886"/>
      <c r="D27" s="878"/>
      <c r="E27" s="860"/>
      <c r="I27" s="868"/>
    </row>
    <row r="28" spans="1:9" ht="25.5">
      <c r="A28" s="953" t="s">
        <v>215</v>
      </c>
      <c r="B28" s="850"/>
      <c r="C28" s="1046" t="s">
        <v>628</v>
      </c>
      <c r="D28" s="919" t="s">
        <v>629</v>
      </c>
      <c r="E28" s="1088" t="s">
        <v>197</v>
      </c>
      <c r="F28" s="1089">
        <v>172.4</v>
      </c>
      <c r="G28" s="1275"/>
      <c r="H28" s="855">
        <f>ROUND(G28*F28,2)</f>
        <v>0</v>
      </c>
      <c r="I28" s="1275"/>
    </row>
    <row r="29" spans="1:9" ht="12.75">
      <c r="A29" s="958"/>
      <c r="B29" s="862"/>
      <c r="D29" s="1090"/>
      <c r="E29" s="1086"/>
      <c r="F29" s="1087"/>
      <c r="G29" s="846"/>
      <c r="H29" s="846"/>
      <c r="I29" s="846"/>
    </row>
    <row r="30" spans="1:9" ht="12.75">
      <c r="A30" s="958"/>
      <c r="B30" s="1039">
        <v>452623</v>
      </c>
      <c r="C30" s="1093"/>
      <c r="D30" s="1040" t="s">
        <v>640</v>
      </c>
      <c r="E30" s="1086"/>
      <c r="F30" s="1087"/>
      <c r="G30" s="846"/>
      <c r="H30" s="970">
        <f>SUM(H32:H34)</f>
        <v>0</v>
      </c>
      <c r="I30" s="846"/>
    </row>
    <row r="31" spans="1:9" ht="12.75">
      <c r="A31" s="958"/>
      <c r="B31" s="862"/>
      <c r="C31" s="1060"/>
      <c r="D31" s="932"/>
      <c r="E31" s="1086"/>
      <c r="F31" s="1087"/>
      <c r="G31" s="846"/>
      <c r="H31" s="846"/>
      <c r="I31" s="846"/>
    </row>
    <row r="32" spans="1:9" ht="12.75">
      <c r="A32" s="953" t="s">
        <v>217</v>
      </c>
      <c r="B32" s="850"/>
      <c r="C32" s="917" t="s">
        <v>1292</v>
      </c>
      <c r="D32" s="919" t="s">
        <v>1293</v>
      </c>
      <c r="E32" s="1088" t="s">
        <v>188</v>
      </c>
      <c r="F32" s="1089">
        <v>1.9</v>
      </c>
      <c r="G32" s="1275"/>
      <c r="H32" s="855">
        <f>ROUND(G32*F32,2)</f>
        <v>0</v>
      </c>
      <c r="I32" s="1275"/>
    </row>
    <row r="33" spans="1:9" ht="12.75">
      <c r="A33" s="953" t="s">
        <v>219</v>
      </c>
      <c r="B33" s="850"/>
      <c r="C33" s="1046" t="s">
        <v>1294</v>
      </c>
      <c r="D33" s="932" t="s">
        <v>1295</v>
      </c>
      <c r="E33" s="1088" t="s">
        <v>188</v>
      </c>
      <c r="F33" s="1089">
        <v>21.4</v>
      </c>
      <c r="G33" s="1275"/>
      <c r="H33" s="855">
        <f t="shared" ref="H33:H34" si="1">ROUND(G33*F33,2)</f>
        <v>0</v>
      </c>
      <c r="I33" s="1275"/>
    </row>
    <row r="34" spans="1:9" ht="12.75">
      <c r="A34" s="953" t="s">
        <v>221</v>
      </c>
      <c r="B34" s="850"/>
      <c r="C34" s="917" t="s">
        <v>1296</v>
      </c>
      <c r="D34" s="919" t="s">
        <v>1297</v>
      </c>
      <c r="E34" s="1088" t="s">
        <v>188</v>
      </c>
      <c r="F34" s="1089">
        <v>50</v>
      </c>
      <c r="G34" s="1275"/>
      <c r="H34" s="855">
        <f t="shared" si="1"/>
        <v>0</v>
      </c>
      <c r="I34" s="1275"/>
    </row>
    <row r="35" spans="1:9" ht="12.75">
      <c r="A35" s="857"/>
      <c r="B35" s="865"/>
      <c r="C35" s="886"/>
      <c r="D35" s="878"/>
      <c r="E35" s="860"/>
    </row>
    <row r="36" spans="1:9" ht="15">
      <c r="A36" s="857"/>
      <c r="B36" s="860"/>
      <c r="C36" s="877"/>
      <c r="D36" s="869" t="s">
        <v>181</v>
      </c>
      <c r="E36" s="870"/>
      <c r="F36" s="871"/>
      <c r="G36" s="872"/>
      <c r="H36" s="873">
        <f>H30+H26+H21+H9</f>
        <v>0</v>
      </c>
    </row>
    <row r="37" spans="1:9" ht="12.75">
      <c r="A37" s="857"/>
      <c r="B37" s="874"/>
      <c r="C37" s="875"/>
      <c r="D37" s="876"/>
      <c r="E37" s="857"/>
    </row>
    <row r="38" spans="1:9" s="52" customFormat="1" ht="12.75">
      <c r="A38" s="857"/>
      <c r="B38" s="865"/>
      <c r="C38" s="886"/>
      <c r="D38" s="878"/>
      <c r="E38" s="860"/>
      <c r="F38" s="861"/>
      <c r="G38" s="868"/>
      <c r="H38" s="861"/>
    </row>
    <row r="39" spans="1:9" s="52" customFormat="1" ht="12.75">
      <c r="A39" s="857"/>
      <c r="B39" s="865"/>
      <c r="C39" s="886"/>
      <c r="D39" s="879"/>
      <c r="E39" s="860"/>
      <c r="F39" s="861"/>
      <c r="G39" s="868"/>
      <c r="H39" s="861"/>
    </row>
    <row r="40" spans="1:9" ht="13.5" customHeight="1">
      <c r="A40" s="857"/>
      <c r="B40" s="865"/>
      <c r="C40" s="886"/>
      <c r="D40" s="878"/>
      <c r="E40" s="860"/>
    </row>
    <row r="41" spans="1:9" ht="13.5" customHeight="1">
      <c r="A41" s="857"/>
      <c r="B41" s="865"/>
      <c r="C41" s="886"/>
      <c r="D41" s="878"/>
      <c r="E41" s="860"/>
    </row>
    <row r="42" spans="1:9" s="52" customFormat="1" ht="12.75">
      <c r="A42" s="857"/>
      <c r="B42" s="865"/>
      <c r="C42" s="886"/>
      <c r="D42" s="878"/>
      <c r="E42" s="860"/>
      <c r="F42" s="861"/>
      <c r="G42" s="868"/>
      <c r="H42" s="861"/>
    </row>
    <row r="43" spans="1:9" s="52" customFormat="1" ht="12.75">
      <c r="A43" s="857"/>
      <c r="B43" s="865"/>
      <c r="C43" s="886"/>
      <c r="D43" s="879"/>
      <c r="E43" s="860"/>
      <c r="F43" s="861"/>
      <c r="G43" s="868"/>
      <c r="H43" s="861"/>
    </row>
    <row r="44" spans="1:9" ht="13.5" customHeight="1">
      <c r="A44" s="857"/>
      <c r="B44" s="860"/>
      <c r="C44" s="877"/>
      <c r="D44" s="877"/>
      <c r="E44" s="860"/>
    </row>
    <row r="45" spans="1:9" ht="13.5" customHeight="1">
      <c r="B45" s="840"/>
      <c r="C45" s="888"/>
      <c r="D45" s="889"/>
      <c r="E45" s="887"/>
    </row>
    <row r="46" spans="1:9" ht="13.5" customHeight="1">
      <c r="B46" s="848"/>
      <c r="C46" s="890"/>
      <c r="D46" s="425"/>
    </row>
    <row r="49" spans="1:8" ht="13.5" customHeight="1">
      <c r="B49" s="840"/>
      <c r="C49" s="888"/>
      <c r="D49" s="889"/>
      <c r="E49" s="887"/>
    </row>
    <row r="50" spans="1:8" ht="13.5" customHeight="1">
      <c r="B50" s="848"/>
      <c r="C50" s="890"/>
      <c r="D50" s="425"/>
    </row>
    <row r="51" spans="1:8" s="52" customFormat="1" ht="12.75">
      <c r="A51" s="887"/>
      <c r="B51" s="839"/>
      <c r="C51" s="51"/>
      <c r="D51" s="891"/>
      <c r="E51" s="839"/>
      <c r="F51" s="861"/>
      <c r="G51" s="868"/>
      <c r="H51" s="861"/>
    </row>
    <row r="52" spans="1:8" ht="13.5" customHeight="1">
      <c r="D52" s="891"/>
    </row>
    <row r="53" spans="1:8" ht="13.5" customHeight="1">
      <c r="D53" s="891"/>
    </row>
    <row r="54" spans="1:8" ht="13.5" customHeight="1">
      <c r="D54" s="891"/>
    </row>
    <row r="55" spans="1:8" ht="13.5" customHeight="1">
      <c r="D55" s="891"/>
    </row>
    <row r="58" spans="1:8" ht="13.5" customHeight="1">
      <c r="B58" s="848"/>
      <c r="C58" s="890"/>
      <c r="D58" s="425"/>
    </row>
    <row r="59" spans="1:8" ht="13.5" customHeight="1">
      <c r="D59" s="892"/>
    </row>
    <row r="65" spans="1:9" s="113" customFormat="1" ht="13.5" customHeight="1">
      <c r="A65" s="887"/>
      <c r="B65" s="839"/>
      <c r="C65" s="51"/>
      <c r="D65" s="51"/>
      <c r="E65" s="839"/>
      <c r="F65" s="861"/>
      <c r="G65" s="868"/>
      <c r="H65" s="861"/>
      <c r="I65" s="51"/>
    </row>
    <row r="66" spans="1:9" s="113" customFormat="1" ht="13.5" customHeight="1">
      <c r="A66" s="887"/>
      <c r="B66" s="839"/>
      <c r="C66" s="51"/>
      <c r="D66" s="51"/>
      <c r="E66" s="839"/>
      <c r="F66" s="861"/>
      <c r="G66" s="868"/>
      <c r="H66" s="861"/>
      <c r="I66" s="51"/>
    </row>
    <row r="67" spans="1:9" s="113" customFormat="1" ht="13.5" customHeight="1">
      <c r="A67" s="887"/>
      <c r="B67" s="839"/>
      <c r="C67" s="51"/>
      <c r="D67" s="51"/>
      <c r="E67" s="839"/>
      <c r="F67" s="861"/>
      <c r="G67" s="868"/>
      <c r="H67" s="861"/>
      <c r="I67" s="51"/>
    </row>
    <row r="68" spans="1:9" s="113" customFormat="1" ht="13.5" customHeight="1">
      <c r="A68" s="887"/>
      <c r="B68" s="839"/>
      <c r="C68" s="51"/>
      <c r="D68" s="51"/>
      <c r="E68" s="839"/>
      <c r="F68" s="861"/>
      <c r="G68" s="868"/>
      <c r="H68" s="861"/>
      <c r="I68" s="51"/>
    </row>
    <row r="69" spans="1:9" s="113" customFormat="1" ht="13.5" customHeight="1">
      <c r="A69" s="887"/>
      <c r="B69" s="839"/>
      <c r="C69" s="51"/>
      <c r="D69" s="51"/>
      <c r="E69" s="839"/>
      <c r="F69" s="861"/>
      <c r="G69" s="868"/>
      <c r="H69" s="861"/>
      <c r="I69" s="51"/>
    </row>
    <row r="70" spans="1:9" s="113" customFormat="1" ht="13.5" customHeight="1">
      <c r="A70" s="887"/>
      <c r="B70" s="839"/>
      <c r="C70" s="51"/>
      <c r="D70" s="51"/>
      <c r="E70" s="839"/>
      <c r="F70" s="861"/>
      <c r="G70" s="868"/>
      <c r="H70" s="861"/>
      <c r="I70" s="51"/>
    </row>
    <row r="71" spans="1:9" s="113" customFormat="1" ht="13.5" customHeight="1">
      <c r="A71" s="887"/>
      <c r="B71" s="839"/>
      <c r="C71" s="51"/>
      <c r="D71" s="51"/>
      <c r="E71" s="839"/>
      <c r="F71" s="861"/>
      <c r="G71" s="868"/>
      <c r="H71" s="861"/>
      <c r="I71" s="51"/>
    </row>
    <row r="72" spans="1:9" s="113" customFormat="1" ht="13.5" customHeight="1">
      <c r="A72" s="887"/>
      <c r="B72" s="839"/>
      <c r="C72" s="51"/>
      <c r="D72" s="51"/>
      <c r="E72" s="839"/>
      <c r="F72" s="861"/>
      <c r="G72" s="868"/>
      <c r="H72" s="861"/>
      <c r="I72" s="51"/>
    </row>
    <row r="73" spans="1:9" s="113" customFormat="1" ht="13.5" customHeight="1">
      <c r="A73" s="887"/>
      <c r="B73" s="839"/>
      <c r="C73" s="51"/>
      <c r="D73" s="51"/>
      <c r="E73" s="839"/>
      <c r="F73" s="861"/>
      <c r="G73" s="868"/>
      <c r="H73" s="861"/>
      <c r="I73" s="51"/>
    </row>
    <row r="74" spans="1:9" s="113" customFormat="1" ht="13.5" customHeight="1">
      <c r="A74" s="887"/>
      <c r="B74" s="839"/>
      <c r="C74" s="51"/>
      <c r="D74" s="51"/>
      <c r="E74" s="839"/>
      <c r="F74" s="861"/>
      <c r="G74" s="868"/>
      <c r="H74" s="861"/>
      <c r="I74" s="51"/>
    </row>
    <row r="75" spans="1:9" s="113" customFormat="1" ht="13.5" customHeight="1">
      <c r="A75" s="887"/>
      <c r="B75" s="839"/>
      <c r="C75" s="51"/>
      <c r="D75" s="51"/>
      <c r="E75" s="839"/>
      <c r="F75" s="861"/>
      <c r="G75" s="868"/>
      <c r="H75" s="861"/>
      <c r="I75" s="51"/>
    </row>
    <row r="76" spans="1:9" s="113" customFormat="1" ht="13.5" customHeight="1">
      <c r="A76" s="887"/>
      <c r="B76" s="839"/>
      <c r="C76" s="51"/>
      <c r="D76" s="51"/>
      <c r="E76" s="839"/>
      <c r="F76" s="861"/>
      <c r="G76" s="868"/>
      <c r="H76" s="861"/>
      <c r="I76" s="51"/>
    </row>
    <row r="77" spans="1:9" s="113" customFormat="1" ht="13.5" customHeight="1">
      <c r="A77" s="887"/>
      <c r="B77" s="839"/>
      <c r="C77" s="51"/>
      <c r="D77" s="51"/>
      <c r="E77" s="839"/>
      <c r="F77" s="861"/>
      <c r="G77" s="868"/>
      <c r="H77" s="861"/>
      <c r="I77" s="51"/>
    </row>
    <row r="78" spans="1:9" s="113" customFormat="1" ht="13.5" customHeight="1">
      <c r="A78" s="887"/>
      <c r="B78" s="839"/>
      <c r="C78" s="51"/>
      <c r="D78" s="51"/>
      <c r="E78" s="839"/>
      <c r="F78" s="861"/>
      <c r="G78" s="868"/>
      <c r="H78" s="861"/>
      <c r="I78" s="51"/>
    </row>
    <row r="79" spans="1:9" s="113" customFormat="1" ht="13.5" customHeight="1">
      <c r="A79" s="887"/>
      <c r="B79" s="839"/>
      <c r="C79" s="51"/>
      <c r="D79" s="51"/>
      <c r="E79" s="839"/>
      <c r="F79" s="861"/>
      <c r="G79" s="868"/>
      <c r="H79" s="861"/>
      <c r="I79" s="51"/>
    </row>
    <row r="80" spans="1:9" s="113" customFormat="1" ht="13.5" customHeight="1">
      <c r="A80" s="887"/>
      <c r="B80" s="839"/>
      <c r="C80" s="51"/>
      <c r="D80" s="51"/>
      <c r="E80" s="839"/>
      <c r="F80" s="861"/>
      <c r="G80" s="868"/>
      <c r="H80" s="861"/>
      <c r="I80" s="51"/>
    </row>
    <row r="81" spans="1:9" s="113" customFormat="1" ht="13.5" customHeight="1">
      <c r="A81" s="887"/>
      <c r="B81" s="839"/>
      <c r="C81" s="51"/>
      <c r="D81" s="51"/>
      <c r="E81" s="839"/>
      <c r="F81" s="861"/>
      <c r="G81" s="868"/>
      <c r="H81" s="861"/>
      <c r="I81" s="51"/>
    </row>
    <row r="82" spans="1:9" s="113" customFormat="1" ht="13.5" customHeight="1">
      <c r="A82" s="887"/>
      <c r="B82" s="839"/>
      <c r="C82" s="51"/>
      <c r="D82" s="51"/>
      <c r="E82" s="839"/>
      <c r="F82" s="861"/>
      <c r="G82" s="868"/>
      <c r="H82" s="861"/>
      <c r="I82" s="51"/>
    </row>
    <row r="83" spans="1:9" s="113" customFormat="1" ht="13.5" customHeight="1">
      <c r="A83" s="887"/>
      <c r="B83" s="839"/>
      <c r="C83" s="51"/>
      <c r="D83" s="51"/>
      <c r="E83" s="839"/>
      <c r="F83" s="861"/>
      <c r="G83" s="868"/>
      <c r="H83" s="861"/>
      <c r="I83" s="51"/>
    </row>
    <row r="84" spans="1:9" s="113" customFormat="1" ht="13.5" customHeight="1">
      <c r="A84" s="887"/>
      <c r="B84" s="839"/>
      <c r="C84" s="51"/>
      <c r="D84" s="51"/>
      <c r="E84" s="839"/>
      <c r="F84" s="861"/>
      <c r="G84" s="868"/>
      <c r="H84" s="861"/>
      <c r="I84" s="51"/>
    </row>
    <row r="85" spans="1:9" s="113" customFormat="1" ht="13.5" customHeight="1">
      <c r="A85" s="887"/>
      <c r="B85" s="839"/>
      <c r="C85" s="51"/>
      <c r="D85" s="51"/>
      <c r="E85" s="839"/>
      <c r="F85" s="861"/>
      <c r="G85" s="868"/>
      <c r="H85" s="861"/>
      <c r="I85" s="51"/>
    </row>
    <row r="86" spans="1:9" s="113" customFormat="1" ht="13.5" customHeight="1">
      <c r="A86" s="887"/>
      <c r="B86" s="839"/>
      <c r="C86" s="51"/>
      <c r="D86" s="51"/>
      <c r="E86" s="839"/>
      <c r="F86" s="861"/>
      <c r="G86" s="868"/>
      <c r="H86" s="861"/>
      <c r="I86" s="51"/>
    </row>
    <row r="87" spans="1:9" s="113" customFormat="1" ht="13.5" customHeight="1">
      <c r="A87" s="887"/>
      <c r="B87" s="839"/>
      <c r="C87" s="51"/>
      <c r="D87" s="51"/>
      <c r="E87" s="839"/>
      <c r="F87" s="861"/>
      <c r="G87" s="868"/>
      <c r="H87" s="861"/>
      <c r="I87" s="51"/>
    </row>
    <row r="88" spans="1:9" s="113" customFormat="1" ht="13.5" customHeight="1">
      <c r="A88" s="887"/>
      <c r="B88" s="839"/>
      <c r="C88" s="51"/>
      <c r="D88" s="51"/>
      <c r="E88" s="839"/>
      <c r="F88" s="861"/>
      <c r="G88" s="868"/>
      <c r="H88" s="861"/>
      <c r="I88" s="51"/>
    </row>
    <row r="89" spans="1:9" s="113" customFormat="1" ht="13.5" customHeight="1">
      <c r="A89" s="887"/>
      <c r="B89" s="839"/>
      <c r="C89" s="51"/>
      <c r="D89" s="51"/>
      <c r="E89" s="839"/>
      <c r="F89" s="861"/>
      <c r="G89" s="868"/>
      <c r="H89" s="861"/>
      <c r="I89" s="51"/>
    </row>
    <row r="90" spans="1:9" s="113" customFormat="1" ht="13.5" customHeight="1">
      <c r="A90" s="887"/>
      <c r="B90" s="839"/>
      <c r="C90" s="51"/>
      <c r="D90" s="51"/>
      <c r="E90" s="839"/>
      <c r="F90" s="861"/>
      <c r="G90" s="868"/>
      <c r="H90" s="861"/>
      <c r="I90" s="51"/>
    </row>
    <row r="91" spans="1:9" s="113" customFormat="1" ht="13.5" customHeight="1">
      <c r="A91" s="887"/>
      <c r="B91" s="839"/>
      <c r="C91" s="51"/>
      <c r="D91" s="51"/>
      <c r="E91" s="839"/>
      <c r="F91" s="861"/>
      <c r="G91" s="868"/>
      <c r="H91" s="861"/>
      <c r="I91" s="51"/>
    </row>
    <row r="92" spans="1:9" s="113" customFormat="1" ht="13.5" customHeight="1">
      <c r="A92" s="887"/>
      <c r="B92" s="839"/>
      <c r="C92" s="51"/>
      <c r="D92" s="51"/>
      <c r="E92" s="839"/>
      <c r="F92" s="861"/>
      <c r="G92" s="868"/>
      <c r="H92" s="861"/>
      <c r="I92" s="51"/>
    </row>
    <row r="93" spans="1:9" s="113" customFormat="1" ht="13.5" customHeight="1">
      <c r="A93" s="887"/>
      <c r="B93" s="839"/>
      <c r="C93" s="51"/>
      <c r="D93" s="51"/>
      <c r="E93" s="839"/>
      <c r="F93" s="861"/>
      <c r="G93" s="868"/>
      <c r="H93" s="861"/>
      <c r="I93" s="51"/>
    </row>
    <row r="94" spans="1:9" s="113" customFormat="1" ht="13.5" customHeight="1">
      <c r="A94" s="887"/>
      <c r="B94" s="839"/>
      <c r="C94" s="51"/>
      <c r="D94" s="51"/>
      <c r="E94" s="839"/>
      <c r="F94" s="861"/>
      <c r="G94" s="868"/>
      <c r="H94" s="861"/>
      <c r="I94" s="51"/>
    </row>
    <row r="95" spans="1:9" s="113" customFormat="1" ht="13.5" customHeight="1">
      <c r="A95" s="887"/>
      <c r="B95" s="839"/>
      <c r="C95" s="51"/>
      <c r="D95" s="51"/>
      <c r="E95" s="839"/>
      <c r="F95" s="861"/>
      <c r="G95" s="868"/>
      <c r="H95" s="861"/>
      <c r="I95" s="51"/>
    </row>
    <row r="96" spans="1:9" s="113" customFormat="1" ht="13.5" customHeight="1">
      <c r="A96" s="887"/>
      <c r="B96" s="839"/>
      <c r="C96" s="51"/>
      <c r="D96" s="51"/>
      <c r="E96" s="839"/>
      <c r="F96" s="861"/>
      <c r="G96" s="868"/>
      <c r="H96" s="861"/>
      <c r="I96" s="51"/>
    </row>
    <row r="97" spans="1:9" s="113" customFormat="1" ht="13.5" customHeight="1">
      <c r="A97" s="887"/>
      <c r="B97" s="839"/>
      <c r="C97" s="51"/>
      <c r="D97" s="51"/>
      <c r="E97" s="839"/>
      <c r="F97" s="861"/>
      <c r="G97" s="868"/>
      <c r="H97" s="861"/>
      <c r="I97" s="51"/>
    </row>
    <row r="98" spans="1:9" s="113" customFormat="1" ht="13.5" customHeight="1">
      <c r="A98" s="887"/>
      <c r="B98" s="839"/>
      <c r="C98" s="51"/>
      <c r="D98" s="51"/>
      <c r="E98" s="839"/>
      <c r="F98" s="861"/>
      <c r="G98" s="868"/>
      <c r="H98" s="861"/>
      <c r="I98" s="51"/>
    </row>
    <row r="99" spans="1:9" ht="13.5" customHeight="1">
      <c r="H99" s="51"/>
    </row>
    <row r="100" spans="1:9" ht="13.5" customHeight="1">
      <c r="H100" s="51"/>
    </row>
    <row r="101" spans="1:9" ht="13.5" customHeight="1">
      <c r="H101" s="51"/>
    </row>
    <row r="102" spans="1:9" ht="13.5" customHeight="1">
      <c r="H102" s="51"/>
    </row>
    <row r="103" spans="1:9" ht="13.5" customHeight="1">
      <c r="H103" s="51"/>
    </row>
    <row r="104" spans="1:9" ht="13.5" customHeight="1">
      <c r="H104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4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3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5">
    <tabColor rgb="FFFFFF99"/>
  </sheetPr>
  <dimension ref="A1:I130"/>
  <sheetViews>
    <sheetView view="pageBreakPreview" zoomScaleNormal="115" zoomScaleSheetLayoutView="100" workbookViewId="0">
      <selection activeCell="D22" sqref="D22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5"/>
      <c r="E1" s="894"/>
      <c r="H1" s="898" t="s">
        <v>157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1476</v>
      </c>
      <c r="D3" s="895"/>
      <c r="E3" s="894"/>
      <c r="H3" s="895"/>
    </row>
    <row r="4" spans="1:9" ht="12.75">
      <c r="A4" s="834" t="s">
        <v>183</v>
      </c>
      <c r="B4" s="899"/>
      <c r="C4" s="900" t="s">
        <v>1477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545" customFormat="1" ht="13.5" customHeight="1">
      <c r="B9" s="1058">
        <v>451111</v>
      </c>
      <c r="D9" s="1040" t="s">
        <v>553</v>
      </c>
      <c r="E9" s="1026"/>
      <c r="H9" s="947">
        <f>H11</f>
        <v>0</v>
      </c>
    </row>
    <row r="10" spans="1:9" ht="13.5" customHeight="1">
      <c r="A10" s="51"/>
      <c r="B10" s="838"/>
      <c r="C10" s="395"/>
      <c r="D10" s="395"/>
      <c r="F10" s="51"/>
      <c r="G10" s="51"/>
      <c r="H10" s="51"/>
    </row>
    <row r="11" spans="1:9" ht="25.5">
      <c r="A11" s="926">
        <v>1</v>
      </c>
      <c r="B11" s="1003"/>
      <c r="C11" s="917" t="s">
        <v>545</v>
      </c>
      <c r="D11" s="919" t="s">
        <v>546</v>
      </c>
      <c r="E11" s="926" t="s">
        <v>180</v>
      </c>
      <c r="F11" s="972">
        <v>124</v>
      </c>
      <c r="G11" s="1283"/>
      <c r="H11" s="972">
        <f>ROUND(F11*G11,2)</f>
        <v>0</v>
      </c>
      <c r="I11" s="1283"/>
    </row>
    <row r="12" spans="1:9" ht="12.75">
      <c r="A12" s="958"/>
      <c r="B12" s="862"/>
      <c r="C12" s="907"/>
      <c r="D12" s="966"/>
      <c r="E12" s="1072"/>
      <c r="F12" s="1037"/>
      <c r="G12" s="846"/>
      <c r="H12" s="846"/>
      <c r="I12" s="846"/>
    </row>
    <row r="13" spans="1:9" s="545" customFormat="1" ht="25.5">
      <c r="B13" s="1058">
        <v>452331</v>
      </c>
      <c r="D13" s="1025" t="s">
        <v>554</v>
      </c>
      <c r="E13" s="1026"/>
      <c r="H13" s="947">
        <f>SUM(H15:H15)</f>
        <v>0</v>
      </c>
    </row>
    <row r="14" spans="1:9" ht="12.75">
      <c r="A14" s="958"/>
      <c r="B14" s="862"/>
      <c r="C14" s="907"/>
      <c r="D14" s="966"/>
      <c r="E14" s="1072"/>
      <c r="F14" s="1037"/>
      <c r="G14" s="846"/>
      <c r="H14" s="846"/>
      <c r="I14" s="846"/>
    </row>
    <row r="15" spans="1:9" ht="25.5">
      <c r="A15" s="953" t="s">
        <v>177</v>
      </c>
      <c r="B15" s="850"/>
      <c r="C15" s="917" t="s">
        <v>547</v>
      </c>
      <c r="D15" s="919" t="s">
        <v>548</v>
      </c>
      <c r="E15" s="904" t="s">
        <v>180</v>
      </c>
      <c r="F15" s="1036">
        <v>124</v>
      </c>
      <c r="G15" s="1275"/>
      <c r="H15" s="972">
        <f>ROUND(F15*G15,2)</f>
        <v>0</v>
      </c>
      <c r="I15" s="1275"/>
    </row>
    <row r="16" spans="1:9" ht="12.75">
      <c r="A16" s="857"/>
      <c r="B16" s="874"/>
      <c r="D16" s="876"/>
      <c r="E16" s="860"/>
      <c r="H16" s="868"/>
    </row>
    <row r="17" spans="1:8" ht="15">
      <c r="A17" s="857"/>
      <c r="B17" s="860"/>
      <c r="C17" s="877"/>
      <c r="D17" s="869" t="s">
        <v>181</v>
      </c>
      <c r="E17" s="870"/>
      <c r="F17" s="871"/>
      <c r="G17" s="872"/>
      <c r="H17" s="873">
        <f>H13+H9</f>
        <v>0</v>
      </c>
    </row>
    <row r="18" spans="1:8" ht="12.75">
      <c r="A18" s="857"/>
      <c r="B18" s="874"/>
      <c r="C18" s="875"/>
      <c r="D18" s="876"/>
      <c r="E18" s="857"/>
    </row>
    <row r="19" spans="1:8" ht="12.75">
      <c r="A19" s="857"/>
      <c r="B19" s="874"/>
      <c r="C19" s="875"/>
      <c r="E19" s="860"/>
    </row>
    <row r="20" spans="1:8" ht="12.75">
      <c r="A20" s="857"/>
      <c r="B20" s="874"/>
      <c r="C20" s="875"/>
      <c r="D20" s="876"/>
      <c r="E20" s="860"/>
    </row>
    <row r="21" spans="1:8" s="52" customFormat="1" ht="12.75" customHeight="1">
      <c r="A21" s="857"/>
      <c r="B21" s="874"/>
      <c r="C21" s="875"/>
      <c r="D21" s="876"/>
      <c r="E21" s="860"/>
      <c r="F21" s="861"/>
      <c r="G21" s="868"/>
      <c r="H21" s="861"/>
    </row>
    <row r="22" spans="1:8" s="52" customFormat="1" ht="12.75">
      <c r="A22" s="857"/>
      <c r="B22" s="874"/>
      <c r="C22" s="875"/>
      <c r="D22" s="876"/>
      <c r="E22" s="860"/>
      <c r="F22" s="861"/>
      <c r="G22" s="868"/>
      <c r="H22" s="861"/>
    </row>
    <row r="23" spans="1:8" ht="12.75">
      <c r="A23" s="857"/>
      <c r="B23" s="874"/>
      <c r="C23" s="875"/>
      <c r="D23" s="876"/>
      <c r="E23" s="860"/>
    </row>
    <row r="24" spans="1:8" s="52" customFormat="1" ht="12.75" customHeight="1">
      <c r="A24" s="857"/>
      <c r="B24" s="874"/>
      <c r="C24" s="875"/>
      <c r="D24" s="876"/>
      <c r="E24" s="860"/>
      <c r="F24" s="861"/>
      <c r="G24" s="868"/>
      <c r="H24" s="861"/>
    </row>
    <row r="25" spans="1:8" ht="12.75">
      <c r="A25" s="857"/>
      <c r="B25" s="865"/>
      <c r="C25" s="866"/>
      <c r="D25" s="879"/>
      <c r="E25" s="860"/>
    </row>
    <row r="26" spans="1:8" ht="12.75">
      <c r="A26" s="857"/>
      <c r="B26" s="865"/>
      <c r="C26" s="866"/>
      <c r="D26" s="879"/>
      <c r="E26" s="860"/>
    </row>
    <row r="27" spans="1:8" ht="12.75">
      <c r="A27" s="857"/>
      <c r="B27" s="865"/>
      <c r="C27" s="866"/>
      <c r="D27" s="879"/>
      <c r="E27" s="860"/>
    </row>
    <row r="28" spans="1:8" ht="15.75">
      <c r="A28" s="857"/>
      <c r="B28" s="880"/>
      <c r="C28" s="881"/>
      <c r="D28" s="867"/>
      <c r="E28" s="882"/>
    </row>
    <row r="29" spans="1:8" ht="12.75">
      <c r="A29" s="857"/>
      <c r="B29" s="874"/>
      <c r="C29" s="883"/>
      <c r="D29" s="876"/>
      <c r="E29" s="857"/>
    </row>
    <row r="30" spans="1:8" s="52" customFormat="1" ht="12.75" customHeight="1">
      <c r="A30" s="857"/>
      <c r="B30" s="865"/>
      <c r="C30" s="866"/>
      <c r="D30" s="878"/>
      <c r="E30" s="860"/>
      <c r="F30" s="861"/>
      <c r="G30" s="868"/>
      <c r="H30" s="861"/>
    </row>
    <row r="31" spans="1:8" s="52" customFormat="1" ht="12.75" customHeight="1">
      <c r="A31" s="857"/>
      <c r="B31" s="880"/>
      <c r="C31" s="881"/>
      <c r="D31" s="867"/>
      <c r="E31" s="882"/>
      <c r="F31" s="861"/>
      <c r="G31" s="868"/>
      <c r="H31" s="861"/>
    </row>
    <row r="32" spans="1:8" ht="12.75">
      <c r="A32" s="857"/>
      <c r="B32" s="865"/>
      <c r="C32" s="866"/>
      <c r="D32" s="867"/>
      <c r="E32" s="860"/>
    </row>
    <row r="33" spans="1:5" ht="12.75">
      <c r="A33" s="857"/>
      <c r="B33" s="865"/>
      <c r="C33" s="866"/>
      <c r="D33" s="867"/>
      <c r="E33" s="860"/>
    </row>
    <row r="34" spans="1:5" ht="12.75">
      <c r="A34" s="857"/>
      <c r="B34" s="865"/>
      <c r="C34" s="866"/>
      <c r="D34" s="879"/>
      <c r="E34" s="860"/>
    </row>
    <row r="35" spans="1:5" ht="12.75">
      <c r="A35" s="857"/>
      <c r="B35" s="865"/>
      <c r="C35" s="866"/>
      <c r="D35" s="879"/>
      <c r="E35" s="860"/>
    </row>
    <row r="36" spans="1:5" ht="12.75">
      <c r="A36" s="857"/>
      <c r="B36" s="865"/>
      <c r="C36" s="866"/>
      <c r="D36" s="879"/>
      <c r="E36" s="860"/>
    </row>
    <row r="37" spans="1:5" ht="15.75">
      <c r="A37" s="857"/>
      <c r="B37" s="880"/>
      <c r="C37" s="881"/>
      <c r="D37" s="867"/>
      <c r="E37" s="882"/>
    </row>
    <row r="38" spans="1:5" ht="15.75">
      <c r="A38" s="857"/>
      <c r="B38" s="880"/>
      <c r="C38" s="881"/>
      <c r="D38" s="884"/>
      <c r="E38" s="882"/>
    </row>
    <row r="39" spans="1:5" ht="12.75">
      <c r="A39" s="857"/>
      <c r="B39" s="865"/>
      <c r="C39" s="866"/>
      <c r="D39" s="878"/>
      <c r="E39" s="860"/>
    </row>
    <row r="40" spans="1:5" ht="12.75">
      <c r="A40" s="857"/>
      <c r="B40" s="865"/>
      <c r="C40" s="866"/>
      <c r="D40" s="867"/>
      <c r="E40" s="860"/>
    </row>
    <row r="41" spans="1:5" ht="12.75">
      <c r="A41" s="857"/>
      <c r="B41" s="865"/>
      <c r="C41" s="866"/>
      <c r="D41" s="867"/>
      <c r="E41" s="860"/>
    </row>
    <row r="42" spans="1:5" ht="12.75">
      <c r="A42" s="857"/>
      <c r="B42" s="865"/>
      <c r="C42" s="866"/>
      <c r="D42" s="879"/>
      <c r="E42" s="860"/>
    </row>
    <row r="43" spans="1:5" ht="12.75">
      <c r="A43" s="857"/>
      <c r="B43" s="865"/>
      <c r="C43" s="866"/>
      <c r="D43" s="879"/>
      <c r="E43" s="860"/>
    </row>
    <row r="44" spans="1:5" ht="12.75">
      <c r="A44" s="857"/>
      <c r="B44" s="865"/>
      <c r="C44" s="866"/>
      <c r="D44" s="879"/>
      <c r="E44" s="860"/>
    </row>
    <row r="45" spans="1:5" ht="12.75">
      <c r="A45" s="857"/>
      <c r="B45" s="865"/>
      <c r="C45" s="866"/>
      <c r="D45" s="867"/>
      <c r="E45" s="860"/>
    </row>
    <row r="46" spans="1:5" ht="12.75">
      <c r="A46" s="857"/>
      <c r="B46" s="865"/>
      <c r="C46" s="866"/>
      <c r="D46" s="879"/>
      <c r="E46" s="860"/>
    </row>
    <row r="47" spans="1:5" ht="12.75">
      <c r="A47" s="857"/>
      <c r="B47" s="865"/>
      <c r="C47" s="866"/>
      <c r="D47" s="878"/>
      <c r="E47" s="860"/>
    </row>
    <row r="48" spans="1:5" ht="13.5" customHeight="1">
      <c r="A48" s="857"/>
      <c r="B48" s="865"/>
      <c r="C48" s="866"/>
      <c r="D48" s="867"/>
      <c r="E48" s="860"/>
    </row>
    <row r="49" spans="1:8" ht="13.5" customHeight="1">
      <c r="A49" s="857"/>
      <c r="B49" s="865"/>
      <c r="C49" s="866"/>
      <c r="D49" s="879"/>
      <c r="E49" s="860"/>
    </row>
    <row r="50" spans="1:8" s="52" customFormat="1" ht="12.75">
      <c r="A50" s="857"/>
      <c r="B50" s="865"/>
      <c r="C50" s="866"/>
      <c r="D50" s="879"/>
      <c r="E50" s="860"/>
      <c r="F50" s="861"/>
      <c r="G50" s="868"/>
      <c r="H50" s="861"/>
    </row>
    <row r="51" spans="1:8" s="52" customFormat="1" ht="12.75">
      <c r="A51" s="857"/>
      <c r="B51" s="865"/>
      <c r="C51" s="866"/>
      <c r="D51" s="879"/>
      <c r="E51" s="860"/>
      <c r="F51" s="861"/>
      <c r="G51" s="868"/>
      <c r="H51" s="861"/>
    </row>
    <row r="52" spans="1:8" s="52" customFormat="1" ht="12.75">
      <c r="A52" s="857"/>
      <c r="B52" s="865"/>
      <c r="C52" s="866"/>
      <c r="D52" s="867"/>
      <c r="E52" s="860"/>
      <c r="F52" s="861"/>
      <c r="G52" s="868"/>
      <c r="H52" s="861"/>
    </row>
    <row r="53" spans="1:8" ht="13.5" customHeight="1">
      <c r="A53" s="857"/>
      <c r="B53" s="865"/>
      <c r="C53" s="866"/>
      <c r="D53" s="879"/>
      <c r="E53" s="860"/>
    </row>
    <row r="54" spans="1:8" ht="13.5" customHeight="1">
      <c r="A54" s="857"/>
      <c r="B54" s="865"/>
      <c r="C54" s="866"/>
      <c r="D54" s="878"/>
      <c r="E54" s="860"/>
    </row>
    <row r="55" spans="1:8" s="52" customFormat="1" ht="12.75">
      <c r="A55" s="857"/>
      <c r="B55" s="860"/>
      <c r="C55" s="877"/>
      <c r="D55" s="885"/>
      <c r="E55" s="860"/>
      <c r="F55" s="861"/>
      <c r="G55" s="868"/>
      <c r="H55" s="861"/>
    </row>
    <row r="56" spans="1:8" s="52" customFormat="1" ht="12.75">
      <c r="A56" s="857"/>
      <c r="B56" s="860"/>
      <c r="C56" s="877"/>
      <c r="D56" s="877"/>
      <c r="E56" s="860"/>
      <c r="F56" s="861"/>
      <c r="G56" s="868"/>
      <c r="H56" s="861"/>
    </row>
    <row r="57" spans="1:8" s="52" customFormat="1" ht="12.75">
      <c r="A57" s="857"/>
      <c r="B57" s="874"/>
      <c r="C57" s="883"/>
      <c r="D57" s="876"/>
      <c r="E57" s="857"/>
      <c r="F57" s="861"/>
      <c r="G57" s="868"/>
      <c r="H57" s="861"/>
    </row>
    <row r="58" spans="1:8" s="52" customFormat="1" ht="12.75">
      <c r="A58" s="857"/>
      <c r="B58" s="865"/>
      <c r="C58" s="886"/>
      <c r="D58" s="879"/>
      <c r="E58" s="860"/>
      <c r="F58" s="861"/>
      <c r="G58" s="868"/>
      <c r="H58" s="861"/>
    </row>
    <row r="59" spans="1:8" s="52" customFormat="1" ht="12.75">
      <c r="A59" s="857"/>
      <c r="B59" s="865"/>
      <c r="C59" s="886"/>
      <c r="D59" s="879"/>
      <c r="E59" s="860"/>
      <c r="F59" s="861"/>
      <c r="G59" s="868"/>
      <c r="H59" s="861"/>
    </row>
    <row r="60" spans="1:8" s="52" customFormat="1" ht="12.75">
      <c r="A60" s="857"/>
      <c r="B60" s="860"/>
      <c r="C60" s="877"/>
      <c r="D60" s="885"/>
      <c r="E60" s="860"/>
      <c r="F60" s="861"/>
      <c r="G60" s="868"/>
      <c r="H60" s="861"/>
    </row>
    <row r="61" spans="1:8" s="52" customFormat="1" ht="12.75">
      <c r="A61" s="857"/>
      <c r="B61" s="860"/>
      <c r="C61" s="877"/>
      <c r="D61" s="877"/>
      <c r="E61" s="860"/>
      <c r="F61" s="861"/>
      <c r="G61" s="868"/>
      <c r="H61" s="861"/>
    </row>
    <row r="62" spans="1:8" s="52" customFormat="1" ht="12.75">
      <c r="A62" s="857"/>
      <c r="B62" s="874"/>
      <c r="C62" s="883"/>
      <c r="D62" s="876"/>
      <c r="E62" s="857"/>
      <c r="F62" s="861"/>
      <c r="G62" s="868"/>
      <c r="H62" s="861"/>
    </row>
    <row r="63" spans="1:8" ht="13.5" customHeight="1">
      <c r="A63" s="857"/>
      <c r="B63" s="874"/>
      <c r="C63" s="883"/>
      <c r="D63" s="876"/>
      <c r="E63" s="857"/>
    </row>
    <row r="64" spans="1:8" s="52" customFormat="1" ht="12.75">
      <c r="A64" s="857"/>
      <c r="B64" s="865"/>
      <c r="C64" s="886"/>
      <c r="D64" s="878"/>
      <c r="E64" s="860"/>
      <c r="F64" s="861"/>
      <c r="G64" s="868"/>
      <c r="H64" s="861"/>
    </row>
    <row r="65" spans="1:8" s="52" customFormat="1" ht="12.75">
      <c r="A65" s="857"/>
      <c r="B65" s="865"/>
      <c r="C65" s="886"/>
      <c r="D65" s="879"/>
      <c r="E65" s="860"/>
      <c r="F65" s="861"/>
      <c r="G65" s="868"/>
      <c r="H65" s="861"/>
    </row>
    <row r="66" spans="1:8" ht="13.5" customHeight="1">
      <c r="A66" s="857"/>
      <c r="B66" s="865"/>
      <c r="C66" s="886"/>
      <c r="D66" s="878"/>
      <c r="E66" s="860"/>
    </row>
    <row r="67" spans="1:8" ht="13.5" customHeight="1">
      <c r="A67" s="857"/>
      <c r="B67" s="865"/>
      <c r="C67" s="886"/>
      <c r="D67" s="878"/>
      <c r="E67" s="860"/>
    </row>
    <row r="68" spans="1:8" s="52" customFormat="1" ht="12.75">
      <c r="A68" s="857"/>
      <c r="B68" s="865"/>
      <c r="C68" s="886"/>
      <c r="D68" s="878"/>
      <c r="E68" s="860"/>
      <c r="F68" s="861"/>
      <c r="G68" s="868"/>
      <c r="H68" s="861"/>
    </row>
    <row r="69" spans="1:8" s="52" customFormat="1" ht="12.75">
      <c r="A69" s="857"/>
      <c r="B69" s="865"/>
      <c r="C69" s="886"/>
      <c r="D69" s="879"/>
      <c r="E69" s="860"/>
      <c r="F69" s="861"/>
      <c r="G69" s="868"/>
      <c r="H69" s="861"/>
    </row>
    <row r="70" spans="1:8" ht="13.5" customHeight="1">
      <c r="A70" s="857"/>
      <c r="B70" s="860"/>
      <c r="C70" s="877"/>
      <c r="D70" s="877"/>
      <c r="E70" s="860"/>
    </row>
    <row r="71" spans="1:8" ht="13.5" customHeight="1">
      <c r="B71" s="840"/>
      <c r="C71" s="888"/>
      <c r="D71" s="889"/>
      <c r="E71" s="887"/>
    </row>
    <row r="72" spans="1:8" ht="13.5" customHeight="1">
      <c r="B72" s="848"/>
      <c r="C72" s="890"/>
      <c r="D72" s="425"/>
    </row>
    <row r="75" spans="1:8" ht="13.5" customHeight="1">
      <c r="B75" s="840"/>
      <c r="C75" s="888"/>
      <c r="D75" s="889"/>
      <c r="E75" s="887"/>
    </row>
    <row r="76" spans="1:8" ht="13.5" customHeight="1">
      <c r="B76" s="848"/>
      <c r="C76" s="890"/>
      <c r="D76" s="425"/>
    </row>
    <row r="77" spans="1:8" s="52" customFormat="1" ht="12.75">
      <c r="A77" s="887"/>
      <c r="B77" s="839"/>
      <c r="C77" s="51"/>
      <c r="D77" s="891"/>
      <c r="E77" s="839"/>
      <c r="F77" s="861"/>
      <c r="G77" s="868"/>
      <c r="H77" s="861"/>
    </row>
    <row r="78" spans="1:8" ht="13.5" customHeight="1">
      <c r="D78" s="891"/>
    </row>
    <row r="79" spans="1:8" ht="13.5" customHeight="1">
      <c r="D79" s="891"/>
    </row>
    <row r="80" spans="1:8" ht="13.5" customHeight="1">
      <c r="D80" s="891"/>
    </row>
    <row r="81" spans="1:9" ht="13.5" customHeight="1">
      <c r="D81" s="891"/>
    </row>
    <row r="84" spans="1:9" ht="13.5" customHeight="1">
      <c r="B84" s="848"/>
      <c r="C84" s="890"/>
      <c r="D84" s="425"/>
    </row>
    <row r="85" spans="1:9" ht="13.5" customHeight="1">
      <c r="D85" s="892"/>
    </row>
    <row r="91" spans="1:9" s="113" customFormat="1" ht="13.5" customHeight="1">
      <c r="A91" s="887"/>
      <c r="B91" s="839"/>
      <c r="C91" s="51"/>
      <c r="D91" s="51"/>
      <c r="E91" s="839"/>
      <c r="F91" s="861"/>
      <c r="G91" s="868"/>
      <c r="H91" s="861"/>
      <c r="I91" s="51"/>
    </row>
    <row r="92" spans="1:9" s="113" customFormat="1" ht="13.5" customHeight="1">
      <c r="A92" s="887"/>
      <c r="B92" s="839"/>
      <c r="C92" s="51"/>
      <c r="D92" s="51"/>
      <c r="E92" s="839"/>
      <c r="F92" s="861"/>
      <c r="G92" s="868"/>
      <c r="H92" s="861"/>
      <c r="I92" s="51"/>
    </row>
    <row r="93" spans="1:9" s="113" customFormat="1" ht="13.5" customHeight="1">
      <c r="A93" s="887"/>
      <c r="B93" s="839"/>
      <c r="C93" s="51"/>
      <c r="D93" s="51"/>
      <c r="E93" s="839"/>
      <c r="F93" s="861"/>
      <c r="G93" s="868"/>
      <c r="H93" s="861"/>
      <c r="I93" s="51"/>
    </row>
    <row r="94" spans="1:9" s="113" customFormat="1" ht="13.5" customHeight="1">
      <c r="A94" s="887"/>
      <c r="B94" s="839"/>
      <c r="C94" s="51"/>
      <c r="D94" s="51"/>
      <c r="E94" s="839"/>
      <c r="F94" s="861"/>
      <c r="G94" s="868"/>
      <c r="H94" s="861"/>
      <c r="I94" s="51"/>
    </row>
    <row r="95" spans="1:9" s="113" customFormat="1" ht="13.5" customHeight="1">
      <c r="A95" s="887"/>
      <c r="B95" s="839"/>
      <c r="C95" s="51"/>
      <c r="D95" s="51"/>
      <c r="E95" s="839"/>
      <c r="F95" s="861"/>
      <c r="G95" s="868"/>
      <c r="H95" s="861"/>
      <c r="I95" s="51"/>
    </row>
    <row r="96" spans="1:9" s="113" customFormat="1" ht="13.5" customHeight="1">
      <c r="A96" s="887"/>
      <c r="B96" s="839"/>
      <c r="C96" s="51"/>
      <c r="D96" s="51"/>
      <c r="E96" s="839"/>
      <c r="F96" s="861"/>
      <c r="G96" s="868"/>
      <c r="H96" s="861"/>
      <c r="I96" s="51"/>
    </row>
    <row r="97" spans="1:9" s="113" customFormat="1" ht="13.5" customHeight="1">
      <c r="A97" s="887"/>
      <c r="B97" s="839"/>
      <c r="C97" s="51"/>
      <c r="D97" s="51"/>
      <c r="E97" s="839"/>
      <c r="F97" s="861"/>
      <c r="G97" s="868"/>
      <c r="H97" s="861"/>
      <c r="I97" s="51"/>
    </row>
    <row r="98" spans="1:9" s="113" customFormat="1" ht="13.5" customHeight="1">
      <c r="A98" s="887"/>
      <c r="B98" s="839"/>
      <c r="C98" s="51"/>
      <c r="D98" s="51"/>
      <c r="E98" s="839"/>
      <c r="F98" s="861"/>
      <c r="G98" s="868"/>
      <c r="H98" s="861"/>
      <c r="I98" s="51"/>
    </row>
    <row r="99" spans="1:9" s="113" customFormat="1" ht="13.5" customHeight="1">
      <c r="A99" s="887"/>
      <c r="B99" s="839"/>
      <c r="C99" s="51"/>
      <c r="D99" s="51"/>
      <c r="E99" s="839"/>
      <c r="F99" s="861"/>
      <c r="G99" s="868"/>
      <c r="H99" s="861"/>
      <c r="I99" s="51"/>
    </row>
    <row r="100" spans="1:9" s="113" customFormat="1" ht="13.5" customHeight="1">
      <c r="A100" s="887"/>
      <c r="B100" s="839"/>
      <c r="C100" s="51"/>
      <c r="D100" s="51"/>
      <c r="E100" s="839"/>
      <c r="F100" s="861"/>
      <c r="G100" s="868"/>
      <c r="H100" s="861"/>
      <c r="I100" s="51"/>
    </row>
    <row r="101" spans="1:9" s="113" customFormat="1" ht="13.5" customHeight="1">
      <c r="A101" s="887"/>
      <c r="B101" s="839"/>
      <c r="C101" s="51"/>
      <c r="D101" s="51"/>
      <c r="E101" s="839"/>
      <c r="F101" s="861"/>
      <c r="G101" s="868"/>
      <c r="H101" s="861"/>
      <c r="I101" s="51"/>
    </row>
    <row r="102" spans="1:9" s="113" customFormat="1" ht="13.5" customHeight="1">
      <c r="A102" s="887"/>
      <c r="B102" s="839"/>
      <c r="C102" s="51"/>
      <c r="D102" s="51"/>
      <c r="E102" s="839"/>
      <c r="F102" s="861"/>
      <c r="G102" s="868"/>
      <c r="H102" s="861"/>
      <c r="I102" s="51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ht="13.5" customHeight="1">
      <c r="H125" s="51"/>
    </row>
    <row r="126" spans="1:9" ht="13.5" customHeight="1">
      <c r="H126" s="51"/>
    </row>
    <row r="127" spans="1:9" ht="13.5" customHeight="1">
      <c r="H127" s="51"/>
    </row>
    <row r="128" spans="1:9" ht="13.5" customHeight="1">
      <c r="H128" s="51"/>
    </row>
    <row r="129" spans="8:8" ht="13.5" customHeight="1">
      <c r="H129" s="51"/>
    </row>
    <row r="130" spans="8:8" ht="13.5" customHeight="1">
      <c r="H130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5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6">
    <tabColor rgb="FFFFFF99"/>
  </sheetPr>
  <dimension ref="A1:I129"/>
  <sheetViews>
    <sheetView view="pageBreakPreview" zoomScaleNormal="115" zoomScaleSheetLayoutView="100" workbookViewId="0">
      <selection activeCell="D21" sqref="D21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5"/>
      <c r="E1" s="894"/>
      <c r="H1" s="898" t="s">
        <v>157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1479</v>
      </c>
      <c r="D3" s="895"/>
      <c r="E3" s="894"/>
      <c r="H3" s="895"/>
    </row>
    <row r="4" spans="1:9" ht="12.75">
      <c r="A4" s="834" t="s">
        <v>183</v>
      </c>
      <c r="B4" s="899"/>
      <c r="C4" s="900" t="s">
        <v>1549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ht="12.75">
      <c r="A9" s="958"/>
      <c r="B9" s="862"/>
      <c r="C9" s="907"/>
      <c r="D9" s="966"/>
      <c r="E9" s="1072"/>
      <c r="F9" s="1037"/>
      <c r="G9" s="846"/>
      <c r="H9" s="846"/>
    </row>
    <row r="10" spans="1:9" s="545" customFormat="1" ht="27.75" customHeight="1">
      <c r="B10" s="1058">
        <v>452331</v>
      </c>
      <c r="D10" s="1025" t="s">
        <v>554</v>
      </c>
      <c r="E10" s="1026"/>
      <c r="H10" s="947">
        <f>SUM(H12:H14)</f>
        <v>0</v>
      </c>
    </row>
    <row r="11" spans="1:9" ht="15.75" customHeight="1">
      <c r="A11" s="958"/>
      <c r="B11" s="862"/>
      <c r="C11" s="907"/>
      <c r="D11" s="966"/>
      <c r="E11" s="1072"/>
      <c r="F11" s="1037"/>
      <c r="G11" s="846"/>
      <c r="H11" s="846"/>
    </row>
    <row r="12" spans="1:9" ht="25.5">
      <c r="A12" s="953" t="s">
        <v>173</v>
      </c>
      <c r="B12" s="850"/>
      <c r="C12" s="917" t="s">
        <v>547</v>
      </c>
      <c r="D12" s="919" t="s">
        <v>548</v>
      </c>
      <c r="E12" s="904" t="s">
        <v>180</v>
      </c>
      <c r="F12" s="1036">
        <v>29</v>
      </c>
      <c r="G12" s="1275"/>
      <c r="H12" s="972">
        <f>ROUND(F12*G12,2)</f>
        <v>0</v>
      </c>
      <c r="I12" s="1275"/>
    </row>
    <row r="13" spans="1:9" ht="25.5">
      <c r="A13" s="953" t="s">
        <v>177</v>
      </c>
      <c r="B13" s="850"/>
      <c r="C13" s="917" t="s">
        <v>549</v>
      </c>
      <c r="D13" s="919" t="s">
        <v>550</v>
      </c>
      <c r="E13" s="1094" t="s">
        <v>551</v>
      </c>
      <c r="F13" s="1095">
        <v>624</v>
      </c>
      <c r="G13" s="1275"/>
      <c r="H13" s="972">
        <f t="shared" ref="H13:H14" si="0">ROUND(F13*G13,2)</f>
        <v>0</v>
      </c>
      <c r="I13" s="1275"/>
    </row>
    <row r="14" spans="1:9" ht="25.5">
      <c r="A14" s="953" t="s">
        <v>191</v>
      </c>
      <c r="B14" s="850"/>
      <c r="C14" s="917" t="s">
        <v>549</v>
      </c>
      <c r="D14" s="919" t="s">
        <v>550</v>
      </c>
      <c r="E14" s="1094" t="s">
        <v>197</v>
      </c>
      <c r="F14" s="1095">
        <v>40.950000000000003</v>
      </c>
      <c r="G14" s="1275"/>
      <c r="H14" s="972">
        <f t="shared" si="0"/>
        <v>0</v>
      </c>
      <c r="I14" s="1275"/>
    </row>
    <row r="15" spans="1:9" ht="12.75">
      <c r="A15" s="857"/>
      <c r="B15" s="874"/>
      <c r="D15" s="876"/>
      <c r="E15" s="860"/>
      <c r="H15" s="868"/>
    </row>
    <row r="16" spans="1:9" ht="15">
      <c r="A16" s="857"/>
      <c r="B16" s="860"/>
      <c r="C16" s="877"/>
      <c r="D16" s="869" t="s">
        <v>181</v>
      </c>
      <c r="E16" s="870"/>
      <c r="F16" s="871"/>
      <c r="G16" s="872"/>
      <c r="H16" s="873">
        <f>H10</f>
        <v>0</v>
      </c>
    </row>
    <row r="17" spans="1:8" ht="12.75">
      <c r="A17" s="857"/>
      <c r="B17" s="874"/>
      <c r="C17" s="875"/>
      <c r="D17" s="876"/>
      <c r="E17" s="857"/>
    </row>
    <row r="18" spans="1:8" ht="12.75">
      <c r="A18" s="857"/>
      <c r="B18" s="874"/>
      <c r="C18" s="875"/>
      <c r="E18" s="860"/>
    </row>
    <row r="19" spans="1:8" ht="12.75">
      <c r="A19" s="857"/>
      <c r="B19" s="874"/>
      <c r="C19" s="875"/>
      <c r="D19" s="876"/>
      <c r="E19" s="860"/>
    </row>
    <row r="20" spans="1:8" s="52" customFormat="1" ht="12.75" customHeight="1">
      <c r="A20" s="857"/>
      <c r="B20" s="874"/>
      <c r="C20" s="875"/>
      <c r="D20" s="876"/>
      <c r="E20" s="860"/>
      <c r="F20" s="861"/>
      <c r="G20" s="868"/>
      <c r="H20" s="861"/>
    </row>
    <row r="21" spans="1:8" s="52" customFormat="1" ht="12.75">
      <c r="A21" s="857"/>
      <c r="B21" s="874"/>
      <c r="C21" s="875"/>
      <c r="D21" s="876"/>
      <c r="E21" s="860"/>
      <c r="F21" s="861"/>
      <c r="G21" s="868"/>
      <c r="H21" s="861"/>
    </row>
    <row r="22" spans="1:8" ht="12.75">
      <c r="A22" s="857"/>
      <c r="B22" s="874"/>
      <c r="C22" s="875"/>
      <c r="D22" s="876"/>
      <c r="E22" s="860"/>
    </row>
    <row r="23" spans="1:8" s="52" customFormat="1" ht="12.75" customHeight="1">
      <c r="A23" s="857"/>
      <c r="B23" s="874"/>
      <c r="C23" s="875"/>
      <c r="D23" s="876"/>
      <c r="E23" s="860"/>
      <c r="F23" s="861"/>
      <c r="G23" s="868"/>
      <c r="H23" s="861"/>
    </row>
    <row r="24" spans="1:8" ht="12.75">
      <c r="A24" s="857"/>
      <c r="B24" s="865"/>
      <c r="C24" s="866"/>
      <c r="D24" s="879"/>
      <c r="E24" s="860"/>
    </row>
    <row r="25" spans="1:8" ht="12.75">
      <c r="A25" s="857"/>
      <c r="B25" s="865"/>
      <c r="C25" s="866"/>
      <c r="D25" s="879"/>
      <c r="E25" s="860"/>
    </row>
    <row r="26" spans="1:8" ht="12.75">
      <c r="A26" s="857"/>
      <c r="B26" s="865"/>
      <c r="C26" s="866"/>
      <c r="D26" s="879"/>
      <c r="E26" s="860"/>
    </row>
    <row r="27" spans="1:8" ht="15.75">
      <c r="A27" s="857"/>
      <c r="B27" s="880"/>
      <c r="C27" s="881"/>
      <c r="D27" s="867"/>
      <c r="E27" s="882"/>
    </row>
    <row r="28" spans="1:8" ht="12.75">
      <c r="A28" s="857"/>
      <c r="B28" s="874"/>
      <c r="C28" s="883"/>
      <c r="D28" s="876"/>
      <c r="E28" s="857"/>
    </row>
    <row r="29" spans="1:8" s="52" customFormat="1" ht="12.75" customHeight="1">
      <c r="A29" s="857"/>
      <c r="B29" s="865"/>
      <c r="C29" s="866"/>
      <c r="D29" s="878"/>
      <c r="E29" s="860"/>
      <c r="F29" s="861"/>
      <c r="G29" s="868"/>
      <c r="H29" s="861"/>
    </row>
    <row r="30" spans="1:8" s="52" customFormat="1" ht="12.75" customHeight="1">
      <c r="A30" s="857"/>
      <c r="B30" s="880"/>
      <c r="C30" s="881"/>
      <c r="D30" s="867"/>
      <c r="E30" s="882"/>
      <c r="F30" s="861"/>
      <c r="G30" s="868"/>
      <c r="H30" s="861"/>
    </row>
    <row r="31" spans="1:8" ht="12.75">
      <c r="A31" s="857"/>
      <c r="B31" s="865"/>
      <c r="C31" s="866"/>
      <c r="D31" s="867"/>
      <c r="E31" s="860"/>
    </row>
    <row r="32" spans="1:8" ht="12.75">
      <c r="A32" s="857"/>
      <c r="B32" s="865"/>
      <c r="C32" s="866"/>
      <c r="D32" s="867"/>
      <c r="E32" s="860"/>
    </row>
    <row r="33" spans="1:5" ht="12.75">
      <c r="A33" s="857"/>
      <c r="B33" s="865"/>
      <c r="C33" s="866"/>
      <c r="D33" s="879"/>
      <c r="E33" s="860"/>
    </row>
    <row r="34" spans="1:5" ht="12.75">
      <c r="A34" s="857"/>
      <c r="B34" s="865"/>
      <c r="C34" s="866"/>
      <c r="D34" s="879"/>
      <c r="E34" s="860"/>
    </row>
    <row r="35" spans="1:5" ht="12.75">
      <c r="A35" s="857"/>
      <c r="B35" s="865"/>
      <c r="C35" s="866"/>
      <c r="D35" s="879"/>
      <c r="E35" s="860"/>
    </row>
    <row r="36" spans="1:5" ht="15.75">
      <c r="A36" s="857"/>
      <c r="B36" s="880"/>
      <c r="C36" s="881"/>
      <c r="D36" s="867"/>
      <c r="E36" s="882"/>
    </row>
    <row r="37" spans="1:5" ht="15.75">
      <c r="A37" s="857"/>
      <c r="B37" s="880"/>
      <c r="C37" s="881"/>
      <c r="D37" s="884"/>
      <c r="E37" s="882"/>
    </row>
    <row r="38" spans="1:5" ht="12.75">
      <c r="A38" s="857"/>
      <c r="B38" s="865"/>
      <c r="C38" s="866"/>
      <c r="D38" s="878"/>
      <c r="E38" s="860"/>
    </row>
    <row r="39" spans="1:5" ht="12.75">
      <c r="A39" s="857"/>
      <c r="B39" s="865"/>
      <c r="C39" s="866"/>
      <c r="D39" s="867"/>
      <c r="E39" s="860"/>
    </row>
    <row r="40" spans="1:5" ht="12.75">
      <c r="A40" s="857"/>
      <c r="B40" s="865"/>
      <c r="C40" s="866"/>
      <c r="D40" s="867"/>
      <c r="E40" s="860"/>
    </row>
    <row r="41" spans="1:5" ht="12.75">
      <c r="A41" s="857"/>
      <c r="B41" s="865"/>
      <c r="C41" s="866"/>
      <c r="D41" s="879"/>
      <c r="E41" s="860"/>
    </row>
    <row r="42" spans="1:5" ht="12.75">
      <c r="A42" s="857"/>
      <c r="B42" s="865"/>
      <c r="C42" s="866"/>
      <c r="D42" s="879"/>
      <c r="E42" s="860"/>
    </row>
    <row r="43" spans="1:5" ht="12.75">
      <c r="A43" s="857"/>
      <c r="B43" s="865"/>
      <c r="C43" s="866"/>
      <c r="D43" s="879"/>
      <c r="E43" s="860"/>
    </row>
    <row r="44" spans="1:5" ht="12.75">
      <c r="A44" s="857"/>
      <c r="B44" s="865"/>
      <c r="C44" s="866"/>
      <c r="D44" s="867"/>
      <c r="E44" s="860"/>
    </row>
    <row r="45" spans="1:5" ht="12.75">
      <c r="A45" s="857"/>
      <c r="B45" s="865"/>
      <c r="C45" s="866"/>
      <c r="D45" s="879"/>
      <c r="E45" s="860"/>
    </row>
    <row r="46" spans="1:5" ht="12.75">
      <c r="A46" s="857"/>
      <c r="B46" s="865"/>
      <c r="C46" s="866"/>
      <c r="D46" s="878"/>
      <c r="E46" s="860"/>
    </row>
    <row r="47" spans="1:5" ht="13.5" customHeight="1">
      <c r="A47" s="857"/>
      <c r="B47" s="865"/>
      <c r="C47" s="866"/>
      <c r="D47" s="867"/>
      <c r="E47" s="860"/>
    </row>
    <row r="48" spans="1:5" ht="13.5" customHeight="1">
      <c r="A48" s="857"/>
      <c r="B48" s="865"/>
      <c r="C48" s="866"/>
      <c r="D48" s="879"/>
      <c r="E48" s="860"/>
    </row>
    <row r="49" spans="1:8" s="52" customFormat="1" ht="12.75">
      <c r="A49" s="857"/>
      <c r="B49" s="865"/>
      <c r="C49" s="866"/>
      <c r="D49" s="879"/>
      <c r="E49" s="860"/>
      <c r="F49" s="861"/>
      <c r="G49" s="868"/>
      <c r="H49" s="861"/>
    </row>
    <row r="50" spans="1:8" s="52" customFormat="1" ht="12.75">
      <c r="A50" s="857"/>
      <c r="B50" s="865"/>
      <c r="C50" s="866"/>
      <c r="D50" s="879"/>
      <c r="E50" s="860"/>
      <c r="F50" s="861"/>
      <c r="G50" s="868"/>
      <c r="H50" s="861"/>
    </row>
    <row r="51" spans="1:8" s="52" customFormat="1" ht="12.75">
      <c r="A51" s="857"/>
      <c r="B51" s="865"/>
      <c r="C51" s="866"/>
      <c r="D51" s="867"/>
      <c r="E51" s="860"/>
      <c r="F51" s="861"/>
      <c r="G51" s="868"/>
      <c r="H51" s="861"/>
    </row>
    <row r="52" spans="1:8" ht="13.5" customHeight="1">
      <c r="A52" s="857"/>
      <c r="B52" s="865"/>
      <c r="C52" s="866"/>
      <c r="D52" s="879"/>
      <c r="E52" s="860"/>
    </row>
    <row r="53" spans="1:8" ht="13.5" customHeight="1">
      <c r="A53" s="857"/>
      <c r="B53" s="865"/>
      <c r="C53" s="866"/>
      <c r="D53" s="878"/>
      <c r="E53" s="860"/>
    </row>
    <row r="54" spans="1:8" s="52" customFormat="1" ht="12.75">
      <c r="A54" s="857"/>
      <c r="B54" s="860"/>
      <c r="C54" s="877"/>
      <c r="D54" s="885"/>
      <c r="E54" s="860"/>
      <c r="F54" s="861"/>
      <c r="G54" s="868"/>
      <c r="H54" s="861"/>
    </row>
    <row r="55" spans="1:8" s="52" customFormat="1" ht="12.75">
      <c r="A55" s="857"/>
      <c r="B55" s="860"/>
      <c r="C55" s="877"/>
      <c r="D55" s="877"/>
      <c r="E55" s="860"/>
      <c r="F55" s="861"/>
      <c r="G55" s="868"/>
      <c r="H55" s="861"/>
    </row>
    <row r="56" spans="1:8" s="52" customFormat="1" ht="12.75">
      <c r="A56" s="857"/>
      <c r="B56" s="874"/>
      <c r="C56" s="883"/>
      <c r="D56" s="876"/>
      <c r="E56" s="857"/>
      <c r="F56" s="861"/>
      <c r="G56" s="868"/>
      <c r="H56" s="861"/>
    </row>
    <row r="57" spans="1:8" s="52" customFormat="1" ht="12.75">
      <c r="A57" s="857"/>
      <c r="B57" s="865"/>
      <c r="C57" s="886"/>
      <c r="D57" s="879"/>
      <c r="E57" s="860"/>
      <c r="F57" s="861"/>
      <c r="G57" s="868"/>
      <c r="H57" s="861"/>
    </row>
    <row r="58" spans="1:8" s="52" customFormat="1" ht="12.75">
      <c r="A58" s="857"/>
      <c r="B58" s="865"/>
      <c r="C58" s="886"/>
      <c r="D58" s="879"/>
      <c r="E58" s="860"/>
      <c r="F58" s="861"/>
      <c r="G58" s="868"/>
      <c r="H58" s="861"/>
    </row>
    <row r="59" spans="1:8" s="52" customFormat="1" ht="12.75">
      <c r="A59" s="857"/>
      <c r="B59" s="860"/>
      <c r="C59" s="877"/>
      <c r="D59" s="885"/>
      <c r="E59" s="860"/>
      <c r="F59" s="861"/>
      <c r="G59" s="868"/>
      <c r="H59" s="861"/>
    </row>
    <row r="60" spans="1:8" s="52" customFormat="1" ht="12.75">
      <c r="A60" s="857"/>
      <c r="B60" s="860"/>
      <c r="C60" s="877"/>
      <c r="D60" s="877"/>
      <c r="E60" s="860"/>
      <c r="F60" s="861"/>
      <c r="G60" s="868"/>
      <c r="H60" s="861"/>
    </row>
    <row r="61" spans="1:8" s="52" customFormat="1" ht="12.75">
      <c r="A61" s="857"/>
      <c r="B61" s="874"/>
      <c r="C61" s="883"/>
      <c r="D61" s="876"/>
      <c r="E61" s="857"/>
      <c r="F61" s="861"/>
      <c r="G61" s="868"/>
      <c r="H61" s="861"/>
    </row>
    <row r="62" spans="1:8" ht="13.5" customHeight="1">
      <c r="A62" s="857"/>
      <c r="B62" s="874"/>
      <c r="C62" s="883"/>
      <c r="D62" s="876"/>
      <c r="E62" s="857"/>
    </row>
    <row r="63" spans="1:8" s="52" customFormat="1" ht="12.75">
      <c r="A63" s="857"/>
      <c r="B63" s="865"/>
      <c r="C63" s="886"/>
      <c r="D63" s="878"/>
      <c r="E63" s="860"/>
      <c r="F63" s="861"/>
      <c r="G63" s="868"/>
      <c r="H63" s="861"/>
    </row>
    <row r="64" spans="1:8" s="52" customFormat="1" ht="12.75">
      <c r="A64" s="857"/>
      <c r="B64" s="865"/>
      <c r="C64" s="886"/>
      <c r="D64" s="879"/>
      <c r="E64" s="860"/>
      <c r="F64" s="861"/>
      <c r="G64" s="868"/>
      <c r="H64" s="861"/>
    </row>
    <row r="65" spans="1:8" ht="13.5" customHeight="1">
      <c r="A65" s="857"/>
      <c r="B65" s="865"/>
      <c r="C65" s="886"/>
      <c r="D65" s="878"/>
      <c r="E65" s="860"/>
    </row>
    <row r="66" spans="1:8" ht="13.5" customHeight="1">
      <c r="A66" s="857"/>
      <c r="B66" s="865"/>
      <c r="C66" s="886"/>
      <c r="D66" s="878"/>
      <c r="E66" s="860"/>
    </row>
    <row r="67" spans="1:8" s="52" customFormat="1" ht="12.75">
      <c r="A67" s="857"/>
      <c r="B67" s="865"/>
      <c r="C67" s="886"/>
      <c r="D67" s="878"/>
      <c r="E67" s="860"/>
      <c r="F67" s="861"/>
      <c r="G67" s="868"/>
      <c r="H67" s="861"/>
    </row>
    <row r="68" spans="1:8" s="52" customFormat="1" ht="12.75">
      <c r="A68" s="857"/>
      <c r="B68" s="865"/>
      <c r="C68" s="886"/>
      <c r="D68" s="879"/>
      <c r="E68" s="860"/>
      <c r="F68" s="861"/>
      <c r="G68" s="868"/>
      <c r="H68" s="861"/>
    </row>
    <row r="69" spans="1:8" ht="13.5" customHeight="1">
      <c r="A69" s="857"/>
      <c r="B69" s="860"/>
      <c r="C69" s="877"/>
      <c r="D69" s="877"/>
      <c r="E69" s="860"/>
    </row>
    <row r="70" spans="1:8" ht="13.5" customHeight="1">
      <c r="B70" s="840"/>
      <c r="C70" s="888"/>
      <c r="D70" s="889"/>
      <c r="E70" s="887"/>
    </row>
    <row r="71" spans="1:8" ht="13.5" customHeight="1">
      <c r="B71" s="848"/>
      <c r="C71" s="890"/>
      <c r="D71" s="425"/>
    </row>
    <row r="74" spans="1:8" ht="13.5" customHeight="1">
      <c r="B74" s="840"/>
      <c r="C74" s="888"/>
      <c r="D74" s="889"/>
      <c r="E74" s="887"/>
    </row>
    <row r="75" spans="1:8" ht="13.5" customHeight="1">
      <c r="B75" s="848"/>
      <c r="C75" s="890"/>
      <c r="D75" s="425"/>
    </row>
    <row r="76" spans="1:8" s="52" customFormat="1" ht="12.75">
      <c r="A76" s="887"/>
      <c r="B76" s="839"/>
      <c r="C76" s="51"/>
      <c r="D76" s="891"/>
      <c r="E76" s="839"/>
      <c r="F76" s="861"/>
      <c r="G76" s="868"/>
      <c r="H76" s="861"/>
    </row>
    <row r="77" spans="1:8" ht="13.5" customHeight="1">
      <c r="D77" s="891"/>
    </row>
    <row r="78" spans="1:8" ht="13.5" customHeight="1">
      <c r="D78" s="891"/>
    </row>
    <row r="79" spans="1:8" ht="13.5" customHeight="1">
      <c r="D79" s="891"/>
    </row>
    <row r="80" spans="1:8" ht="13.5" customHeight="1">
      <c r="D80" s="891"/>
    </row>
    <row r="83" spans="1:9" ht="13.5" customHeight="1">
      <c r="B83" s="848"/>
      <c r="C83" s="890"/>
      <c r="D83" s="425"/>
    </row>
    <row r="84" spans="1:9" ht="13.5" customHeight="1">
      <c r="D84" s="892"/>
    </row>
    <row r="90" spans="1:9" s="113" customFormat="1" ht="13.5" customHeight="1">
      <c r="A90" s="887"/>
      <c r="B90" s="839"/>
      <c r="C90" s="51"/>
      <c r="D90" s="51"/>
      <c r="E90" s="839"/>
      <c r="F90" s="861"/>
      <c r="G90" s="868"/>
      <c r="H90" s="861"/>
      <c r="I90" s="51"/>
    </row>
    <row r="91" spans="1:9" s="113" customFormat="1" ht="13.5" customHeight="1">
      <c r="A91" s="887"/>
      <c r="B91" s="839"/>
      <c r="C91" s="51"/>
      <c r="D91" s="51"/>
      <c r="E91" s="839"/>
      <c r="F91" s="861"/>
      <c r="G91" s="868"/>
      <c r="H91" s="861"/>
      <c r="I91" s="51"/>
    </row>
    <row r="92" spans="1:9" s="113" customFormat="1" ht="13.5" customHeight="1">
      <c r="A92" s="887"/>
      <c r="B92" s="839"/>
      <c r="C92" s="51"/>
      <c r="D92" s="51"/>
      <c r="E92" s="839"/>
      <c r="F92" s="861"/>
      <c r="G92" s="868"/>
      <c r="H92" s="861"/>
      <c r="I92" s="51"/>
    </row>
    <row r="93" spans="1:9" s="113" customFormat="1" ht="13.5" customHeight="1">
      <c r="A93" s="887"/>
      <c r="B93" s="839"/>
      <c r="C93" s="51"/>
      <c r="D93" s="51"/>
      <c r="E93" s="839"/>
      <c r="F93" s="861"/>
      <c r="G93" s="868"/>
      <c r="H93" s="861"/>
      <c r="I93" s="51"/>
    </row>
    <row r="94" spans="1:9" s="113" customFormat="1" ht="13.5" customHeight="1">
      <c r="A94" s="887"/>
      <c r="B94" s="839"/>
      <c r="C94" s="51"/>
      <c r="D94" s="51"/>
      <c r="E94" s="839"/>
      <c r="F94" s="861"/>
      <c r="G94" s="868"/>
      <c r="H94" s="861"/>
      <c r="I94" s="51"/>
    </row>
    <row r="95" spans="1:9" s="113" customFormat="1" ht="13.5" customHeight="1">
      <c r="A95" s="887"/>
      <c r="B95" s="839"/>
      <c r="C95" s="51"/>
      <c r="D95" s="51"/>
      <c r="E95" s="839"/>
      <c r="F95" s="861"/>
      <c r="G95" s="868"/>
      <c r="H95" s="861"/>
      <c r="I95" s="51"/>
    </row>
    <row r="96" spans="1:9" s="113" customFormat="1" ht="13.5" customHeight="1">
      <c r="A96" s="887"/>
      <c r="B96" s="839"/>
      <c r="C96" s="51"/>
      <c r="D96" s="51"/>
      <c r="E96" s="839"/>
      <c r="F96" s="861"/>
      <c r="G96" s="868"/>
      <c r="H96" s="861"/>
      <c r="I96" s="51"/>
    </row>
    <row r="97" spans="1:9" s="113" customFormat="1" ht="13.5" customHeight="1">
      <c r="A97" s="887"/>
      <c r="B97" s="839"/>
      <c r="C97" s="51"/>
      <c r="D97" s="51"/>
      <c r="E97" s="839"/>
      <c r="F97" s="861"/>
      <c r="G97" s="868"/>
      <c r="H97" s="861"/>
      <c r="I97" s="51"/>
    </row>
    <row r="98" spans="1:9" s="113" customFormat="1" ht="13.5" customHeight="1">
      <c r="A98" s="887"/>
      <c r="B98" s="839"/>
      <c r="C98" s="51"/>
      <c r="D98" s="51"/>
      <c r="E98" s="839"/>
      <c r="F98" s="861"/>
      <c r="G98" s="868"/>
      <c r="H98" s="861"/>
      <c r="I98" s="51"/>
    </row>
    <row r="99" spans="1:9" s="113" customFormat="1" ht="13.5" customHeight="1">
      <c r="A99" s="887"/>
      <c r="B99" s="839"/>
      <c r="C99" s="51"/>
      <c r="D99" s="51"/>
      <c r="E99" s="839"/>
      <c r="F99" s="861"/>
      <c r="G99" s="868"/>
      <c r="H99" s="861"/>
      <c r="I99" s="51"/>
    </row>
    <row r="100" spans="1:9" s="113" customFormat="1" ht="13.5" customHeight="1">
      <c r="A100" s="887"/>
      <c r="B100" s="839"/>
      <c r="C100" s="51"/>
      <c r="D100" s="51"/>
      <c r="E100" s="839"/>
      <c r="F100" s="861"/>
      <c r="G100" s="868"/>
      <c r="H100" s="861"/>
      <c r="I100" s="51"/>
    </row>
    <row r="101" spans="1:9" s="113" customFormat="1" ht="13.5" customHeight="1">
      <c r="A101" s="887"/>
      <c r="B101" s="839"/>
      <c r="C101" s="51"/>
      <c r="D101" s="51"/>
      <c r="E101" s="839"/>
      <c r="F101" s="861"/>
      <c r="G101" s="868"/>
      <c r="H101" s="861"/>
      <c r="I101" s="51"/>
    </row>
    <row r="102" spans="1:9" s="113" customFormat="1" ht="13.5" customHeight="1">
      <c r="A102" s="887"/>
      <c r="B102" s="839"/>
      <c r="C102" s="51"/>
      <c r="D102" s="51"/>
      <c r="E102" s="839"/>
      <c r="F102" s="861"/>
      <c r="G102" s="868"/>
      <c r="H102" s="861"/>
      <c r="I102" s="51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ht="13.5" customHeight="1">
      <c r="H124" s="51"/>
    </row>
    <row r="125" spans="1:9" ht="13.5" customHeight="1">
      <c r="H125" s="51"/>
    </row>
    <row r="126" spans="1:9" ht="13.5" customHeight="1">
      <c r="H126" s="51"/>
    </row>
    <row r="127" spans="1:9" ht="13.5" customHeight="1">
      <c r="H127" s="51"/>
    </row>
    <row r="128" spans="1:9" ht="13.5" customHeight="1">
      <c r="H128" s="51"/>
    </row>
    <row r="129" spans="8:8" ht="13.5" customHeight="1">
      <c r="H129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2:G14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7">
    <tabColor rgb="FFFF99CC"/>
  </sheetPr>
  <dimension ref="A1:I63"/>
  <sheetViews>
    <sheetView view="pageBreakPreview" topLeftCell="A37" zoomScaleNormal="100" zoomScaleSheetLayoutView="100" workbookViewId="0">
      <selection activeCell="D24" sqref="D24"/>
    </sheetView>
  </sheetViews>
  <sheetFormatPr defaultRowHeight="12.75"/>
  <cols>
    <col min="1" max="1" width="5.28515625" style="51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51" customWidth="1"/>
    <col min="7" max="7" width="12.7109375" style="51" customWidth="1"/>
    <col min="8" max="8" width="14.7109375" style="5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ht="13.5" thickBot="1">
      <c r="A1" s="834" t="s">
        <v>156</v>
      </c>
      <c r="B1" s="887"/>
      <c r="C1" s="936" t="s">
        <v>2</v>
      </c>
      <c r="D1" s="936"/>
      <c r="E1" s="887"/>
      <c r="H1" s="938" t="s">
        <v>868</v>
      </c>
    </row>
    <row r="2" spans="1:9">
      <c r="A2" s="834"/>
      <c r="B2" s="887"/>
      <c r="C2" s="936"/>
      <c r="D2" s="936"/>
      <c r="E2" s="887"/>
      <c r="H2" s="936"/>
    </row>
    <row r="3" spans="1:9">
      <c r="A3" s="834" t="s">
        <v>158</v>
      </c>
      <c r="B3" s="887"/>
      <c r="C3" s="936" t="s">
        <v>1482</v>
      </c>
      <c r="D3" s="936"/>
      <c r="E3" s="887"/>
      <c r="H3" s="936"/>
    </row>
    <row r="4" spans="1:9">
      <c r="A4" s="834" t="s">
        <v>183</v>
      </c>
      <c r="C4" s="949" t="s">
        <v>1483</v>
      </c>
    </row>
    <row r="5" spans="1:9" ht="13.5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>
      <c r="B8" s="838"/>
      <c r="C8" s="395"/>
      <c r="D8" s="395"/>
    </row>
    <row r="9" spans="1:9">
      <c r="B9" s="901">
        <v>451111</v>
      </c>
      <c r="C9" s="395"/>
      <c r="D9" s="843" t="s">
        <v>553</v>
      </c>
      <c r="H9" s="847">
        <f>SUM(H11:H13)</f>
        <v>0</v>
      </c>
    </row>
    <row r="10" spans="1:9">
      <c r="B10" s="901"/>
      <c r="C10" s="395"/>
      <c r="D10" s="843"/>
      <c r="H10" s="847"/>
    </row>
    <row r="11" spans="1:9" s="319" customFormat="1" ht="25.5">
      <c r="A11" s="990">
        <v>1</v>
      </c>
      <c r="B11" s="991"/>
      <c r="C11" s="902" t="s">
        <v>948</v>
      </c>
      <c r="D11" s="903" t="s">
        <v>949</v>
      </c>
      <c r="E11" s="1096" t="s">
        <v>176</v>
      </c>
      <c r="F11" s="1097">
        <v>455</v>
      </c>
      <c r="G11" s="1275"/>
      <c r="H11" s="910">
        <f>ROUND(F11*G11,2)</f>
        <v>0</v>
      </c>
      <c r="I11" s="1275"/>
    </row>
    <row r="12" spans="1:9">
      <c r="A12" s="913" t="s">
        <v>177</v>
      </c>
      <c r="B12" s="849"/>
      <c r="C12" s="902" t="s">
        <v>645</v>
      </c>
      <c r="D12" s="903" t="s">
        <v>646</v>
      </c>
      <c r="E12" s="926" t="s">
        <v>188</v>
      </c>
      <c r="F12" s="1098">
        <v>13.83</v>
      </c>
      <c r="G12" s="1275"/>
      <c r="H12" s="855">
        <f t="shared" ref="H12:H13" si="0">ROUND(F12*G12,2)</f>
        <v>0</v>
      </c>
      <c r="I12" s="1275"/>
    </row>
    <row r="13" spans="1:9">
      <c r="A13" s="913" t="s">
        <v>191</v>
      </c>
      <c r="B13" s="849"/>
      <c r="C13" s="902" t="s">
        <v>460</v>
      </c>
      <c r="D13" s="914" t="s">
        <v>657</v>
      </c>
      <c r="E13" s="1099" t="s">
        <v>462</v>
      </c>
      <c r="F13" s="1098">
        <v>28.24</v>
      </c>
      <c r="G13" s="1275"/>
      <c r="H13" s="855">
        <f t="shared" si="0"/>
        <v>0</v>
      </c>
      <c r="I13" s="1275"/>
    </row>
    <row r="14" spans="1:9">
      <c r="A14" s="958"/>
      <c r="B14" s="848"/>
      <c r="C14" s="907"/>
      <c r="D14" s="966"/>
      <c r="E14" s="1100"/>
      <c r="F14" s="1101"/>
      <c r="G14" s="846"/>
      <c r="H14" s="846"/>
      <c r="I14" s="846"/>
    </row>
    <row r="15" spans="1:9">
      <c r="A15" s="840"/>
      <c r="B15" s="964">
        <v>451120</v>
      </c>
      <c r="C15" s="951"/>
      <c r="D15" s="939" t="s">
        <v>185</v>
      </c>
      <c r="E15" s="844"/>
      <c r="F15" s="845"/>
      <c r="G15" s="846"/>
      <c r="H15" s="847">
        <f>SUM(H17:H24)</f>
        <v>0</v>
      </c>
      <c r="I15" s="846"/>
    </row>
    <row r="16" spans="1:9">
      <c r="A16" s="840"/>
      <c r="B16" s="964"/>
      <c r="C16" s="951"/>
      <c r="D16" s="939"/>
      <c r="E16" s="844"/>
      <c r="F16" s="845"/>
      <c r="G16" s="846"/>
      <c r="H16" s="847"/>
      <c r="I16" s="846"/>
    </row>
    <row r="17" spans="1:9">
      <c r="A17" s="913">
        <v>4</v>
      </c>
      <c r="B17" s="926"/>
      <c r="C17" s="902" t="s">
        <v>425</v>
      </c>
      <c r="D17" s="903" t="s">
        <v>426</v>
      </c>
      <c r="E17" s="926" t="s">
        <v>188</v>
      </c>
      <c r="F17" s="1102">
        <v>133.18</v>
      </c>
      <c r="G17" s="1286"/>
      <c r="H17" s="855">
        <f>ROUND(F17*G17,2)</f>
        <v>0</v>
      </c>
      <c r="I17" s="1286"/>
    </row>
    <row r="18" spans="1:9">
      <c r="A18" s="849">
        <v>5</v>
      </c>
      <c r="B18" s="849"/>
      <c r="C18" s="902" t="s">
        <v>442</v>
      </c>
      <c r="D18" s="903" t="s">
        <v>845</v>
      </c>
      <c r="E18" s="926" t="s">
        <v>188</v>
      </c>
      <c r="F18" s="1103">
        <v>1112.02</v>
      </c>
      <c r="G18" s="1275"/>
      <c r="H18" s="855">
        <f>ROUND(F18*G18,2)</f>
        <v>0</v>
      </c>
      <c r="I18" s="1275"/>
    </row>
    <row r="19" spans="1:9">
      <c r="A19" s="849">
        <v>6</v>
      </c>
      <c r="B19" s="849"/>
      <c r="C19" s="902" t="s">
        <v>360</v>
      </c>
      <c r="D19" s="903" t="s">
        <v>361</v>
      </c>
      <c r="E19" s="926" t="s">
        <v>188</v>
      </c>
      <c r="F19" s="1103">
        <v>911.94</v>
      </c>
      <c r="G19" s="1275"/>
      <c r="H19" s="855">
        <f>ROUND(F19*G19,2)</f>
        <v>0</v>
      </c>
      <c r="I19" s="1275"/>
    </row>
    <row r="20" spans="1:9">
      <c r="A20" s="849">
        <v>7</v>
      </c>
      <c r="B20" s="849"/>
      <c r="C20" s="902" t="s">
        <v>199</v>
      </c>
      <c r="D20" s="903" t="s">
        <v>444</v>
      </c>
      <c r="E20" s="926" t="s">
        <v>188</v>
      </c>
      <c r="F20" s="1103">
        <v>853.26</v>
      </c>
      <c r="G20" s="1275"/>
      <c r="H20" s="855">
        <f>ROUND(F20*G20,2)</f>
        <v>0</v>
      </c>
      <c r="I20" s="1275"/>
    </row>
    <row r="21" spans="1:9">
      <c r="A21" s="849">
        <v>8</v>
      </c>
      <c r="B21" s="849"/>
      <c r="C21" s="902" t="s">
        <v>846</v>
      </c>
      <c r="D21" s="903" t="s">
        <v>847</v>
      </c>
      <c r="E21" s="926" t="s">
        <v>197</v>
      </c>
      <c r="F21" s="1103">
        <v>1265.6500000000001</v>
      </c>
      <c r="G21" s="1275"/>
      <c r="H21" s="855">
        <f t="shared" ref="H21:H24" si="1">ROUND(F21*G21,2)</f>
        <v>0</v>
      </c>
      <c r="I21" s="1275"/>
    </row>
    <row r="22" spans="1:9">
      <c r="A22" s="849">
        <v>9</v>
      </c>
      <c r="B22" s="849"/>
      <c r="C22" s="902" t="s">
        <v>465</v>
      </c>
      <c r="D22" s="903" t="s">
        <v>671</v>
      </c>
      <c r="E22" s="926" t="s">
        <v>188</v>
      </c>
      <c r="F22" s="1103">
        <v>178.26</v>
      </c>
      <c r="G22" s="1275"/>
      <c r="H22" s="855">
        <f t="shared" si="1"/>
        <v>0</v>
      </c>
      <c r="I22" s="1275"/>
    </row>
    <row r="23" spans="1:9">
      <c r="A23" s="913" t="s">
        <v>211</v>
      </c>
      <c r="B23" s="849"/>
      <c r="C23" s="902" t="s">
        <v>1550</v>
      </c>
      <c r="D23" s="903" t="s">
        <v>1551</v>
      </c>
      <c r="E23" s="926" t="s">
        <v>267</v>
      </c>
      <c r="F23" s="1098">
        <v>200</v>
      </c>
      <c r="G23" s="1275"/>
      <c r="H23" s="855">
        <f t="shared" si="1"/>
        <v>0</v>
      </c>
      <c r="I23" s="1275"/>
    </row>
    <row r="24" spans="1:9">
      <c r="A24" s="913" t="s">
        <v>213</v>
      </c>
      <c r="B24" s="849"/>
      <c r="C24" s="902" t="s">
        <v>1552</v>
      </c>
      <c r="D24" s="903" t="s">
        <v>1553</v>
      </c>
      <c r="E24" s="1099" t="s">
        <v>197</v>
      </c>
      <c r="F24" s="1098">
        <v>84.71</v>
      </c>
      <c r="G24" s="1275"/>
      <c r="H24" s="855">
        <f t="shared" si="1"/>
        <v>0</v>
      </c>
      <c r="I24" s="1275"/>
    </row>
    <row r="25" spans="1:9">
      <c r="A25" s="958"/>
      <c r="B25" s="848"/>
      <c r="C25" s="907"/>
      <c r="D25" s="425"/>
      <c r="E25" s="1100"/>
      <c r="F25" s="1101"/>
      <c r="G25" s="846"/>
      <c r="H25" s="846"/>
      <c r="I25" s="846"/>
    </row>
    <row r="26" spans="1:9">
      <c r="A26" s="857"/>
      <c r="B26" s="901">
        <v>452313</v>
      </c>
      <c r="C26" s="842"/>
      <c r="D26" s="843" t="s">
        <v>905</v>
      </c>
      <c r="H26" s="847">
        <f>SUM(H28:H40)</f>
        <v>0</v>
      </c>
    </row>
    <row r="28" spans="1:9">
      <c r="A28" s="849">
        <v>12</v>
      </c>
      <c r="B28" s="980"/>
      <c r="C28" s="981" t="s">
        <v>686</v>
      </c>
      <c r="D28" s="1102" t="s">
        <v>687</v>
      </c>
      <c r="E28" s="926" t="s">
        <v>176</v>
      </c>
      <c r="F28" s="1098">
        <v>250</v>
      </c>
      <c r="G28" s="1275"/>
      <c r="H28" s="855">
        <f t="shared" ref="H28:H40" si="2">ROUND(F28*G28,2)</f>
        <v>0</v>
      </c>
      <c r="I28" s="1275"/>
    </row>
    <row r="29" spans="1:9">
      <c r="A29" s="849">
        <v>13</v>
      </c>
      <c r="B29" s="980"/>
      <c r="C29" s="981">
        <v>11200302</v>
      </c>
      <c r="D29" s="1102" t="s">
        <v>1274</v>
      </c>
      <c r="E29" s="926" t="s">
        <v>188</v>
      </c>
      <c r="F29" s="1098">
        <v>6.3</v>
      </c>
      <c r="G29" s="1275"/>
      <c r="H29" s="855">
        <f t="shared" si="2"/>
        <v>0</v>
      </c>
      <c r="I29" s="1275"/>
    </row>
    <row r="30" spans="1:9">
      <c r="A30" s="990">
        <v>14</v>
      </c>
      <c r="B30" s="991"/>
      <c r="C30" s="1104">
        <v>11250202</v>
      </c>
      <c r="D30" s="1105" t="s">
        <v>963</v>
      </c>
      <c r="E30" s="1096" t="s">
        <v>180</v>
      </c>
      <c r="F30" s="1097">
        <v>4</v>
      </c>
      <c r="G30" s="1275"/>
      <c r="H30" s="910">
        <f t="shared" si="2"/>
        <v>0</v>
      </c>
      <c r="I30" s="1275"/>
    </row>
    <row r="31" spans="1:9">
      <c r="A31" s="849">
        <v>15</v>
      </c>
      <c r="B31" s="980"/>
      <c r="C31" s="981" t="s">
        <v>1554</v>
      </c>
      <c r="D31" s="1102" t="s">
        <v>1555</v>
      </c>
      <c r="E31" s="926" t="s">
        <v>188</v>
      </c>
      <c r="F31" s="1098">
        <v>1.5</v>
      </c>
      <c r="G31" s="1275"/>
      <c r="H31" s="855">
        <f t="shared" si="2"/>
        <v>0</v>
      </c>
      <c r="I31" s="1275"/>
    </row>
    <row r="32" spans="1:9">
      <c r="A32" s="849">
        <v>16</v>
      </c>
      <c r="B32" s="991"/>
      <c r="C32" s="981" t="s">
        <v>1556</v>
      </c>
      <c r="D32" s="903" t="s">
        <v>1557</v>
      </c>
      <c r="E32" s="1096" t="s">
        <v>176</v>
      </c>
      <c r="F32" s="1097">
        <v>224.85</v>
      </c>
      <c r="G32" s="1275"/>
      <c r="H32" s="910">
        <f t="shared" si="2"/>
        <v>0</v>
      </c>
      <c r="I32" s="1275"/>
    </row>
    <row r="33" spans="1:9">
      <c r="A33" s="990">
        <v>17</v>
      </c>
      <c r="B33" s="991"/>
      <c r="C33" s="1104" t="s">
        <v>961</v>
      </c>
      <c r="D33" s="1105" t="s">
        <v>962</v>
      </c>
      <c r="E33" s="1096" t="s">
        <v>180</v>
      </c>
      <c r="F33" s="1097">
        <v>5</v>
      </c>
      <c r="G33" s="1275"/>
      <c r="H33" s="910">
        <f t="shared" si="2"/>
        <v>0</v>
      </c>
      <c r="I33" s="1275"/>
    </row>
    <row r="34" spans="1:9">
      <c r="A34" s="849">
        <v>18</v>
      </c>
      <c r="B34" s="980"/>
      <c r="C34" s="981" t="s">
        <v>1558</v>
      </c>
      <c r="D34" s="903" t="s">
        <v>1559</v>
      </c>
      <c r="E34" s="926" t="s">
        <v>176</v>
      </c>
      <c r="F34" s="1098">
        <v>257</v>
      </c>
      <c r="G34" s="1275"/>
      <c r="H34" s="855">
        <f t="shared" si="2"/>
        <v>0</v>
      </c>
      <c r="I34" s="1275"/>
    </row>
    <row r="35" spans="1:9">
      <c r="A35" s="849">
        <v>19</v>
      </c>
      <c r="B35" s="980"/>
      <c r="C35" s="981" t="s">
        <v>853</v>
      </c>
      <c r="D35" s="903" t="s">
        <v>854</v>
      </c>
      <c r="E35" s="926" t="s">
        <v>188</v>
      </c>
      <c r="F35" s="1098">
        <v>56.62</v>
      </c>
      <c r="G35" s="1275"/>
      <c r="H35" s="855">
        <f t="shared" si="2"/>
        <v>0</v>
      </c>
      <c r="I35" s="1275"/>
    </row>
    <row r="36" spans="1:9">
      <c r="A36" s="990">
        <v>20</v>
      </c>
      <c r="B36" s="980"/>
      <c r="C36" s="981" t="s">
        <v>1560</v>
      </c>
      <c r="D36" s="1102" t="s">
        <v>1561</v>
      </c>
      <c r="E36" s="926" t="s">
        <v>180</v>
      </c>
      <c r="F36" s="1098">
        <v>1</v>
      </c>
      <c r="G36" s="1275"/>
      <c r="H36" s="855">
        <f t="shared" si="2"/>
        <v>0</v>
      </c>
      <c r="I36" s="1275"/>
    </row>
    <row r="37" spans="1:9">
      <c r="A37" s="849">
        <v>21</v>
      </c>
      <c r="B37" s="980"/>
      <c r="C37" s="981" t="s">
        <v>1562</v>
      </c>
      <c r="D37" s="903" t="s">
        <v>1563</v>
      </c>
      <c r="E37" s="926" t="s">
        <v>176</v>
      </c>
      <c r="F37" s="1098">
        <v>39</v>
      </c>
      <c r="G37" s="1275"/>
      <c r="H37" s="855">
        <f t="shared" si="2"/>
        <v>0</v>
      </c>
      <c r="I37" s="1275"/>
    </row>
    <row r="38" spans="1:9">
      <c r="A38" s="849">
        <v>22</v>
      </c>
      <c r="B38" s="980"/>
      <c r="C38" s="981" t="s">
        <v>952</v>
      </c>
      <c r="D38" s="903" t="s">
        <v>953</v>
      </c>
      <c r="E38" s="926" t="s">
        <v>176</v>
      </c>
      <c r="F38" s="1098">
        <v>100.6</v>
      </c>
      <c r="G38" s="1275"/>
      <c r="H38" s="855">
        <f t="shared" si="2"/>
        <v>0</v>
      </c>
      <c r="I38" s="1275"/>
    </row>
    <row r="39" spans="1:9">
      <c r="A39" s="990">
        <v>23</v>
      </c>
      <c r="B39" s="980"/>
      <c r="C39" s="981">
        <v>88020221</v>
      </c>
      <c r="D39" s="51" t="s">
        <v>955</v>
      </c>
      <c r="E39" s="926" t="s">
        <v>180</v>
      </c>
      <c r="F39" s="1098">
        <v>40</v>
      </c>
      <c r="G39" s="1275"/>
      <c r="H39" s="855">
        <f t="shared" si="2"/>
        <v>0</v>
      </c>
      <c r="I39" s="1275"/>
    </row>
    <row r="40" spans="1:9">
      <c r="A40" s="849">
        <v>24</v>
      </c>
      <c r="B40" s="980"/>
      <c r="C40" s="981" t="s">
        <v>909</v>
      </c>
      <c r="D40" s="903" t="s">
        <v>910</v>
      </c>
      <c r="E40" s="926" t="s">
        <v>462</v>
      </c>
      <c r="F40" s="1098">
        <v>2234.06</v>
      </c>
      <c r="G40" s="1275"/>
      <c r="H40" s="855">
        <f t="shared" si="2"/>
        <v>0</v>
      </c>
      <c r="I40" s="1275"/>
    </row>
    <row r="41" spans="1:9">
      <c r="A41" s="848"/>
      <c r="B41" s="997"/>
      <c r="C41" s="1106"/>
      <c r="D41" s="889"/>
      <c r="E41" s="840"/>
      <c r="F41" s="1101"/>
      <c r="G41" s="846"/>
      <c r="H41" s="846"/>
      <c r="I41" s="846"/>
    </row>
    <row r="42" spans="1:9">
      <c r="A42" s="840"/>
      <c r="B42" s="901">
        <v>452332</v>
      </c>
      <c r="C42" s="842"/>
      <c r="D42" s="843" t="s">
        <v>726</v>
      </c>
      <c r="E42" s="844"/>
      <c r="F42" s="845"/>
      <c r="G42" s="846"/>
      <c r="H42" s="847">
        <f>SUM(H44:H45)</f>
        <v>0</v>
      </c>
      <c r="I42" s="846"/>
    </row>
    <row r="43" spans="1:9">
      <c r="A43" s="425"/>
      <c r="B43" s="848"/>
      <c r="C43" s="425"/>
      <c r="D43" s="425"/>
      <c r="E43" s="848"/>
      <c r="F43" s="425"/>
      <c r="G43" s="425"/>
      <c r="H43" s="425"/>
      <c r="I43" s="425"/>
    </row>
    <row r="44" spans="1:9" ht="25.5">
      <c r="A44" s="913" t="s">
        <v>491</v>
      </c>
      <c r="B44" s="849"/>
      <c r="C44" s="902" t="s">
        <v>470</v>
      </c>
      <c r="D44" s="914" t="s">
        <v>535</v>
      </c>
      <c r="E44" s="1099" t="s">
        <v>197</v>
      </c>
      <c r="F44" s="1098">
        <v>88.5</v>
      </c>
      <c r="G44" s="1275"/>
      <c r="H44" s="855">
        <f>ROUND(F44*G44,2)</f>
        <v>0</v>
      </c>
      <c r="I44" s="1275"/>
    </row>
    <row r="45" spans="1:9" ht="25.5">
      <c r="A45" s="913" t="s">
        <v>494</v>
      </c>
      <c r="B45" s="849"/>
      <c r="C45" s="902" t="s">
        <v>472</v>
      </c>
      <c r="D45" s="914" t="s">
        <v>697</v>
      </c>
      <c r="E45" s="1099" t="s">
        <v>197</v>
      </c>
      <c r="F45" s="1098">
        <f>29.5</f>
        <v>29.5</v>
      </c>
      <c r="G45" s="1275"/>
      <c r="H45" s="855">
        <f>ROUND(F45*G45,2)</f>
        <v>0</v>
      </c>
      <c r="I45" s="1275"/>
    </row>
    <row r="46" spans="1:9" s="495" customFormat="1">
      <c r="A46" s="1107"/>
      <c r="B46" s="1108"/>
      <c r="C46" s="1109"/>
      <c r="D46" s="1110"/>
      <c r="E46" s="1111"/>
      <c r="F46" s="1112"/>
    </row>
    <row r="47" spans="1:9">
      <c r="A47" s="840"/>
      <c r="B47" s="901">
        <v>452332</v>
      </c>
      <c r="C47" s="842"/>
      <c r="D47" s="843" t="s">
        <v>732</v>
      </c>
      <c r="E47" s="844"/>
      <c r="F47" s="845"/>
      <c r="G47" s="846"/>
      <c r="H47" s="847">
        <f>SUM(H49:H51)</f>
        <v>0</v>
      </c>
      <c r="I47" s="846"/>
    </row>
    <row r="48" spans="1:9">
      <c r="A48" s="425"/>
      <c r="B48" s="848"/>
      <c r="C48" s="425"/>
      <c r="D48" s="425"/>
      <c r="E48" s="848"/>
      <c r="F48" s="425"/>
      <c r="G48" s="425"/>
      <c r="H48" s="425"/>
      <c r="I48" s="425"/>
    </row>
    <row r="49" spans="1:9">
      <c r="A49" s="913" t="s">
        <v>497</v>
      </c>
      <c r="B49" s="849"/>
      <c r="C49" s="902" t="s">
        <v>733</v>
      </c>
      <c r="D49" s="914" t="s">
        <v>734</v>
      </c>
      <c r="E49" s="1099" t="s">
        <v>188</v>
      </c>
      <c r="F49" s="1098">
        <v>5.9</v>
      </c>
      <c r="G49" s="1275"/>
      <c r="H49" s="855">
        <f>ROUND(F49*G49,2)</f>
        <v>0</v>
      </c>
      <c r="I49" s="1275"/>
    </row>
    <row r="50" spans="1:9" ht="25.5">
      <c r="A50" s="913" t="s">
        <v>500</v>
      </c>
      <c r="B50" s="849"/>
      <c r="C50" s="902" t="s">
        <v>533</v>
      </c>
      <c r="D50" s="914" t="s">
        <v>534</v>
      </c>
      <c r="E50" s="1099" t="s">
        <v>188</v>
      </c>
      <c r="F50" s="1098">
        <v>70.900000000000006</v>
      </c>
      <c r="G50" s="1275"/>
      <c r="H50" s="855">
        <f>ROUND(F50*G50,2)</f>
        <v>0</v>
      </c>
      <c r="I50" s="1275"/>
    </row>
    <row r="51" spans="1:9" ht="25.5">
      <c r="A51" s="913" t="s">
        <v>620</v>
      </c>
      <c r="B51" s="926"/>
      <c r="C51" s="902">
        <v>2060905</v>
      </c>
      <c r="D51" s="914" t="s">
        <v>543</v>
      </c>
      <c r="E51" s="1099" t="s">
        <v>197</v>
      </c>
      <c r="F51" s="1102">
        <v>29.5</v>
      </c>
      <c r="G51" s="1286"/>
      <c r="H51" s="855">
        <f>ROUND(F51*G51,2)</f>
        <v>0</v>
      </c>
      <c r="I51" s="1286"/>
    </row>
    <row r="52" spans="1:9" s="495" customFormat="1">
      <c r="A52" s="1107"/>
      <c r="B52" s="1108"/>
      <c r="C52" s="1109"/>
      <c r="D52" s="1110"/>
      <c r="E52" s="1111"/>
      <c r="F52" s="1112"/>
    </row>
    <row r="53" spans="1:9">
      <c r="A53" s="840"/>
      <c r="B53" s="901">
        <v>452614</v>
      </c>
      <c r="C53" s="842"/>
      <c r="D53" s="843" t="s">
        <v>747</v>
      </c>
      <c r="E53" s="844"/>
      <c r="F53" s="845"/>
      <c r="G53" s="846"/>
      <c r="H53" s="847">
        <f>SUM(H55)</f>
        <v>0</v>
      </c>
      <c r="I53" s="846"/>
    </row>
    <row r="54" spans="1:9">
      <c r="A54" s="425"/>
      <c r="B54" s="848"/>
      <c r="C54" s="425"/>
      <c r="D54" s="425"/>
      <c r="E54" s="848"/>
      <c r="F54" s="425"/>
      <c r="G54" s="425"/>
      <c r="H54" s="425"/>
      <c r="I54" s="425"/>
    </row>
    <row r="55" spans="1:9" ht="25.5">
      <c r="A55" s="913">
        <v>30</v>
      </c>
      <c r="B55" s="926"/>
      <c r="C55" s="1104" t="s">
        <v>1564</v>
      </c>
      <c r="D55" s="993" t="s">
        <v>1565</v>
      </c>
      <c r="E55" s="1096" t="s">
        <v>197</v>
      </c>
      <c r="F55" s="1097">
        <v>343</v>
      </c>
      <c r="G55" s="1275"/>
      <c r="H55" s="910">
        <f>ROUND(F55*G55,2)</f>
        <v>0</v>
      </c>
      <c r="I55" s="1275"/>
    </row>
    <row r="57" spans="1:9" ht="15">
      <c r="D57" s="869" t="s">
        <v>181</v>
      </c>
      <c r="E57" s="870"/>
      <c r="F57" s="871"/>
      <c r="G57" s="872"/>
      <c r="H57" s="873">
        <f>H47+H42+H26+H15+H9+H53</f>
        <v>0</v>
      </c>
    </row>
    <row r="58" spans="1:9">
      <c r="H58" s="928"/>
    </row>
    <row r="61" spans="1:9" ht="21.75" customHeight="1"/>
    <row r="62" spans="1:9" ht="21.75" customHeight="1"/>
    <row r="63" spans="1:9" ht="21.75" customHeight="1"/>
  </sheetData>
  <sheetProtection algorithmName="SHA-512" hashValue="gAEIHxDx62Q6PZpSjVr0i2lZKxs/3/4L3EcHb+uwODp7JKX6/cE1coiIayGFIcXqLPZ2FvSvTJKqZXB54XLnpQ==" saltValue="UzEwXCii75HOo37VB8SnKQ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55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41" max="8" man="1"/>
  </rowBreak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8">
    <tabColor rgb="FFFF99CC"/>
  </sheetPr>
  <dimension ref="A1:I33"/>
  <sheetViews>
    <sheetView view="pageBreakPreview" topLeftCell="A25" zoomScaleNormal="100" zoomScaleSheetLayoutView="100" workbookViewId="0">
      <selection activeCell="D18" sqref="D18"/>
    </sheetView>
  </sheetViews>
  <sheetFormatPr defaultRowHeight="12.75"/>
  <cols>
    <col min="1" max="1" width="5.28515625" style="51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51" customWidth="1"/>
    <col min="7" max="7" width="12.7109375" style="51" customWidth="1"/>
    <col min="8" max="8" width="14.7109375" style="5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ht="13.5" thickBot="1">
      <c r="A1" s="834" t="s">
        <v>156</v>
      </c>
      <c r="B1" s="887"/>
      <c r="C1" s="936" t="s">
        <v>2</v>
      </c>
      <c r="D1" s="936"/>
      <c r="E1" s="887"/>
      <c r="H1" s="938" t="s">
        <v>1282</v>
      </c>
    </row>
    <row r="2" spans="1:9">
      <c r="A2" s="834"/>
      <c r="B2" s="887"/>
      <c r="C2" s="936"/>
      <c r="D2" s="936"/>
      <c r="E2" s="887"/>
      <c r="H2" s="936"/>
    </row>
    <row r="3" spans="1:9">
      <c r="A3" s="834" t="s">
        <v>158</v>
      </c>
      <c r="B3" s="887"/>
      <c r="C3" s="936" t="s">
        <v>1485</v>
      </c>
      <c r="D3" s="936"/>
      <c r="E3" s="887"/>
      <c r="H3" s="936"/>
    </row>
    <row r="4" spans="1:9">
      <c r="A4" s="834" t="s">
        <v>183</v>
      </c>
      <c r="C4" s="949" t="s">
        <v>1486</v>
      </c>
    </row>
    <row r="5" spans="1:9" ht="13.5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>
      <c r="B8" s="838"/>
      <c r="C8" s="395"/>
      <c r="D8" s="395"/>
    </row>
    <row r="9" spans="1:9">
      <c r="A9" s="840"/>
      <c r="B9" s="964">
        <v>451120</v>
      </c>
      <c r="C9" s="951"/>
      <c r="D9" s="939" t="s">
        <v>185</v>
      </c>
      <c r="E9" s="844"/>
      <c r="F9" s="845"/>
      <c r="G9" s="846"/>
      <c r="H9" s="847">
        <f>SUM(H11:H15)</f>
        <v>0</v>
      </c>
    </row>
    <row r="11" spans="1:9">
      <c r="A11" s="849">
        <v>1</v>
      </c>
      <c r="B11" s="850"/>
      <c r="C11" s="902" t="s">
        <v>442</v>
      </c>
      <c r="D11" s="903" t="s">
        <v>845</v>
      </c>
      <c r="E11" s="926" t="s">
        <v>188</v>
      </c>
      <c r="F11" s="1113">
        <v>282</v>
      </c>
      <c r="G11" s="1275"/>
      <c r="H11" s="855">
        <f>ROUND(F11*G11,2)</f>
        <v>0</v>
      </c>
      <c r="I11" s="1275"/>
    </row>
    <row r="12" spans="1:9" ht="15">
      <c r="A12" s="849">
        <v>2</v>
      </c>
      <c r="B12" s="850"/>
      <c r="C12" s="902" t="s">
        <v>360</v>
      </c>
      <c r="D12" s="903" t="s">
        <v>361</v>
      </c>
      <c r="E12" s="926" t="s">
        <v>1394</v>
      </c>
      <c r="F12" s="1113">
        <v>256.14999999999998</v>
      </c>
      <c r="G12" s="1275"/>
      <c r="H12" s="855">
        <f>ROUND(F12*G12,2)</f>
        <v>0</v>
      </c>
      <c r="I12" s="1275"/>
    </row>
    <row r="13" spans="1:9">
      <c r="A13" s="849">
        <v>3</v>
      </c>
      <c r="B13" s="850"/>
      <c r="C13" s="902" t="s">
        <v>199</v>
      </c>
      <c r="D13" s="903" t="s">
        <v>444</v>
      </c>
      <c r="E13" s="926" t="s">
        <v>188</v>
      </c>
      <c r="F13" s="1113">
        <v>282</v>
      </c>
      <c r="G13" s="1275"/>
      <c r="H13" s="855">
        <f>ROUND(F13*G13,2)</f>
        <v>0</v>
      </c>
      <c r="I13" s="1275"/>
    </row>
    <row r="14" spans="1:9">
      <c r="A14" s="849">
        <v>4</v>
      </c>
      <c r="B14" s="850"/>
      <c r="C14" s="902" t="s">
        <v>846</v>
      </c>
      <c r="D14" s="903" t="s">
        <v>847</v>
      </c>
      <c r="E14" s="926" t="s">
        <v>197</v>
      </c>
      <c r="F14" s="1113">
        <v>188</v>
      </c>
      <c r="G14" s="1275"/>
      <c r="H14" s="855">
        <f t="shared" ref="H14:H15" si="0">ROUND(F14*G14,2)</f>
        <v>0</v>
      </c>
      <c r="I14" s="1275"/>
    </row>
    <row r="15" spans="1:9">
      <c r="A15" s="849">
        <v>5</v>
      </c>
      <c r="B15" s="850"/>
      <c r="C15" s="902" t="s">
        <v>465</v>
      </c>
      <c r="D15" s="903" t="s">
        <v>671</v>
      </c>
      <c r="E15" s="926" t="s">
        <v>188</v>
      </c>
      <c r="F15" s="1113">
        <v>18.8</v>
      </c>
      <c r="G15" s="1275"/>
      <c r="H15" s="855">
        <f t="shared" si="0"/>
        <v>0</v>
      </c>
      <c r="I15" s="1275"/>
    </row>
    <row r="16" spans="1:9">
      <c r="A16" s="958"/>
      <c r="B16" s="848"/>
      <c r="C16" s="907"/>
      <c r="D16" s="966"/>
      <c r="E16" s="1114"/>
      <c r="F16" s="1115"/>
      <c r="G16" s="911"/>
      <c r="H16" s="846"/>
      <c r="I16" s="911"/>
    </row>
    <row r="17" spans="1:9">
      <c r="B17" s="964">
        <v>452312</v>
      </c>
      <c r="C17" s="951"/>
      <c r="D17" s="939" t="s">
        <v>848</v>
      </c>
      <c r="H17" s="847">
        <f>SUM(H19:H25)</f>
        <v>0</v>
      </c>
    </row>
    <row r="18" spans="1:9">
      <c r="B18" s="964"/>
      <c r="C18" s="951"/>
      <c r="D18" s="939"/>
      <c r="H18" s="847"/>
    </row>
    <row r="19" spans="1:9">
      <c r="A19" s="849">
        <v>6</v>
      </c>
      <c r="B19" s="850"/>
      <c r="C19" s="981" t="s">
        <v>849</v>
      </c>
      <c r="D19" s="903" t="s">
        <v>850</v>
      </c>
      <c r="E19" s="926" t="s">
        <v>188</v>
      </c>
      <c r="F19" s="1113">
        <v>0.1</v>
      </c>
      <c r="G19" s="1275"/>
      <c r="H19" s="855">
        <f t="shared" ref="H19:H25" si="1">ROUND(F19*G19,2)</f>
        <v>0</v>
      </c>
      <c r="I19" s="1275"/>
    </row>
    <row r="20" spans="1:9" ht="15">
      <c r="A20" s="849">
        <v>7</v>
      </c>
      <c r="B20" s="980"/>
      <c r="C20" s="981" t="s">
        <v>853</v>
      </c>
      <c r="D20" s="903" t="s">
        <v>854</v>
      </c>
      <c r="E20" s="926" t="s">
        <v>1394</v>
      </c>
      <c r="F20" s="1113">
        <v>7.05</v>
      </c>
      <c r="G20" s="1275"/>
      <c r="H20" s="855">
        <f t="shared" si="1"/>
        <v>0</v>
      </c>
      <c r="I20" s="1275"/>
    </row>
    <row r="21" spans="1:9">
      <c r="A21" s="849">
        <v>8</v>
      </c>
      <c r="B21" s="980"/>
      <c r="C21" s="981" t="s">
        <v>855</v>
      </c>
      <c r="D21" s="903" t="s">
        <v>856</v>
      </c>
      <c r="E21" s="926" t="s">
        <v>176</v>
      </c>
      <c r="F21" s="1113">
        <v>101</v>
      </c>
      <c r="G21" s="1275"/>
      <c r="H21" s="855">
        <f t="shared" si="1"/>
        <v>0</v>
      </c>
      <c r="I21" s="1275"/>
    </row>
    <row r="22" spans="1:9">
      <c r="A22" s="849">
        <v>9</v>
      </c>
      <c r="B22" s="980"/>
      <c r="C22" s="981" t="s">
        <v>859</v>
      </c>
      <c r="D22" s="903" t="s">
        <v>860</v>
      </c>
      <c r="E22" s="926" t="s">
        <v>180</v>
      </c>
      <c r="F22" s="1113">
        <v>11</v>
      </c>
      <c r="G22" s="1275"/>
      <c r="H22" s="855">
        <f t="shared" si="1"/>
        <v>0</v>
      </c>
      <c r="I22" s="1275"/>
    </row>
    <row r="23" spans="1:9" ht="25.5">
      <c r="A23" s="849">
        <v>10</v>
      </c>
      <c r="B23" s="980"/>
      <c r="C23" s="981" t="s">
        <v>861</v>
      </c>
      <c r="D23" s="903" t="s">
        <v>862</v>
      </c>
      <c r="E23" s="926" t="s">
        <v>180</v>
      </c>
      <c r="F23" s="1113">
        <v>2</v>
      </c>
      <c r="G23" s="1275"/>
      <c r="H23" s="855">
        <f t="shared" si="1"/>
        <v>0</v>
      </c>
      <c r="I23" s="1275"/>
    </row>
    <row r="24" spans="1:9">
      <c r="A24" s="849">
        <v>11</v>
      </c>
      <c r="B24" s="980"/>
      <c r="C24" s="981" t="s">
        <v>863</v>
      </c>
      <c r="D24" s="903" t="s">
        <v>864</v>
      </c>
      <c r="E24" s="926" t="s">
        <v>176</v>
      </c>
      <c r="F24" s="1113">
        <v>101</v>
      </c>
      <c r="G24" s="1275"/>
      <c r="H24" s="855">
        <f t="shared" si="1"/>
        <v>0</v>
      </c>
      <c r="I24" s="1275"/>
    </row>
    <row r="25" spans="1:9">
      <c r="A25" s="849">
        <v>12</v>
      </c>
      <c r="B25" s="980"/>
      <c r="C25" s="981" t="s">
        <v>865</v>
      </c>
      <c r="D25" s="903" t="s">
        <v>866</v>
      </c>
      <c r="E25" s="926" t="s">
        <v>304</v>
      </c>
      <c r="F25" s="1113">
        <v>1</v>
      </c>
      <c r="G25" s="1275"/>
      <c r="H25" s="855">
        <f t="shared" si="1"/>
        <v>0</v>
      </c>
      <c r="I25" s="1275"/>
    </row>
    <row r="26" spans="1:9">
      <c r="A26" s="840"/>
      <c r="F26" s="1115"/>
    </row>
    <row r="27" spans="1:9" ht="15">
      <c r="D27" s="869" t="s">
        <v>181</v>
      </c>
      <c r="E27" s="870"/>
      <c r="F27" s="871"/>
      <c r="G27" s="872"/>
      <c r="H27" s="873">
        <f>H17+H9</f>
        <v>0</v>
      </c>
    </row>
    <row r="31" spans="1:9" ht="21.75" customHeight="1"/>
    <row r="32" spans="1:9" ht="21.75" customHeight="1"/>
    <row r="33" ht="21.75" customHeight="1"/>
  </sheetData>
  <sheetProtection algorithmName="SHA-512" hashValue="+pPY0HXqxod9P2MoGymMnBMATYx7EBfXtsnjuI2ZHOxjWSY1eCXmSut9EgwtL/glfFyJ+X7mqxhxPXiYScW38Q==" saltValue="igt47jbPeRRNXLhsSAEzjA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5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9">
    <tabColor rgb="FFFF99CC"/>
  </sheetPr>
  <dimension ref="A1:I58"/>
  <sheetViews>
    <sheetView view="pageBreakPreview" topLeftCell="A49" zoomScaleNormal="100" zoomScaleSheetLayoutView="100" workbookViewId="0">
      <selection activeCell="E67" sqref="E67"/>
    </sheetView>
  </sheetViews>
  <sheetFormatPr defaultRowHeight="12.75"/>
  <cols>
    <col min="1" max="1" width="5.28515625" style="51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51" customWidth="1"/>
    <col min="7" max="7" width="12.7109375" style="51" customWidth="1"/>
    <col min="8" max="8" width="14.7109375" style="5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ht="13.5" thickBot="1">
      <c r="A1" s="834" t="s">
        <v>156</v>
      </c>
      <c r="B1" s="887"/>
      <c r="C1" s="936" t="s">
        <v>2</v>
      </c>
      <c r="D1" s="936"/>
      <c r="E1" s="887"/>
      <c r="H1" s="938" t="s">
        <v>903</v>
      </c>
    </row>
    <row r="2" spans="1:9">
      <c r="A2" s="834"/>
      <c r="B2" s="887"/>
      <c r="C2" s="936"/>
      <c r="D2" s="936"/>
      <c r="E2" s="887"/>
      <c r="H2" s="936"/>
    </row>
    <row r="3" spans="1:9">
      <c r="A3" s="834" t="s">
        <v>158</v>
      </c>
      <c r="B3" s="887"/>
      <c r="C3" s="936" t="s">
        <v>1488</v>
      </c>
      <c r="D3" s="936"/>
      <c r="E3" s="887"/>
      <c r="H3" s="936"/>
    </row>
    <row r="4" spans="1:9">
      <c r="A4" s="834" t="s">
        <v>183</v>
      </c>
      <c r="C4" s="949" t="s">
        <v>1566</v>
      </c>
    </row>
    <row r="5" spans="1:9" ht="13.5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>
      <c r="B8" s="838"/>
      <c r="C8" s="395"/>
      <c r="D8" s="395"/>
    </row>
    <row r="9" spans="1:9">
      <c r="B9" s="901">
        <v>451111</v>
      </c>
      <c r="C9" s="395"/>
      <c r="D9" s="843" t="s">
        <v>553</v>
      </c>
      <c r="H9" s="847">
        <f>SUM(H11:H16)</f>
        <v>0</v>
      </c>
    </row>
    <row r="10" spans="1:9">
      <c r="B10" s="901"/>
      <c r="C10" s="395"/>
      <c r="D10" s="843"/>
      <c r="H10" s="847"/>
    </row>
    <row r="11" spans="1:9" ht="25.5">
      <c r="A11" s="849">
        <v>1</v>
      </c>
      <c r="B11" s="980"/>
      <c r="C11" s="981" t="s">
        <v>1567</v>
      </c>
      <c r="D11" s="903" t="s">
        <v>1568</v>
      </c>
      <c r="E11" s="926" t="s">
        <v>176</v>
      </c>
      <c r="F11" s="1098">
        <v>145.22999999999999</v>
      </c>
      <c r="G11" s="1275"/>
      <c r="H11" s="855">
        <f>ROUND(F11*G11,2)</f>
        <v>0</v>
      </c>
      <c r="I11" s="1275"/>
    </row>
    <row r="12" spans="1:9">
      <c r="A12" s="913" t="s">
        <v>177</v>
      </c>
      <c r="B12" s="849"/>
      <c r="C12" s="902" t="s">
        <v>645</v>
      </c>
      <c r="D12" s="914" t="s">
        <v>646</v>
      </c>
      <c r="E12" s="1099" t="s">
        <v>188</v>
      </c>
      <c r="F12" s="1098">
        <v>4.9400000000000004</v>
      </c>
      <c r="G12" s="1275"/>
      <c r="H12" s="855">
        <f t="shared" ref="H12:H16" si="0">ROUND(F12*G12,2)</f>
        <v>0</v>
      </c>
      <c r="I12" s="1275"/>
    </row>
    <row r="13" spans="1:9" ht="25.5">
      <c r="A13" s="913" t="s">
        <v>191</v>
      </c>
      <c r="B13" s="849"/>
      <c r="C13" s="902" t="s">
        <v>455</v>
      </c>
      <c r="D13" s="914" t="s">
        <v>589</v>
      </c>
      <c r="E13" s="1099" t="s">
        <v>197</v>
      </c>
      <c r="F13" s="1098">
        <v>166.71</v>
      </c>
      <c r="G13" s="1275"/>
      <c r="H13" s="855">
        <f t="shared" si="0"/>
        <v>0</v>
      </c>
      <c r="I13" s="1275"/>
    </row>
    <row r="14" spans="1:9" ht="25.5">
      <c r="A14" s="913" t="s">
        <v>194</v>
      </c>
      <c r="B14" s="849"/>
      <c r="C14" s="902" t="s">
        <v>523</v>
      </c>
      <c r="D14" s="914" t="s">
        <v>524</v>
      </c>
      <c r="E14" s="1099" t="s">
        <v>197</v>
      </c>
      <c r="F14" s="1098">
        <v>116.71</v>
      </c>
      <c r="G14" s="1275"/>
      <c r="H14" s="855">
        <f t="shared" si="0"/>
        <v>0</v>
      </c>
      <c r="I14" s="1275"/>
    </row>
    <row r="15" spans="1:9" ht="25.5">
      <c r="A15" s="913" t="s">
        <v>198</v>
      </c>
      <c r="B15" s="849"/>
      <c r="C15" s="1116" t="s">
        <v>521</v>
      </c>
      <c r="D15" s="1117" t="s">
        <v>1569</v>
      </c>
      <c r="E15" s="1099" t="s">
        <v>197</v>
      </c>
      <c r="F15" s="1098">
        <v>116.71</v>
      </c>
      <c r="G15" s="1275"/>
      <c r="H15" s="855">
        <f t="shared" si="0"/>
        <v>0</v>
      </c>
      <c r="I15" s="1275"/>
    </row>
    <row r="16" spans="1:9">
      <c r="A16" s="913" t="s">
        <v>201</v>
      </c>
      <c r="B16" s="849"/>
      <c r="C16" s="902" t="s">
        <v>460</v>
      </c>
      <c r="D16" s="914" t="s">
        <v>657</v>
      </c>
      <c r="E16" s="1099" t="s">
        <v>462</v>
      </c>
      <c r="F16" s="1098">
        <v>129.71</v>
      </c>
      <c r="G16" s="1275"/>
      <c r="H16" s="855">
        <f t="shared" si="0"/>
        <v>0</v>
      </c>
      <c r="I16" s="1275"/>
    </row>
    <row r="17" spans="1:9">
      <c r="A17" s="958"/>
      <c r="B17" s="848"/>
      <c r="C17" s="907"/>
      <c r="D17" s="966"/>
      <c r="E17" s="1100"/>
      <c r="F17" s="1101"/>
      <c r="G17" s="846"/>
      <c r="H17" s="846"/>
      <c r="I17" s="846"/>
    </row>
    <row r="18" spans="1:9">
      <c r="A18" s="840"/>
      <c r="B18" s="964">
        <v>451120</v>
      </c>
      <c r="C18" s="951"/>
      <c r="D18" s="939" t="s">
        <v>185</v>
      </c>
      <c r="E18" s="844"/>
      <c r="F18" s="845"/>
      <c r="G18" s="846"/>
      <c r="H18" s="847">
        <f>SUM(H20:H26)</f>
        <v>0</v>
      </c>
      <c r="I18" s="846"/>
    </row>
    <row r="19" spans="1:9">
      <c r="A19" s="840"/>
      <c r="B19" s="964"/>
      <c r="C19" s="951"/>
      <c r="D19" s="939"/>
      <c r="E19" s="844"/>
      <c r="F19" s="845"/>
      <c r="G19" s="846"/>
      <c r="H19" s="847"/>
      <c r="I19" s="846"/>
    </row>
    <row r="20" spans="1:9">
      <c r="A20" s="913">
        <v>7</v>
      </c>
      <c r="B20" s="926"/>
      <c r="C20" s="902" t="s">
        <v>425</v>
      </c>
      <c r="D20" s="903" t="s">
        <v>426</v>
      </c>
      <c r="E20" s="926" t="s">
        <v>188</v>
      </c>
      <c r="F20" s="1102">
        <v>198.91</v>
      </c>
      <c r="G20" s="1283"/>
      <c r="H20" s="855">
        <f>ROUND(F20*G20,2)</f>
        <v>0</v>
      </c>
      <c r="I20" s="1283"/>
    </row>
    <row r="21" spans="1:9">
      <c r="A21" s="849">
        <v>8</v>
      </c>
      <c r="B21" s="849"/>
      <c r="C21" s="902" t="s">
        <v>442</v>
      </c>
      <c r="D21" s="903" t="s">
        <v>845</v>
      </c>
      <c r="E21" s="926" t="s">
        <v>188</v>
      </c>
      <c r="F21" s="1103">
        <v>1241.43</v>
      </c>
      <c r="G21" s="1275"/>
      <c r="H21" s="855">
        <f>ROUND(F21*G21,2)</f>
        <v>0</v>
      </c>
      <c r="I21" s="1275"/>
    </row>
    <row r="22" spans="1:9">
      <c r="A22" s="849">
        <v>9</v>
      </c>
      <c r="B22" s="849"/>
      <c r="C22" s="902" t="s">
        <v>360</v>
      </c>
      <c r="D22" s="903" t="s">
        <v>361</v>
      </c>
      <c r="E22" s="926" t="s">
        <v>188</v>
      </c>
      <c r="F22" s="1103">
        <v>1084.6099999999999</v>
      </c>
      <c r="G22" s="1275"/>
      <c r="H22" s="855">
        <f>ROUND(F22*G22,2)</f>
        <v>0</v>
      </c>
      <c r="I22" s="1275"/>
    </row>
    <row r="23" spans="1:9">
      <c r="A23" s="849">
        <v>10</v>
      </c>
      <c r="B23" s="849"/>
      <c r="C23" s="902" t="s">
        <v>199</v>
      </c>
      <c r="D23" s="903" t="s">
        <v>444</v>
      </c>
      <c r="E23" s="926" t="s">
        <v>188</v>
      </c>
      <c r="F23" s="1103">
        <v>1118.32</v>
      </c>
      <c r="G23" s="1275"/>
      <c r="H23" s="855">
        <f>ROUND(F23*G23,2)</f>
        <v>0</v>
      </c>
      <c r="I23" s="1275"/>
    </row>
    <row r="24" spans="1:9">
      <c r="A24" s="849">
        <v>11</v>
      </c>
      <c r="B24" s="849"/>
      <c r="C24" s="902" t="s">
        <v>846</v>
      </c>
      <c r="D24" s="903" t="s">
        <v>847</v>
      </c>
      <c r="E24" s="926" t="s">
        <v>197</v>
      </c>
      <c r="F24" s="1103">
        <v>1224.01</v>
      </c>
      <c r="G24" s="1275"/>
      <c r="H24" s="855">
        <f t="shared" ref="H24:H26" si="1">ROUND(F24*G24,2)</f>
        <v>0</v>
      </c>
      <c r="I24" s="1275"/>
    </row>
    <row r="25" spans="1:9">
      <c r="A25" s="849">
        <v>12</v>
      </c>
      <c r="B25" s="849"/>
      <c r="C25" s="902" t="s">
        <v>465</v>
      </c>
      <c r="D25" s="903" t="s">
        <v>671</v>
      </c>
      <c r="E25" s="926" t="s">
        <v>188</v>
      </c>
      <c r="F25" s="1103">
        <v>239.33</v>
      </c>
      <c r="G25" s="1275"/>
      <c r="H25" s="855">
        <f t="shared" si="1"/>
        <v>0</v>
      </c>
      <c r="I25" s="1275"/>
    </row>
    <row r="26" spans="1:9">
      <c r="A26" s="913" t="s">
        <v>217</v>
      </c>
      <c r="B26" s="849"/>
      <c r="C26" s="902" t="s">
        <v>1550</v>
      </c>
      <c r="D26" s="903" t="s">
        <v>1551</v>
      </c>
      <c r="E26" s="926" t="s">
        <v>267</v>
      </c>
      <c r="F26" s="1098">
        <v>300</v>
      </c>
      <c r="G26" s="1275"/>
      <c r="H26" s="855">
        <f t="shared" si="1"/>
        <v>0</v>
      </c>
      <c r="I26" s="1275"/>
    </row>
    <row r="27" spans="1:9">
      <c r="A27" s="958"/>
      <c r="B27" s="848"/>
      <c r="C27" s="907"/>
      <c r="D27" s="425"/>
      <c r="F27" s="1101"/>
      <c r="G27" s="846"/>
      <c r="H27" s="846"/>
      <c r="I27" s="846"/>
    </row>
    <row r="28" spans="1:9">
      <c r="A28" s="857"/>
      <c r="B28" s="901">
        <v>452313</v>
      </c>
      <c r="C28" s="842"/>
      <c r="D28" s="843" t="s">
        <v>905</v>
      </c>
      <c r="G28" s="928"/>
      <c r="H28" s="847">
        <f>SUM(H30:H40)</f>
        <v>0</v>
      </c>
      <c r="I28" s="928"/>
    </row>
    <row r="29" spans="1:9">
      <c r="G29" s="928"/>
      <c r="I29" s="928"/>
    </row>
    <row r="30" spans="1:9">
      <c r="A30" s="849">
        <v>14</v>
      </c>
      <c r="B30" s="980"/>
      <c r="C30" s="981" t="s">
        <v>1570</v>
      </c>
      <c r="D30" s="1102" t="s">
        <v>1571</v>
      </c>
      <c r="E30" s="926" t="s">
        <v>188</v>
      </c>
      <c r="F30" s="1098">
        <v>132.77000000000001</v>
      </c>
      <c r="G30" s="1275"/>
      <c r="H30" s="855">
        <f t="shared" ref="H30:H40" si="2">ROUND(F30*G30,2)</f>
        <v>0</v>
      </c>
      <c r="I30" s="1275"/>
    </row>
    <row r="31" spans="1:9">
      <c r="A31" s="849">
        <v>15</v>
      </c>
      <c r="B31" s="980"/>
      <c r="C31" s="981" t="s">
        <v>686</v>
      </c>
      <c r="D31" s="1102" t="s">
        <v>687</v>
      </c>
      <c r="E31" s="926" t="s">
        <v>176</v>
      </c>
      <c r="F31" s="1098">
        <v>325</v>
      </c>
      <c r="G31" s="1275"/>
      <c r="H31" s="855">
        <f t="shared" si="2"/>
        <v>0</v>
      </c>
      <c r="I31" s="1275"/>
    </row>
    <row r="32" spans="1:9">
      <c r="A32" s="849">
        <v>16</v>
      </c>
      <c r="B32" s="980"/>
      <c r="C32" s="981">
        <v>11200302</v>
      </c>
      <c r="D32" s="1102" t="s">
        <v>1274</v>
      </c>
      <c r="E32" s="926" t="s">
        <v>188</v>
      </c>
      <c r="F32" s="1098">
        <v>3.28</v>
      </c>
      <c r="G32" s="1275"/>
      <c r="H32" s="855">
        <f t="shared" si="2"/>
        <v>0</v>
      </c>
      <c r="I32" s="1275"/>
    </row>
    <row r="33" spans="1:9">
      <c r="A33" s="849">
        <v>17</v>
      </c>
      <c r="B33" s="980"/>
      <c r="C33" s="981" t="s">
        <v>849</v>
      </c>
      <c r="D33" s="903" t="s">
        <v>850</v>
      </c>
      <c r="E33" s="926" t="s">
        <v>188</v>
      </c>
      <c r="F33" s="1098">
        <v>10.1</v>
      </c>
      <c r="G33" s="1275"/>
      <c r="H33" s="855">
        <f t="shared" si="2"/>
        <v>0</v>
      </c>
      <c r="I33" s="1275"/>
    </row>
    <row r="34" spans="1:9">
      <c r="A34" s="849">
        <v>18</v>
      </c>
      <c r="B34" s="991"/>
      <c r="C34" s="992" t="s">
        <v>1277</v>
      </c>
      <c r="D34" s="993" t="s">
        <v>1278</v>
      </c>
      <c r="E34" s="1096" t="s">
        <v>176</v>
      </c>
      <c r="F34" s="1097">
        <v>325</v>
      </c>
      <c r="G34" s="1275"/>
      <c r="H34" s="910">
        <f t="shared" si="2"/>
        <v>0</v>
      </c>
      <c r="I34" s="1275"/>
    </row>
    <row r="35" spans="1:9">
      <c r="A35" s="849">
        <v>19</v>
      </c>
      <c r="B35" s="991"/>
      <c r="C35" s="992" t="s">
        <v>1275</v>
      </c>
      <c r="D35" s="993" t="s">
        <v>1276</v>
      </c>
      <c r="E35" s="1096" t="s">
        <v>180</v>
      </c>
      <c r="F35" s="1097">
        <v>20</v>
      </c>
      <c r="G35" s="1275"/>
      <c r="H35" s="910">
        <f t="shared" si="2"/>
        <v>0</v>
      </c>
      <c r="I35" s="1275"/>
    </row>
    <row r="36" spans="1:9">
      <c r="A36" s="849">
        <v>20</v>
      </c>
      <c r="B36" s="991"/>
      <c r="C36" s="992" t="s">
        <v>1558</v>
      </c>
      <c r="D36" s="993" t="s">
        <v>1559</v>
      </c>
      <c r="E36" s="1096" t="s">
        <v>176</v>
      </c>
      <c r="F36" s="1097">
        <v>325</v>
      </c>
      <c r="G36" s="1275"/>
      <c r="H36" s="910">
        <f t="shared" si="2"/>
        <v>0</v>
      </c>
      <c r="I36" s="1275"/>
    </row>
    <row r="37" spans="1:9">
      <c r="A37" s="849">
        <v>21</v>
      </c>
      <c r="B37" s="991"/>
      <c r="C37" s="992" t="s">
        <v>907</v>
      </c>
      <c r="D37" s="993" t="s">
        <v>908</v>
      </c>
      <c r="E37" s="1096" t="s">
        <v>180</v>
      </c>
      <c r="F37" s="1097">
        <v>19</v>
      </c>
      <c r="G37" s="1275"/>
      <c r="H37" s="910">
        <f t="shared" si="2"/>
        <v>0</v>
      </c>
      <c r="I37" s="1275"/>
    </row>
    <row r="38" spans="1:9">
      <c r="A38" s="849">
        <v>22</v>
      </c>
      <c r="B38" s="980"/>
      <c r="C38" s="981" t="s">
        <v>678</v>
      </c>
      <c r="D38" s="903" t="s">
        <v>679</v>
      </c>
      <c r="E38" s="926" t="s">
        <v>180</v>
      </c>
      <c r="F38" s="1098">
        <v>19</v>
      </c>
      <c r="G38" s="1275"/>
      <c r="H38" s="855">
        <f t="shared" si="2"/>
        <v>0</v>
      </c>
      <c r="I38" s="1275"/>
    </row>
    <row r="39" spans="1:9">
      <c r="A39" s="849">
        <v>23</v>
      </c>
      <c r="B39" s="980"/>
      <c r="C39" s="981" t="s">
        <v>853</v>
      </c>
      <c r="D39" s="903" t="s">
        <v>854</v>
      </c>
      <c r="E39" s="926" t="s">
        <v>188</v>
      </c>
      <c r="F39" s="1098">
        <v>68.099999999999994</v>
      </c>
      <c r="G39" s="1275"/>
      <c r="H39" s="855">
        <f t="shared" si="2"/>
        <v>0</v>
      </c>
      <c r="I39" s="1275"/>
    </row>
    <row r="40" spans="1:9">
      <c r="A40" s="849">
        <v>24</v>
      </c>
      <c r="B40" s="980"/>
      <c r="C40" s="981" t="s">
        <v>909</v>
      </c>
      <c r="D40" s="903" t="s">
        <v>910</v>
      </c>
      <c r="E40" s="926" t="s">
        <v>462</v>
      </c>
      <c r="F40" s="1098">
        <v>5513.76</v>
      </c>
      <c r="G40" s="1275"/>
      <c r="H40" s="855">
        <f t="shared" si="2"/>
        <v>0</v>
      </c>
      <c r="I40" s="1275"/>
    </row>
    <row r="41" spans="1:9">
      <c r="A41" s="848"/>
      <c r="B41" s="997"/>
      <c r="C41" s="998"/>
      <c r="F41" s="1101"/>
      <c r="G41" s="846"/>
      <c r="H41" s="846"/>
      <c r="I41" s="846"/>
    </row>
    <row r="42" spans="1:9">
      <c r="A42" s="840"/>
      <c r="B42" s="901">
        <v>452332</v>
      </c>
      <c r="C42" s="842"/>
      <c r="D42" s="843" t="s">
        <v>726</v>
      </c>
      <c r="E42" s="844"/>
      <c r="F42" s="845"/>
      <c r="G42" s="846"/>
      <c r="H42" s="847">
        <f>SUM(H44:H45)</f>
        <v>0</v>
      </c>
      <c r="I42" s="846"/>
    </row>
    <row r="43" spans="1:9">
      <c r="A43" s="425"/>
      <c r="B43" s="848"/>
      <c r="C43" s="425"/>
      <c r="D43" s="425"/>
      <c r="E43" s="848"/>
      <c r="F43" s="425"/>
      <c r="G43" s="929"/>
      <c r="H43" s="425"/>
      <c r="I43" s="929"/>
    </row>
    <row r="44" spans="1:9" ht="25.5">
      <c r="A44" s="913" t="s">
        <v>491</v>
      </c>
      <c r="B44" s="849"/>
      <c r="C44" s="902" t="s">
        <v>470</v>
      </c>
      <c r="D44" s="914" t="s">
        <v>535</v>
      </c>
      <c r="E44" s="1099" t="s">
        <v>197</v>
      </c>
      <c r="F44" s="1098">
        <v>174.6</v>
      </c>
      <c r="G44" s="1275"/>
      <c r="H44" s="855">
        <f>ROUND(F44*G44,2)</f>
        <v>0</v>
      </c>
      <c r="I44" s="1275"/>
    </row>
    <row r="45" spans="1:9" ht="25.5">
      <c r="A45" s="913" t="s">
        <v>494</v>
      </c>
      <c r="B45" s="849"/>
      <c r="C45" s="902" t="s">
        <v>472</v>
      </c>
      <c r="D45" s="914" t="s">
        <v>697</v>
      </c>
      <c r="E45" s="1099" t="s">
        <v>197</v>
      </c>
      <c r="F45" s="1098">
        <v>15.87</v>
      </c>
      <c r="G45" s="1275"/>
      <c r="H45" s="855">
        <f>ROUND(F45*G45,2)</f>
        <v>0</v>
      </c>
      <c r="I45" s="1275"/>
    </row>
    <row r="46" spans="1:9" s="495" customFormat="1">
      <c r="A46" s="1107"/>
      <c r="B46" s="1108"/>
      <c r="C46" s="1109"/>
      <c r="D46" s="1110"/>
      <c r="E46" s="1111"/>
      <c r="F46" s="1112"/>
      <c r="G46" s="1118"/>
      <c r="I46" s="1118"/>
    </row>
    <row r="47" spans="1:9">
      <c r="A47" s="840"/>
      <c r="B47" s="901">
        <v>452332</v>
      </c>
      <c r="C47" s="842"/>
      <c r="D47" s="843" t="s">
        <v>732</v>
      </c>
      <c r="E47" s="844"/>
      <c r="F47" s="845"/>
      <c r="G47" s="846"/>
      <c r="H47" s="847">
        <f>SUM(H49:H50)</f>
        <v>0</v>
      </c>
      <c r="I47" s="846"/>
    </row>
    <row r="48" spans="1:9">
      <c r="A48" s="425"/>
      <c r="B48" s="848"/>
      <c r="C48" s="425"/>
      <c r="D48" s="425"/>
      <c r="E48" s="848"/>
      <c r="F48" s="425"/>
      <c r="G48" s="929"/>
      <c r="H48" s="425"/>
      <c r="I48" s="929"/>
    </row>
    <row r="49" spans="1:9">
      <c r="A49" s="913" t="s">
        <v>497</v>
      </c>
      <c r="B49" s="849"/>
      <c r="C49" s="902" t="s">
        <v>733</v>
      </c>
      <c r="D49" s="914" t="s">
        <v>734</v>
      </c>
      <c r="E49" s="1099" t="s">
        <v>188</v>
      </c>
      <c r="F49" s="1098">
        <v>22.68</v>
      </c>
      <c r="G49" s="1275"/>
      <c r="H49" s="855">
        <f>ROUND(F49*G49,2)</f>
        <v>0</v>
      </c>
      <c r="I49" s="1275"/>
    </row>
    <row r="50" spans="1:9" ht="25.5">
      <c r="A50" s="913" t="s">
        <v>500</v>
      </c>
      <c r="B50" s="849"/>
      <c r="C50" s="902" t="s">
        <v>533</v>
      </c>
      <c r="D50" s="914" t="s">
        <v>534</v>
      </c>
      <c r="E50" s="1099" t="s">
        <v>188</v>
      </c>
      <c r="F50" s="1098">
        <v>4.54</v>
      </c>
      <c r="G50" s="1275"/>
      <c r="H50" s="855">
        <f>ROUND(F50*G50,2)</f>
        <v>0</v>
      </c>
      <c r="I50" s="1275"/>
    </row>
    <row r="52" spans="1:9" ht="15">
      <c r="D52" s="869" t="s">
        <v>181</v>
      </c>
      <c r="E52" s="870"/>
      <c r="F52" s="871"/>
      <c r="G52" s="872"/>
      <c r="H52" s="873">
        <f>H47+H42+H28+H18+H9</f>
        <v>0</v>
      </c>
    </row>
    <row r="53" spans="1:9">
      <c r="H53" s="928"/>
    </row>
    <row r="56" spans="1:9" ht="21.75" customHeight="1"/>
    <row r="57" spans="1:9" ht="21.75" customHeight="1"/>
    <row r="58" spans="1:9" ht="21.75" customHeight="1"/>
  </sheetData>
  <sheetProtection algorithmName="SHA-512" hashValue="m+o7EIJsxbFwh5kx/UsCpSnP67OTjMBxxrJePOm879cGL734bCtoVw4uOP5QM4QTCPvhtBDQvtqsmISITXe5Eg==" saltValue="SM6i3aQ5oUqJOq61oxf+IA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5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0">
    <tabColor rgb="FFFFFF99"/>
  </sheetPr>
  <dimension ref="A1:J188"/>
  <sheetViews>
    <sheetView view="pageBreakPreview" topLeftCell="A73" zoomScaleNormal="110" zoomScaleSheetLayoutView="100" workbookViewId="0">
      <selection activeCell="D64" sqref="D64"/>
    </sheetView>
  </sheetViews>
  <sheetFormatPr defaultColWidth="9.140625"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1122" customFormat="1" thickBot="1">
      <c r="A1" s="1119" t="s">
        <v>156</v>
      </c>
      <c r="B1" s="1120"/>
      <c r="C1" s="1121" t="s">
        <v>2</v>
      </c>
      <c r="D1" s="1121"/>
      <c r="E1" s="1120"/>
      <c r="H1" s="1123" t="s">
        <v>1283</v>
      </c>
    </row>
    <row r="2" spans="1:9" s="1122" customFormat="1" ht="12.75">
      <c r="A2" s="1119"/>
      <c r="B2" s="1120"/>
      <c r="C2" s="1121"/>
      <c r="D2" s="1121"/>
      <c r="E2" s="1120"/>
      <c r="H2" s="1121"/>
    </row>
    <row r="3" spans="1:9" s="1122" customFormat="1" ht="12.75">
      <c r="A3" s="1119" t="s">
        <v>158</v>
      </c>
      <c r="B3" s="1120"/>
      <c r="C3" s="1121" t="s">
        <v>1490</v>
      </c>
      <c r="D3" s="1121"/>
      <c r="E3" s="1120"/>
      <c r="H3" s="1121"/>
    </row>
    <row r="4" spans="1:9" ht="12.75">
      <c r="A4" s="834" t="s">
        <v>183</v>
      </c>
      <c r="B4" s="1124"/>
      <c r="C4" s="1125" t="s">
        <v>1491</v>
      </c>
      <c r="D4" s="1122"/>
      <c r="E4" s="1124"/>
      <c r="F4" s="1122"/>
      <c r="G4" s="1122"/>
      <c r="H4" s="1122"/>
    </row>
    <row r="5" spans="1:9" ht="12.75">
      <c r="A5" s="834" t="s">
        <v>904</v>
      </c>
      <c r="B5" s="1124"/>
      <c r="C5" s="1125" t="s">
        <v>151</v>
      </c>
      <c r="D5" s="1122"/>
      <c r="E5" s="1124"/>
      <c r="F5" s="1122"/>
      <c r="G5" s="1122"/>
      <c r="H5" s="1122"/>
    </row>
    <row r="6" spans="1:9" s="68" customFormat="1" ht="13.5" customHeight="1" thickBot="1">
      <c r="A6" s="1722"/>
      <c r="B6" s="1722"/>
      <c r="C6" s="1722"/>
      <c r="D6" s="1722"/>
      <c r="E6" s="1722"/>
      <c r="F6" s="1722"/>
      <c r="G6" s="1722"/>
      <c r="H6" s="1722"/>
      <c r="I6" s="936"/>
    </row>
    <row r="7" spans="1:9" ht="13.5" customHeight="1" thickBot="1">
      <c r="A7" s="1723" t="s">
        <v>162</v>
      </c>
      <c r="B7" s="1724"/>
      <c r="C7" s="1725"/>
      <c r="D7" s="1726" t="s">
        <v>163</v>
      </c>
      <c r="E7" s="1728" t="s">
        <v>164</v>
      </c>
      <c r="F7" s="1730" t="s">
        <v>165</v>
      </c>
      <c r="G7" s="1719" t="s">
        <v>166</v>
      </c>
      <c r="H7" s="1719" t="s">
        <v>167</v>
      </c>
      <c r="I7" s="1719" t="s">
        <v>1735</v>
      </c>
    </row>
    <row r="8" spans="1:9" ht="13.5" customHeight="1" thickBot="1">
      <c r="A8" s="837" t="s">
        <v>168</v>
      </c>
      <c r="B8" s="837" t="s">
        <v>169</v>
      </c>
      <c r="C8" s="837" t="s">
        <v>170</v>
      </c>
      <c r="D8" s="1727"/>
      <c r="E8" s="1729"/>
      <c r="F8" s="1731"/>
      <c r="G8" s="1720"/>
      <c r="H8" s="1720" t="s">
        <v>171</v>
      </c>
      <c r="I8" s="1720"/>
    </row>
    <row r="9" spans="1:9" ht="13.5" customHeight="1">
      <c r="A9" s="839"/>
      <c r="C9" s="839"/>
      <c r="D9" s="848"/>
      <c r="E9" s="922"/>
      <c r="F9" s="923"/>
      <c r="G9" s="848"/>
      <c r="H9" s="848"/>
    </row>
    <row r="10" spans="1:9" ht="16.149999999999999" customHeight="1">
      <c r="A10" s="51"/>
      <c r="B10" s="1126">
        <v>451111</v>
      </c>
      <c r="C10" s="1127"/>
      <c r="D10" s="1128" t="s">
        <v>553</v>
      </c>
      <c r="F10" s="928"/>
      <c r="G10" s="928"/>
      <c r="H10" s="1129">
        <f>SUM(H12:H26)</f>
        <v>0</v>
      </c>
    </row>
    <row r="11" spans="1:9" ht="16.149999999999999" customHeight="1">
      <c r="A11" s="51"/>
      <c r="B11" s="1126"/>
      <c r="C11" s="1127"/>
      <c r="D11" s="1128"/>
      <c r="F11" s="928"/>
      <c r="G11" s="928"/>
      <c r="H11" s="1129"/>
    </row>
    <row r="12" spans="1:9" ht="25.5">
      <c r="A12" s="926">
        <v>1</v>
      </c>
      <c r="B12" s="1003"/>
      <c r="C12" s="1130" t="s">
        <v>590</v>
      </c>
      <c r="D12" s="1131" t="s">
        <v>591</v>
      </c>
      <c r="E12" s="926" t="s">
        <v>197</v>
      </c>
      <c r="F12" s="972">
        <v>19.600000000000001</v>
      </c>
      <c r="G12" s="1283"/>
      <c r="H12" s="972">
        <f>ROUND(G12*F12,2)</f>
        <v>0</v>
      </c>
      <c r="I12" s="1283"/>
    </row>
    <row r="13" spans="1:9" ht="12.75">
      <c r="A13" s="926">
        <v>2</v>
      </c>
      <c r="B13" s="1003"/>
      <c r="C13" s="1130" t="s">
        <v>976</v>
      </c>
      <c r="D13" s="1131" t="s">
        <v>1572</v>
      </c>
      <c r="E13" s="926" t="s">
        <v>188</v>
      </c>
      <c r="F13" s="972">
        <v>2.6</v>
      </c>
      <c r="G13" s="1283"/>
      <c r="H13" s="972">
        <f>ROUND(G13*F13,2)</f>
        <v>0</v>
      </c>
      <c r="I13" s="1283"/>
    </row>
    <row r="14" spans="1:9" ht="12.75">
      <c r="A14" s="926">
        <v>3</v>
      </c>
      <c r="B14" s="1003"/>
      <c r="C14" s="1130" t="s">
        <v>956</v>
      </c>
      <c r="D14" s="1131" t="s">
        <v>957</v>
      </c>
      <c r="E14" s="926" t="s">
        <v>188</v>
      </c>
      <c r="F14" s="972">
        <v>0.12</v>
      </c>
      <c r="G14" s="1283"/>
      <c r="H14" s="972">
        <f t="shared" ref="H14:H26" si="0">ROUND(G14*F14,2)</f>
        <v>0</v>
      </c>
      <c r="I14" s="1283"/>
    </row>
    <row r="15" spans="1:9" ht="12.75">
      <c r="A15" s="926">
        <v>4</v>
      </c>
      <c r="B15" s="1003"/>
      <c r="C15" s="1132" t="s">
        <v>984</v>
      </c>
      <c r="D15" s="1133" t="s">
        <v>1573</v>
      </c>
      <c r="E15" s="926" t="s">
        <v>197</v>
      </c>
      <c r="F15" s="972">
        <v>31.63</v>
      </c>
      <c r="G15" s="1283"/>
      <c r="H15" s="972">
        <f t="shared" si="0"/>
        <v>0</v>
      </c>
      <c r="I15" s="1283"/>
    </row>
    <row r="16" spans="1:9" ht="25.5">
      <c r="A16" s="926">
        <v>5</v>
      </c>
      <c r="B16" s="1003"/>
      <c r="C16" s="1130" t="s">
        <v>1574</v>
      </c>
      <c r="D16" s="1131" t="s">
        <v>1575</v>
      </c>
      <c r="E16" s="926" t="s">
        <v>197</v>
      </c>
      <c r="F16" s="972">
        <v>161.80000000000001</v>
      </c>
      <c r="G16" s="1283"/>
      <c r="H16" s="972">
        <f t="shared" si="0"/>
        <v>0</v>
      </c>
      <c r="I16" s="1283"/>
    </row>
    <row r="17" spans="1:9" ht="25.5">
      <c r="A17" s="926">
        <v>6</v>
      </c>
      <c r="B17" s="1003"/>
      <c r="C17" s="1130" t="s">
        <v>1576</v>
      </c>
      <c r="D17" s="1131" t="s">
        <v>1577</v>
      </c>
      <c r="E17" s="926" t="s">
        <v>197</v>
      </c>
      <c r="F17" s="972">
        <v>96.6</v>
      </c>
      <c r="G17" s="1283"/>
      <c r="H17" s="972">
        <f t="shared" si="0"/>
        <v>0</v>
      </c>
      <c r="I17" s="1283"/>
    </row>
    <row r="18" spans="1:9" ht="25.5">
      <c r="A18" s="926">
        <v>7</v>
      </c>
      <c r="B18" s="1003"/>
      <c r="C18" s="1130" t="s">
        <v>994</v>
      </c>
      <c r="D18" s="1131" t="s">
        <v>1578</v>
      </c>
      <c r="E18" s="926" t="s">
        <v>197</v>
      </c>
      <c r="F18" s="972">
        <v>52</v>
      </c>
      <c r="G18" s="1283"/>
      <c r="H18" s="972">
        <f t="shared" si="0"/>
        <v>0</v>
      </c>
      <c r="I18" s="1283"/>
    </row>
    <row r="19" spans="1:9" ht="25.5">
      <c r="A19" s="926">
        <v>8</v>
      </c>
      <c r="B19" s="1003"/>
      <c r="C19" s="1130" t="s">
        <v>1001</v>
      </c>
      <c r="D19" s="1131" t="s">
        <v>1579</v>
      </c>
      <c r="E19" s="926" t="s">
        <v>176</v>
      </c>
      <c r="F19" s="972">
        <v>40</v>
      </c>
      <c r="G19" s="1283"/>
      <c r="H19" s="972">
        <f t="shared" si="0"/>
        <v>0</v>
      </c>
      <c r="I19" s="1283"/>
    </row>
    <row r="20" spans="1:9" ht="12.75">
      <c r="A20" s="926">
        <v>9</v>
      </c>
      <c r="B20" s="1003"/>
      <c r="C20" s="1130" t="s">
        <v>1005</v>
      </c>
      <c r="D20" s="1131" t="s">
        <v>1580</v>
      </c>
      <c r="E20" s="926" t="s">
        <v>180</v>
      </c>
      <c r="F20" s="972">
        <v>2</v>
      </c>
      <c r="G20" s="1283"/>
      <c r="H20" s="972">
        <f t="shared" si="0"/>
        <v>0</v>
      </c>
      <c r="I20" s="1283"/>
    </row>
    <row r="21" spans="1:9" ht="12.75">
      <c r="A21" s="926">
        <v>10</v>
      </c>
      <c r="B21" s="1003"/>
      <c r="C21" s="1130" t="s">
        <v>1007</v>
      </c>
      <c r="D21" s="1131" t="s">
        <v>1581</v>
      </c>
      <c r="E21" s="926" t="s">
        <v>197</v>
      </c>
      <c r="F21" s="972">
        <v>61.4</v>
      </c>
      <c r="G21" s="1283"/>
      <c r="H21" s="972">
        <f t="shared" si="0"/>
        <v>0</v>
      </c>
      <c r="I21" s="1283"/>
    </row>
    <row r="22" spans="1:9" ht="12.75">
      <c r="A22" s="926">
        <v>11</v>
      </c>
      <c r="B22" s="1003"/>
      <c r="C22" s="1130" t="s">
        <v>651</v>
      </c>
      <c r="D22" s="1131" t="s">
        <v>652</v>
      </c>
      <c r="E22" s="926" t="s">
        <v>197</v>
      </c>
      <c r="F22" s="972">
        <v>7.88</v>
      </c>
      <c r="G22" s="1283"/>
      <c r="H22" s="972">
        <f t="shared" si="0"/>
        <v>0</v>
      </c>
      <c r="I22" s="1283"/>
    </row>
    <row r="23" spans="1:9" ht="12.75">
      <c r="A23" s="926">
        <v>12</v>
      </c>
      <c r="B23" s="1003"/>
      <c r="C23" s="1130" t="s">
        <v>1582</v>
      </c>
      <c r="D23" s="1131" t="s">
        <v>1583</v>
      </c>
      <c r="E23" s="926" t="s">
        <v>197</v>
      </c>
      <c r="F23" s="972">
        <v>14.87</v>
      </c>
      <c r="G23" s="1283"/>
      <c r="H23" s="972">
        <f t="shared" si="0"/>
        <v>0</v>
      </c>
      <c r="I23" s="1283"/>
    </row>
    <row r="24" spans="1:9" ht="25.5">
      <c r="A24" s="926">
        <v>13</v>
      </c>
      <c r="B24" s="1003"/>
      <c r="C24" s="1130" t="s">
        <v>1584</v>
      </c>
      <c r="D24" s="1131" t="s">
        <v>1585</v>
      </c>
      <c r="E24" s="926" t="s">
        <v>180</v>
      </c>
      <c r="F24" s="972">
        <v>1</v>
      </c>
      <c r="G24" s="1283"/>
      <c r="H24" s="972">
        <f t="shared" si="0"/>
        <v>0</v>
      </c>
      <c r="I24" s="1283"/>
    </row>
    <row r="25" spans="1:9" ht="12.75">
      <c r="A25" s="926">
        <v>14</v>
      </c>
      <c r="B25" s="1003"/>
      <c r="C25" s="1130" t="s">
        <v>661</v>
      </c>
      <c r="D25" s="1131" t="s">
        <v>662</v>
      </c>
      <c r="E25" s="926" t="s">
        <v>180</v>
      </c>
      <c r="F25" s="972">
        <v>8</v>
      </c>
      <c r="G25" s="1283"/>
      <c r="H25" s="972">
        <f t="shared" si="0"/>
        <v>0</v>
      </c>
      <c r="I25" s="1283"/>
    </row>
    <row r="26" spans="1:9" ht="12.75">
      <c r="A26" s="926">
        <v>15</v>
      </c>
      <c r="B26" s="1003"/>
      <c r="C26" s="1130" t="s">
        <v>460</v>
      </c>
      <c r="D26" s="1131" t="s">
        <v>657</v>
      </c>
      <c r="E26" s="1134" t="s">
        <v>462</v>
      </c>
      <c r="F26" s="1135">
        <v>40.049999999999997</v>
      </c>
      <c r="G26" s="1283"/>
      <c r="H26" s="972">
        <f t="shared" si="0"/>
        <v>0</v>
      </c>
      <c r="I26" s="1283"/>
    </row>
    <row r="27" spans="1:9" ht="12.75">
      <c r="A27" s="839"/>
      <c r="E27" s="1136"/>
      <c r="F27" s="51"/>
      <c r="G27" s="928"/>
      <c r="H27" s="928"/>
      <c r="I27" s="928"/>
    </row>
    <row r="28" spans="1:9" ht="12.75">
      <c r="A28" s="839"/>
      <c r="B28" s="1137">
        <v>451120</v>
      </c>
      <c r="C28" s="1138"/>
      <c r="D28" s="1128" t="s">
        <v>185</v>
      </c>
      <c r="F28" s="928"/>
      <c r="G28" s="928"/>
      <c r="H28" s="1129">
        <f>SUM(H30:H32)</f>
        <v>0</v>
      </c>
      <c r="I28" s="928"/>
    </row>
    <row r="29" spans="1:9" ht="12.75">
      <c r="A29" s="839"/>
      <c r="B29" s="838"/>
      <c r="C29" s="1139"/>
      <c r="D29" s="1133"/>
      <c r="F29" s="928"/>
      <c r="G29" s="928"/>
      <c r="H29" s="928"/>
      <c r="I29" s="1291"/>
    </row>
    <row r="30" spans="1:9" ht="12.75">
      <c r="A30" s="926">
        <v>16</v>
      </c>
      <c r="B30" s="1003"/>
      <c r="C30" s="902" t="s">
        <v>442</v>
      </c>
      <c r="D30" s="903" t="s">
        <v>845</v>
      </c>
      <c r="E30" s="1140" t="s">
        <v>188</v>
      </c>
      <c r="F30" s="972">
        <v>20.239999999999998</v>
      </c>
      <c r="G30" s="1283"/>
      <c r="H30" s="972">
        <f>ROUND(G30*F30,2)</f>
        <v>0</v>
      </c>
      <c r="I30" s="1283"/>
    </row>
    <row r="31" spans="1:9" ht="12.75">
      <c r="A31" s="926">
        <v>17</v>
      </c>
      <c r="B31" s="1003"/>
      <c r="C31" s="902" t="s">
        <v>360</v>
      </c>
      <c r="D31" s="903" t="s">
        <v>361</v>
      </c>
      <c r="E31" s="1140" t="s">
        <v>188</v>
      </c>
      <c r="F31" s="972">
        <v>20.239999999999998</v>
      </c>
      <c r="G31" s="1283"/>
      <c r="H31" s="972">
        <f t="shared" ref="H31:H32" si="1">ROUND(G31*F31,2)</f>
        <v>0</v>
      </c>
      <c r="I31" s="1283"/>
    </row>
    <row r="32" spans="1:9" ht="12.75">
      <c r="A32" s="926">
        <v>18</v>
      </c>
      <c r="B32" s="1003"/>
      <c r="C32" s="1130" t="s">
        <v>199</v>
      </c>
      <c r="D32" s="1131" t="s">
        <v>444</v>
      </c>
      <c r="E32" s="1140" t="s">
        <v>188</v>
      </c>
      <c r="F32" s="972">
        <v>20.239999999999998</v>
      </c>
      <c r="G32" s="1283"/>
      <c r="H32" s="972">
        <f t="shared" si="1"/>
        <v>0</v>
      </c>
      <c r="I32" s="1283"/>
    </row>
    <row r="33" spans="1:9" ht="12.75">
      <c r="A33" s="839"/>
      <c r="B33" s="838"/>
      <c r="C33" s="1139"/>
      <c r="D33" s="1141"/>
      <c r="F33" s="928"/>
      <c r="G33" s="928"/>
      <c r="H33" s="928"/>
      <c r="I33" s="928"/>
    </row>
    <row r="34" spans="1:9" ht="12.75">
      <c r="A34" s="839"/>
      <c r="B34" s="1142">
        <v>452133</v>
      </c>
      <c r="C34" s="1143"/>
      <c r="D34" s="1144" t="s">
        <v>1586</v>
      </c>
      <c r="F34" s="928"/>
      <c r="G34" s="928"/>
      <c r="H34" s="1145">
        <f>SUM(H36:H63)</f>
        <v>0</v>
      </c>
      <c r="I34" s="928"/>
    </row>
    <row r="35" spans="1:9" ht="12.75">
      <c r="A35" s="839"/>
      <c r="B35" s="838"/>
      <c r="C35" s="1139"/>
      <c r="D35" s="1141"/>
      <c r="F35" s="928"/>
      <c r="G35" s="928"/>
      <c r="H35" s="928"/>
      <c r="I35" s="928"/>
    </row>
    <row r="36" spans="1:9" ht="12.75">
      <c r="A36" s="913" t="s">
        <v>294</v>
      </c>
      <c r="B36" s="850"/>
      <c r="C36" s="1130" t="s">
        <v>749</v>
      </c>
      <c r="D36" s="1131" t="s">
        <v>750</v>
      </c>
      <c r="E36" s="1146" t="s">
        <v>188</v>
      </c>
      <c r="F36" s="1135">
        <v>0.4</v>
      </c>
      <c r="G36" s="1275"/>
      <c r="H36" s="855">
        <f t="shared" ref="H36:H63" si="2">ROUND(G36*F36,2)</f>
        <v>0</v>
      </c>
      <c r="I36" s="1275"/>
    </row>
    <row r="37" spans="1:9" ht="12.75">
      <c r="A37" s="913" t="s">
        <v>478</v>
      </c>
      <c r="B37" s="850"/>
      <c r="C37" s="1130" t="s">
        <v>1587</v>
      </c>
      <c r="D37" s="1131" t="s">
        <v>1588</v>
      </c>
      <c r="E37" s="1146" t="s">
        <v>462</v>
      </c>
      <c r="F37" s="1135">
        <v>0.8</v>
      </c>
      <c r="G37" s="1275"/>
      <c r="H37" s="855">
        <f t="shared" si="2"/>
        <v>0</v>
      </c>
      <c r="I37" s="1275"/>
    </row>
    <row r="38" spans="1:9" ht="12.75">
      <c r="A38" s="913" t="s">
        <v>480</v>
      </c>
      <c r="B38" s="850"/>
      <c r="C38" s="1130" t="s">
        <v>1376</v>
      </c>
      <c r="D38" s="1131" t="s">
        <v>1377</v>
      </c>
      <c r="E38" s="1146" t="s">
        <v>462</v>
      </c>
      <c r="F38" s="1135">
        <v>7.0000000000000007E-2</v>
      </c>
      <c r="G38" s="1275"/>
      <c r="H38" s="855">
        <f t="shared" si="2"/>
        <v>0</v>
      </c>
      <c r="I38" s="1275"/>
    </row>
    <row r="39" spans="1:9" ht="25.5">
      <c r="A39" s="913" t="s">
        <v>482</v>
      </c>
      <c r="B39" s="850"/>
      <c r="C39" s="1130" t="s">
        <v>1589</v>
      </c>
      <c r="D39" s="1131" t="s">
        <v>1590</v>
      </c>
      <c r="E39" s="1146" t="s">
        <v>197</v>
      </c>
      <c r="F39" s="1135">
        <v>31.62</v>
      </c>
      <c r="G39" s="1275"/>
      <c r="H39" s="855">
        <f t="shared" si="2"/>
        <v>0</v>
      </c>
      <c r="I39" s="1275"/>
    </row>
    <row r="40" spans="1:9" ht="25.5">
      <c r="A40" s="913" t="s">
        <v>485</v>
      </c>
      <c r="B40" s="850"/>
      <c r="C40" s="1130" t="s">
        <v>1591</v>
      </c>
      <c r="D40" s="1131" t="s">
        <v>1592</v>
      </c>
      <c r="E40" s="1146" t="s">
        <v>197</v>
      </c>
      <c r="F40" s="1135">
        <v>109</v>
      </c>
      <c r="G40" s="1275"/>
      <c r="H40" s="855">
        <f t="shared" si="2"/>
        <v>0</v>
      </c>
      <c r="I40" s="1275"/>
    </row>
    <row r="41" spans="1:9" ht="12.75">
      <c r="A41" s="913" t="s">
        <v>488</v>
      </c>
      <c r="B41" s="850"/>
      <c r="C41" s="1130" t="s">
        <v>1098</v>
      </c>
      <c r="D41" s="1131" t="s">
        <v>1593</v>
      </c>
      <c r="E41" s="1146" t="s">
        <v>197</v>
      </c>
      <c r="F41" s="1135">
        <v>109</v>
      </c>
      <c r="G41" s="1275"/>
      <c r="H41" s="855">
        <f t="shared" si="2"/>
        <v>0</v>
      </c>
      <c r="I41" s="1275"/>
    </row>
    <row r="42" spans="1:9" ht="25.5">
      <c r="A42" s="913" t="s">
        <v>491</v>
      </c>
      <c r="B42" s="850"/>
      <c r="C42" s="1132" t="s">
        <v>1594</v>
      </c>
      <c r="D42" s="1133" t="s">
        <v>1595</v>
      </c>
      <c r="E42" s="1146" t="s">
        <v>197</v>
      </c>
      <c r="F42" s="1135">
        <v>111.24</v>
      </c>
      <c r="G42" s="1275"/>
      <c r="H42" s="855">
        <f t="shared" si="2"/>
        <v>0</v>
      </c>
      <c r="I42" s="1275"/>
    </row>
    <row r="43" spans="1:9" ht="12.75">
      <c r="A43" s="913" t="s">
        <v>494</v>
      </c>
      <c r="B43" s="850"/>
      <c r="C43" s="1130" t="s">
        <v>1596</v>
      </c>
      <c r="D43" s="1131" t="s">
        <v>1597</v>
      </c>
      <c r="E43" s="1146" t="s">
        <v>188</v>
      </c>
      <c r="F43" s="1135">
        <v>33.81</v>
      </c>
      <c r="G43" s="1275"/>
      <c r="H43" s="855">
        <f t="shared" si="2"/>
        <v>0</v>
      </c>
      <c r="I43" s="1275"/>
    </row>
    <row r="44" spans="1:9" ht="25.5">
      <c r="A44" s="913" t="s">
        <v>497</v>
      </c>
      <c r="B44" s="850"/>
      <c r="C44" s="1130" t="s">
        <v>1598</v>
      </c>
      <c r="D44" s="1131" t="s">
        <v>1599</v>
      </c>
      <c r="E44" s="1146" t="s">
        <v>188</v>
      </c>
      <c r="F44" s="1135">
        <v>0.68</v>
      </c>
      <c r="G44" s="1275"/>
      <c r="H44" s="855">
        <f t="shared" si="2"/>
        <v>0</v>
      </c>
      <c r="I44" s="1275"/>
    </row>
    <row r="45" spans="1:9" ht="12.75">
      <c r="A45" s="913" t="s">
        <v>500</v>
      </c>
      <c r="B45" s="926"/>
      <c r="C45" s="1130" t="s">
        <v>1110</v>
      </c>
      <c r="D45" s="1131" t="s">
        <v>1600</v>
      </c>
      <c r="E45" s="1146" t="s">
        <v>197</v>
      </c>
      <c r="F45" s="855">
        <v>31.63</v>
      </c>
      <c r="G45" s="1275"/>
      <c r="H45" s="855">
        <f t="shared" si="2"/>
        <v>0</v>
      </c>
      <c r="I45" s="1275"/>
    </row>
    <row r="46" spans="1:9" ht="12.75">
      <c r="A46" s="913" t="s">
        <v>620</v>
      </c>
      <c r="B46" s="926"/>
      <c r="C46" s="1130" t="s">
        <v>1601</v>
      </c>
      <c r="D46" s="1131" t="s">
        <v>1602</v>
      </c>
      <c r="E46" s="1146" t="s">
        <v>188</v>
      </c>
      <c r="F46" s="855">
        <v>0.68</v>
      </c>
      <c r="G46" s="1275"/>
      <c r="H46" s="855">
        <f t="shared" si="2"/>
        <v>0</v>
      </c>
      <c r="I46" s="1275"/>
    </row>
    <row r="47" spans="1:9" ht="25.5">
      <c r="A47" s="913" t="s">
        <v>621</v>
      </c>
      <c r="B47" s="926"/>
      <c r="C47" s="1130" t="s">
        <v>876</v>
      </c>
      <c r="D47" s="1131" t="s">
        <v>877</v>
      </c>
      <c r="E47" s="1146" t="s">
        <v>197</v>
      </c>
      <c r="F47" s="855">
        <v>6.7</v>
      </c>
      <c r="G47" s="1275"/>
      <c r="H47" s="855">
        <f t="shared" si="2"/>
        <v>0</v>
      </c>
      <c r="I47" s="1275"/>
    </row>
    <row r="48" spans="1:9" ht="12.75">
      <c r="A48" s="913" t="s">
        <v>624</v>
      </c>
      <c r="B48" s="926"/>
      <c r="C48" s="1130" t="s">
        <v>1603</v>
      </c>
      <c r="D48" s="1131" t="s">
        <v>1604</v>
      </c>
      <c r="E48" s="1146" t="s">
        <v>197</v>
      </c>
      <c r="F48" s="855">
        <v>29.12</v>
      </c>
      <c r="G48" s="1275"/>
      <c r="H48" s="855">
        <f t="shared" si="2"/>
        <v>0</v>
      </c>
      <c r="I48" s="1275"/>
    </row>
    <row r="49" spans="1:9" ht="12.75">
      <c r="A49" s="913" t="s">
        <v>627</v>
      </c>
      <c r="B49" s="850"/>
      <c r="C49" s="1130" t="s">
        <v>1605</v>
      </c>
      <c r="D49" s="1131" t="s">
        <v>1606</v>
      </c>
      <c r="E49" s="1146" t="s">
        <v>197</v>
      </c>
      <c r="F49" s="1135">
        <v>55</v>
      </c>
      <c r="G49" s="1275"/>
      <c r="H49" s="855">
        <f t="shared" si="2"/>
        <v>0</v>
      </c>
      <c r="I49" s="1275"/>
    </row>
    <row r="50" spans="1:9" ht="25.5">
      <c r="A50" s="913" t="s">
        <v>630</v>
      </c>
      <c r="B50" s="1147"/>
      <c r="C50" s="1130" t="s">
        <v>1063</v>
      </c>
      <c r="D50" s="1131" t="s">
        <v>1607</v>
      </c>
      <c r="E50" s="1146" t="s">
        <v>197</v>
      </c>
      <c r="F50" s="1135">
        <v>55</v>
      </c>
      <c r="G50" s="1275"/>
      <c r="H50" s="855">
        <f t="shared" si="2"/>
        <v>0</v>
      </c>
      <c r="I50" s="1275"/>
    </row>
    <row r="51" spans="1:9" ht="12.75">
      <c r="A51" s="913" t="s">
        <v>631</v>
      </c>
      <c r="B51" s="1147"/>
      <c r="C51" s="1132" t="s">
        <v>1084</v>
      </c>
      <c r="D51" s="1133" t="s">
        <v>1085</v>
      </c>
      <c r="E51" s="926" t="s">
        <v>197</v>
      </c>
      <c r="F51" s="1135">
        <v>208</v>
      </c>
      <c r="G51" s="1275"/>
      <c r="H51" s="855">
        <f t="shared" si="2"/>
        <v>0</v>
      </c>
      <c r="I51" s="1275"/>
    </row>
    <row r="52" spans="1:9" ht="12.75">
      <c r="A52" s="913" t="s">
        <v>634</v>
      </c>
      <c r="B52" s="1147"/>
      <c r="C52" s="1148">
        <v>64010106</v>
      </c>
      <c r="D52" s="1131" t="s">
        <v>1608</v>
      </c>
      <c r="E52" s="926" t="s">
        <v>197</v>
      </c>
      <c r="F52" s="1135">
        <v>1.3</v>
      </c>
      <c r="G52" s="1275"/>
      <c r="H52" s="855">
        <f t="shared" si="2"/>
        <v>0</v>
      </c>
      <c r="I52" s="1275"/>
    </row>
    <row r="53" spans="1:9" ht="12.75">
      <c r="A53" s="913" t="s">
        <v>1609</v>
      </c>
      <c r="B53" s="1147"/>
      <c r="C53" s="1132" t="s">
        <v>1610</v>
      </c>
      <c r="D53" s="1133" t="s">
        <v>1611</v>
      </c>
      <c r="E53" s="926" t="s">
        <v>176</v>
      </c>
      <c r="F53" s="1135">
        <v>10.02</v>
      </c>
      <c r="G53" s="1275"/>
      <c r="H53" s="855">
        <f t="shared" si="2"/>
        <v>0</v>
      </c>
      <c r="I53" s="1275"/>
    </row>
    <row r="54" spans="1:9" ht="12.75">
      <c r="A54" s="913" t="s">
        <v>1612</v>
      </c>
      <c r="B54" s="926"/>
      <c r="C54" s="1130" t="s">
        <v>1613</v>
      </c>
      <c r="D54" s="1131" t="s">
        <v>1614</v>
      </c>
      <c r="E54" s="926" t="s">
        <v>176</v>
      </c>
      <c r="F54" s="927">
        <v>29.12</v>
      </c>
      <c r="G54" s="1277"/>
      <c r="H54" s="855">
        <f t="shared" si="2"/>
        <v>0</v>
      </c>
      <c r="I54" s="1277"/>
    </row>
    <row r="55" spans="1:9" ht="12.75">
      <c r="A55" s="913" t="s">
        <v>1615</v>
      </c>
      <c r="B55" s="926"/>
      <c r="C55" s="1149">
        <v>66070100</v>
      </c>
      <c r="D55" s="1133" t="s">
        <v>1616</v>
      </c>
      <c r="E55" s="1150" t="s">
        <v>180</v>
      </c>
      <c r="F55" s="927">
        <v>1</v>
      </c>
      <c r="G55" s="1277"/>
      <c r="H55" s="855">
        <f t="shared" si="2"/>
        <v>0</v>
      </c>
      <c r="I55" s="1277"/>
    </row>
    <row r="56" spans="1:9" ht="12.75">
      <c r="A56" s="913" t="s">
        <v>1617</v>
      </c>
      <c r="B56" s="926"/>
      <c r="C56" s="1130" t="s">
        <v>1618</v>
      </c>
      <c r="D56" s="1131" t="s">
        <v>1619</v>
      </c>
      <c r="E56" s="926" t="s">
        <v>197</v>
      </c>
      <c r="F56" s="927">
        <v>13.1</v>
      </c>
      <c r="G56" s="1277"/>
      <c r="H56" s="855">
        <f t="shared" si="2"/>
        <v>0</v>
      </c>
      <c r="I56" s="1277"/>
    </row>
    <row r="57" spans="1:9" ht="12.75">
      <c r="A57" s="913" t="s">
        <v>1620</v>
      </c>
      <c r="B57" s="926"/>
      <c r="C57" s="1130" t="s">
        <v>1036</v>
      </c>
      <c r="D57" s="1131" t="s">
        <v>1621</v>
      </c>
      <c r="E57" s="926" t="s">
        <v>197</v>
      </c>
      <c r="F57" s="927">
        <v>9.65</v>
      </c>
      <c r="G57" s="1277"/>
      <c r="H57" s="855">
        <f t="shared" si="2"/>
        <v>0</v>
      </c>
      <c r="I57" s="1277"/>
    </row>
    <row r="58" spans="1:9" ht="12.75">
      <c r="A58" s="913" t="s">
        <v>1622</v>
      </c>
      <c r="B58" s="926"/>
      <c r="C58" s="1130" t="s">
        <v>1623</v>
      </c>
      <c r="D58" s="1131" t="s">
        <v>1624</v>
      </c>
      <c r="E58" s="926" t="s">
        <v>197</v>
      </c>
      <c r="F58" s="927">
        <v>10</v>
      </c>
      <c r="G58" s="1277"/>
      <c r="H58" s="855">
        <f t="shared" si="2"/>
        <v>0</v>
      </c>
      <c r="I58" s="1277"/>
    </row>
    <row r="59" spans="1:9" ht="12.75">
      <c r="A59" s="913" t="s">
        <v>1625</v>
      </c>
      <c r="B59" s="926"/>
      <c r="C59" s="1130" t="s">
        <v>1626</v>
      </c>
      <c r="D59" s="1131" t="s">
        <v>1627</v>
      </c>
      <c r="E59" s="926" t="s">
        <v>197</v>
      </c>
      <c r="F59" s="927">
        <v>2</v>
      </c>
      <c r="G59" s="1277"/>
      <c r="H59" s="855">
        <f t="shared" si="2"/>
        <v>0</v>
      </c>
      <c r="I59" s="1277"/>
    </row>
    <row r="60" spans="1:9" ht="12.75">
      <c r="A60" s="913" t="s">
        <v>1628</v>
      </c>
      <c r="B60" s="850"/>
      <c r="C60" s="1130" t="s">
        <v>1629</v>
      </c>
      <c r="D60" s="1131" t="s">
        <v>1630</v>
      </c>
      <c r="E60" s="1146" t="s">
        <v>197</v>
      </c>
      <c r="F60" s="1135">
        <v>38.1</v>
      </c>
      <c r="G60" s="1275"/>
      <c r="H60" s="855">
        <f>ROUND(G60*F60,2)</f>
        <v>0</v>
      </c>
      <c r="I60" s="1275"/>
    </row>
    <row r="61" spans="1:9" ht="12.75">
      <c r="A61" s="913" t="s">
        <v>1631</v>
      </c>
      <c r="B61" s="850"/>
      <c r="C61" s="1130" t="s">
        <v>1112</v>
      </c>
      <c r="D61" s="1131" t="s">
        <v>1632</v>
      </c>
      <c r="E61" s="1146" t="s">
        <v>197</v>
      </c>
      <c r="F61" s="1135">
        <v>21.2</v>
      </c>
      <c r="G61" s="1275"/>
      <c r="H61" s="855">
        <f>ROUND(G61*F61,2)</f>
        <v>0</v>
      </c>
      <c r="I61" s="1275"/>
    </row>
    <row r="62" spans="1:9" ht="12.75">
      <c r="A62" s="913" t="s">
        <v>1633</v>
      </c>
      <c r="B62" s="850"/>
      <c r="C62" s="1130" t="s">
        <v>1634</v>
      </c>
      <c r="D62" s="1131" t="s">
        <v>1635</v>
      </c>
      <c r="E62" s="1146" t="s">
        <v>197</v>
      </c>
      <c r="F62" s="1135">
        <v>31.62</v>
      </c>
      <c r="G62" s="1275"/>
      <c r="H62" s="855">
        <f t="shared" si="2"/>
        <v>0</v>
      </c>
      <c r="I62" s="1275"/>
    </row>
    <row r="63" spans="1:9" ht="12.75">
      <c r="A63" s="913" t="s">
        <v>1636</v>
      </c>
      <c r="B63" s="850"/>
      <c r="C63" s="1130" t="s">
        <v>1637</v>
      </c>
      <c r="D63" s="1131" t="s">
        <v>1638</v>
      </c>
      <c r="E63" s="1146" t="s">
        <v>197</v>
      </c>
      <c r="F63" s="1135">
        <v>87.8</v>
      </c>
      <c r="G63" s="1275"/>
      <c r="H63" s="855">
        <f t="shared" si="2"/>
        <v>0</v>
      </c>
      <c r="I63" s="1275"/>
    </row>
    <row r="64" spans="1:9" ht="12.75">
      <c r="A64" s="958"/>
      <c r="B64" s="862"/>
      <c r="C64" s="907"/>
      <c r="D64" s="1151"/>
      <c r="E64" s="1152"/>
      <c r="F64" s="1153"/>
      <c r="G64" s="846"/>
      <c r="H64" s="846"/>
      <c r="I64" s="846"/>
    </row>
    <row r="65" spans="1:9" ht="25.5">
      <c r="A65" s="958"/>
      <c r="B65" s="1154">
        <v>452332</v>
      </c>
      <c r="C65" s="1155"/>
      <c r="D65" s="1144" t="s">
        <v>638</v>
      </c>
      <c r="E65" s="1152"/>
      <c r="F65" s="1153"/>
      <c r="G65" s="846"/>
      <c r="H65" s="1156">
        <f>SUM(H67:H67)</f>
        <v>0</v>
      </c>
      <c r="I65" s="846"/>
    </row>
    <row r="66" spans="1:9" ht="12.75">
      <c r="A66" s="958"/>
      <c r="B66" s="862"/>
      <c r="C66" s="907"/>
      <c r="D66" s="1151"/>
      <c r="E66" s="1152"/>
      <c r="F66" s="1153"/>
      <c r="G66" s="846"/>
      <c r="H66" s="846"/>
      <c r="I66" s="846"/>
    </row>
    <row r="67" spans="1:9" ht="12.75">
      <c r="A67" s="913" t="s">
        <v>1639</v>
      </c>
      <c r="B67" s="850"/>
      <c r="C67" s="902" t="s">
        <v>538</v>
      </c>
      <c r="D67" s="914" t="s">
        <v>699</v>
      </c>
      <c r="E67" s="1157" t="s">
        <v>176</v>
      </c>
      <c r="F67" s="1158">
        <v>20.5</v>
      </c>
      <c r="G67" s="1275"/>
      <c r="H67" s="855">
        <f t="shared" ref="H67" si="3">ROUND(G67*F67,2)</f>
        <v>0</v>
      </c>
      <c r="I67" s="1275"/>
    </row>
    <row r="68" spans="1:9" ht="12.75">
      <c r="A68" s="958"/>
      <c r="B68" s="862"/>
      <c r="C68" s="907"/>
      <c r="D68" s="1151"/>
      <c r="E68" s="1152"/>
      <c r="F68" s="1153"/>
      <c r="G68" s="846"/>
      <c r="H68" s="846"/>
      <c r="I68" s="846"/>
    </row>
    <row r="69" spans="1:9" ht="12.75">
      <c r="A69" s="958"/>
      <c r="B69" s="1159" t="s">
        <v>1640</v>
      </c>
      <c r="C69" s="1001"/>
      <c r="D69" s="1128" t="s">
        <v>793</v>
      </c>
      <c r="E69" s="1152"/>
      <c r="F69" s="1153"/>
      <c r="G69" s="846"/>
      <c r="H69" s="1156">
        <f>SUM(H71:H72)</f>
        <v>0</v>
      </c>
      <c r="I69" s="846"/>
    </row>
    <row r="70" spans="1:9" ht="12.75">
      <c r="A70" s="958"/>
      <c r="B70" s="862"/>
      <c r="C70" s="907"/>
      <c r="D70" s="1151"/>
      <c r="E70" s="1152"/>
      <c r="F70" s="1153"/>
      <c r="G70" s="846"/>
      <c r="H70" s="846"/>
      <c r="I70" s="846"/>
    </row>
    <row r="71" spans="1:9" ht="12.75">
      <c r="A71" s="913" t="s">
        <v>1641</v>
      </c>
      <c r="B71" s="850"/>
      <c r="C71" s="1130" t="s">
        <v>531</v>
      </c>
      <c r="D71" s="1131" t="s">
        <v>532</v>
      </c>
      <c r="E71" s="1157" t="s">
        <v>188</v>
      </c>
      <c r="F71" s="1158">
        <v>2.4300000000000002</v>
      </c>
      <c r="G71" s="1275"/>
      <c r="H71" s="855">
        <f>ROUND(G71*F71,2)</f>
        <v>0</v>
      </c>
      <c r="I71" s="1275"/>
    </row>
    <row r="72" spans="1:9" ht="12.75">
      <c r="A72" s="913" t="s">
        <v>1642</v>
      </c>
      <c r="B72" s="850"/>
      <c r="C72" s="1130" t="s">
        <v>1643</v>
      </c>
      <c r="D72" s="1131" t="s">
        <v>1644</v>
      </c>
      <c r="E72" s="1157" t="s">
        <v>197</v>
      </c>
      <c r="F72" s="1158">
        <v>24.3</v>
      </c>
      <c r="G72" s="1275"/>
      <c r="H72" s="855">
        <f>ROUND(G72*F72,2)</f>
        <v>0</v>
      </c>
      <c r="I72" s="1275"/>
    </row>
    <row r="73" spans="1:9" ht="12.75">
      <c r="A73" s="958"/>
      <c r="B73" s="862"/>
      <c r="C73" s="1160"/>
      <c r="D73" s="1161"/>
      <c r="E73" s="1162"/>
      <c r="F73" s="1163"/>
      <c r="G73" s="1162"/>
      <c r="H73" s="846"/>
      <c r="I73" s="1162"/>
    </row>
    <row r="74" spans="1:9" ht="25.5">
      <c r="A74" s="958"/>
      <c r="B74" s="1154" t="s">
        <v>1645</v>
      </c>
      <c r="C74" s="1155"/>
      <c r="D74" s="1144" t="s">
        <v>638</v>
      </c>
      <c r="E74" s="1152"/>
      <c r="F74" s="1153"/>
      <c r="G74" s="846"/>
      <c r="H74" s="1156">
        <f>SUM(H76)</f>
        <v>0</v>
      </c>
      <c r="I74" s="846"/>
    </row>
    <row r="75" spans="1:9" ht="12.75">
      <c r="A75" s="958"/>
      <c r="B75" s="862"/>
      <c r="C75" s="1139"/>
      <c r="D75" s="1133"/>
      <c r="E75" s="1152"/>
      <c r="F75" s="1153"/>
      <c r="G75" s="1153"/>
      <c r="H75" s="846"/>
      <c r="I75" s="1153"/>
    </row>
    <row r="76" spans="1:9" ht="12.75">
      <c r="A76" s="913" t="s">
        <v>1646</v>
      </c>
      <c r="B76" s="850"/>
      <c r="C76" s="1130" t="s">
        <v>1647</v>
      </c>
      <c r="D76" s="1131" t="s">
        <v>1648</v>
      </c>
      <c r="E76" s="1157" t="s">
        <v>197</v>
      </c>
      <c r="F76" s="1158">
        <v>12.14</v>
      </c>
      <c r="G76" s="1275"/>
      <c r="H76" s="855">
        <f>ROUND(F76*G76,2)</f>
        <v>0</v>
      </c>
      <c r="I76" s="1275"/>
    </row>
    <row r="77" spans="1:9" ht="12.75">
      <c r="A77" s="958"/>
      <c r="B77" s="862"/>
      <c r="C77" s="1139"/>
      <c r="D77" s="1133"/>
      <c r="E77" s="1164"/>
      <c r="F77" s="1165"/>
      <c r="G77" s="846"/>
      <c r="H77" s="846"/>
      <c r="I77" s="846"/>
    </row>
    <row r="78" spans="1:9" ht="12.75">
      <c r="A78" s="958"/>
      <c r="B78" s="1166">
        <v>452621</v>
      </c>
      <c r="C78" s="1143"/>
      <c r="D78" s="1144" t="s">
        <v>934</v>
      </c>
      <c r="E78" s="1152"/>
      <c r="F78" s="1153"/>
      <c r="G78" s="846"/>
      <c r="H78" s="1156">
        <f>H80</f>
        <v>0</v>
      </c>
      <c r="I78" s="846"/>
    </row>
    <row r="79" spans="1:9" ht="12.75">
      <c r="A79" s="958"/>
      <c r="B79" s="862"/>
      <c r="C79" s="1139"/>
      <c r="D79" s="1133"/>
      <c r="E79" s="1152"/>
      <c r="F79" s="1153"/>
      <c r="G79" s="846"/>
      <c r="H79" s="846"/>
      <c r="I79" s="846"/>
    </row>
    <row r="80" spans="1:9" ht="12.75">
      <c r="A80" s="913" t="s">
        <v>1649</v>
      </c>
      <c r="B80" s="850"/>
      <c r="C80" s="1130" t="s">
        <v>1068</v>
      </c>
      <c r="D80" s="1131" t="s">
        <v>1650</v>
      </c>
      <c r="E80" s="1146" t="s">
        <v>197</v>
      </c>
      <c r="F80" s="1135">
        <v>111.24</v>
      </c>
      <c r="G80" s="1275"/>
      <c r="H80" s="855">
        <f>ROUND(F80*G80,2)</f>
        <v>0</v>
      </c>
      <c r="I80" s="1275"/>
    </row>
    <row r="81" spans="1:10" ht="12.75">
      <c r="A81" s="958"/>
      <c r="B81" s="862"/>
      <c r="C81" s="1139"/>
      <c r="D81" s="1141"/>
      <c r="E81" s="1152"/>
      <c r="F81" s="1153"/>
      <c r="G81" s="846"/>
      <c r="H81" s="846"/>
    </row>
    <row r="82" spans="1:10" ht="15">
      <c r="A82" s="857"/>
      <c r="B82" s="860"/>
      <c r="C82" s="877"/>
      <c r="D82" s="869" t="s">
        <v>181</v>
      </c>
      <c r="E82" s="870"/>
      <c r="F82" s="1015"/>
      <c r="G82" s="872"/>
      <c r="H82" s="873">
        <f>H10+H28+H34+H65+H69+H74+H78</f>
        <v>0</v>
      </c>
    </row>
    <row r="83" spans="1:10" ht="12.75">
      <c r="A83" s="857"/>
      <c r="B83" s="874"/>
      <c r="C83" s="875"/>
      <c r="D83" s="876"/>
      <c r="E83" s="857"/>
    </row>
    <row r="84" spans="1:10" ht="12.75">
      <c r="A84" s="857"/>
      <c r="B84" s="874"/>
      <c r="C84" s="875"/>
      <c r="E84" s="860"/>
    </row>
    <row r="85" spans="1:10" ht="12.75">
      <c r="A85" s="857"/>
      <c r="B85" s="874"/>
      <c r="C85" s="875"/>
      <c r="D85" s="876"/>
      <c r="E85" s="860"/>
    </row>
    <row r="86" spans="1:10" s="52" customFormat="1" ht="12.75" customHeight="1">
      <c r="A86" s="857"/>
      <c r="B86" s="874"/>
      <c r="C86" s="875"/>
      <c r="D86" s="876"/>
      <c r="E86" s="860"/>
      <c r="F86" s="861"/>
      <c r="G86" s="868"/>
      <c r="H86" s="861"/>
      <c r="J86" s="51"/>
    </row>
    <row r="87" spans="1:10" ht="12.75">
      <c r="A87" s="857"/>
      <c r="B87" s="874"/>
      <c r="C87" s="883"/>
      <c r="D87" s="876"/>
      <c r="E87" s="857"/>
    </row>
    <row r="88" spans="1:10" s="52" customFormat="1" ht="12.75" customHeight="1">
      <c r="A88" s="857"/>
      <c r="B88" s="865"/>
      <c r="C88" s="866"/>
      <c r="D88" s="878"/>
      <c r="E88" s="860"/>
      <c r="F88" s="861"/>
      <c r="G88" s="868"/>
      <c r="H88" s="861"/>
      <c r="J88" s="51"/>
    </row>
    <row r="89" spans="1:10" s="52" customFormat="1" ht="12.75" customHeight="1">
      <c r="A89" s="857"/>
      <c r="B89" s="880"/>
      <c r="C89" s="881"/>
      <c r="D89" s="867"/>
      <c r="E89" s="882"/>
      <c r="F89" s="861"/>
      <c r="G89" s="868"/>
      <c r="H89" s="861"/>
      <c r="J89" s="51"/>
    </row>
    <row r="90" spans="1:10" ht="12.75">
      <c r="A90" s="857"/>
      <c r="B90" s="865"/>
      <c r="C90" s="866"/>
      <c r="D90" s="867"/>
      <c r="E90" s="860"/>
    </row>
    <row r="91" spans="1:10" ht="12.75">
      <c r="A91" s="857"/>
      <c r="B91" s="865"/>
      <c r="C91" s="866"/>
      <c r="D91" s="867"/>
      <c r="E91" s="860"/>
    </row>
    <row r="92" spans="1:10" s="54" customFormat="1" ht="12.75">
      <c r="A92" s="857"/>
      <c r="B92" s="865"/>
      <c r="C92" s="866"/>
      <c r="D92" s="879"/>
      <c r="E92" s="860"/>
      <c r="F92" s="861"/>
      <c r="G92" s="868"/>
      <c r="H92" s="861"/>
      <c r="I92" s="51"/>
      <c r="J92" s="51"/>
    </row>
    <row r="93" spans="1:10" s="54" customFormat="1" ht="12.75">
      <c r="A93" s="857"/>
      <c r="B93" s="865"/>
      <c r="C93" s="866"/>
      <c r="D93" s="879"/>
      <c r="E93" s="860"/>
      <c r="F93" s="861"/>
      <c r="G93" s="868"/>
      <c r="H93" s="861"/>
      <c r="I93" s="51"/>
      <c r="J93" s="51"/>
    </row>
    <row r="94" spans="1:10" s="54" customFormat="1" ht="12.75">
      <c r="A94" s="857"/>
      <c r="B94" s="865"/>
      <c r="C94" s="866"/>
      <c r="D94" s="879"/>
      <c r="E94" s="860"/>
      <c r="F94" s="861"/>
      <c r="G94" s="868"/>
      <c r="H94" s="861"/>
      <c r="I94" s="51"/>
      <c r="J94" s="51"/>
    </row>
    <row r="95" spans="1:10" s="54" customFormat="1" ht="15.75">
      <c r="A95" s="857"/>
      <c r="B95" s="880"/>
      <c r="C95" s="881"/>
      <c r="D95" s="867"/>
      <c r="E95" s="882"/>
      <c r="F95" s="861"/>
      <c r="G95" s="868"/>
      <c r="H95" s="861"/>
      <c r="I95" s="51"/>
      <c r="J95" s="51"/>
    </row>
    <row r="96" spans="1:10" s="54" customFormat="1" ht="15.75">
      <c r="A96" s="857"/>
      <c r="B96" s="880"/>
      <c r="C96" s="881"/>
      <c r="D96" s="884"/>
      <c r="E96" s="882"/>
      <c r="F96" s="861"/>
      <c r="G96" s="868"/>
      <c r="H96" s="861"/>
      <c r="I96" s="51"/>
      <c r="J96" s="51"/>
    </row>
    <row r="97" spans="1:10" s="54" customFormat="1" ht="12.75">
      <c r="A97" s="857"/>
      <c r="B97" s="865"/>
      <c r="C97" s="866"/>
      <c r="D97" s="878"/>
      <c r="E97" s="860"/>
      <c r="F97" s="861"/>
      <c r="G97" s="868"/>
      <c r="H97" s="861"/>
      <c r="I97" s="51"/>
      <c r="J97" s="51"/>
    </row>
    <row r="98" spans="1:10" s="54" customFormat="1" ht="12.75">
      <c r="A98" s="857"/>
      <c r="B98" s="865"/>
      <c r="C98" s="866"/>
      <c r="D98" s="867"/>
      <c r="E98" s="860"/>
      <c r="F98" s="861"/>
      <c r="G98" s="868"/>
      <c r="H98" s="861"/>
      <c r="I98" s="51"/>
      <c r="J98" s="51"/>
    </row>
    <row r="99" spans="1:10" s="54" customFormat="1" ht="12.75">
      <c r="A99" s="857"/>
      <c r="B99" s="865"/>
      <c r="C99" s="866"/>
      <c r="D99" s="867"/>
      <c r="E99" s="860"/>
      <c r="F99" s="861"/>
      <c r="G99" s="868"/>
      <c r="H99" s="861"/>
      <c r="I99" s="51"/>
      <c r="J99" s="51"/>
    </row>
    <row r="100" spans="1:10" s="54" customFormat="1" ht="12.75">
      <c r="A100" s="857"/>
      <c r="B100" s="865"/>
      <c r="C100" s="866"/>
      <c r="D100" s="879"/>
      <c r="E100" s="860"/>
      <c r="F100" s="861"/>
      <c r="G100" s="868"/>
      <c r="H100" s="861"/>
      <c r="I100" s="51"/>
      <c r="J100" s="51"/>
    </row>
    <row r="101" spans="1:10" s="54" customFormat="1" ht="12.75">
      <c r="A101" s="857"/>
      <c r="B101" s="865"/>
      <c r="C101" s="866"/>
      <c r="D101" s="879"/>
      <c r="E101" s="860"/>
      <c r="F101" s="861"/>
      <c r="G101" s="868"/>
      <c r="H101" s="861"/>
      <c r="I101" s="51"/>
      <c r="J101" s="51"/>
    </row>
    <row r="102" spans="1:10" s="54" customFormat="1" ht="12.75">
      <c r="A102" s="857"/>
      <c r="B102" s="865"/>
      <c r="C102" s="866"/>
      <c r="D102" s="879"/>
      <c r="E102" s="860"/>
      <c r="F102" s="861"/>
      <c r="G102" s="868"/>
      <c r="H102" s="861"/>
      <c r="I102" s="51"/>
      <c r="J102" s="51"/>
    </row>
    <row r="103" spans="1:10" s="54" customFormat="1" ht="12.75">
      <c r="A103" s="857"/>
      <c r="B103" s="865"/>
      <c r="C103" s="866"/>
      <c r="D103" s="867"/>
      <c r="E103" s="860"/>
      <c r="F103" s="861"/>
      <c r="G103" s="868"/>
      <c r="H103" s="861"/>
      <c r="I103" s="51"/>
      <c r="J103" s="51"/>
    </row>
    <row r="104" spans="1:10" s="54" customFormat="1" ht="12.75">
      <c r="A104" s="857"/>
      <c r="B104" s="865"/>
      <c r="C104" s="866"/>
      <c r="D104" s="879"/>
      <c r="E104" s="860"/>
      <c r="F104" s="861"/>
      <c r="G104" s="868"/>
      <c r="H104" s="861"/>
      <c r="I104" s="51"/>
      <c r="J104" s="51"/>
    </row>
    <row r="105" spans="1:10" s="54" customFormat="1" ht="12.75">
      <c r="A105" s="857"/>
      <c r="B105" s="865"/>
      <c r="C105" s="866"/>
      <c r="D105" s="878"/>
      <c r="E105" s="860"/>
      <c r="F105" s="861"/>
      <c r="G105" s="868"/>
      <c r="H105" s="861"/>
      <c r="I105" s="51"/>
      <c r="J105" s="51"/>
    </row>
    <row r="106" spans="1:10" s="54" customFormat="1" ht="13.5" customHeight="1">
      <c r="A106" s="857"/>
      <c r="B106" s="865"/>
      <c r="C106" s="866"/>
      <c r="D106" s="867"/>
      <c r="E106" s="860"/>
      <c r="F106" s="861"/>
      <c r="G106" s="868"/>
      <c r="H106" s="861"/>
      <c r="I106" s="51"/>
      <c r="J106" s="51"/>
    </row>
    <row r="107" spans="1:10" s="54" customFormat="1" ht="13.5" customHeight="1">
      <c r="A107" s="857"/>
      <c r="B107" s="865"/>
      <c r="C107" s="866"/>
      <c r="D107" s="879"/>
      <c r="E107" s="860"/>
      <c r="F107" s="861"/>
      <c r="G107" s="868"/>
      <c r="H107" s="861"/>
      <c r="I107" s="51"/>
      <c r="J107" s="51"/>
    </row>
    <row r="108" spans="1:10" s="52" customFormat="1" ht="12.75">
      <c r="A108" s="857"/>
      <c r="B108" s="865"/>
      <c r="C108" s="866"/>
      <c r="D108" s="879"/>
      <c r="E108" s="860"/>
      <c r="F108" s="861"/>
      <c r="G108" s="868"/>
      <c r="H108" s="861"/>
      <c r="J108" s="51"/>
    </row>
    <row r="109" spans="1:10" s="52" customFormat="1" ht="12.75">
      <c r="A109" s="857"/>
      <c r="B109" s="865"/>
      <c r="C109" s="866"/>
      <c r="D109" s="879"/>
      <c r="E109" s="860"/>
      <c r="F109" s="861"/>
      <c r="G109" s="868"/>
      <c r="H109" s="861"/>
      <c r="J109" s="51"/>
    </row>
    <row r="110" spans="1:10" s="52" customFormat="1" ht="12.75">
      <c r="A110" s="857"/>
      <c r="B110" s="865"/>
      <c r="C110" s="866"/>
      <c r="D110" s="867"/>
      <c r="E110" s="860"/>
      <c r="F110" s="861"/>
      <c r="G110" s="868"/>
      <c r="H110" s="861"/>
      <c r="J110" s="51"/>
    </row>
    <row r="111" spans="1:10" ht="13.5" customHeight="1">
      <c r="A111" s="857"/>
      <c r="B111" s="865"/>
      <c r="C111" s="866"/>
      <c r="D111" s="879"/>
      <c r="E111" s="860"/>
    </row>
    <row r="112" spans="1:10" ht="13.5" customHeight="1">
      <c r="A112" s="857"/>
      <c r="B112" s="865"/>
      <c r="C112" s="866"/>
      <c r="D112" s="878"/>
      <c r="E112" s="860"/>
    </row>
    <row r="113" spans="1:10" s="52" customFormat="1" ht="12.75">
      <c r="A113" s="857"/>
      <c r="B113" s="860"/>
      <c r="C113" s="877"/>
      <c r="D113" s="885"/>
      <c r="E113" s="860"/>
      <c r="F113" s="861"/>
      <c r="G113" s="868"/>
      <c r="H113" s="861"/>
      <c r="J113" s="51"/>
    </row>
    <row r="114" spans="1:10" s="52" customFormat="1" ht="12.75">
      <c r="A114" s="857"/>
      <c r="B114" s="860"/>
      <c r="C114" s="877"/>
      <c r="D114" s="877"/>
      <c r="E114" s="860"/>
      <c r="F114" s="861"/>
      <c r="G114" s="868"/>
      <c r="H114" s="861"/>
      <c r="J114" s="51"/>
    </row>
    <row r="115" spans="1:10" s="52" customFormat="1" ht="12.75">
      <c r="A115" s="857"/>
      <c r="B115" s="874"/>
      <c r="C115" s="883"/>
      <c r="D115" s="876"/>
      <c r="E115" s="857"/>
      <c r="F115" s="861"/>
      <c r="G115" s="868"/>
      <c r="H115" s="861"/>
      <c r="J115" s="51"/>
    </row>
    <row r="116" spans="1:10" s="52" customFormat="1" ht="12.75">
      <c r="A116" s="857"/>
      <c r="B116" s="865"/>
      <c r="C116" s="886"/>
      <c r="D116" s="879"/>
      <c r="E116" s="860"/>
      <c r="F116" s="861"/>
      <c r="G116" s="868"/>
      <c r="H116" s="861"/>
      <c r="J116" s="51"/>
    </row>
    <row r="117" spans="1:10" s="52" customFormat="1" ht="12.75">
      <c r="A117" s="857"/>
      <c r="B117" s="865"/>
      <c r="C117" s="886"/>
      <c r="D117" s="879"/>
      <c r="E117" s="860"/>
      <c r="F117" s="861"/>
      <c r="G117" s="868"/>
      <c r="H117" s="861"/>
      <c r="J117" s="51"/>
    </row>
    <row r="118" spans="1:10" s="52" customFormat="1" ht="12.75">
      <c r="A118" s="857"/>
      <c r="B118" s="860"/>
      <c r="C118" s="877"/>
      <c r="D118" s="885"/>
      <c r="E118" s="860"/>
      <c r="F118" s="861"/>
      <c r="G118" s="868"/>
      <c r="H118" s="861"/>
      <c r="J118" s="51"/>
    </row>
    <row r="119" spans="1:10" s="52" customFormat="1" ht="12.75">
      <c r="A119" s="857"/>
      <c r="B119" s="860"/>
      <c r="C119" s="877"/>
      <c r="D119" s="877"/>
      <c r="E119" s="860"/>
      <c r="F119" s="861"/>
      <c r="G119" s="868"/>
      <c r="H119" s="861"/>
      <c r="J119" s="51"/>
    </row>
    <row r="120" spans="1:10" s="52" customFormat="1" ht="12.75">
      <c r="A120" s="857"/>
      <c r="B120" s="874"/>
      <c r="C120" s="883"/>
      <c r="D120" s="876"/>
      <c r="E120" s="857"/>
      <c r="F120" s="861"/>
      <c r="G120" s="868"/>
      <c r="H120" s="861"/>
      <c r="J120" s="51"/>
    </row>
    <row r="121" spans="1:10" ht="13.5" customHeight="1">
      <c r="A121" s="857"/>
      <c r="B121" s="874"/>
      <c r="C121" s="883"/>
      <c r="D121" s="876"/>
      <c r="E121" s="857"/>
    </row>
    <row r="122" spans="1:10" s="52" customFormat="1" ht="12.75">
      <c r="A122" s="857"/>
      <c r="B122" s="865"/>
      <c r="C122" s="886"/>
      <c r="D122" s="878"/>
      <c r="E122" s="860"/>
      <c r="F122" s="861"/>
      <c r="G122" s="868"/>
      <c r="H122" s="861"/>
      <c r="J122" s="51"/>
    </row>
    <row r="123" spans="1:10" s="52" customFormat="1" ht="12.75">
      <c r="A123" s="857"/>
      <c r="B123" s="865"/>
      <c r="C123" s="886"/>
      <c r="D123" s="879"/>
      <c r="E123" s="860"/>
      <c r="F123" s="861"/>
      <c r="G123" s="868"/>
      <c r="H123" s="861"/>
      <c r="J123" s="51"/>
    </row>
    <row r="124" spans="1:10" ht="13.5" customHeight="1">
      <c r="A124" s="857"/>
      <c r="B124" s="865"/>
      <c r="C124" s="886"/>
      <c r="D124" s="878"/>
      <c r="E124" s="860"/>
    </row>
    <row r="125" spans="1:10" ht="13.5" customHeight="1">
      <c r="A125" s="857"/>
      <c r="B125" s="865"/>
      <c r="C125" s="886"/>
      <c r="D125" s="878"/>
      <c r="E125" s="860"/>
    </row>
    <row r="126" spans="1:10" s="52" customFormat="1" ht="12.75">
      <c r="A126" s="857"/>
      <c r="B126" s="865"/>
      <c r="C126" s="886"/>
      <c r="D126" s="878"/>
      <c r="E126" s="860"/>
      <c r="F126" s="861"/>
      <c r="G126" s="868"/>
      <c r="H126" s="861"/>
      <c r="J126" s="51"/>
    </row>
    <row r="127" spans="1:10" s="52" customFormat="1" ht="12.75">
      <c r="A127" s="857"/>
      <c r="B127" s="865"/>
      <c r="C127" s="886"/>
      <c r="D127" s="879"/>
      <c r="E127" s="860"/>
      <c r="F127" s="861"/>
      <c r="G127" s="868"/>
      <c r="H127" s="861"/>
      <c r="J127" s="51"/>
    </row>
    <row r="128" spans="1:10" ht="13.5" customHeight="1">
      <c r="A128" s="857"/>
      <c r="B128" s="860"/>
      <c r="C128" s="877"/>
      <c r="D128" s="877"/>
      <c r="E128" s="860"/>
    </row>
    <row r="129" spans="1:10" ht="13.5" customHeight="1">
      <c r="B129" s="840"/>
      <c r="C129" s="888"/>
      <c r="D129" s="889"/>
      <c r="E129" s="887"/>
    </row>
    <row r="130" spans="1:10" ht="13.5" customHeight="1">
      <c r="B130" s="848"/>
      <c r="C130" s="890"/>
      <c r="D130" s="425"/>
    </row>
    <row r="133" spans="1:10" ht="13.5" customHeight="1">
      <c r="B133" s="840"/>
      <c r="C133" s="888"/>
      <c r="D133" s="889"/>
      <c r="E133" s="887"/>
    </row>
    <row r="134" spans="1:10" ht="13.5" customHeight="1">
      <c r="B134" s="848"/>
      <c r="C134" s="890"/>
      <c r="D134" s="425"/>
    </row>
    <row r="135" spans="1:10" s="52" customFormat="1" ht="12.75">
      <c r="A135" s="887"/>
      <c r="B135" s="839"/>
      <c r="C135" s="51"/>
      <c r="D135" s="891"/>
      <c r="E135" s="839"/>
      <c r="F135" s="861"/>
      <c r="G135" s="868"/>
      <c r="H135" s="861"/>
      <c r="J135" s="51"/>
    </row>
    <row r="136" spans="1:10" ht="13.5" customHeight="1">
      <c r="D136" s="891"/>
    </row>
    <row r="137" spans="1:10" ht="13.5" customHeight="1">
      <c r="D137" s="891"/>
    </row>
    <row r="138" spans="1:10" ht="13.5" customHeight="1">
      <c r="D138" s="891"/>
    </row>
    <row r="139" spans="1:10" ht="13.5" customHeight="1">
      <c r="D139" s="891"/>
    </row>
    <row r="142" spans="1:10" ht="13.5" customHeight="1">
      <c r="B142" s="848"/>
      <c r="C142" s="890"/>
      <c r="D142" s="425"/>
    </row>
    <row r="143" spans="1:10" ht="13.5" customHeight="1">
      <c r="D143" s="892"/>
    </row>
    <row r="149" spans="1:10" s="113" customFormat="1" ht="13.5" customHeight="1">
      <c r="A149" s="887"/>
      <c r="B149" s="839"/>
      <c r="C149" s="51"/>
      <c r="D149" s="51"/>
      <c r="E149" s="839"/>
      <c r="F149" s="861"/>
      <c r="G149" s="868"/>
      <c r="H149" s="861"/>
      <c r="I149" s="51"/>
      <c r="J149" s="51"/>
    </row>
    <row r="150" spans="1:10" s="113" customFormat="1" ht="13.5" customHeight="1">
      <c r="A150" s="887"/>
      <c r="B150" s="839"/>
      <c r="C150" s="51"/>
      <c r="D150" s="51"/>
      <c r="E150" s="839"/>
      <c r="F150" s="861"/>
      <c r="G150" s="868"/>
      <c r="H150" s="861"/>
      <c r="I150" s="51"/>
      <c r="J150" s="51"/>
    </row>
    <row r="151" spans="1:10" s="113" customFormat="1" ht="13.5" customHeight="1">
      <c r="A151" s="887"/>
      <c r="B151" s="839"/>
      <c r="C151" s="51"/>
      <c r="D151" s="51"/>
      <c r="E151" s="839"/>
      <c r="F151" s="861"/>
      <c r="G151" s="868"/>
      <c r="H151" s="861"/>
      <c r="I151" s="51"/>
      <c r="J151" s="51"/>
    </row>
    <row r="152" spans="1:10" s="113" customFormat="1" ht="13.5" customHeight="1">
      <c r="A152" s="887"/>
      <c r="B152" s="839"/>
      <c r="C152" s="51"/>
      <c r="D152" s="51"/>
      <c r="E152" s="839"/>
      <c r="F152" s="861"/>
      <c r="G152" s="868"/>
      <c r="H152" s="861"/>
      <c r="I152" s="51"/>
      <c r="J152" s="51"/>
    </row>
    <row r="153" spans="1:10" s="113" customFormat="1" ht="13.5" customHeight="1">
      <c r="A153" s="887"/>
      <c r="B153" s="839"/>
      <c r="C153" s="51"/>
      <c r="D153" s="51"/>
      <c r="E153" s="839"/>
      <c r="F153" s="861"/>
      <c r="G153" s="868"/>
      <c r="H153" s="861"/>
      <c r="I153" s="51"/>
      <c r="J153" s="51"/>
    </row>
    <row r="154" spans="1:10" s="113" customFormat="1" ht="13.5" customHeight="1">
      <c r="A154" s="887"/>
      <c r="B154" s="839"/>
      <c r="C154" s="51"/>
      <c r="D154" s="51"/>
      <c r="E154" s="839"/>
      <c r="F154" s="861"/>
      <c r="G154" s="868"/>
      <c r="H154" s="861"/>
      <c r="I154" s="51"/>
      <c r="J154" s="51"/>
    </row>
    <row r="155" spans="1:10" s="113" customFormat="1" ht="13.5" customHeight="1">
      <c r="A155" s="887"/>
      <c r="B155" s="839"/>
      <c r="C155" s="51"/>
      <c r="D155" s="51"/>
      <c r="E155" s="839"/>
      <c r="F155" s="861"/>
      <c r="G155" s="868"/>
      <c r="H155" s="861"/>
      <c r="I155" s="51"/>
      <c r="J155" s="51"/>
    </row>
    <row r="156" spans="1:10" s="113" customFormat="1" ht="13.5" customHeight="1">
      <c r="A156" s="887"/>
      <c r="B156" s="839"/>
      <c r="C156" s="51"/>
      <c r="D156" s="51"/>
      <c r="E156" s="839"/>
      <c r="F156" s="861"/>
      <c r="G156" s="868"/>
      <c r="H156" s="861"/>
      <c r="I156" s="51"/>
      <c r="J156" s="51"/>
    </row>
    <row r="157" spans="1:10" s="113" customFormat="1" ht="13.5" customHeight="1">
      <c r="A157" s="887"/>
      <c r="B157" s="839"/>
      <c r="C157" s="51"/>
      <c r="D157" s="51"/>
      <c r="E157" s="839"/>
      <c r="F157" s="861"/>
      <c r="G157" s="868"/>
      <c r="H157" s="861"/>
      <c r="I157" s="51"/>
      <c r="J157" s="51"/>
    </row>
    <row r="158" spans="1:10" s="113" customFormat="1" ht="13.5" customHeight="1">
      <c r="A158" s="887"/>
      <c r="B158" s="839"/>
      <c r="C158" s="51"/>
      <c r="D158" s="51"/>
      <c r="E158" s="839"/>
      <c r="F158" s="861"/>
      <c r="G158" s="868"/>
      <c r="H158" s="861"/>
      <c r="I158" s="51"/>
      <c r="J158" s="51"/>
    </row>
    <row r="159" spans="1:10" s="113" customFormat="1" ht="13.5" customHeight="1">
      <c r="A159" s="887"/>
      <c r="B159" s="839"/>
      <c r="C159" s="51"/>
      <c r="D159" s="51"/>
      <c r="E159" s="839"/>
      <c r="F159" s="861"/>
      <c r="G159" s="868"/>
      <c r="H159" s="861"/>
      <c r="I159" s="51"/>
      <c r="J159" s="51"/>
    </row>
    <row r="160" spans="1:10" s="113" customFormat="1" ht="13.5" customHeight="1">
      <c r="A160" s="887"/>
      <c r="B160" s="839"/>
      <c r="C160" s="51"/>
      <c r="D160" s="51"/>
      <c r="E160" s="839"/>
      <c r="F160" s="861"/>
      <c r="G160" s="868"/>
      <c r="H160" s="861"/>
      <c r="I160" s="51"/>
      <c r="J160" s="51"/>
    </row>
    <row r="161" spans="1:10" s="113" customFormat="1" ht="13.5" customHeight="1">
      <c r="A161" s="887"/>
      <c r="B161" s="839"/>
      <c r="C161" s="51"/>
      <c r="D161" s="51"/>
      <c r="E161" s="839"/>
      <c r="F161" s="861"/>
      <c r="G161" s="868"/>
      <c r="H161" s="861"/>
      <c r="I161" s="51"/>
      <c r="J161" s="51"/>
    </row>
    <row r="162" spans="1:10" s="113" customFormat="1" ht="13.5" customHeight="1">
      <c r="A162" s="887"/>
      <c r="B162" s="839"/>
      <c r="C162" s="51"/>
      <c r="D162" s="51"/>
      <c r="E162" s="839"/>
      <c r="F162" s="861"/>
      <c r="G162" s="868"/>
      <c r="H162" s="861"/>
      <c r="I162" s="51"/>
      <c r="J162" s="51"/>
    </row>
    <row r="163" spans="1:10" s="113" customFormat="1" ht="13.5" customHeight="1">
      <c r="A163" s="887"/>
      <c r="B163" s="839"/>
      <c r="C163" s="51"/>
      <c r="D163" s="51"/>
      <c r="E163" s="839"/>
      <c r="F163" s="861"/>
      <c r="G163" s="868"/>
      <c r="H163" s="861"/>
      <c r="I163" s="51"/>
      <c r="J163" s="51"/>
    </row>
    <row r="164" spans="1:10" s="113" customFormat="1" ht="13.5" customHeight="1">
      <c r="A164" s="887"/>
      <c r="B164" s="839"/>
      <c r="C164" s="51"/>
      <c r="D164" s="51"/>
      <c r="E164" s="839"/>
      <c r="F164" s="861"/>
      <c r="G164" s="868"/>
      <c r="H164" s="861"/>
      <c r="I164" s="51"/>
      <c r="J164" s="51"/>
    </row>
    <row r="165" spans="1:10" s="113" customFormat="1" ht="13.5" customHeight="1">
      <c r="A165" s="887"/>
      <c r="B165" s="839"/>
      <c r="C165" s="51"/>
      <c r="D165" s="51"/>
      <c r="E165" s="839"/>
      <c r="F165" s="861"/>
      <c r="G165" s="868"/>
      <c r="H165" s="861"/>
      <c r="I165" s="51"/>
      <c r="J165" s="51"/>
    </row>
    <row r="166" spans="1:10" s="113" customFormat="1" ht="13.5" customHeight="1">
      <c r="A166" s="887"/>
      <c r="B166" s="839"/>
      <c r="C166" s="51"/>
      <c r="D166" s="51"/>
      <c r="E166" s="839"/>
      <c r="F166" s="861"/>
      <c r="G166" s="868"/>
      <c r="H166" s="861"/>
      <c r="I166" s="51"/>
      <c r="J166" s="51"/>
    </row>
    <row r="167" spans="1:10" s="113" customFormat="1" ht="13.5" customHeight="1">
      <c r="A167" s="887"/>
      <c r="B167" s="839"/>
      <c r="C167" s="51"/>
      <c r="D167" s="51"/>
      <c r="E167" s="839"/>
      <c r="F167" s="861"/>
      <c r="G167" s="868"/>
      <c r="H167" s="861"/>
      <c r="I167" s="51"/>
      <c r="J167" s="51"/>
    </row>
    <row r="168" spans="1:10" s="113" customFormat="1" ht="13.5" customHeight="1">
      <c r="A168" s="887"/>
      <c r="B168" s="839"/>
      <c r="C168" s="51"/>
      <c r="D168" s="51"/>
      <c r="E168" s="839"/>
      <c r="F168" s="861"/>
      <c r="G168" s="868"/>
      <c r="H168" s="861"/>
      <c r="I168" s="51"/>
      <c r="J168" s="51"/>
    </row>
    <row r="169" spans="1:10" s="113" customFormat="1" ht="13.5" customHeight="1">
      <c r="A169" s="887"/>
      <c r="B169" s="839"/>
      <c r="C169" s="51"/>
      <c r="D169" s="51"/>
      <c r="E169" s="839"/>
      <c r="F169" s="861"/>
      <c r="G169" s="868"/>
      <c r="H169" s="861"/>
      <c r="I169" s="51"/>
      <c r="J169" s="51"/>
    </row>
    <row r="170" spans="1:10" s="113" customFormat="1" ht="13.5" customHeight="1">
      <c r="A170" s="887"/>
      <c r="B170" s="839"/>
      <c r="C170" s="51"/>
      <c r="D170" s="51"/>
      <c r="E170" s="839"/>
      <c r="F170" s="861"/>
      <c r="G170" s="868"/>
      <c r="H170" s="861"/>
      <c r="I170" s="51"/>
      <c r="J170" s="51"/>
    </row>
    <row r="171" spans="1:10" s="113" customFormat="1" ht="13.5" customHeight="1">
      <c r="A171" s="887"/>
      <c r="B171" s="839"/>
      <c r="C171" s="51"/>
      <c r="D171" s="51"/>
      <c r="E171" s="839"/>
      <c r="F171" s="861"/>
      <c r="G171" s="868"/>
      <c r="H171" s="861"/>
      <c r="I171" s="51"/>
      <c r="J171" s="51"/>
    </row>
    <row r="172" spans="1:10" s="113" customFormat="1" ht="13.5" customHeight="1">
      <c r="A172" s="887"/>
      <c r="B172" s="839"/>
      <c r="C172" s="51"/>
      <c r="D172" s="51"/>
      <c r="E172" s="839"/>
      <c r="F172" s="861"/>
      <c r="G172" s="868"/>
      <c r="H172" s="861"/>
      <c r="I172" s="51"/>
      <c r="J172" s="51"/>
    </row>
    <row r="173" spans="1:10" s="113" customFormat="1" ht="13.5" customHeight="1">
      <c r="A173" s="887"/>
      <c r="B173" s="839"/>
      <c r="C173" s="51"/>
      <c r="D173" s="51"/>
      <c r="E173" s="839"/>
      <c r="F173" s="861"/>
      <c r="G173" s="868"/>
      <c r="H173" s="861"/>
      <c r="I173" s="51"/>
      <c r="J173" s="51"/>
    </row>
    <row r="174" spans="1:10" s="113" customFormat="1" ht="13.5" customHeight="1">
      <c r="A174" s="887"/>
      <c r="B174" s="839"/>
      <c r="C174" s="51"/>
      <c r="D174" s="51"/>
      <c r="E174" s="839"/>
      <c r="F174" s="861"/>
      <c r="G174" s="868"/>
      <c r="H174" s="861"/>
      <c r="I174" s="51"/>
      <c r="J174" s="51"/>
    </row>
    <row r="175" spans="1:10" s="113" customFormat="1" ht="13.5" customHeight="1">
      <c r="A175" s="887"/>
      <c r="B175" s="839"/>
      <c r="C175" s="51"/>
      <c r="D175" s="51"/>
      <c r="E175" s="839"/>
      <c r="F175" s="861"/>
      <c r="G175" s="868"/>
      <c r="H175" s="861"/>
      <c r="I175" s="51"/>
      <c r="J175" s="51"/>
    </row>
    <row r="176" spans="1:10" s="113" customFormat="1" ht="13.5" customHeight="1">
      <c r="A176" s="887"/>
      <c r="B176" s="839"/>
      <c r="C176" s="51"/>
      <c r="D176" s="51"/>
      <c r="E176" s="839"/>
      <c r="F176" s="861"/>
      <c r="G176" s="868"/>
      <c r="H176" s="861"/>
      <c r="I176" s="51"/>
      <c r="J176" s="51"/>
    </row>
    <row r="177" spans="1:10" s="113" customFormat="1" ht="13.5" customHeight="1">
      <c r="A177" s="887"/>
      <c r="B177" s="839"/>
      <c r="C177" s="51"/>
      <c r="D177" s="51"/>
      <c r="E177" s="839"/>
      <c r="F177" s="861"/>
      <c r="G177" s="868"/>
      <c r="H177" s="861"/>
      <c r="I177" s="51"/>
      <c r="J177" s="51"/>
    </row>
    <row r="178" spans="1:10" s="113" customFormat="1" ht="13.5" customHeight="1">
      <c r="A178" s="887"/>
      <c r="B178" s="839"/>
      <c r="C178" s="51"/>
      <c r="D178" s="51"/>
      <c r="E178" s="839"/>
      <c r="F178" s="861"/>
      <c r="G178" s="868"/>
      <c r="H178" s="861"/>
      <c r="I178" s="51"/>
      <c r="J178" s="51"/>
    </row>
    <row r="179" spans="1:10" s="113" customFormat="1" ht="13.5" customHeight="1">
      <c r="A179" s="887"/>
      <c r="B179" s="839"/>
      <c r="C179" s="51"/>
      <c r="D179" s="51"/>
      <c r="E179" s="839"/>
      <c r="F179" s="861"/>
      <c r="G179" s="868"/>
      <c r="H179" s="861"/>
      <c r="I179" s="51"/>
      <c r="J179" s="51"/>
    </row>
    <row r="180" spans="1:10" s="113" customFormat="1" ht="13.5" customHeight="1">
      <c r="A180" s="887"/>
      <c r="B180" s="839"/>
      <c r="C180" s="51"/>
      <c r="D180" s="51"/>
      <c r="E180" s="839"/>
      <c r="F180" s="861"/>
      <c r="G180" s="868"/>
      <c r="H180" s="861"/>
      <c r="I180" s="51"/>
      <c r="J180" s="51"/>
    </row>
    <row r="181" spans="1:10" s="113" customFormat="1" ht="13.5" customHeight="1">
      <c r="A181" s="887"/>
      <c r="B181" s="839"/>
      <c r="C181" s="51"/>
      <c r="D181" s="51"/>
      <c r="E181" s="839"/>
      <c r="F181" s="861"/>
      <c r="G181" s="868"/>
      <c r="H181" s="861"/>
      <c r="I181" s="51"/>
      <c r="J181" s="51"/>
    </row>
    <row r="182" spans="1:10" s="113" customFormat="1" ht="13.5" customHeight="1">
      <c r="A182" s="887"/>
      <c r="B182" s="839"/>
      <c r="C182" s="51"/>
      <c r="D182" s="51"/>
      <c r="E182" s="839"/>
      <c r="F182" s="861"/>
      <c r="G182" s="868"/>
      <c r="H182" s="861"/>
      <c r="I182" s="51"/>
      <c r="J182" s="51"/>
    </row>
    <row r="183" spans="1:10" ht="13.5" customHeight="1">
      <c r="H183" s="51"/>
    </row>
    <row r="184" spans="1:10" ht="13.5" customHeight="1">
      <c r="H184" s="51"/>
    </row>
    <row r="185" spans="1:10" ht="13.5" customHeight="1">
      <c r="H185" s="51"/>
    </row>
    <row r="186" spans="1:10" ht="13.5" customHeight="1">
      <c r="H186" s="51"/>
    </row>
    <row r="187" spans="1:10" ht="13.5" customHeight="1">
      <c r="H187" s="51"/>
    </row>
    <row r="188" spans="1:10" ht="13.5" customHeight="1">
      <c r="H188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80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2" manualBreakCount="2">
    <brk id="35" max="8" man="1"/>
    <brk id="59" max="8" man="1"/>
  </rowBreak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1">
    <tabColor rgb="FFFFFF99"/>
  </sheetPr>
  <dimension ref="A1:I29"/>
  <sheetViews>
    <sheetView view="pageBreakPreview" topLeftCell="B1" zoomScaleNormal="100" zoomScaleSheetLayoutView="100" workbookViewId="0">
      <selection activeCell="F20" sqref="F20"/>
    </sheetView>
  </sheetViews>
  <sheetFormatPr defaultRowHeight="12.75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253" width="9.140625" style="51"/>
    <col min="254" max="254" width="5.7109375" style="51" customWidth="1"/>
    <col min="255" max="255" width="8.7109375" style="51" customWidth="1"/>
    <col min="256" max="256" width="12.7109375" style="51" customWidth="1"/>
    <col min="257" max="257" width="60.7109375" style="51" customWidth="1"/>
    <col min="258" max="258" width="4.7109375" style="51" customWidth="1"/>
    <col min="259" max="259" width="11.7109375" style="51" customWidth="1"/>
    <col min="260" max="260" width="12.7109375" style="51" customWidth="1"/>
    <col min="261" max="261" width="16.7109375" style="51" customWidth="1"/>
    <col min="262" max="262" width="13.5703125" style="51" customWidth="1"/>
    <col min="263" max="509" width="9.140625" style="51"/>
    <col min="510" max="510" width="5.7109375" style="51" customWidth="1"/>
    <col min="511" max="511" width="8.7109375" style="51" customWidth="1"/>
    <col min="512" max="512" width="12.7109375" style="51" customWidth="1"/>
    <col min="513" max="513" width="60.7109375" style="51" customWidth="1"/>
    <col min="514" max="514" width="4.7109375" style="51" customWidth="1"/>
    <col min="515" max="515" width="11.7109375" style="51" customWidth="1"/>
    <col min="516" max="516" width="12.7109375" style="51" customWidth="1"/>
    <col min="517" max="517" width="16.7109375" style="51" customWidth="1"/>
    <col min="518" max="518" width="13.5703125" style="51" customWidth="1"/>
    <col min="519" max="765" width="9.140625" style="51"/>
    <col min="766" max="766" width="5.7109375" style="51" customWidth="1"/>
    <col min="767" max="767" width="8.7109375" style="51" customWidth="1"/>
    <col min="768" max="768" width="12.7109375" style="51" customWidth="1"/>
    <col min="769" max="769" width="60.7109375" style="51" customWidth="1"/>
    <col min="770" max="770" width="4.7109375" style="51" customWidth="1"/>
    <col min="771" max="771" width="11.7109375" style="51" customWidth="1"/>
    <col min="772" max="772" width="12.7109375" style="51" customWidth="1"/>
    <col min="773" max="773" width="16.7109375" style="51" customWidth="1"/>
    <col min="774" max="774" width="13.5703125" style="51" customWidth="1"/>
    <col min="775" max="1021" width="9.140625" style="51"/>
    <col min="1022" max="1022" width="5.7109375" style="51" customWidth="1"/>
    <col min="1023" max="1023" width="8.7109375" style="51" customWidth="1"/>
    <col min="1024" max="1024" width="12.7109375" style="51" customWidth="1"/>
    <col min="1025" max="1025" width="60.7109375" style="51" customWidth="1"/>
    <col min="1026" max="1026" width="4.7109375" style="51" customWidth="1"/>
    <col min="1027" max="1027" width="11.7109375" style="51" customWidth="1"/>
    <col min="1028" max="1028" width="12.7109375" style="51" customWidth="1"/>
    <col min="1029" max="1029" width="16.7109375" style="51" customWidth="1"/>
    <col min="1030" max="1030" width="13.5703125" style="51" customWidth="1"/>
    <col min="1031" max="1277" width="9.140625" style="51"/>
    <col min="1278" max="1278" width="5.7109375" style="51" customWidth="1"/>
    <col min="1279" max="1279" width="8.7109375" style="51" customWidth="1"/>
    <col min="1280" max="1280" width="12.7109375" style="51" customWidth="1"/>
    <col min="1281" max="1281" width="60.7109375" style="51" customWidth="1"/>
    <col min="1282" max="1282" width="4.7109375" style="51" customWidth="1"/>
    <col min="1283" max="1283" width="11.7109375" style="51" customWidth="1"/>
    <col min="1284" max="1284" width="12.7109375" style="51" customWidth="1"/>
    <col min="1285" max="1285" width="16.7109375" style="51" customWidth="1"/>
    <col min="1286" max="1286" width="13.5703125" style="51" customWidth="1"/>
    <col min="1287" max="1533" width="9.140625" style="51"/>
    <col min="1534" max="1534" width="5.7109375" style="51" customWidth="1"/>
    <col min="1535" max="1535" width="8.7109375" style="51" customWidth="1"/>
    <col min="1536" max="1536" width="12.7109375" style="51" customWidth="1"/>
    <col min="1537" max="1537" width="60.7109375" style="51" customWidth="1"/>
    <col min="1538" max="1538" width="4.7109375" style="51" customWidth="1"/>
    <col min="1539" max="1539" width="11.7109375" style="51" customWidth="1"/>
    <col min="1540" max="1540" width="12.7109375" style="51" customWidth="1"/>
    <col min="1541" max="1541" width="16.7109375" style="51" customWidth="1"/>
    <col min="1542" max="1542" width="13.5703125" style="51" customWidth="1"/>
    <col min="1543" max="1789" width="9.140625" style="51"/>
    <col min="1790" max="1790" width="5.7109375" style="51" customWidth="1"/>
    <col min="1791" max="1791" width="8.7109375" style="51" customWidth="1"/>
    <col min="1792" max="1792" width="12.7109375" style="51" customWidth="1"/>
    <col min="1793" max="1793" width="60.7109375" style="51" customWidth="1"/>
    <col min="1794" max="1794" width="4.7109375" style="51" customWidth="1"/>
    <col min="1795" max="1795" width="11.7109375" style="51" customWidth="1"/>
    <col min="1796" max="1796" width="12.7109375" style="51" customWidth="1"/>
    <col min="1797" max="1797" width="16.7109375" style="51" customWidth="1"/>
    <col min="1798" max="1798" width="13.5703125" style="51" customWidth="1"/>
    <col min="1799" max="2045" width="9.140625" style="51"/>
    <col min="2046" max="2046" width="5.7109375" style="51" customWidth="1"/>
    <col min="2047" max="2047" width="8.7109375" style="51" customWidth="1"/>
    <col min="2048" max="2048" width="12.7109375" style="51" customWidth="1"/>
    <col min="2049" max="2049" width="60.7109375" style="51" customWidth="1"/>
    <col min="2050" max="2050" width="4.7109375" style="51" customWidth="1"/>
    <col min="2051" max="2051" width="11.7109375" style="51" customWidth="1"/>
    <col min="2052" max="2052" width="12.7109375" style="51" customWidth="1"/>
    <col min="2053" max="2053" width="16.7109375" style="51" customWidth="1"/>
    <col min="2054" max="2054" width="13.5703125" style="51" customWidth="1"/>
    <col min="2055" max="2301" width="9.140625" style="51"/>
    <col min="2302" max="2302" width="5.7109375" style="51" customWidth="1"/>
    <col min="2303" max="2303" width="8.7109375" style="51" customWidth="1"/>
    <col min="2304" max="2304" width="12.7109375" style="51" customWidth="1"/>
    <col min="2305" max="2305" width="60.7109375" style="51" customWidth="1"/>
    <col min="2306" max="2306" width="4.7109375" style="51" customWidth="1"/>
    <col min="2307" max="2307" width="11.7109375" style="51" customWidth="1"/>
    <col min="2308" max="2308" width="12.7109375" style="51" customWidth="1"/>
    <col min="2309" max="2309" width="16.7109375" style="51" customWidth="1"/>
    <col min="2310" max="2310" width="13.5703125" style="51" customWidth="1"/>
    <col min="2311" max="2557" width="9.140625" style="51"/>
    <col min="2558" max="2558" width="5.7109375" style="51" customWidth="1"/>
    <col min="2559" max="2559" width="8.7109375" style="51" customWidth="1"/>
    <col min="2560" max="2560" width="12.7109375" style="51" customWidth="1"/>
    <col min="2561" max="2561" width="60.7109375" style="51" customWidth="1"/>
    <col min="2562" max="2562" width="4.7109375" style="51" customWidth="1"/>
    <col min="2563" max="2563" width="11.7109375" style="51" customWidth="1"/>
    <col min="2564" max="2564" width="12.7109375" style="51" customWidth="1"/>
    <col min="2565" max="2565" width="16.7109375" style="51" customWidth="1"/>
    <col min="2566" max="2566" width="13.5703125" style="51" customWidth="1"/>
    <col min="2567" max="2813" width="9.140625" style="51"/>
    <col min="2814" max="2814" width="5.7109375" style="51" customWidth="1"/>
    <col min="2815" max="2815" width="8.7109375" style="51" customWidth="1"/>
    <col min="2816" max="2816" width="12.7109375" style="51" customWidth="1"/>
    <col min="2817" max="2817" width="60.7109375" style="51" customWidth="1"/>
    <col min="2818" max="2818" width="4.7109375" style="51" customWidth="1"/>
    <col min="2819" max="2819" width="11.7109375" style="51" customWidth="1"/>
    <col min="2820" max="2820" width="12.7109375" style="51" customWidth="1"/>
    <col min="2821" max="2821" width="16.7109375" style="51" customWidth="1"/>
    <col min="2822" max="2822" width="13.5703125" style="51" customWidth="1"/>
    <col min="2823" max="3069" width="9.140625" style="51"/>
    <col min="3070" max="3070" width="5.7109375" style="51" customWidth="1"/>
    <col min="3071" max="3071" width="8.7109375" style="51" customWidth="1"/>
    <col min="3072" max="3072" width="12.7109375" style="51" customWidth="1"/>
    <col min="3073" max="3073" width="60.7109375" style="51" customWidth="1"/>
    <col min="3074" max="3074" width="4.7109375" style="51" customWidth="1"/>
    <col min="3075" max="3075" width="11.7109375" style="51" customWidth="1"/>
    <col min="3076" max="3076" width="12.7109375" style="51" customWidth="1"/>
    <col min="3077" max="3077" width="16.7109375" style="51" customWidth="1"/>
    <col min="3078" max="3078" width="13.5703125" style="51" customWidth="1"/>
    <col min="3079" max="3325" width="9.140625" style="51"/>
    <col min="3326" max="3326" width="5.7109375" style="51" customWidth="1"/>
    <col min="3327" max="3327" width="8.7109375" style="51" customWidth="1"/>
    <col min="3328" max="3328" width="12.7109375" style="51" customWidth="1"/>
    <col min="3329" max="3329" width="60.7109375" style="51" customWidth="1"/>
    <col min="3330" max="3330" width="4.7109375" style="51" customWidth="1"/>
    <col min="3331" max="3331" width="11.7109375" style="51" customWidth="1"/>
    <col min="3332" max="3332" width="12.7109375" style="51" customWidth="1"/>
    <col min="3333" max="3333" width="16.7109375" style="51" customWidth="1"/>
    <col min="3334" max="3334" width="13.5703125" style="51" customWidth="1"/>
    <col min="3335" max="3581" width="9.140625" style="51"/>
    <col min="3582" max="3582" width="5.7109375" style="51" customWidth="1"/>
    <col min="3583" max="3583" width="8.7109375" style="51" customWidth="1"/>
    <col min="3584" max="3584" width="12.7109375" style="51" customWidth="1"/>
    <col min="3585" max="3585" width="60.7109375" style="51" customWidth="1"/>
    <col min="3586" max="3586" width="4.7109375" style="51" customWidth="1"/>
    <col min="3587" max="3587" width="11.7109375" style="51" customWidth="1"/>
    <col min="3588" max="3588" width="12.7109375" style="51" customWidth="1"/>
    <col min="3589" max="3589" width="16.7109375" style="51" customWidth="1"/>
    <col min="3590" max="3590" width="13.5703125" style="51" customWidth="1"/>
    <col min="3591" max="3837" width="9.140625" style="51"/>
    <col min="3838" max="3838" width="5.7109375" style="51" customWidth="1"/>
    <col min="3839" max="3839" width="8.7109375" style="51" customWidth="1"/>
    <col min="3840" max="3840" width="12.7109375" style="51" customWidth="1"/>
    <col min="3841" max="3841" width="60.7109375" style="51" customWidth="1"/>
    <col min="3842" max="3842" width="4.7109375" style="51" customWidth="1"/>
    <col min="3843" max="3843" width="11.7109375" style="51" customWidth="1"/>
    <col min="3844" max="3844" width="12.7109375" style="51" customWidth="1"/>
    <col min="3845" max="3845" width="16.7109375" style="51" customWidth="1"/>
    <col min="3846" max="3846" width="13.5703125" style="51" customWidth="1"/>
    <col min="3847" max="4093" width="9.140625" style="51"/>
    <col min="4094" max="4094" width="5.7109375" style="51" customWidth="1"/>
    <col min="4095" max="4095" width="8.7109375" style="51" customWidth="1"/>
    <col min="4096" max="4096" width="12.7109375" style="51" customWidth="1"/>
    <col min="4097" max="4097" width="60.7109375" style="51" customWidth="1"/>
    <col min="4098" max="4098" width="4.7109375" style="51" customWidth="1"/>
    <col min="4099" max="4099" width="11.7109375" style="51" customWidth="1"/>
    <col min="4100" max="4100" width="12.7109375" style="51" customWidth="1"/>
    <col min="4101" max="4101" width="16.7109375" style="51" customWidth="1"/>
    <col min="4102" max="4102" width="13.5703125" style="51" customWidth="1"/>
    <col min="4103" max="4349" width="9.140625" style="51"/>
    <col min="4350" max="4350" width="5.7109375" style="51" customWidth="1"/>
    <col min="4351" max="4351" width="8.7109375" style="51" customWidth="1"/>
    <col min="4352" max="4352" width="12.7109375" style="51" customWidth="1"/>
    <col min="4353" max="4353" width="60.7109375" style="51" customWidth="1"/>
    <col min="4354" max="4354" width="4.7109375" style="51" customWidth="1"/>
    <col min="4355" max="4355" width="11.7109375" style="51" customWidth="1"/>
    <col min="4356" max="4356" width="12.7109375" style="51" customWidth="1"/>
    <col min="4357" max="4357" width="16.7109375" style="51" customWidth="1"/>
    <col min="4358" max="4358" width="13.5703125" style="51" customWidth="1"/>
    <col min="4359" max="4605" width="9.140625" style="51"/>
    <col min="4606" max="4606" width="5.7109375" style="51" customWidth="1"/>
    <col min="4607" max="4607" width="8.7109375" style="51" customWidth="1"/>
    <col min="4608" max="4608" width="12.7109375" style="51" customWidth="1"/>
    <col min="4609" max="4609" width="60.7109375" style="51" customWidth="1"/>
    <col min="4610" max="4610" width="4.7109375" style="51" customWidth="1"/>
    <col min="4611" max="4611" width="11.7109375" style="51" customWidth="1"/>
    <col min="4612" max="4612" width="12.7109375" style="51" customWidth="1"/>
    <col min="4613" max="4613" width="16.7109375" style="51" customWidth="1"/>
    <col min="4614" max="4614" width="13.5703125" style="51" customWidth="1"/>
    <col min="4615" max="4861" width="9.140625" style="51"/>
    <col min="4862" max="4862" width="5.7109375" style="51" customWidth="1"/>
    <col min="4863" max="4863" width="8.7109375" style="51" customWidth="1"/>
    <col min="4864" max="4864" width="12.7109375" style="51" customWidth="1"/>
    <col min="4865" max="4865" width="60.7109375" style="51" customWidth="1"/>
    <col min="4866" max="4866" width="4.7109375" style="51" customWidth="1"/>
    <col min="4867" max="4867" width="11.7109375" style="51" customWidth="1"/>
    <col min="4868" max="4868" width="12.7109375" style="51" customWidth="1"/>
    <col min="4869" max="4869" width="16.7109375" style="51" customWidth="1"/>
    <col min="4870" max="4870" width="13.5703125" style="51" customWidth="1"/>
    <col min="4871" max="5117" width="9.140625" style="51"/>
    <col min="5118" max="5118" width="5.7109375" style="51" customWidth="1"/>
    <col min="5119" max="5119" width="8.7109375" style="51" customWidth="1"/>
    <col min="5120" max="5120" width="12.7109375" style="51" customWidth="1"/>
    <col min="5121" max="5121" width="60.7109375" style="51" customWidth="1"/>
    <col min="5122" max="5122" width="4.7109375" style="51" customWidth="1"/>
    <col min="5123" max="5123" width="11.7109375" style="51" customWidth="1"/>
    <col min="5124" max="5124" width="12.7109375" style="51" customWidth="1"/>
    <col min="5125" max="5125" width="16.7109375" style="51" customWidth="1"/>
    <col min="5126" max="5126" width="13.5703125" style="51" customWidth="1"/>
    <col min="5127" max="5373" width="9.140625" style="51"/>
    <col min="5374" max="5374" width="5.7109375" style="51" customWidth="1"/>
    <col min="5375" max="5375" width="8.7109375" style="51" customWidth="1"/>
    <col min="5376" max="5376" width="12.7109375" style="51" customWidth="1"/>
    <col min="5377" max="5377" width="60.7109375" style="51" customWidth="1"/>
    <col min="5378" max="5378" width="4.7109375" style="51" customWidth="1"/>
    <col min="5379" max="5379" width="11.7109375" style="51" customWidth="1"/>
    <col min="5380" max="5380" width="12.7109375" style="51" customWidth="1"/>
    <col min="5381" max="5381" width="16.7109375" style="51" customWidth="1"/>
    <col min="5382" max="5382" width="13.5703125" style="51" customWidth="1"/>
    <col min="5383" max="5629" width="9.140625" style="51"/>
    <col min="5630" max="5630" width="5.7109375" style="51" customWidth="1"/>
    <col min="5631" max="5631" width="8.7109375" style="51" customWidth="1"/>
    <col min="5632" max="5632" width="12.7109375" style="51" customWidth="1"/>
    <col min="5633" max="5633" width="60.7109375" style="51" customWidth="1"/>
    <col min="5634" max="5634" width="4.7109375" style="51" customWidth="1"/>
    <col min="5635" max="5635" width="11.7109375" style="51" customWidth="1"/>
    <col min="5636" max="5636" width="12.7109375" style="51" customWidth="1"/>
    <col min="5637" max="5637" width="16.7109375" style="51" customWidth="1"/>
    <col min="5638" max="5638" width="13.5703125" style="51" customWidth="1"/>
    <col min="5639" max="5885" width="9.140625" style="51"/>
    <col min="5886" max="5886" width="5.7109375" style="51" customWidth="1"/>
    <col min="5887" max="5887" width="8.7109375" style="51" customWidth="1"/>
    <col min="5888" max="5888" width="12.7109375" style="51" customWidth="1"/>
    <col min="5889" max="5889" width="60.7109375" style="51" customWidth="1"/>
    <col min="5890" max="5890" width="4.7109375" style="51" customWidth="1"/>
    <col min="5891" max="5891" width="11.7109375" style="51" customWidth="1"/>
    <col min="5892" max="5892" width="12.7109375" style="51" customWidth="1"/>
    <col min="5893" max="5893" width="16.7109375" style="51" customWidth="1"/>
    <col min="5894" max="5894" width="13.5703125" style="51" customWidth="1"/>
    <col min="5895" max="6141" width="9.140625" style="51"/>
    <col min="6142" max="6142" width="5.7109375" style="51" customWidth="1"/>
    <col min="6143" max="6143" width="8.7109375" style="51" customWidth="1"/>
    <col min="6144" max="6144" width="12.7109375" style="51" customWidth="1"/>
    <col min="6145" max="6145" width="60.7109375" style="51" customWidth="1"/>
    <col min="6146" max="6146" width="4.7109375" style="51" customWidth="1"/>
    <col min="6147" max="6147" width="11.7109375" style="51" customWidth="1"/>
    <col min="6148" max="6148" width="12.7109375" style="51" customWidth="1"/>
    <col min="6149" max="6149" width="16.7109375" style="51" customWidth="1"/>
    <col min="6150" max="6150" width="13.5703125" style="51" customWidth="1"/>
    <col min="6151" max="6397" width="9.140625" style="51"/>
    <col min="6398" max="6398" width="5.7109375" style="51" customWidth="1"/>
    <col min="6399" max="6399" width="8.7109375" style="51" customWidth="1"/>
    <col min="6400" max="6400" width="12.7109375" style="51" customWidth="1"/>
    <col min="6401" max="6401" width="60.7109375" style="51" customWidth="1"/>
    <col min="6402" max="6402" width="4.7109375" style="51" customWidth="1"/>
    <col min="6403" max="6403" width="11.7109375" style="51" customWidth="1"/>
    <col min="6404" max="6404" width="12.7109375" style="51" customWidth="1"/>
    <col min="6405" max="6405" width="16.7109375" style="51" customWidth="1"/>
    <col min="6406" max="6406" width="13.5703125" style="51" customWidth="1"/>
    <col min="6407" max="6653" width="9.140625" style="51"/>
    <col min="6654" max="6654" width="5.7109375" style="51" customWidth="1"/>
    <col min="6655" max="6655" width="8.7109375" style="51" customWidth="1"/>
    <col min="6656" max="6656" width="12.7109375" style="51" customWidth="1"/>
    <col min="6657" max="6657" width="60.7109375" style="51" customWidth="1"/>
    <col min="6658" max="6658" width="4.7109375" style="51" customWidth="1"/>
    <col min="6659" max="6659" width="11.7109375" style="51" customWidth="1"/>
    <col min="6660" max="6660" width="12.7109375" style="51" customWidth="1"/>
    <col min="6661" max="6661" width="16.7109375" style="51" customWidth="1"/>
    <col min="6662" max="6662" width="13.5703125" style="51" customWidth="1"/>
    <col min="6663" max="6909" width="9.140625" style="51"/>
    <col min="6910" max="6910" width="5.7109375" style="51" customWidth="1"/>
    <col min="6911" max="6911" width="8.7109375" style="51" customWidth="1"/>
    <col min="6912" max="6912" width="12.7109375" style="51" customWidth="1"/>
    <col min="6913" max="6913" width="60.7109375" style="51" customWidth="1"/>
    <col min="6914" max="6914" width="4.7109375" style="51" customWidth="1"/>
    <col min="6915" max="6915" width="11.7109375" style="51" customWidth="1"/>
    <col min="6916" max="6916" width="12.7109375" style="51" customWidth="1"/>
    <col min="6917" max="6917" width="16.7109375" style="51" customWidth="1"/>
    <col min="6918" max="6918" width="13.5703125" style="51" customWidth="1"/>
    <col min="6919" max="7165" width="9.140625" style="51"/>
    <col min="7166" max="7166" width="5.7109375" style="51" customWidth="1"/>
    <col min="7167" max="7167" width="8.7109375" style="51" customWidth="1"/>
    <col min="7168" max="7168" width="12.7109375" style="51" customWidth="1"/>
    <col min="7169" max="7169" width="60.7109375" style="51" customWidth="1"/>
    <col min="7170" max="7170" width="4.7109375" style="51" customWidth="1"/>
    <col min="7171" max="7171" width="11.7109375" style="51" customWidth="1"/>
    <col min="7172" max="7172" width="12.7109375" style="51" customWidth="1"/>
    <col min="7173" max="7173" width="16.7109375" style="51" customWidth="1"/>
    <col min="7174" max="7174" width="13.5703125" style="51" customWidth="1"/>
    <col min="7175" max="7421" width="9.140625" style="51"/>
    <col min="7422" max="7422" width="5.7109375" style="51" customWidth="1"/>
    <col min="7423" max="7423" width="8.7109375" style="51" customWidth="1"/>
    <col min="7424" max="7424" width="12.7109375" style="51" customWidth="1"/>
    <col min="7425" max="7425" width="60.7109375" style="51" customWidth="1"/>
    <col min="7426" max="7426" width="4.7109375" style="51" customWidth="1"/>
    <col min="7427" max="7427" width="11.7109375" style="51" customWidth="1"/>
    <col min="7428" max="7428" width="12.7109375" style="51" customWidth="1"/>
    <col min="7429" max="7429" width="16.7109375" style="51" customWidth="1"/>
    <col min="7430" max="7430" width="13.5703125" style="51" customWidth="1"/>
    <col min="7431" max="7677" width="9.140625" style="51"/>
    <col min="7678" max="7678" width="5.7109375" style="51" customWidth="1"/>
    <col min="7679" max="7679" width="8.7109375" style="51" customWidth="1"/>
    <col min="7680" max="7680" width="12.7109375" style="51" customWidth="1"/>
    <col min="7681" max="7681" width="60.7109375" style="51" customWidth="1"/>
    <col min="7682" max="7682" width="4.7109375" style="51" customWidth="1"/>
    <col min="7683" max="7683" width="11.7109375" style="51" customWidth="1"/>
    <col min="7684" max="7684" width="12.7109375" style="51" customWidth="1"/>
    <col min="7685" max="7685" width="16.7109375" style="51" customWidth="1"/>
    <col min="7686" max="7686" width="13.5703125" style="51" customWidth="1"/>
    <col min="7687" max="7933" width="9.140625" style="51"/>
    <col min="7934" max="7934" width="5.7109375" style="51" customWidth="1"/>
    <col min="7935" max="7935" width="8.7109375" style="51" customWidth="1"/>
    <col min="7936" max="7936" width="12.7109375" style="51" customWidth="1"/>
    <col min="7937" max="7937" width="60.7109375" style="51" customWidth="1"/>
    <col min="7938" max="7938" width="4.7109375" style="51" customWidth="1"/>
    <col min="7939" max="7939" width="11.7109375" style="51" customWidth="1"/>
    <col min="7940" max="7940" width="12.7109375" style="51" customWidth="1"/>
    <col min="7941" max="7941" width="16.7109375" style="51" customWidth="1"/>
    <col min="7942" max="7942" width="13.5703125" style="51" customWidth="1"/>
    <col min="7943" max="8189" width="9.140625" style="51"/>
    <col min="8190" max="8190" width="5.7109375" style="51" customWidth="1"/>
    <col min="8191" max="8191" width="8.7109375" style="51" customWidth="1"/>
    <col min="8192" max="8192" width="12.7109375" style="51" customWidth="1"/>
    <col min="8193" max="8193" width="60.7109375" style="51" customWidth="1"/>
    <col min="8194" max="8194" width="4.7109375" style="51" customWidth="1"/>
    <col min="8195" max="8195" width="11.7109375" style="51" customWidth="1"/>
    <col min="8196" max="8196" width="12.7109375" style="51" customWidth="1"/>
    <col min="8197" max="8197" width="16.7109375" style="51" customWidth="1"/>
    <col min="8198" max="8198" width="13.5703125" style="51" customWidth="1"/>
    <col min="8199" max="8445" width="9.140625" style="51"/>
    <col min="8446" max="8446" width="5.7109375" style="51" customWidth="1"/>
    <col min="8447" max="8447" width="8.7109375" style="51" customWidth="1"/>
    <col min="8448" max="8448" width="12.7109375" style="51" customWidth="1"/>
    <col min="8449" max="8449" width="60.7109375" style="51" customWidth="1"/>
    <col min="8450" max="8450" width="4.7109375" style="51" customWidth="1"/>
    <col min="8451" max="8451" width="11.7109375" style="51" customWidth="1"/>
    <col min="8452" max="8452" width="12.7109375" style="51" customWidth="1"/>
    <col min="8453" max="8453" width="16.7109375" style="51" customWidth="1"/>
    <col min="8454" max="8454" width="13.5703125" style="51" customWidth="1"/>
    <col min="8455" max="8701" width="9.140625" style="51"/>
    <col min="8702" max="8702" width="5.7109375" style="51" customWidth="1"/>
    <col min="8703" max="8703" width="8.7109375" style="51" customWidth="1"/>
    <col min="8704" max="8704" width="12.7109375" style="51" customWidth="1"/>
    <col min="8705" max="8705" width="60.7109375" style="51" customWidth="1"/>
    <col min="8706" max="8706" width="4.7109375" style="51" customWidth="1"/>
    <col min="8707" max="8707" width="11.7109375" style="51" customWidth="1"/>
    <col min="8708" max="8708" width="12.7109375" style="51" customWidth="1"/>
    <col min="8709" max="8709" width="16.7109375" style="51" customWidth="1"/>
    <col min="8710" max="8710" width="13.5703125" style="51" customWidth="1"/>
    <col min="8711" max="8957" width="9.140625" style="51"/>
    <col min="8958" max="8958" width="5.7109375" style="51" customWidth="1"/>
    <col min="8959" max="8959" width="8.7109375" style="51" customWidth="1"/>
    <col min="8960" max="8960" width="12.7109375" style="51" customWidth="1"/>
    <col min="8961" max="8961" width="60.7109375" style="51" customWidth="1"/>
    <col min="8962" max="8962" width="4.7109375" style="51" customWidth="1"/>
    <col min="8963" max="8963" width="11.7109375" style="51" customWidth="1"/>
    <col min="8964" max="8964" width="12.7109375" style="51" customWidth="1"/>
    <col min="8965" max="8965" width="16.7109375" style="51" customWidth="1"/>
    <col min="8966" max="8966" width="13.5703125" style="51" customWidth="1"/>
    <col min="8967" max="9213" width="9.140625" style="51"/>
    <col min="9214" max="9214" width="5.7109375" style="51" customWidth="1"/>
    <col min="9215" max="9215" width="8.7109375" style="51" customWidth="1"/>
    <col min="9216" max="9216" width="12.7109375" style="51" customWidth="1"/>
    <col min="9217" max="9217" width="60.7109375" style="51" customWidth="1"/>
    <col min="9218" max="9218" width="4.7109375" style="51" customWidth="1"/>
    <col min="9219" max="9219" width="11.7109375" style="51" customWidth="1"/>
    <col min="9220" max="9220" width="12.7109375" style="51" customWidth="1"/>
    <col min="9221" max="9221" width="16.7109375" style="51" customWidth="1"/>
    <col min="9222" max="9222" width="13.5703125" style="51" customWidth="1"/>
    <col min="9223" max="9469" width="9.140625" style="51"/>
    <col min="9470" max="9470" width="5.7109375" style="51" customWidth="1"/>
    <col min="9471" max="9471" width="8.7109375" style="51" customWidth="1"/>
    <col min="9472" max="9472" width="12.7109375" style="51" customWidth="1"/>
    <col min="9473" max="9473" width="60.7109375" style="51" customWidth="1"/>
    <col min="9474" max="9474" width="4.7109375" style="51" customWidth="1"/>
    <col min="9475" max="9475" width="11.7109375" style="51" customWidth="1"/>
    <col min="9476" max="9476" width="12.7109375" style="51" customWidth="1"/>
    <col min="9477" max="9477" width="16.7109375" style="51" customWidth="1"/>
    <col min="9478" max="9478" width="13.5703125" style="51" customWidth="1"/>
    <col min="9479" max="9725" width="9.140625" style="51"/>
    <col min="9726" max="9726" width="5.7109375" style="51" customWidth="1"/>
    <col min="9727" max="9727" width="8.7109375" style="51" customWidth="1"/>
    <col min="9728" max="9728" width="12.7109375" style="51" customWidth="1"/>
    <col min="9729" max="9729" width="60.7109375" style="51" customWidth="1"/>
    <col min="9730" max="9730" width="4.7109375" style="51" customWidth="1"/>
    <col min="9731" max="9731" width="11.7109375" style="51" customWidth="1"/>
    <col min="9732" max="9732" width="12.7109375" style="51" customWidth="1"/>
    <col min="9733" max="9733" width="16.7109375" style="51" customWidth="1"/>
    <col min="9734" max="9734" width="13.5703125" style="51" customWidth="1"/>
    <col min="9735" max="9981" width="9.140625" style="51"/>
    <col min="9982" max="9982" width="5.7109375" style="51" customWidth="1"/>
    <col min="9983" max="9983" width="8.7109375" style="51" customWidth="1"/>
    <col min="9984" max="9984" width="12.7109375" style="51" customWidth="1"/>
    <col min="9985" max="9985" width="60.7109375" style="51" customWidth="1"/>
    <col min="9986" max="9986" width="4.7109375" style="51" customWidth="1"/>
    <col min="9987" max="9987" width="11.7109375" style="51" customWidth="1"/>
    <col min="9988" max="9988" width="12.7109375" style="51" customWidth="1"/>
    <col min="9989" max="9989" width="16.7109375" style="51" customWidth="1"/>
    <col min="9990" max="9990" width="13.5703125" style="51" customWidth="1"/>
    <col min="9991" max="10237" width="9.140625" style="51"/>
    <col min="10238" max="10238" width="5.7109375" style="51" customWidth="1"/>
    <col min="10239" max="10239" width="8.7109375" style="51" customWidth="1"/>
    <col min="10240" max="10240" width="12.7109375" style="51" customWidth="1"/>
    <col min="10241" max="10241" width="60.7109375" style="51" customWidth="1"/>
    <col min="10242" max="10242" width="4.7109375" style="51" customWidth="1"/>
    <col min="10243" max="10243" width="11.7109375" style="51" customWidth="1"/>
    <col min="10244" max="10244" width="12.7109375" style="51" customWidth="1"/>
    <col min="10245" max="10245" width="16.7109375" style="51" customWidth="1"/>
    <col min="10246" max="10246" width="13.5703125" style="51" customWidth="1"/>
    <col min="10247" max="10493" width="9.140625" style="51"/>
    <col min="10494" max="10494" width="5.7109375" style="51" customWidth="1"/>
    <col min="10495" max="10495" width="8.7109375" style="51" customWidth="1"/>
    <col min="10496" max="10496" width="12.7109375" style="51" customWidth="1"/>
    <col min="10497" max="10497" width="60.7109375" style="51" customWidth="1"/>
    <col min="10498" max="10498" width="4.7109375" style="51" customWidth="1"/>
    <col min="10499" max="10499" width="11.7109375" style="51" customWidth="1"/>
    <col min="10500" max="10500" width="12.7109375" style="51" customWidth="1"/>
    <col min="10501" max="10501" width="16.7109375" style="51" customWidth="1"/>
    <col min="10502" max="10502" width="13.5703125" style="51" customWidth="1"/>
    <col min="10503" max="10749" width="9.140625" style="51"/>
    <col min="10750" max="10750" width="5.7109375" style="51" customWidth="1"/>
    <col min="10751" max="10751" width="8.7109375" style="51" customWidth="1"/>
    <col min="10752" max="10752" width="12.7109375" style="51" customWidth="1"/>
    <col min="10753" max="10753" width="60.7109375" style="51" customWidth="1"/>
    <col min="10754" max="10754" width="4.7109375" style="51" customWidth="1"/>
    <col min="10755" max="10755" width="11.7109375" style="51" customWidth="1"/>
    <col min="10756" max="10756" width="12.7109375" style="51" customWidth="1"/>
    <col min="10757" max="10757" width="16.7109375" style="51" customWidth="1"/>
    <col min="10758" max="10758" width="13.5703125" style="51" customWidth="1"/>
    <col min="10759" max="11005" width="9.140625" style="51"/>
    <col min="11006" max="11006" width="5.7109375" style="51" customWidth="1"/>
    <col min="11007" max="11007" width="8.7109375" style="51" customWidth="1"/>
    <col min="11008" max="11008" width="12.7109375" style="51" customWidth="1"/>
    <col min="11009" max="11009" width="60.7109375" style="51" customWidth="1"/>
    <col min="11010" max="11010" width="4.7109375" style="51" customWidth="1"/>
    <col min="11011" max="11011" width="11.7109375" style="51" customWidth="1"/>
    <col min="11012" max="11012" width="12.7109375" style="51" customWidth="1"/>
    <col min="11013" max="11013" width="16.7109375" style="51" customWidth="1"/>
    <col min="11014" max="11014" width="13.5703125" style="51" customWidth="1"/>
    <col min="11015" max="11261" width="9.140625" style="51"/>
    <col min="11262" max="11262" width="5.7109375" style="51" customWidth="1"/>
    <col min="11263" max="11263" width="8.7109375" style="51" customWidth="1"/>
    <col min="11264" max="11264" width="12.7109375" style="51" customWidth="1"/>
    <col min="11265" max="11265" width="60.7109375" style="51" customWidth="1"/>
    <col min="11266" max="11266" width="4.7109375" style="51" customWidth="1"/>
    <col min="11267" max="11267" width="11.7109375" style="51" customWidth="1"/>
    <col min="11268" max="11268" width="12.7109375" style="51" customWidth="1"/>
    <col min="11269" max="11269" width="16.7109375" style="51" customWidth="1"/>
    <col min="11270" max="11270" width="13.5703125" style="51" customWidth="1"/>
    <col min="11271" max="11517" width="9.140625" style="51"/>
    <col min="11518" max="11518" width="5.7109375" style="51" customWidth="1"/>
    <col min="11519" max="11519" width="8.7109375" style="51" customWidth="1"/>
    <col min="11520" max="11520" width="12.7109375" style="51" customWidth="1"/>
    <col min="11521" max="11521" width="60.7109375" style="51" customWidth="1"/>
    <col min="11522" max="11522" width="4.7109375" style="51" customWidth="1"/>
    <col min="11523" max="11523" width="11.7109375" style="51" customWidth="1"/>
    <col min="11524" max="11524" width="12.7109375" style="51" customWidth="1"/>
    <col min="11525" max="11525" width="16.7109375" style="51" customWidth="1"/>
    <col min="11526" max="11526" width="13.5703125" style="51" customWidth="1"/>
    <col min="11527" max="11773" width="9.140625" style="51"/>
    <col min="11774" max="11774" width="5.7109375" style="51" customWidth="1"/>
    <col min="11775" max="11775" width="8.7109375" style="51" customWidth="1"/>
    <col min="11776" max="11776" width="12.7109375" style="51" customWidth="1"/>
    <col min="11777" max="11777" width="60.7109375" style="51" customWidth="1"/>
    <col min="11778" max="11778" width="4.7109375" style="51" customWidth="1"/>
    <col min="11779" max="11779" width="11.7109375" style="51" customWidth="1"/>
    <col min="11780" max="11780" width="12.7109375" style="51" customWidth="1"/>
    <col min="11781" max="11781" width="16.7109375" style="51" customWidth="1"/>
    <col min="11782" max="11782" width="13.5703125" style="51" customWidth="1"/>
    <col min="11783" max="12029" width="9.140625" style="51"/>
    <col min="12030" max="12030" width="5.7109375" style="51" customWidth="1"/>
    <col min="12031" max="12031" width="8.7109375" style="51" customWidth="1"/>
    <col min="12032" max="12032" width="12.7109375" style="51" customWidth="1"/>
    <col min="12033" max="12033" width="60.7109375" style="51" customWidth="1"/>
    <col min="12034" max="12034" width="4.7109375" style="51" customWidth="1"/>
    <col min="12035" max="12035" width="11.7109375" style="51" customWidth="1"/>
    <col min="12036" max="12036" width="12.7109375" style="51" customWidth="1"/>
    <col min="12037" max="12037" width="16.7109375" style="51" customWidth="1"/>
    <col min="12038" max="12038" width="13.5703125" style="51" customWidth="1"/>
    <col min="12039" max="12285" width="9.140625" style="51"/>
    <col min="12286" max="12286" width="5.7109375" style="51" customWidth="1"/>
    <col min="12287" max="12287" width="8.7109375" style="51" customWidth="1"/>
    <col min="12288" max="12288" width="12.7109375" style="51" customWidth="1"/>
    <col min="12289" max="12289" width="60.7109375" style="51" customWidth="1"/>
    <col min="12290" max="12290" width="4.7109375" style="51" customWidth="1"/>
    <col min="12291" max="12291" width="11.7109375" style="51" customWidth="1"/>
    <col min="12292" max="12292" width="12.7109375" style="51" customWidth="1"/>
    <col min="12293" max="12293" width="16.7109375" style="51" customWidth="1"/>
    <col min="12294" max="12294" width="13.5703125" style="51" customWidth="1"/>
    <col min="12295" max="12541" width="9.140625" style="51"/>
    <col min="12542" max="12542" width="5.7109375" style="51" customWidth="1"/>
    <col min="12543" max="12543" width="8.7109375" style="51" customWidth="1"/>
    <col min="12544" max="12544" width="12.7109375" style="51" customWidth="1"/>
    <col min="12545" max="12545" width="60.7109375" style="51" customWidth="1"/>
    <col min="12546" max="12546" width="4.7109375" style="51" customWidth="1"/>
    <col min="12547" max="12547" width="11.7109375" style="51" customWidth="1"/>
    <col min="12548" max="12548" width="12.7109375" style="51" customWidth="1"/>
    <col min="12549" max="12549" width="16.7109375" style="51" customWidth="1"/>
    <col min="12550" max="12550" width="13.5703125" style="51" customWidth="1"/>
    <col min="12551" max="12797" width="9.140625" style="51"/>
    <col min="12798" max="12798" width="5.7109375" style="51" customWidth="1"/>
    <col min="12799" max="12799" width="8.7109375" style="51" customWidth="1"/>
    <col min="12800" max="12800" width="12.7109375" style="51" customWidth="1"/>
    <col min="12801" max="12801" width="60.7109375" style="51" customWidth="1"/>
    <col min="12802" max="12802" width="4.7109375" style="51" customWidth="1"/>
    <col min="12803" max="12803" width="11.7109375" style="51" customWidth="1"/>
    <col min="12804" max="12804" width="12.7109375" style="51" customWidth="1"/>
    <col min="12805" max="12805" width="16.7109375" style="51" customWidth="1"/>
    <col min="12806" max="12806" width="13.5703125" style="51" customWidth="1"/>
    <col min="12807" max="13053" width="9.140625" style="51"/>
    <col min="13054" max="13054" width="5.7109375" style="51" customWidth="1"/>
    <col min="13055" max="13055" width="8.7109375" style="51" customWidth="1"/>
    <col min="13056" max="13056" width="12.7109375" style="51" customWidth="1"/>
    <col min="13057" max="13057" width="60.7109375" style="51" customWidth="1"/>
    <col min="13058" max="13058" width="4.7109375" style="51" customWidth="1"/>
    <col min="13059" max="13059" width="11.7109375" style="51" customWidth="1"/>
    <col min="13060" max="13060" width="12.7109375" style="51" customWidth="1"/>
    <col min="13061" max="13061" width="16.7109375" style="51" customWidth="1"/>
    <col min="13062" max="13062" width="13.5703125" style="51" customWidth="1"/>
    <col min="13063" max="13309" width="9.140625" style="51"/>
    <col min="13310" max="13310" width="5.7109375" style="51" customWidth="1"/>
    <col min="13311" max="13311" width="8.7109375" style="51" customWidth="1"/>
    <col min="13312" max="13312" width="12.7109375" style="51" customWidth="1"/>
    <col min="13313" max="13313" width="60.7109375" style="51" customWidth="1"/>
    <col min="13314" max="13314" width="4.7109375" style="51" customWidth="1"/>
    <col min="13315" max="13315" width="11.7109375" style="51" customWidth="1"/>
    <col min="13316" max="13316" width="12.7109375" style="51" customWidth="1"/>
    <col min="13317" max="13317" width="16.7109375" style="51" customWidth="1"/>
    <col min="13318" max="13318" width="13.5703125" style="51" customWidth="1"/>
    <col min="13319" max="13565" width="9.140625" style="51"/>
    <col min="13566" max="13566" width="5.7109375" style="51" customWidth="1"/>
    <col min="13567" max="13567" width="8.7109375" style="51" customWidth="1"/>
    <col min="13568" max="13568" width="12.7109375" style="51" customWidth="1"/>
    <col min="13569" max="13569" width="60.7109375" style="51" customWidth="1"/>
    <col min="13570" max="13570" width="4.7109375" style="51" customWidth="1"/>
    <col min="13571" max="13571" width="11.7109375" style="51" customWidth="1"/>
    <col min="13572" max="13572" width="12.7109375" style="51" customWidth="1"/>
    <col min="13573" max="13573" width="16.7109375" style="51" customWidth="1"/>
    <col min="13574" max="13574" width="13.5703125" style="51" customWidth="1"/>
    <col min="13575" max="13821" width="9.140625" style="51"/>
    <col min="13822" max="13822" width="5.7109375" style="51" customWidth="1"/>
    <col min="13823" max="13823" width="8.7109375" style="51" customWidth="1"/>
    <col min="13824" max="13824" width="12.7109375" style="51" customWidth="1"/>
    <col min="13825" max="13825" width="60.7109375" style="51" customWidth="1"/>
    <col min="13826" max="13826" width="4.7109375" style="51" customWidth="1"/>
    <col min="13827" max="13827" width="11.7109375" style="51" customWidth="1"/>
    <col min="13828" max="13828" width="12.7109375" style="51" customWidth="1"/>
    <col min="13829" max="13829" width="16.7109375" style="51" customWidth="1"/>
    <col min="13830" max="13830" width="13.5703125" style="51" customWidth="1"/>
    <col min="13831" max="14077" width="9.140625" style="51"/>
    <col min="14078" max="14078" width="5.7109375" style="51" customWidth="1"/>
    <col min="14079" max="14079" width="8.7109375" style="51" customWidth="1"/>
    <col min="14080" max="14080" width="12.7109375" style="51" customWidth="1"/>
    <col min="14081" max="14081" width="60.7109375" style="51" customWidth="1"/>
    <col min="14082" max="14082" width="4.7109375" style="51" customWidth="1"/>
    <col min="14083" max="14083" width="11.7109375" style="51" customWidth="1"/>
    <col min="14084" max="14084" width="12.7109375" style="51" customWidth="1"/>
    <col min="14085" max="14085" width="16.7109375" style="51" customWidth="1"/>
    <col min="14086" max="14086" width="13.5703125" style="51" customWidth="1"/>
    <col min="14087" max="14333" width="9.140625" style="51"/>
    <col min="14334" max="14334" width="5.7109375" style="51" customWidth="1"/>
    <col min="14335" max="14335" width="8.7109375" style="51" customWidth="1"/>
    <col min="14336" max="14336" width="12.7109375" style="51" customWidth="1"/>
    <col min="14337" max="14337" width="60.7109375" style="51" customWidth="1"/>
    <col min="14338" max="14338" width="4.7109375" style="51" customWidth="1"/>
    <col min="14339" max="14339" width="11.7109375" style="51" customWidth="1"/>
    <col min="14340" max="14340" width="12.7109375" style="51" customWidth="1"/>
    <col min="14341" max="14341" width="16.7109375" style="51" customWidth="1"/>
    <col min="14342" max="14342" width="13.5703125" style="51" customWidth="1"/>
    <col min="14343" max="14589" width="9.140625" style="51"/>
    <col min="14590" max="14590" width="5.7109375" style="51" customWidth="1"/>
    <col min="14591" max="14591" width="8.7109375" style="51" customWidth="1"/>
    <col min="14592" max="14592" width="12.7109375" style="51" customWidth="1"/>
    <col min="14593" max="14593" width="60.7109375" style="51" customWidth="1"/>
    <col min="14594" max="14594" width="4.7109375" style="51" customWidth="1"/>
    <col min="14595" max="14595" width="11.7109375" style="51" customWidth="1"/>
    <col min="14596" max="14596" width="12.7109375" style="51" customWidth="1"/>
    <col min="14597" max="14597" width="16.7109375" style="51" customWidth="1"/>
    <col min="14598" max="14598" width="13.5703125" style="51" customWidth="1"/>
    <col min="14599" max="14845" width="9.140625" style="51"/>
    <col min="14846" max="14846" width="5.7109375" style="51" customWidth="1"/>
    <col min="14847" max="14847" width="8.7109375" style="51" customWidth="1"/>
    <col min="14848" max="14848" width="12.7109375" style="51" customWidth="1"/>
    <col min="14849" max="14849" width="60.7109375" style="51" customWidth="1"/>
    <col min="14850" max="14850" width="4.7109375" style="51" customWidth="1"/>
    <col min="14851" max="14851" width="11.7109375" style="51" customWidth="1"/>
    <col min="14852" max="14852" width="12.7109375" style="51" customWidth="1"/>
    <col min="14853" max="14853" width="16.7109375" style="51" customWidth="1"/>
    <col min="14854" max="14854" width="13.5703125" style="51" customWidth="1"/>
    <col min="14855" max="15101" width="9.140625" style="51"/>
    <col min="15102" max="15102" width="5.7109375" style="51" customWidth="1"/>
    <col min="15103" max="15103" width="8.7109375" style="51" customWidth="1"/>
    <col min="15104" max="15104" width="12.7109375" style="51" customWidth="1"/>
    <col min="15105" max="15105" width="60.7109375" style="51" customWidth="1"/>
    <col min="15106" max="15106" width="4.7109375" style="51" customWidth="1"/>
    <col min="15107" max="15107" width="11.7109375" style="51" customWidth="1"/>
    <col min="15108" max="15108" width="12.7109375" style="51" customWidth="1"/>
    <col min="15109" max="15109" width="16.7109375" style="51" customWidth="1"/>
    <col min="15110" max="15110" width="13.5703125" style="51" customWidth="1"/>
    <col min="15111" max="15357" width="9.140625" style="51"/>
    <col min="15358" max="15358" width="5.7109375" style="51" customWidth="1"/>
    <col min="15359" max="15359" width="8.7109375" style="51" customWidth="1"/>
    <col min="15360" max="15360" width="12.7109375" style="51" customWidth="1"/>
    <col min="15361" max="15361" width="60.7109375" style="51" customWidth="1"/>
    <col min="15362" max="15362" width="4.7109375" style="51" customWidth="1"/>
    <col min="15363" max="15363" width="11.7109375" style="51" customWidth="1"/>
    <col min="15364" max="15364" width="12.7109375" style="51" customWidth="1"/>
    <col min="15365" max="15365" width="16.7109375" style="51" customWidth="1"/>
    <col min="15366" max="15366" width="13.5703125" style="51" customWidth="1"/>
    <col min="15367" max="15613" width="9.140625" style="51"/>
    <col min="15614" max="15614" width="5.7109375" style="51" customWidth="1"/>
    <col min="15615" max="15615" width="8.7109375" style="51" customWidth="1"/>
    <col min="15616" max="15616" width="12.7109375" style="51" customWidth="1"/>
    <col min="15617" max="15617" width="60.7109375" style="51" customWidth="1"/>
    <col min="15618" max="15618" width="4.7109375" style="51" customWidth="1"/>
    <col min="15619" max="15619" width="11.7109375" style="51" customWidth="1"/>
    <col min="15620" max="15620" width="12.7109375" style="51" customWidth="1"/>
    <col min="15621" max="15621" width="16.7109375" style="51" customWidth="1"/>
    <col min="15622" max="15622" width="13.5703125" style="51" customWidth="1"/>
    <col min="15623" max="15869" width="9.140625" style="51"/>
    <col min="15870" max="15870" width="5.7109375" style="51" customWidth="1"/>
    <col min="15871" max="15871" width="8.7109375" style="51" customWidth="1"/>
    <col min="15872" max="15872" width="12.7109375" style="51" customWidth="1"/>
    <col min="15873" max="15873" width="60.7109375" style="51" customWidth="1"/>
    <col min="15874" max="15874" width="4.7109375" style="51" customWidth="1"/>
    <col min="15875" max="15875" width="11.7109375" style="51" customWidth="1"/>
    <col min="15876" max="15876" width="12.7109375" style="51" customWidth="1"/>
    <col min="15877" max="15877" width="16.7109375" style="51" customWidth="1"/>
    <col min="15878" max="15878" width="13.5703125" style="51" customWidth="1"/>
    <col min="15879" max="16125" width="9.140625" style="51"/>
    <col min="16126" max="16126" width="5.7109375" style="51" customWidth="1"/>
    <col min="16127" max="16127" width="8.7109375" style="51" customWidth="1"/>
    <col min="16128" max="16128" width="12.7109375" style="51" customWidth="1"/>
    <col min="16129" max="16129" width="60.7109375" style="51" customWidth="1"/>
    <col min="16130" max="16130" width="4.7109375" style="51" customWidth="1"/>
    <col min="16131" max="16131" width="11.7109375" style="51" customWidth="1"/>
    <col min="16132" max="16132" width="12.7109375" style="51" customWidth="1"/>
    <col min="16133" max="16133" width="16.7109375" style="51" customWidth="1"/>
    <col min="16134" max="16134" width="13.5703125" style="51" customWidth="1"/>
    <col min="16135" max="16384" width="9.140625" style="51"/>
  </cols>
  <sheetData>
    <row r="1" spans="1:9" ht="13.5" thickBot="1">
      <c r="A1" s="834" t="s">
        <v>156</v>
      </c>
      <c r="B1" s="887"/>
      <c r="C1" s="936" t="s">
        <v>2</v>
      </c>
      <c r="D1" s="936"/>
      <c r="E1" s="887"/>
      <c r="F1" s="51"/>
      <c r="G1" s="51"/>
      <c r="H1" s="938" t="s">
        <v>1283</v>
      </c>
    </row>
    <row r="2" spans="1:9">
      <c r="A2" s="834"/>
      <c r="B2" s="887"/>
      <c r="C2" s="936"/>
      <c r="D2" s="936"/>
      <c r="E2" s="887"/>
      <c r="F2" s="51"/>
      <c r="G2" s="51"/>
      <c r="H2" s="936"/>
    </row>
    <row r="3" spans="1:9">
      <c r="A3" s="834" t="s">
        <v>158</v>
      </c>
      <c r="B3" s="887"/>
      <c r="C3" s="936" t="s">
        <v>1495</v>
      </c>
      <c r="D3" s="936"/>
      <c r="E3" s="887"/>
      <c r="F3" s="51"/>
      <c r="G3" s="51"/>
      <c r="H3" s="936"/>
    </row>
    <row r="4" spans="1:9">
      <c r="A4" s="834" t="s">
        <v>183</v>
      </c>
      <c r="C4" s="1716" t="s">
        <v>1491</v>
      </c>
      <c r="D4" s="1690"/>
      <c r="E4" s="1690"/>
      <c r="F4" s="1690"/>
      <c r="G4" s="1690"/>
      <c r="H4" s="1690"/>
      <c r="I4" s="1690"/>
    </row>
    <row r="5" spans="1:9">
      <c r="A5" s="834" t="s">
        <v>904</v>
      </c>
      <c r="C5" s="1716" t="s">
        <v>1418</v>
      </c>
      <c r="D5" s="1690"/>
      <c r="E5" s="1690"/>
      <c r="F5" s="1690"/>
      <c r="G5" s="1690"/>
      <c r="H5" s="1690"/>
      <c r="I5" s="1690"/>
    </row>
    <row r="6" spans="1:9" s="68" customFormat="1" ht="13.5" thickBot="1">
      <c r="A6" s="949"/>
      <c r="B6" s="887"/>
      <c r="C6" s="949"/>
      <c r="D6" s="949"/>
      <c r="E6" s="887"/>
      <c r="F6" s="949"/>
      <c r="G6" s="949"/>
      <c r="H6" s="949"/>
      <c r="I6" s="949"/>
    </row>
    <row r="7" spans="1:9" ht="13.5" thickBot="1">
      <c r="A7" s="1723" t="s">
        <v>162</v>
      </c>
      <c r="B7" s="1724"/>
      <c r="C7" s="1725"/>
      <c r="D7" s="1726" t="s">
        <v>163</v>
      </c>
      <c r="E7" s="1728" t="s">
        <v>164</v>
      </c>
      <c r="F7" s="1730" t="s">
        <v>165</v>
      </c>
      <c r="G7" s="1719" t="s">
        <v>166</v>
      </c>
      <c r="H7" s="1719" t="s">
        <v>167</v>
      </c>
      <c r="I7" s="1719" t="s">
        <v>1735</v>
      </c>
    </row>
    <row r="8" spans="1:9" ht="13.5" thickBot="1">
      <c r="A8" s="837" t="s">
        <v>168</v>
      </c>
      <c r="B8" s="837" t="s">
        <v>169</v>
      </c>
      <c r="C8" s="837" t="s">
        <v>170</v>
      </c>
      <c r="D8" s="1727"/>
      <c r="E8" s="1729"/>
      <c r="F8" s="1731"/>
      <c r="G8" s="1720"/>
      <c r="H8" s="1720" t="s">
        <v>171</v>
      </c>
      <c r="I8" s="1720"/>
    </row>
    <row r="9" spans="1:9">
      <c r="A9" s="51"/>
      <c r="B9" s="838"/>
      <c r="C9" s="395"/>
      <c r="D9" s="395"/>
      <c r="F9" s="51"/>
      <c r="G9" s="51"/>
      <c r="H9" s="51"/>
    </row>
    <row r="10" spans="1:9">
      <c r="A10" s="51"/>
      <c r="B10" s="943">
        <v>451111</v>
      </c>
      <c r="C10" s="395"/>
      <c r="D10" s="1167" t="s">
        <v>582</v>
      </c>
      <c r="F10" s="51"/>
      <c r="G10" s="51"/>
      <c r="H10" s="847">
        <f>SUM(H12:H13)</f>
        <v>0</v>
      </c>
    </row>
    <row r="11" spans="1:9">
      <c r="A11" s="51"/>
      <c r="B11" s="943"/>
      <c r="C11" s="395"/>
      <c r="D11" s="1167"/>
      <c r="F11" s="51"/>
      <c r="G11" s="51"/>
      <c r="H11" s="51"/>
    </row>
    <row r="12" spans="1:9" ht="25.5">
      <c r="A12" s="926">
        <v>1</v>
      </c>
      <c r="B12" s="1003"/>
      <c r="C12" s="1168">
        <v>502034006</v>
      </c>
      <c r="D12" s="1169" t="s">
        <v>583</v>
      </c>
      <c r="E12" s="926" t="s">
        <v>180</v>
      </c>
      <c r="F12" s="973">
        <v>50</v>
      </c>
      <c r="G12" s="1282"/>
      <c r="H12" s="973">
        <f>ROUND(F12*G12,2)</f>
        <v>0</v>
      </c>
      <c r="I12" s="1282"/>
    </row>
    <row r="13" spans="1:9" ht="25.5">
      <c r="A13" s="926">
        <v>2</v>
      </c>
      <c r="B13" s="1003"/>
      <c r="C13" s="1168">
        <v>502034005</v>
      </c>
      <c r="D13" s="1169" t="s">
        <v>1651</v>
      </c>
      <c r="E13" s="926" t="s">
        <v>176</v>
      </c>
      <c r="F13" s="973">
        <v>800</v>
      </c>
      <c r="G13" s="1282"/>
      <c r="H13" s="973">
        <f>ROUND(F13*G13,2)</f>
        <v>0</v>
      </c>
      <c r="I13" s="1282"/>
    </row>
    <row r="14" spans="1:9">
      <c r="A14" s="857"/>
      <c r="B14" s="865"/>
      <c r="C14" s="886"/>
      <c r="D14" s="878"/>
      <c r="E14" s="860"/>
      <c r="I14" s="868"/>
    </row>
    <row r="15" spans="1:9">
      <c r="A15" s="857"/>
      <c r="B15" s="901">
        <v>453156</v>
      </c>
      <c r="C15" s="842"/>
      <c r="D15" s="843" t="s">
        <v>373</v>
      </c>
      <c r="F15" s="51"/>
      <c r="G15" s="51"/>
      <c r="H15" s="847">
        <f>SUM(H17:H26)</f>
        <v>0</v>
      </c>
    </row>
    <row r="16" spans="1:9">
      <c r="A16" s="857"/>
      <c r="B16" s="901"/>
      <c r="C16" s="842"/>
      <c r="D16" s="843"/>
      <c r="F16" s="51"/>
      <c r="G16" s="51"/>
      <c r="H16" s="51"/>
    </row>
    <row r="17" spans="1:9">
      <c r="A17" s="913" t="s">
        <v>191</v>
      </c>
      <c r="B17" s="850"/>
      <c r="C17" s="902" t="s">
        <v>374</v>
      </c>
      <c r="D17" s="914" t="s">
        <v>568</v>
      </c>
      <c r="E17" s="1170" t="s">
        <v>176</v>
      </c>
      <c r="F17" s="1171">
        <v>800</v>
      </c>
      <c r="G17" s="1275"/>
      <c r="H17" s="855">
        <f t="shared" ref="H17:H26" si="0">ROUND(F17*G17,2)</f>
        <v>0</v>
      </c>
      <c r="I17" s="1275"/>
    </row>
    <row r="18" spans="1:9">
      <c r="A18" s="913" t="s">
        <v>194</v>
      </c>
      <c r="B18" s="850"/>
      <c r="C18" s="902">
        <v>91190107</v>
      </c>
      <c r="D18" s="914" t="s">
        <v>569</v>
      </c>
      <c r="E18" s="1170" t="s">
        <v>180</v>
      </c>
      <c r="F18" s="1171">
        <v>1</v>
      </c>
      <c r="G18" s="1275"/>
      <c r="H18" s="855">
        <f t="shared" si="0"/>
        <v>0</v>
      </c>
      <c r="I18" s="1275"/>
    </row>
    <row r="19" spans="1:9" ht="25.5">
      <c r="A19" s="913" t="s">
        <v>198</v>
      </c>
      <c r="B19" s="850"/>
      <c r="C19" s="902" t="s">
        <v>1652</v>
      </c>
      <c r="D19" s="914" t="s">
        <v>1653</v>
      </c>
      <c r="E19" s="1170" t="s">
        <v>180</v>
      </c>
      <c r="F19" s="1171">
        <v>5</v>
      </c>
      <c r="G19" s="1275"/>
      <c r="H19" s="855">
        <f t="shared" si="0"/>
        <v>0</v>
      </c>
      <c r="I19" s="1275"/>
    </row>
    <row r="20" spans="1:9" ht="25.5">
      <c r="A20" s="913" t="s">
        <v>201</v>
      </c>
      <c r="B20" s="850"/>
      <c r="C20" s="902" t="s">
        <v>1654</v>
      </c>
      <c r="D20" s="914" t="s">
        <v>1655</v>
      </c>
      <c r="E20" s="1170" t="s">
        <v>180</v>
      </c>
      <c r="F20" s="1171">
        <v>20</v>
      </c>
      <c r="G20" s="1275"/>
      <c r="H20" s="855">
        <f t="shared" si="0"/>
        <v>0</v>
      </c>
      <c r="I20" s="1275"/>
    </row>
    <row r="21" spans="1:9">
      <c r="A21" s="913" t="s">
        <v>204</v>
      </c>
      <c r="B21" s="850"/>
      <c r="C21" s="902" t="s">
        <v>1169</v>
      </c>
      <c r="D21" s="914" t="s">
        <v>1656</v>
      </c>
      <c r="E21" s="1170" t="s">
        <v>180</v>
      </c>
      <c r="F21" s="1171">
        <v>12</v>
      </c>
      <c r="G21" s="1275"/>
      <c r="H21" s="855">
        <f t="shared" si="0"/>
        <v>0</v>
      </c>
      <c r="I21" s="1275"/>
    </row>
    <row r="22" spans="1:9">
      <c r="A22" s="913" t="s">
        <v>207</v>
      </c>
      <c r="B22" s="850"/>
      <c r="C22" s="902" t="s">
        <v>1657</v>
      </c>
      <c r="D22" s="425" t="s">
        <v>1658</v>
      </c>
      <c r="E22" s="1170" t="s">
        <v>180</v>
      </c>
      <c r="F22" s="1171">
        <v>4</v>
      </c>
      <c r="G22" s="1275"/>
      <c r="H22" s="855">
        <f t="shared" si="0"/>
        <v>0</v>
      </c>
      <c r="I22" s="1275"/>
    </row>
    <row r="23" spans="1:9">
      <c r="A23" s="913" t="s">
        <v>209</v>
      </c>
      <c r="B23" s="850"/>
      <c r="C23" s="902">
        <v>91221001</v>
      </c>
      <c r="D23" s="914" t="s">
        <v>576</v>
      </c>
      <c r="E23" s="1170" t="s">
        <v>176</v>
      </c>
      <c r="F23" s="1171">
        <v>10</v>
      </c>
      <c r="G23" s="1275"/>
      <c r="H23" s="855">
        <f t="shared" si="0"/>
        <v>0</v>
      </c>
      <c r="I23" s="1275"/>
    </row>
    <row r="24" spans="1:9" ht="25.5">
      <c r="A24" s="913" t="s">
        <v>211</v>
      </c>
      <c r="B24" s="850"/>
      <c r="C24" s="902" t="s">
        <v>1659</v>
      </c>
      <c r="D24" s="914" t="s">
        <v>1660</v>
      </c>
      <c r="E24" s="1170" t="s">
        <v>176</v>
      </c>
      <c r="F24" s="1171">
        <v>60</v>
      </c>
      <c r="G24" s="1275"/>
      <c r="H24" s="855">
        <f t="shared" si="0"/>
        <v>0</v>
      </c>
      <c r="I24" s="1275"/>
    </row>
    <row r="25" spans="1:9">
      <c r="A25" s="913" t="s">
        <v>213</v>
      </c>
      <c r="B25" s="850"/>
      <c r="C25" s="902">
        <v>91221401</v>
      </c>
      <c r="D25" s="914" t="s">
        <v>578</v>
      </c>
      <c r="E25" s="1170" t="s">
        <v>180</v>
      </c>
      <c r="F25" s="1171">
        <v>1</v>
      </c>
      <c r="G25" s="1275"/>
      <c r="H25" s="855">
        <f t="shared" si="0"/>
        <v>0</v>
      </c>
      <c r="I25" s="1275"/>
    </row>
    <row r="26" spans="1:9">
      <c r="A26" s="913" t="s">
        <v>215</v>
      </c>
      <c r="B26" s="850"/>
      <c r="C26" s="902">
        <v>91221501</v>
      </c>
      <c r="D26" s="914" t="s">
        <v>579</v>
      </c>
      <c r="E26" s="1170" t="s">
        <v>180</v>
      </c>
      <c r="F26" s="1171">
        <v>1</v>
      </c>
      <c r="G26" s="1275"/>
      <c r="H26" s="855">
        <f t="shared" si="0"/>
        <v>0</v>
      </c>
      <c r="I26" s="1275"/>
    </row>
    <row r="27" spans="1:9">
      <c r="A27" s="857"/>
      <c r="B27" s="865"/>
      <c r="C27" s="886"/>
      <c r="D27" s="878"/>
      <c r="E27" s="860"/>
    </row>
    <row r="28" spans="1:9" ht="15">
      <c r="A28" s="857"/>
      <c r="B28" s="860"/>
      <c r="C28" s="877"/>
      <c r="D28" s="869" t="s">
        <v>181</v>
      </c>
      <c r="E28" s="870"/>
      <c r="F28" s="871"/>
      <c r="G28" s="872"/>
      <c r="H28" s="873">
        <f>SUM(H10,H15)</f>
        <v>0</v>
      </c>
    </row>
    <row r="29" spans="1:9">
      <c r="A29" s="857"/>
      <c r="B29" s="874"/>
      <c r="C29" s="875"/>
      <c r="D29" s="876"/>
      <c r="E29" s="857"/>
    </row>
  </sheetData>
  <sheetProtection algorithmName="SHA-512" hashValue="VWDy18P6g5qwIh0+ev/0HK8u0wyYnfz9vxzpDaZaD8tNYI3PmFPXb9gr1klGbtEdBsTQoiWwqyFa30fKvYaGHA==" saltValue="M/r79Vnk8fgC6dqHuX9+oA==" spinCount="100000" sheet="1" objects="1" scenarios="1"/>
  <mergeCells count="9">
    <mergeCell ref="C4:I4"/>
    <mergeCell ref="C5:I5"/>
    <mergeCell ref="A7:C7"/>
    <mergeCell ref="D7:D8"/>
    <mergeCell ref="E7:E8"/>
    <mergeCell ref="F7:F8"/>
    <mergeCell ref="G7:G8"/>
    <mergeCell ref="H7:H8"/>
    <mergeCell ref="I7:I8"/>
  </mergeCells>
  <dataValidations count="1">
    <dataValidation type="decimal" operator="equal" allowBlank="1" showInputMessage="1" showErrorMessage="1" error="Neplatný počet desatinných miest" sqref="G12:G26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2">
    <tabColor rgb="FFFFFF99"/>
  </sheetPr>
  <dimension ref="A1:I119"/>
  <sheetViews>
    <sheetView view="pageBreakPreview" zoomScaleNormal="115" zoomScaleSheetLayoutView="100" workbookViewId="0">
      <selection activeCell="D20" sqref="D20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6"/>
      <c r="E1" s="894"/>
      <c r="H1" s="898" t="s">
        <v>1283</v>
      </c>
    </row>
    <row r="2" spans="1:9" s="897" customFormat="1" ht="12.75">
      <c r="A2" s="893"/>
      <c r="B2" s="894"/>
      <c r="C2" s="895"/>
      <c r="D2" s="895"/>
      <c r="E2" s="894"/>
    </row>
    <row r="3" spans="1:9" s="897" customFormat="1" ht="12.75">
      <c r="A3" s="893" t="s">
        <v>158</v>
      </c>
      <c r="B3" s="894"/>
      <c r="C3" s="895" t="s">
        <v>1497</v>
      </c>
      <c r="D3" s="895"/>
      <c r="E3" s="894"/>
      <c r="H3" s="895"/>
    </row>
    <row r="4" spans="1:9" ht="12.75">
      <c r="A4" s="834" t="s">
        <v>160</v>
      </c>
      <c r="B4" s="899"/>
      <c r="C4" s="900" t="s">
        <v>1491</v>
      </c>
      <c r="D4" s="897"/>
      <c r="E4" s="899"/>
      <c r="F4" s="897"/>
      <c r="G4" s="897"/>
      <c r="H4" s="897"/>
    </row>
    <row r="5" spans="1:9" ht="12.75">
      <c r="A5" s="834" t="s">
        <v>911</v>
      </c>
      <c r="B5" s="899"/>
      <c r="C5" s="900" t="s">
        <v>1661</v>
      </c>
      <c r="D5" s="897"/>
      <c r="E5" s="899"/>
      <c r="F5" s="897"/>
      <c r="G5" s="897"/>
      <c r="H5" s="897"/>
    </row>
    <row r="6" spans="1:9" s="68" customFormat="1" ht="13.5" customHeight="1" thickBot="1">
      <c r="A6" s="1722"/>
      <c r="B6" s="1722"/>
      <c r="C6" s="1722"/>
      <c r="D6" s="1722"/>
      <c r="E6" s="1722"/>
      <c r="F6" s="1722"/>
      <c r="G6" s="1722"/>
      <c r="H6" s="1722"/>
      <c r="I6" s="936"/>
    </row>
    <row r="7" spans="1:9" ht="13.5" customHeight="1" thickBot="1">
      <c r="A7" s="1723" t="s">
        <v>162</v>
      </c>
      <c r="B7" s="1724"/>
      <c r="C7" s="1725"/>
      <c r="D7" s="1726" t="s">
        <v>163</v>
      </c>
      <c r="E7" s="1728" t="s">
        <v>164</v>
      </c>
      <c r="F7" s="1730" t="s">
        <v>165</v>
      </c>
      <c r="G7" s="1719" t="s">
        <v>166</v>
      </c>
      <c r="H7" s="1719" t="s">
        <v>167</v>
      </c>
      <c r="I7" s="1719" t="s">
        <v>1735</v>
      </c>
    </row>
    <row r="8" spans="1:9" ht="13.5" customHeight="1" thickBot="1">
      <c r="A8" s="837" t="s">
        <v>168</v>
      </c>
      <c r="B8" s="837" t="s">
        <v>169</v>
      </c>
      <c r="C8" s="837" t="s">
        <v>170</v>
      </c>
      <c r="D8" s="1727"/>
      <c r="E8" s="1729"/>
      <c r="F8" s="1731"/>
      <c r="G8" s="1720"/>
      <c r="H8" s="1720" t="s">
        <v>171</v>
      </c>
      <c r="I8" s="1720"/>
    </row>
    <row r="9" spans="1:9" ht="13.5" customHeight="1">
      <c r="A9" s="51"/>
      <c r="B9" s="838"/>
      <c r="C9" s="395"/>
      <c r="D9" s="395"/>
      <c r="F9" s="51"/>
      <c r="G9" s="51"/>
      <c r="H9" s="51"/>
    </row>
    <row r="10" spans="1:9" ht="13.5" customHeight="1">
      <c r="A10" s="51"/>
      <c r="B10" s="901">
        <v>451111</v>
      </c>
      <c r="C10" s="395"/>
      <c r="D10" s="843" t="s">
        <v>553</v>
      </c>
      <c r="F10" s="51"/>
      <c r="G10" s="51"/>
      <c r="H10" s="847">
        <f>SUM(H12:H17)</f>
        <v>0</v>
      </c>
    </row>
    <row r="11" spans="1:9" ht="13.5" customHeight="1">
      <c r="A11" s="51"/>
      <c r="B11" s="901"/>
      <c r="C11" s="395"/>
      <c r="D11" s="843"/>
      <c r="F11" s="51"/>
      <c r="G11" s="51"/>
      <c r="H11" s="847"/>
    </row>
    <row r="12" spans="1:9" ht="25.5">
      <c r="A12" s="926">
        <v>1</v>
      </c>
      <c r="B12" s="1003"/>
      <c r="C12" s="917" t="s">
        <v>1662</v>
      </c>
      <c r="D12" s="903" t="s">
        <v>1663</v>
      </c>
      <c r="E12" s="926" t="s">
        <v>180</v>
      </c>
      <c r="F12" s="1005">
        <v>3</v>
      </c>
      <c r="G12" s="1283"/>
      <c r="H12" s="972">
        <f>ROUND(F12*G12,2)</f>
        <v>0</v>
      </c>
      <c r="I12" s="1283"/>
    </row>
    <row r="13" spans="1:9" ht="25.5">
      <c r="A13" s="926">
        <v>2</v>
      </c>
      <c r="B13" s="1003"/>
      <c r="C13" s="917" t="s">
        <v>1664</v>
      </c>
      <c r="D13" s="1172" t="s">
        <v>1665</v>
      </c>
      <c r="E13" s="926" t="s">
        <v>176</v>
      </c>
      <c r="F13" s="1005">
        <v>25</v>
      </c>
      <c r="G13" s="1277"/>
      <c r="H13" s="972">
        <f t="shared" ref="H13:H17" si="0">ROUND(F13*G13,2)</f>
        <v>0</v>
      </c>
      <c r="I13" s="1277"/>
    </row>
    <row r="14" spans="1:9" ht="25.5">
      <c r="A14" s="926">
        <v>3</v>
      </c>
      <c r="B14" s="1003"/>
      <c r="C14" s="917" t="s">
        <v>1666</v>
      </c>
      <c r="D14" s="1172" t="s">
        <v>1667</v>
      </c>
      <c r="E14" s="926" t="s">
        <v>176</v>
      </c>
      <c r="F14" s="1005">
        <v>18</v>
      </c>
      <c r="G14" s="1277"/>
      <c r="H14" s="972">
        <f t="shared" si="0"/>
        <v>0</v>
      </c>
      <c r="I14" s="1277"/>
    </row>
    <row r="15" spans="1:9" ht="12.75">
      <c r="A15" s="926">
        <v>4</v>
      </c>
      <c r="B15" s="1003"/>
      <c r="C15" s="917" t="s">
        <v>653</v>
      </c>
      <c r="D15" s="1172" t="s">
        <v>654</v>
      </c>
      <c r="E15" s="926" t="s">
        <v>180</v>
      </c>
      <c r="F15" s="1005">
        <v>3</v>
      </c>
      <c r="G15" s="1277"/>
      <c r="H15" s="972">
        <f t="shared" si="0"/>
        <v>0</v>
      </c>
      <c r="I15" s="1277"/>
    </row>
    <row r="16" spans="1:9" ht="25.5">
      <c r="A16" s="926">
        <v>5</v>
      </c>
      <c r="B16" s="1003"/>
      <c r="C16" s="917" t="s">
        <v>1144</v>
      </c>
      <c r="D16" s="1172" t="s">
        <v>1668</v>
      </c>
      <c r="E16" s="926" t="s">
        <v>188</v>
      </c>
      <c r="F16" s="1005">
        <v>0.5</v>
      </c>
      <c r="G16" s="1277"/>
      <c r="H16" s="972">
        <f t="shared" si="0"/>
        <v>0</v>
      </c>
      <c r="I16" s="1277"/>
    </row>
    <row r="17" spans="1:9" ht="12.75">
      <c r="A17" s="926">
        <v>6</v>
      </c>
      <c r="B17" s="1003"/>
      <c r="C17" s="917" t="s">
        <v>460</v>
      </c>
      <c r="D17" s="1172" t="s">
        <v>657</v>
      </c>
      <c r="E17" s="926" t="s">
        <v>462</v>
      </c>
      <c r="F17" s="1005">
        <v>2.0099999999999998</v>
      </c>
      <c r="G17" s="1277"/>
      <c r="H17" s="972">
        <f t="shared" si="0"/>
        <v>0</v>
      </c>
      <c r="I17" s="1277"/>
    </row>
    <row r="18" spans="1:9" ht="12.75">
      <c r="A18" s="839"/>
      <c r="B18" s="838"/>
      <c r="C18" s="1060"/>
      <c r="D18" s="1173"/>
      <c r="F18" s="1174"/>
      <c r="G18" s="1175"/>
      <c r="H18" s="1176"/>
      <c r="I18" s="1175"/>
    </row>
    <row r="19" spans="1:9" ht="12.75">
      <c r="A19" s="839"/>
      <c r="B19" s="964">
        <v>451120</v>
      </c>
      <c r="C19" s="951"/>
      <c r="D19" s="939" t="s">
        <v>185</v>
      </c>
      <c r="F19" s="1174"/>
      <c r="G19" s="1175"/>
      <c r="H19" s="847">
        <f>SUM(H21:H22)</f>
        <v>0</v>
      </c>
      <c r="I19" s="1175"/>
    </row>
    <row r="20" spans="1:9" ht="12.75">
      <c r="A20" s="839"/>
      <c r="B20" s="964"/>
      <c r="C20" s="951"/>
      <c r="D20" s="939"/>
      <c r="F20" s="1174"/>
      <c r="G20" s="1175"/>
      <c r="H20" s="1176"/>
      <c r="I20" s="1175"/>
    </row>
    <row r="21" spans="1:9" ht="12.75">
      <c r="A21" s="849">
        <v>7</v>
      </c>
      <c r="B21" s="849"/>
      <c r="C21" s="917" t="s">
        <v>1669</v>
      </c>
      <c r="D21" s="903" t="s">
        <v>1670</v>
      </c>
      <c r="E21" s="849" t="s">
        <v>188</v>
      </c>
      <c r="F21" s="927">
        <v>25</v>
      </c>
      <c r="G21" s="1284"/>
      <c r="H21" s="1005">
        <f>ROUND(F21*G21,2)</f>
        <v>0</v>
      </c>
      <c r="I21" s="1284"/>
    </row>
    <row r="22" spans="1:9" ht="12.75">
      <c r="A22" s="849">
        <v>8</v>
      </c>
      <c r="B22" s="849"/>
      <c r="C22" s="917" t="s">
        <v>360</v>
      </c>
      <c r="D22" s="903" t="s">
        <v>361</v>
      </c>
      <c r="E22" s="849" t="s">
        <v>188</v>
      </c>
      <c r="F22" s="927">
        <v>25</v>
      </c>
      <c r="G22" s="1284"/>
      <c r="H22" s="1005">
        <f>ROUND(F22*G22,2)</f>
        <v>0</v>
      </c>
      <c r="I22" s="1284"/>
    </row>
    <row r="23" spans="1:9" ht="12.75">
      <c r="A23" s="51"/>
      <c r="B23" s="838"/>
      <c r="C23" s="395"/>
      <c r="D23" s="395"/>
      <c r="F23" s="928"/>
      <c r="G23" s="928"/>
      <c r="H23" s="928"/>
      <c r="I23" s="928"/>
    </row>
    <row r="24" spans="1:9" s="81" customFormat="1" ht="12.75">
      <c r="A24" s="840"/>
      <c r="B24" s="901">
        <v>453322</v>
      </c>
      <c r="C24" s="842"/>
      <c r="D24" s="843" t="s">
        <v>1185</v>
      </c>
      <c r="E24" s="844"/>
      <c r="F24" s="845"/>
      <c r="G24" s="846"/>
      <c r="H24" s="847">
        <f>SUM(H26:H27)</f>
        <v>0</v>
      </c>
      <c r="I24" s="846"/>
    </row>
    <row r="25" spans="1:9" s="81" customFormat="1" ht="12.75">
      <c r="A25" s="840"/>
      <c r="B25" s="901"/>
      <c r="C25" s="842"/>
      <c r="D25" s="843"/>
      <c r="E25" s="844"/>
      <c r="F25" s="845"/>
      <c r="G25" s="846"/>
      <c r="H25" s="847"/>
      <c r="I25" s="846"/>
    </row>
    <row r="26" spans="1:9" s="81" customFormat="1" ht="12.75">
      <c r="A26" s="849">
        <v>9</v>
      </c>
      <c r="B26" s="849"/>
      <c r="C26" s="917" t="s">
        <v>1186</v>
      </c>
      <c r="D26" s="903" t="s">
        <v>1671</v>
      </c>
      <c r="E26" s="849" t="s">
        <v>176</v>
      </c>
      <c r="F26" s="1005">
        <v>18</v>
      </c>
      <c r="G26" s="1284"/>
      <c r="H26" s="1005">
        <f>ROUND(F26*G26,2)</f>
        <v>0</v>
      </c>
      <c r="I26" s="1284"/>
    </row>
    <row r="27" spans="1:9" ht="12.75">
      <c r="A27" s="849">
        <v>10</v>
      </c>
      <c r="B27" s="850"/>
      <c r="C27" s="902" t="s">
        <v>1560</v>
      </c>
      <c r="D27" s="903" t="s">
        <v>1561</v>
      </c>
      <c r="E27" s="904" t="s">
        <v>1672</v>
      </c>
      <c r="F27" s="1177">
        <v>1</v>
      </c>
      <c r="G27" s="1275"/>
      <c r="H27" s="1005">
        <f>ROUND(F27*G27,2)</f>
        <v>0</v>
      </c>
      <c r="I27" s="1275"/>
    </row>
    <row r="28" spans="1:9" ht="12.75">
      <c r="A28" s="848"/>
      <c r="B28" s="865"/>
      <c r="C28" s="866"/>
      <c r="D28" s="879"/>
      <c r="E28" s="860"/>
      <c r="F28" s="868"/>
      <c r="H28" s="868"/>
      <c r="I28" s="868"/>
    </row>
    <row r="29" spans="1:9" ht="15">
      <c r="A29" s="848"/>
      <c r="B29" s="901">
        <v>453323</v>
      </c>
      <c r="C29" s="965"/>
      <c r="D29" s="939" t="s">
        <v>1193</v>
      </c>
      <c r="E29" s="848"/>
      <c r="F29" s="929"/>
      <c r="G29" s="1015"/>
      <c r="H29" s="847">
        <f>SUM(H31:H32)</f>
        <v>0</v>
      </c>
      <c r="I29" s="1015"/>
    </row>
    <row r="30" spans="1:9" ht="15">
      <c r="A30" s="848"/>
      <c r="B30" s="901"/>
      <c r="C30" s="965"/>
      <c r="D30" s="843"/>
      <c r="E30" s="1178"/>
      <c r="F30" s="1015"/>
      <c r="G30" s="1015"/>
      <c r="H30" s="873"/>
      <c r="I30" s="1015"/>
    </row>
    <row r="31" spans="1:9" ht="12.75">
      <c r="A31" s="849">
        <v>11</v>
      </c>
      <c r="B31" s="1179"/>
      <c r="C31" s="902" t="s">
        <v>1194</v>
      </c>
      <c r="D31" s="903" t="s">
        <v>1673</v>
      </c>
      <c r="E31" s="849" t="s">
        <v>176</v>
      </c>
      <c r="F31" s="1177">
        <v>25</v>
      </c>
      <c r="G31" s="1277"/>
      <c r="H31" s="927">
        <f>ROUND(F31*G31,2)</f>
        <v>0</v>
      </c>
      <c r="I31" s="1277"/>
    </row>
    <row r="32" spans="1:9" ht="12.75">
      <c r="A32" s="849">
        <v>12</v>
      </c>
      <c r="B32" s="1180"/>
      <c r="C32" s="902" t="s">
        <v>1198</v>
      </c>
      <c r="D32" s="1102" t="s">
        <v>1674</v>
      </c>
      <c r="E32" s="904" t="s">
        <v>180</v>
      </c>
      <c r="F32" s="1005">
        <v>3</v>
      </c>
      <c r="G32" s="1277"/>
      <c r="H32" s="927">
        <f>ROUND(F32*G32,2)</f>
        <v>0</v>
      </c>
      <c r="I32" s="1277"/>
    </row>
    <row r="33" spans="1:9" ht="12.75">
      <c r="A33" s="848"/>
      <c r="B33" s="865"/>
      <c r="C33" s="866"/>
      <c r="D33" s="879"/>
      <c r="E33" s="899"/>
      <c r="F33" s="868"/>
      <c r="H33" s="868"/>
      <c r="I33" s="868"/>
    </row>
    <row r="34" spans="1:9" ht="12.75">
      <c r="A34" s="848"/>
      <c r="B34" s="901">
        <v>453324</v>
      </c>
      <c r="C34" s="965"/>
      <c r="D34" s="843" t="s">
        <v>1675</v>
      </c>
      <c r="E34" s="857"/>
      <c r="F34" s="1013"/>
      <c r="G34" s="1013"/>
      <c r="H34" s="847">
        <f>SUM(H36:H40)</f>
        <v>0</v>
      </c>
      <c r="I34" s="1013"/>
    </row>
    <row r="35" spans="1:9" ht="15">
      <c r="A35" s="848"/>
      <c r="B35" s="1181"/>
      <c r="C35" s="965"/>
      <c r="D35" s="869"/>
      <c r="E35" s="857"/>
      <c r="F35" s="1013"/>
      <c r="G35" s="1013"/>
      <c r="H35" s="1182"/>
      <c r="I35" s="1013"/>
    </row>
    <row r="36" spans="1:9" ht="12.75">
      <c r="A36" s="849">
        <v>13</v>
      </c>
      <c r="B36" s="1179"/>
      <c r="C36" s="1102" t="s">
        <v>1207</v>
      </c>
      <c r="D36" s="1102" t="s">
        <v>1676</v>
      </c>
      <c r="E36" s="904" t="s">
        <v>1672</v>
      </c>
      <c r="F36" s="927">
        <v>2</v>
      </c>
      <c r="G36" s="1277"/>
      <c r="H36" s="855">
        <f>ROUND(F36*G36,2)</f>
        <v>0</v>
      </c>
      <c r="I36" s="1277"/>
    </row>
    <row r="37" spans="1:9" s="52" customFormat="1" ht="12.75">
      <c r="A37" s="849">
        <v>14</v>
      </c>
      <c r="B37" s="1179"/>
      <c r="C37" s="1183">
        <v>88050243</v>
      </c>
      <c r="D37" s="1102" t="s">
        <v>1677</v>
      </c>
      <c r="E37" s="904" t="s">
        <v>180</v>
      </c>
      <c r="F37" s="927">
        <v>2</v>
      </c>
      <c r="G37" s="1277"/>
      <c r="H37" s="855">
        <f t="shared" ref="H37:H40" si="1">ROUND(F37*G37,2)</f>
        <v>0</v>
      </c>
      <c r="I37" s="1277"/>
    </row>
    <row r="38" spans="1:9" s="52" customFormat="1" ht="12.75">
      <c r="A38" s="849">
        <v>15</v>
      </c>
      <c r="B38" s="1179"/>
      <c r="C38" s="1102" t="s">
        <v>1678</v>
      </c>
      <c r="D38" s="1102" t="s">
        <v>1679</v>
      </c>
      <c r="E38" s="904" t="s">
        <v>180</v>
      </c>
      <c r="F38" s="927">
        <v>1</v>
      </c>
      <c r="G38" s="1277"/>
      <c r="H38" s="855">
        <f t="shared" si="1"/>
        <v>0</v>
      </c>
      <c r="I38" s="1277"/>
    </row>
    <row r="39" spans="1:9" ht="15.75">
      <c r="A39" s="849">
        <v>16</v>
      </c>
      <c r="B39" s="1184"/>
      <c r="C39" s="1102" t="s">
        <v>1680</v>
      </c>
      <c r="D39" s="1102" t="s">
        <v>1681</v>
      </c>
      <c r="E39" s="926" t="s">
        <v>180</v>
      </c>
      <c r="F39" s="927">
        <v>3</v>
      </c>
      <c r="G39" s="1277"/>
      <c r="H39" s="855">
        <f t="shared" si="1"/>
        <v>0</v>
      </c>
      <c r="I39" s="1277"/>
    </row>
    <row r="40" spans="1:9" ht="12.75">
      <c r="A40" s="849">
        <v>17</v>
      </c>
      <c r="B40" s="1179"/>
      <c r="C40" s="1185" t="s">
        <v>1211</v>
      </c>
      <c r="D40" s="1185" t="s">
        <v>1682</v>
      </c>
      <c r="E40" s="1186" t="s">
        <v>180</v>
      </c>
      <c r="F40" s="927">
        <v>3</v>
      </c>
      <c r="G40" s="1277"/>
      <c r="H40" s="855">
        <f t="shared" si="1"/>
        <v>0</v>
      </c>
      <c r="I40" s="1277"/>
    </row>
    <row r="41" spans="1:9" s="52" customFormat="1" ht="12.75">
      <c r="A41" s="848"/>
      <c r="B41" s="865"/>
      <c r="C41" s="866"/>
      <c r="D41" s="879"/>
      <c r="E41" s="860"/>
      <c r="F41" s="868"/>
      <c r="G41" s="868"/>
      <c r="H41" s="868"/>
    </row>
    <row r="42" spans="1:9" ht="13.5" customHeight="1">
      <c r="A42" s="860"/>
      <c r="B42" s="865"/>
      <c r="C42" s="866"/>
      <c r="D42" s="869" t="s">
        <v>167</v>
      </c>
      <c r="E42" s="857"/>
      <c r="F42" s="1013"/>
      <c r="G42" s="1013"/>
      <c r="H42" s="1182">
        <f>H10+H19+H24+H29+H34</f>
        <v>0</v>
      </c>
    </row>
    <row r="43" spans="1:9" ht="13.5" customHeight="1">
      <c r="A43" s="857"/>
      <c r="B43" s="865"/>
      <c r="C43" s="866"/>
      <c r="D43" s="878"/>
      <c r="E43" s="860"/>
      <c r="F43" s="1013"/>
      <c r="H43" s="1013"/>
    </row>
    <row r="44" spans="1:9" s="52" customFormat="1" ht="12.75">
      <c r="A44" s="857"/>
      <c r="B44" s="860"/>
      <c r="C44" s="877"/>
      <c r="D44" s="885"/>
      <c r="E44" s="860"/>
      <c r="F44" s="861"/>
      <c r="G44" s="868"/>
      <c r="H44" s="861"/>
    </row>
    <row r="45" spans="1:9" s="52" customFormat="1" ht="12.75">
      <c r="A45" s="857"/>
      <c r="B45" s="860"/>
      <c r="C45" s="877"/>
      <c r="D45" s="885"/>
      <c r="E45" s="860"/>
      <c r="F45" s="861"/>
      <c r="G45" s="868"/>
      <c r="H45" s="861"/>
    </row>
    <row r="46" spans="1:9" s="52" customFormat="1" ht="12.75">
      <c r="A46" s="857"/>
      <c r="B46" s="860"/>
      <c r="C46" s="877"/>
      <c r="D46" s="885"/>
      <c r="E46" s="860"/>
      <c r="F46" s="861"/>
      <c r="G46" s="868"/>
      <c r="H46" s="861"/>
    </row>
    <row r="47" spans="1:9" s="52" customFormat="1" ht="12.75">
      <c r="A47" s="857"/>
      <c r="B47" s="860"/>
      <c r="C47" s="877"/>
      <c r="D47" s="885"/>
      <c r="E47" s="840"/>
      <c r="F47" s="51"/>
      <c r="G47" s="868"/>
      <c r="H47" s="861"/>
    </row>
    <row r="48" spans="1:9" s="52" customFormat="1" ht="12.75">
      <c r="A48" s="857"/>
      <c r="B48" s="860"/>
      <c r="C48" s="877"/>
      <c r="D48" s="885"/>
      <c r="E48" s="860"/>
      <c r="F48" s="861"/>
      <c r="G48" s="868"/>
      <c r="H48" s="861"/>
    </row>
    <row r="49" spans="1:8" s="52" customFormat="1" ht="12.75">
      <c r="A49" s="857"/>
      <c r="B49" s="860"/>
      <c r="C49" s="877"/>
      <c r="D49" s="885"/>
      <c r="E49" s="860"/>
      <c r="F49" s="861"/>
      <c r="G49" s="868"/>
      <c r="H49" s="861"/>
    </row>
    <row r="50" spans="1:8" s="52" customFormat="1" ht="12.75">
      <c r="A50" s="857"/>
      <c r="B50" s="860"/>
      <c r="C50" s="877"/>
      <c r="D50" s="877"/>
      <c r="E50" s="860"/>
      <c r="F50" s="861"/>
      <c r="G50" s="868"/>
      <c r="H50" s="861"/>
    </row>
    <row r="51" spans="1:8" s="52" customFormat="1" ht="12.75">
      <c r="A51" s="857"/>
      <c r="B51" s="874"/>
      <c r="C51" s="883"/>
      <c r="D51" s="876"/>
      <c r="E51" s="857"/>
      <c r="F51" s="861"/>
      <c r="G51" s="868"/>
      <c r="H51" s="861"/>
    </row>
    <row r="52" spans="1:8" ht="13.5" customHeight="1">
      <c r="A52" s="857"/>
      <c r="B52" s="874"/>
      <c r="C52" s="883"/>
      <c r="D52" s="876"/>
      <c r="E52" s="857"/>
    </row>
    <row r="53" spans="1:8" s="52" customFormat="1" ht="12.75">
      <c r="A53" s="857"/>
      <c r="B53" s="865"/>
      <c r="C53" s="886"/>
      <c r="D53" s="878"/>
      <c r="E53" s="860"/>
      <c r="F53" s="861"/>
      <c r="G53" s="868"/>
      <c r="H53" s="861"/>
    </row>
    <row r="54" spans="1:8" s="52" customFormat="1" ht="12.75">
      <c r="A54" s="857"/>
      <c r="B54" s="865"/>
      <c r="C54" s="886"/>
      <c r="D54" s="879"/>
      <c r="E54" s="860"/>
      <c r="F54" s="861"/>
      <c r="G54" s="868"/>
      <c r="H54" s="861"/>
    </row>
    <row r="55" spans="1:8" ht="13.5" customHeight="1">
      <c r="A55" s="857"/>
      <c r="B55" s="865"/>
      <c r="C55" s="886"/>
      <c r="D55" s="878"/>
      <c r="E55" s="860"/>
    </row>
    <row r="56" spans="1:8" ht="13.5" customHeight="1">
      <c r="A56" s="857"/>
      <c r="B56" s="865"/>
      <c r="C56" s="886"/>
      <c r="D56" s="878"/>
      <c r="E56" s="860"/>
    </row>
    <row r="57" spans="1:8" s="52" customFormat="1" ht="12.75">
      <c r="A57" s="857"/>
      <c r="B57" s="865"/>
      <c r="C57" s="886"/>
      <c r="D57" s="878"/>
      <c r="E57" s="860"/>
      <c r="F57" s="861"/>
      <c r="G57" s="868"/>
      <c r="H57" s="861"/>
    </row>
    <row r="58" spans="1:8" s="52" customFormat="1" ht="12.75">
      <c r="A58" s="857"/>
      <c r="B58" s="865"/>
      <c r="C58" s="886"/>
      <c r="D58" s="879"/>
      <c r="E58" s="860"/>
      <c r="F58" s="861"/>
      <c r="G58" s="868"/>
      <c r="H58" s="861"/>
    </row>
    <row r="59" spans="1:8" ht="13.5" customHeight="1">
      <c r="A59" s="857"/>
      <c r="B59" s="860"/>
      <c r="C59" s="877"/>
      <c r="D59" s="877"/>
      <c r="E59" s="860"/>
    </row>
    <row r="60" spans="1:8" ht="13.5" customHeight="1">
      <c r="B60" s="840"/>
      <c r="C60" s="888"/>
      <c r="D60" s="889"/>
      <c r="E60" s="887"/>
    </row>
    <row r="61" spans="1:8" ht="13.5" customHeight="1">
      <c r="B61" s="848"/>
      <c r="C61" s="890"/>
      <c r="D61" s="425"/>
    </row>
    <row r="64" spans="1:8" ht="13.5" customHeight="1">
      <c r="B64" s="840"/>
      <c r="C64" s="888"/>
      <c r="D64" s="889"/>
      <c r="E64" s="887"/>
    </row>
    <row r="65" spans="1:9" ht="13.5" customHeight="1">
      <c r="B65" s="848"/>
      <c r="C65" s="890"/>
      <c r="D65" s="425"/>
    </row>
    <row r="66" spans="1:9" s="52" customFormat="1" ht="12.75">
      <c r="A66" s="887"/>
      <c r="B66" s="839"/>
      <c r="C66" s="51"/>
      <c r="D66" s="891"/>
      <c r="E66" s="839"/>
      <c r="F66" s="861"/>
      <c r="G66" s="868"/>
      <c r="H66" s="861"/>
    </row>
    <row r="67" spans="1:9" ht="13.5" customHeight="1">
      <c r="D67" s="891"/>
    </row>
    <row r="68" spans="1:9" ht="13.5" customHeight="1">
      <c r="D68" s="891"/>
    </row>
    <row r="69" spans="1:9" ht="13.5" customHeight="1">
      <c r="D69" s="891"/>
    </row>
    <row r="70" spans="1:9" ht="13.5" customHeight="1">
      <c r="D70" s="891"/>
    </row>
    <row r="73" spans="1:9" ht="13.5" customHeight="1">
      <c r="B73" s="848"/>
      <c r="C73" s="890"/>
      <c r="D73" s="425"/>
    </row>
    <row r="74" spans="1:9" ht="13.5" customHeight="1">
      <c r="D74" s="892"/>
    </row>
    <row r="80" spans="1:9" s="113" customFormat="1" ht="13.5" customHeight="1">
      <c r="A80" s="887"/>
      <c r="B80" s="839"/>
      <c r="C80" s="51"/>
      <c r="D80" s="51"/>
      <c r="E80" s="839"/>
      <c r="F80" s="861"/>
      <c r="G80" s="868"/>
      <c r="H80" s="861"/>
      <c r="I80" s="51"/>
    </row>
    <row r="81" spans="1:9" s="113" customFormat="1" ht="13.5" customHeight="1">
      <c r="A81" s="887"/>
      <c r="B81" s="839"/>
      <c r="C81" s="51"/>
      <c r="D81" s="51"/>
      <c r="E81" s="839"/>
      <c r="F81" s="861"/>
      <c r="G81" s="868"/>
      <c r="H81" s="861"/>
      <c r="I81" s="51"/>
    </row>
    <row r="82" spans="1:9" s="113" customFormat="1" ht="13.5" customHeight="1">
      <c r="A82" s="887"/>
      <c r="B82" s="839"/>
      <c r="C82" s="51"/>
      <c r="D82" s="51"/>
      <c r="E82" s="839"/>
      <c r="F82" s="861"/>
      <c r="G82" s="868"/>
      <c r="H82" s="861"/>
      <c r="I82" s="51"/>
    </row>
    <row r="83" spans="1:9" s="113" customFormat="1" ht="13.5" customHeight="1">
      <c r="A83" s="887"/>
      <c r="B83" s="839"/>
      <c r="C83" s="51"/>
      <c r="D83" s="51"/>
      <c r="E83" s="839"/>
      <c r="F83" s="861"/>
      <c r="G83" s="868"/>
      <c r="H83" s="861"/>
      <c r="I83" s="51"/>
    </row>
    <row r="84" spans="1:9" s="113" customFormat="1" ht="13.5" customHeight="1">
      <c r="A84" s="887"/>
      <c r="B84" s="839"/>
      <c r="C84" s="51"/>
      <c r="D84" s="51"/>
      <c r="E84" s="839"/>
      <c r="F84" s="861"/>
      <c r="G84" s="868"/>
      <c r="H84" s="861"/>
      <c r="I84" s="51"/>
    </row>
    <row r="85" spans="1:9" s="113" customFormat="1" ht="13.5" customHeight="1">
      <c r="A85" s="887"/>
      <c r="B85" s="839"/>
      <c r="C85" s="51"/>
      <c r="D85" s="51"/>
      <c r="E85" s="839"/>
      <c r="F85" s="861"/>
      <c r="G85" s="868"/>
      <c r="H85" s="861"/>
      <c r="I85" s="51"/>
    </row>
    <row r="86" spans="1:9" s="113" customFormat="1" ht="13.5" customHeight="1">
      <c r="A86" s="887"/>
      <c r="B86" s="839"/>
      <c r="C86" s="51"/>
      <c r="D86" s="51"/>
      <c r="E86" s="839"/>
      <c r="F86" s="861"/>
      <c r="G86" s="868"/>
      <c r="H86" s="861"/>
      <c r="I86" s="51"/>
    </row>
    <row r="87" spans="1:9" s="113" customFormat="1" ht="13.5" customHeight="1">
      <c r="A87" s="887"/>
      <c r="B87" s="839"/>
      <c r="C87" s="51"/>
      <c r="D87" s="51"/>
      <c r="E87" s="839"/>
      <c r="F87" s="861"/>
      <c r="G87" s="868"/>
      <c r="H87" s="861"/>
      <c r="I87" s="51"/>
    </row>
    <row r="88" spans="1:9" s="113" customFormat="1" ht="13.5" customHeight="1">
      <c r="A88" s="887"/>
      <c r="B88" s="839"/>
      <c r="C88" s="51"/>
      <c r="D88" s="51"/>
      <c r="E88" s="839"/>
      <c r="F88" s="861"/>
      <c r="G88" s="868"/>
      <c r="H88" s="861"/>
      <c r="I88" s="51"/>
    </row>
    <row r="89" spans="1:9" s="113" customFormat="1" ht="13.5" customHeight="1">
      <c r="A89" s="887"/>
      <c r="B89" s="839"/>
      <c r="C89" s="51"/>
      <c r="D89" s="51"/>
      <c r="E89" s="839"/>
      <c r="F89" s="861"/>
      <c r="G89" s="868"/>
      <c r="H89" s="861"/>
      <c r="I89" s="51"/>
    </row>
    <row r="90" spans="1:9" s="113" customFormat="1" ht="13.5" customHeight="1">
      <c r="A90" s="887"/>
      <c r="B90" s="839"/>
      <c r="C90" s="51"/>
      <c r="D90" s="51"/>
      <c r="E90" s="839"/>
      <c r="F90" s="861"/>
      <c r="G90" s="868"/>
      <c r="H90" s="861"/>
      <c r="I90" s="51"/>
    </row>
    <row r="91" spans="1:9" s="113" customFormat="1" ht="13.5" customHeight="1">
      <c r="A91" s="887"/>
      <c r="B91" s="839"/>
      <c r="C91" s="51"/>
      <c r="D91" s="51"/>
      <c r="E91" s="839"/>
      <c r="F91" s="861"/>
      <c r="G91" s="868"/>
      <c r="H91" s="861"/>
      <c r="I91" s="51"/>
    </row>
    <row r="92" spans="1:9" s="113" customFormat="1" ht="13.5" customHeight="1">
      <c r="A92" s="887"/>
      <c r="B92" s="839"/>
      <c r="C92" s="51"/>
      <c r="D92" s="51"/>
      <c r="E92" s="839"/>
      <c r="F92" s="861"/>
      <c r="G92" s="868"/>
      <c r="H92" s="861"/>
      <c r="I92" s="51"/>
    </row>
    <row r="93" spans="1:9" s="113" customFormat="1" ht="13.5" customHeight="1">
      <c r="A93" s="887"/>
      <c r="B93" s="839"/>
      <c r="C93" s="51"/>
      <c r="D93" s="51"/>
      <c r="E93" s="839"/>
      <c r="F93" s="861"/>
      <c r="G93" s="868"/>
      <c r="H93" s="861"/>
      <c r="I93" s="51"/>
    </row>
    <row r="94" spans="1:9" s="113" customFormat="1" ht="13.5" customHeight="1">
      <c r="A94" s="887"/>
      <c r="B94" s="839"/>
      <c r="C94" s="51"/>
      <c r="D94" s="51"/>
      <c r="E94" s="839"/>
      <c r="F94" s="861"/>
      <c r="G94" s="868"/>
      <c r="H94" s="861"/>
      <c r="I94" s="51"/>
    </row>
    <row r="95" spans="1:9" s="113" customFormat="1" ht="13.5" customHeight="1">
      <c r="A95" s="887"/>
      <c r="B95" s="839"/>
      <c r="C95" s="51"/>
      <c r="D95" s="51"/>
      <c r="E95" s="839"/>
      <c r="F95" s="861"/>
      <c r="G95" s="868"/>
      <c r="H95" s="861"/>
      <c r="I95" s="51"/>
    </row>
    <row r="96" spans="1:9" s="113" customFormat="1" ht="13.5" customHeight="1">
      <c r="A96" s="887"/>
      <c r="B96" s="839"/>
      <c r="C96" s="51"/>
      <c r="D96" s="51"/>
      <c r="E96" s="839"/>
      <c r="F96" s="861"/>
      <c r="G96" s="868"/>
      <c r="H96" s="861"/>
      <c r="I96" s="51"/>
    </row>
    <row r="97" spans="1:9" s="113" customFormat="1" ht="13.5" customHeight="1">
      <c r="A97" s="887"/>
      <c r="B97" s="839"/>
      <c r="C97" s="51"/>
      <c r="D97" s="51"/>
      <c r="E97" s="839"/>
      <c r="F97" s="861"/>
      <c r="G97" s="868"/>
      <c r="H97" s="861"/>
      <c r="I97" s="51"/>
    </row>
    <row r="98" spans="1:9" s="113" customFormat="1" ht="13.5" customHeight="1">
      <c r="A98" s="887"/>
      <c r="B98" s="839"/>
      <c r="C98" s="51"/>
      <c r="D98" s="51"/>
      <c r="E98" s="839"/>
      <c r="F98" s="861"/>
      <c r="G98" s="868"/>
      <c r="H98" s="861"/>
      <c r="I98" s="51"/>
    </row>
    <row r="99" spans="1:9" s="113" customFormat="1" ht="13.5" customHeight="1">
      <c r="A99" s="887"/>
      <c r="B99" s="839"/>
      <c r="C99" s="51"/>
      <c r="D99" s="51"/>
      <c r="E99" s="839"/>
      <c r="F99" s="861"/>
      <c r="G99" s="868"/>
      <c r="H99" s="861"/>
      <c r="I99" s="51"/>
    </row>
    <row r="100" spans="1:9" s="113" customFormat="1" ht="13.5" customHeight="1">
      <c r="A100" s="887"/>
      <c r="B100" s="839"/>
      <c r="C100" s="51"/>
      <c r="D100" s="51"/>
      <c r="E100" s="839"/>
      <c r="F100" s="861"/>
      <c r="G100" s="868"/>
      <c r="H100" s="861"/>
      <c r="I100" s="51"/>
    </row>
    <row r="101" spans="1:9" s="113" customFormat="1" ht="13.5" customHeight="1">
      <c r="A101" s="887"/>
      <c r="B101" s="839"/>
      <c r="C101" s="51"/>
      <c r="D101" s="51"/>
      <c r="E101" s="839"/>
      <c r="F101" s="861"/>
      <c r="G101" s="868"/>
      <c r="H101" s="861"/>
      <c r="I101" s="51"/>
    </row>
    <row r="102" spans="1:9" s="113" customFormat="1" ht="13.5" customHeight="1">
      <c r="A102" s="887"/>
      <c r="B102" s="839"/>
      <c r="C102" s="51"/>
      <c r="D102" s="51"/>
      <c r="E102" s="839"/>
      <c r="F102" s="861"/>
      <c r="G102" s="868"/>
      <c r="H102" s="861"/>
      <c r="I102" s="51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ht="13.5" customHeight="1">
      <c r="H114" s="51"/>
    </row>
    <row r="115" spans="1:9" ht="13.5" customHeight="1">
      <c r="H115" s="51"/>
    </row>
    <row r="116" spans="1:9" ht="13.5" customHeight="1">
      <c r="H116" s="51"/>
    </row>
    <row r="117" spans="1:9" ht="13.5" customHeight="1">
      <c r="H117" s="51"/>
    </row>
    <row r="118" spans="1:9" ht="13.5" customHeight="1">
      <c r="H118" s="51"/>
    </row>
    <row r="119" spans="1:9" ht="13.5" customHeight="1">
      <c r="H119" s="51"/>
    </row>
  </sheetData>
  <sheetProtection algorithmName="SHA-512" hashValue="8KRb+ZDbtjv9bCljMudoOl64iCS8cKxnmPty+D/++sZU/32XWT4nss2EluvcVvRkZrGFS4uNufJMbczoASmjbw==" saltValue="7Uo6nS82L5hWYqzOyhRWzQ==" spinCount="100000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40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3" max="8" man="1"/>
  </rowBreaks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3">
    <tabColor rgb="FFFFFF99"/>
  </sheetPr>
  <dimension ref="A1:I138"/>
  <sheetViews>
    <sheetView view="pageBreakPreview" zoomScaleNormal="115" zoomScaleSheetLayoutView="100" workbookViewId="0">
      <selection activeCell="D22" sqref="D22"/>
    </sheetView>
  </sheetViews>
  <sheetFormatPr defaultColWidth="9.140625"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6"/>
      <c r="E1" s="894"/>
      <c r="H1" s="898" t="s">
        <v>1283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1499</v>
      </c>
      <c r="D3" s="895"/>
      <c r="E3" s="894"/>
      <c r="H3" s="895"/>
    </row>
    <row r="4" spans="1:9" ht="12.75">
      <c r="A4" s="834" t="s">
        <v>160</v>
      </c>
      <c r="B4" s="899"/>
      <c r="C4" s="900" t="s">
        <v>1491</v>
      </c>
      <c r="D4" s="897"/>
      <c r="E4" s="899"/>
      <c r="F4" s="897"/>
      <c r="G4" s="897"/>
      <c r="H4" s="897"/>
    </row>
    <row r="5" spans="1:9" ht="12.75">
      <c r="A5" s="834" t="s">
        <v>904</v>
      </c>
      <c r="B5" s="899"/>
      <c r="C5" s="900" t="s">
        <v>1683</v>
      </c>
      <c r="D5" s="897"/>
      <c r="E5" s="899"/>
      <c r="F5" s="897"/>
      <c r="G5" s="897"/>
      <c r="H5" s="897"/>
    </row>
    <row r="6" spans="1:9" s="68" customFormat="1" ht="13.5" customHeight="1" thickBot="1">
      <c r="A6" s="1722"/>
      <c r="B6" s="1722"/>
      <c r="C6" s="1722"/>
      <c r="D6" s="1722"/>
      <c r="E6" s="1722"/>
      <c r="F6" s="1722"/>
      <c r="G6" s="1722"/>
      <c r="H6" s="1722"/>
      <c r="I6" s="936"/>
    </row>
    <row r="7" spans="1:9" ht="13.5" customHeight="1" thickBot="1">
      <c r="A7" s="1723" t="s">
        <v>162</v>
      </c>
      <c r="B7" s="1724"/>
      <c r="C7" s="1725"/>
      <c r="D7" s="1726" t="s">
        <v>163</v>
      </c>
      <c r="E7" s="1728" t="s">
        <v>164</v>
      </c>
      <c r="F7" s="1730" t="s">
        <v>165</v>
      </c>
      <c r="G7" s="1719" t="s">
        <v>166</v>
      </c>
      <c r="H7" s="1719" t="s">
        <v>167</v>
      </c>
      <c r="I7" s="1719" t="s">
        <v>1735</v>
      </c>
    </row>
    <row r="8" spans="1:9" ht="13.5" customHeight="1" thickBot="1">
      <c r="A8" s="837" t="s">
        <v>168</v>
      </c>
      <c r="B8" s="837" t="s">
        <v>169</v>
      </c>
      <c r="C8" s="837" t="s">
        <v>170</v>
      </c>
      <c r="D8" s="1727"/>
      <c r="E8" s="1729"/>
      <c r="F8" s="1731"/>
      <c r="G8" s="1720"/>
      <c r="H8" s="1720" t="s">
        <v>171</v>
      </c>
      <c r="I8" s="1720"/>
    </row>
    <row r="9" spans="1:9" ht="13.5" customHeight="1">
      <c r="A9" s="51"/>
      <c r="B9" s="838"/>
      <c r="C9" s="395"/>
      <c r="D9" s="395"/>
      <c r="F9" s="51"/>
      <c r="G9" s="51"/>
      <c r="H9" s="51"/>
    </row>
    <row r="10" spans="1:9" s="81" customFormat="1" ht="12.75" customHeight="1">
      <c r="A10" s="840"/>
      <c r="B10" s="901">
        <v>453311</v>
      </c>
      <c r="C10" s="842"/>
      <c r="D10" s="843" t="s">
        <v>1684</v>
      </c>
      <c r="E10" s="844"/>
      <c r="F10" s="845"/>
      <c r="G10" s="846"/>
      <c r="H10" s="847">
        <f>SUM(H12:H12)</f>
        <v>0</v>
      </c>
    </row>
    <row r="11" spans="1:9" s="81" customFormat="1" ht="12.75" customHeight="1">
      <c r="A11" s="425"/>
      <c r="B11" s="848"/>
      <c r="C11" s="425"/>
      <c r="D11" s="425"/>
      <c r="E11" s="848"/>
      <c r="F11" s="425"/>
      <c r="G11" s="425"/>
      <c r="H11" s="425"/>
    </row>
    <row r="12" spans="1:9" ht="12.75">
      <c r="A12" s="849">
        <v>1</v>
      </c>
      <c r="B12" s="850"/>
      <c r="C12" s="902" t="s">
        <v>1685</v>
      </c>
      <c r="D12" s="903" t="s">
        <v>1686</v>
      </c>
      <c r="E12" s="904" t="s">
        <v>180</v>
      </c>
      <c r="F12" s="1177">
        <v>2</v>
      </c>
      <c r="G12" s="1275"/>
      <c r="H12" s="855">
        <f>ROUND(F12*G12,2)</f>
        <v>0</v>
      </c>
      <c r="I12" s="1275"/>
    </row>
    <row r="13" spans="1:9" ht="12.75">
      <c r="A13" s="857"/>
      <c r="B13" s="858"/>
      <c r="D13" s="905"/>
      <c r="E13" s="860"/>
      <c r="G13" s="51"/>
      <c r="H13" s="51"/>
      <c r="I13" s="96"/>
    </row>
    <row r="14" spans="1:9" ht="15">
      <c r="A14" s="857"/>
      <c r="B14" s="865"/>
      <c r="C14" s="866"/>
      <c r="D14" s="869" t="s">
        <v>181</v>
      </c>
      <c r="E14" s="870"/>
      <c r="F14" s="871"/>
      <c r="G14" s="872"/>
      <c r="H14" s="873">
        <f>H10</f>
        <v>0</v>
      </c>
    </row>
    <row r="15" spans="1:9" ht="13.5" customHeight="1">
      <c r="A15" s="857"/>
      <c r="B15" s="874"/>
      <c r="C15" s="875"/>
      <c r="D15" s="876"/>
      <c r="E15" s="857"/>
    </row>
    <row r="16" spans="1:9" s="52" customFormat="1" ht="12.75">
      <c r="A16" s="857"/>
      <c r="B16" s="857"/>
      <c r="C16" s="857"/>
      <c r="D16" s="51"/>
      <c r="E16" s="860"/>
      <c r="F16" s="861"/>
      <c r="G16" s="868"/>
      <c r="H16" s="861"/>
      <c r="I16" s="51"/>
    </row>
    <row r="17" spans="1:9" s="112" customFormat="1" ht="12.75">
      <c r="A17" s="857"/>
      <c r="B17" s="857"/>
      <c r="C17" s="857"/>
      <c r="E17" s="865"/>
      <c r="F17" s="861"/>
      <c r="G17" s="868"/>
      <c r="H17" s="861"/>
      <c r="I17" s="51"/>
    </row>
    <row r="18" spans="1:9" ht="13.5" customHeight="1">
      <c r="A18" s="857"/>
      <c r="B18" s="857"/>
      <c r="C18" s="857"/>
      <c r="E18" s="865"/>
    </row>
    <row r="19" spans="1:9" ht="12.75">
      <c r="A19" s="857"/>
      <c r="B19" s="857"/>
      <c r="C19" s="857"/>
      <c r="E19" s="865"/>
      <c r="I19" s="113"/>
    </row>
    <row r="20" spans="1:9" ht="12.75">
      <c r="A20" s="857"/>
      <c r="B20" s="857"/>
      <c r="C20" s="857"/>
      <c r="E20" s="860"/>
    </row>
    <row r="21" spans="1:9" ht="12.75">
      <c r="A21" s="857"/>
      <c r="B21" s="857"/>
      <c r="C21" s="857"/>
      <c r="E21" s="860"/>
    </row>
    <row r="22" spans="1:9" ht="12.75">
      <c r="A22" s="857"/>
      <c r="B22" s="857"/>
      <c r="C22" s="857"/>
      <c r="E22" s="860"/>
    </row>
    <row r="23" spans="1:9" ht="12.75">
      <c r="A23" s="857"/>
      <c r="B23" s="857"/>
      <c r="C23" s="857"/>
      <c r="E23" s="860"/>
    </row>
    <row r="24" spans="1:9" ht="12.75">
      <c r="A24" s="857"/>
      <c r="B24" s="857"/>
      <c r="C24" s="857"/>
      <c r="D24" s="876"/>
      <c r="E24" s="860"/>
    </row>
    <row r="25" spans="1:9" ht="12.75">
      <c r="A25" s="857"/>
      <c r="B25" s="857"/>
      <c r="C25" s="857"/>
      <c r="D25" s="877"/>
      <c r="E25" s="860"/>
    </row>
    <row r="26" spans="1:9" ht="12.75">
      <c r="A26" s="857"/>
      <c r="B26" s="857"/>
      <c r="C26" s="857"/>
      <c r="D26" s="876"/>
      <c r="E26" s="857"/>
    </row>
    <row r="27" spans="1:9" ht="12.75">
      <c r="A27" s="857"/>
      <c r="B27" s="857"/>
      <c r="C27" s="857"/>
      <c r="D27" s="878"/>
      <c r="E27" s="860"/>
    </row>
    <row r="28" spans="1:9" ht="12.75">
      <c r="A28" s="857"/>
      <c r="B28" s="857"/>
      <c r="C28" s="857"/>
      <c r="D28" s="867"/>
      <c r="E28" s="860"/>
    </row>
    <row r="29" spans="1:9" s="52" customFormat="1" ht="12.75" customHeight="1">
      <c r="A29" s="857"/>
      <c r="B29" s="857"/>
      <c r="C29" s="857"/>
      <c r="D29" s="879"/>
      <c r="E29" s="860"/>
      <c r="F29" s="861"/>
      <c r="G29" s="868"/>
      <c r="H29" s="861"/>
    </row>
    <row r="30" spans="1:9" s="52" customFormat="1" ht="12.75">
      <c r="A30" s="857"/>
      <c r="B30" s="857"/>
      <c r="C30" s="857"/>
      <c r="D30" s="879"/>
      <c r="E30" s="860"/>
      <c r="F30" s="861"/>
      <c r="G30" s="868"/>
      <c r="H30" s="861"/>
    </row>
    <row r="31" spans="1:9" ht="12.75">
      <c r="A31" s="857"/>
      <c r="B31" s="865"/>
      <c r="C31" s="866"/>
      <c r="D31" s="879"/>
      <c r="E31" s="860"/>
    </row>
    <row r="32" spans="1:9" s="52" customFormat="1" ht="12.75" customHeight="1">
      <c r="A32" s="857"/>
      <c r="B32" s="865"/>
      <c r="C32" s="866"/>
      <c r="D32" s="867"/>
      <c r="E32" s="860"/>
      <c r="F32" s="861"/>
      <c r="G32" s="868"/>
      <c r="H32" s="861"/>
    </row>
    <row r="33" spans="1:8" ht="12.75">
      <c r="A33" s="857"/>
      <c r="B33" s="865"/>
      <c r="C33" s="866"/>
      <c r="D33" s="879"/>
      <c r="E33" s="860"/>
    </row>
    <row r="34" spans="1:8" ht="12.75">
      <c r="A34" s="857"/>
      <c r="B34" s="865"/>
      <c r="C34" s="866"/>
      <c r="D34" s="879"/>
      <c r="E34" s="860"/>
    </row>
    <row r="35" spans="1:8" ht="12.75">
      <c r="A35" s="857"/>
      <c r="B35" s="865"/>
      <c r="C35" s="866"/>
      <c r="D35" s="879"/>
      <c r="E35" s="860"/>
    </row>
    <row r="36" spans="1:8" ht="15.75">
      <c r="A36" s="857"/>
      <c r="B36" s="880"/>
      <c r="C36" s="881"/>
      <c r="D36" s="867"/>
      <c r="E36" s="882"/>
    </row>
    <row r="37" spans="1:8" ht="12.75">
      <c r="A37" s="857"/>
      <c r="B37" s="874"/>
      <c r="C37" s="883"/>
      <c r="D37" s="876"/>
      <c r="E37" s="857"/>
    </row>
    <row r="38" spans="1:8" s="52" customFormat="1" ht="12.75" customHeight="1">
      <c r="A38" s="857"/>
      <c r="B38" s="865"/>
      <c r="C38" s="866"/>
      <c r="D38" s="878"/>
      <c r="E38" s="860"/>
      <c r="F38" s="861"/>
      <c r="G38" s="868"/>
      <c r="H38" s="861"/>
    </row>
    <row r="39" spans="1:8" s="52" customFormat="1" ht="12.75" customHeight="1">
      <c r="A39" s="857"/>
      <c r="B39" s="880"/>
      <c r="C39" s="881"/>
      <c r="D39" s="867"/>
      <c r="E39" s="882"/>
      <c r="F39" s="861"/>
      <c r="G39" s="868"/>
      <c r="H39" s="861"/>
    </row>
    <row r="40" spans="1:8" ht="12.75">
      <c r="A40" s="857"/>
      <c r="B40" s="865"/>
      <c r="C40" s="866"/>
      <c r="D40" s="867"/>
      <c r="E40" s="860"/>
    </row>
    <row r="41" spans="1:8" ht="12.75">
      <c r="A41" s="857"/>
      <c r="B41" s="865"/>
      <c r="C41" s="866"/>
      <c r="D41" s="867"/>
      <c r="E41" s="860"/>
    </row>
    <row r="42" spans="1:8" ht="12.75">
      <c r="A42" s="857"/>
      <c r="B42" s="865"/>
      <c r="C42" s="866"/>
      <c r="D42" s="879"/>
      <c r="E42" s="860"/>
    </row>
    <row r="43" spans="1:8" ht="12.75">
      <c r="A43" s="857"/>
      <c r="B43" s="865"/>
      <c r="C43" s="866"/>
      <c r="D43" s="879"/>
      <c r="E43" s="860"/>
    </row>
    <row r="44" spans="1:8" ht="12.75">
      <c r="A44" s="857"/>
      <c r="B44" s="865"/>
      <c r="C44" s="866"/>
      <c r="D44" s="879"/>
      <c r="E44" s="860"/>
    </row>
    <row r="45" spans="1:8" ht="15.75">
      <c r="A45" s="857"/>
      <c r="B45" s="880"/>
      <c r="C45" s="881"/>
      <c r="D45" s="867"/>
      <c r="E45" s="882"/>
    </row>
    <row r="46" spans="1:8" ht="15.75">
      <c r="A46" s="857"/>
      <c r="B46" s="880"/>
      <c r="C46" s="881"/>
      <c r="D46" s="884"/>
      <c r="E46" s="882"/>
    </row>
    <row r="47" spans="1:8" ht="12.75">
      <c r="A47" s="857"/>
      <c r="B47" s="865"/>
      <c r="C47" s="866"/>
      <c r="D47" s="878"/>
      <c r="E47" s="860"/>
    </row>
    <row r="48" spans="1:8" ht="12.75">
      <c r="A48" s="857"/>
      <c r="B48" s="865"/>
      <c r="C48" s="866"/>
      <c r="D48" s="867"/>
      <c r="E48" s="860"/>
    </row>
    <row r="49" spans="1:8" ht="12.75">
      <c r="A49" s="857"/>
      <c r="B49" s="865"/>
      <c r="C49" s="866"/>
      <c r="D49" s="867"/>
      <c r="E49" s="860"/>
    </row>
    <row r="50" spans="1:8" ht="12.75">
      <c r="A50" s="857"/>
      <c r="B50" s="865"/>
      <c r="C50" s="866"/>
      <c r="D50" s="879"/>
      <c r="E50" s="860"/>
    </row>
    <row r="51" spans="1:8" ht="12.75">
      <c r="A51" s="857"/>
      <c r="B51" s="865"/>
      <c r="C51" s="866"/>
      <c r="D51" s="879"/>
      <c r="E51" s="860"/>
    </row>
    <row r="52" spans="1:8" ht="12.75">
      <c r="A52" s="857"/>
      <c r="B52" s="865"/>
      <c r="C52" s="866"/>
      <c r="D52" s="879"/>
      <c r="E52" s="860"/>
    </row>
    <row r="53" spans="1:8" ht="12.75">
      <c r="A53" s="857"/>
      <c r="B53" s="865"/>
      <c r="C53" s="866"/>
      <c r="D53" s="867"/>
      <c r="E53" s="860"/>
    </row>
    <row r="54" spans="1:8" ht="12.75">
      <c r="A54" s="857"/>
      <c r="B54" s="865"/>
      <c r="C54" s="866"/>
      <c r="D54" s="879"/>
      <c r="E54" s="860"/>
    </row>
    <row r="55" spans="1:8" ht="12.75">
      <c r="A55" s="857"/>
      <c r="B55" s="865"/>
      <c r="C55" s="866"/>
      <c r="D55" s="878"/>
      <c r="E55" s="860"/>
    </row>
    <row r="56" spans="1:8" ht="13.5" customHeight="1">
      <c r="A56" s="857"/>
      <c r="B56" s="865"/>
      <c r="C56" s="866"/>
      <c r="D56" s="867"/>
      <c r="E56" s="860"/>
    </row>
    <row r="57" spans="1:8" ht="13.5" customHeight="1">
      <c r="A57" s="857"/>
      <c r="B57" s="865"/>
      <c r="C57" s="866"/>
      <c r="D57" s="879"/>
      <c r="E57" s="860"/>
    </row>
    <row r="58" spans="1:8" s="52" customFormat="1" ht="12.75">
      <c r="A58" s="857"/>
      <c r="B58" s="865"/>
      <c r="C58" s="866"/>
      <c r="D58" s="879"/>
      <c r="E58" s="860"/>
      <c r="F58" s="861"/>
      <c r="G58" s="868"/>
      <c r="H58" s="861"/>
    </row>
    <row r="59" spans="1:8" s="52" customFormat="1" ht="12.75">
      <c r="A59" s="857"/>
      <c r="B59" s="865"/>
      <c r="C59" s="866"/>
      <c r="D59" s="879"/>
      <c r="E59" s="860"/>
      <c r="F59" s="861"/>
      <c r="G59" s="868"/>
      <c r="H59" s="861"/>
    </row>
    <row r="60" spans="1:8" s="52" customFormat="1" ht="12.75">
      <c r="A60" s="857"/>
      <c r="B60" s="865"/>
      <c r="C60" s="866"/>
      <c r="D60" s="867"/>
      <c r="E60" s="860"/>
      <c r="F60" s="861"/>
      <c r="G60" s="868"/>
      <c r="H60" s="861"/>
    </row>
    <row r="61" spans="1:8" ht="13.5" customHeight="1">
      <c r="A61" s="857"/>
      <c r="B61" s="865"/>
      <c r="C61" s="866"/>
      <c r="D61" s="879"/>
      <c r="E61" s="860"/>
    </row>
    <row r="62" spans="1:8" ht="13.5" customHeight="1">
      <c r="A62" s="857"/>
      <c r="B62" s="865"/>
      <c r="C62" s="866"/>
      <c r="D62" s="878"/>
      <c r="E62" s="860"/>
    </row>
    <row r="63" spans="1:8" s="52" customFormat="1" ht="12.75">
      <c r="A63" s="857"/>
      <c r="B63" s="860"/>
      <c r="C63" s="877"/>
      <c r="D63" s="885"/>
      <c r="E63" s="860"/>
      <c r="F63" s="861"/>
      <c r="G63" s="868"/>
      <c r="H63" s="861"/>
    </row>
    <row r="64" spans="1:8" s="52" customFormat="1" ht="12.75">
      <c r="A64" s="857"/>
      <c r="B64" s="860"/>
      <c r="C64" s="877"/>
      <c r="D64" s="877"/>
      <c r="E64" s="860"/>
      <c r="F64" s="861"/>
      <c r="G64" s="868"/>
      <c r="H64" s="861"/>
    </row>
    <row r="65" spans="1:8" s="52" customFormat="1" ht="12.75">
      <c r="A65" s="857"/>
      <c r="B65" s="874"/>
      <c r="C65" s="883"/>
      <c r="D65" s="876"/>
      <c r="E65" s="857"/>
      <c r="F65" s="861"/>
      <c r="G65" s="868"/>
      <c r="H65" s="861"/>
    </row>
    <row r="66" spans="1:8" s="52" customFormat="1" ht="12.75">
      <c r="A66" s="857"/>
      <c r="B66" s="865"/>
      <c r="C66" s="886"/>
      <c r="D66" s="879"/>
      <c r="E66" s="860"/>
      <c r="F66" s="861"/>
      <c r="G66" s="868"/>
      <c r="H66" s="861"/>
    </row>
    <row r="67" spans="1:8" s="52" customFormat="1" ht="12.75">
      <c r="A67" s="857"/>
      <c r="B67" s="865"/>
      <c r="C67" s="886"/>
      <c r="D67" s="879"/>
      <c r="E67" s="860"/>
      <c r="F67" s="861"/>
      <c r="G67" s="868"/>
      <c r="H67" s="861"/>
    </row>
    <row r="68" spans="1:8" s="52" customFormat="1" ht="12.75">
      <c r="A68" s="857"/>
      <c r="B68" s="860"/>
      <c r="C68" s="877"/>
      <c r="D68" s="885"/>
      <c r="E68" s="860"/>
      <c r="F68" s="861"/>
      <c r="G68" s="868"/>
      <c r="H68" s="861"/>
    </row>
    <row r="69" spans="1:8" s="52" customFormat="1" ht="12.75">
      <c r="A69" s="857"/>
      <c r="B69" s="860"/>
      <c r="C69" s="877"/>
      <c r="D69" s="877"/>
      <c r="E69" s="860"/>
      <c r="F69" s="861"/>
      <c r="G69" s="868"/>
      <c r="H69" s="861"/>
    </row>
    <row r="70" spans="1:8" s="52" customFormat="1" ht="12.75">
      <c r="A70" s="857"/>
      <c r="B70" s="874"/>
      <c r="C70" s="883"/>
      <c r="D70" s="876"/>
      <c r="E70" s="857"/>
      <c r="F70" s="861"/>
      <c r="G70" s="868"/>
      <c r="H70" s="861"/>
    </row>
    <row r="71" spans="1:8" ht="13.5" customHeight="1">
      <c r="A71" s="857"/>
      <c r="B71" s="874"/>
      <c r="C71" s="883"/>
      <c r="D71" s="876"/>
      <c r="E71" s="857"/>
    </row>
    <row r="72" spans="1:8" s="52" customFormat="1" ht="12.75">
      <c r="A72" s="857"/>
      <c r="B72" s="865"/>
      <c r="C72" s="886"/>
      <c r="D72" s="878"/>
      <c r="E72" s="860"/>
      <c r="F72" s="861"/>
      <c r="G72" s="868"/>
      <c r="H72" s="861"/>
    </row>
    <row r="73" spans="1:8" s="52" customFormat="1" ht="12.75">
      <c r="A73" s="857"/>
      <c r="B73" s="865"/>
      <c r="C73" s="886"/>
      <c r="D73" s="879"/>
      <c r="E73" s="860"/>
      <c r="F73" s="861"/>
      <c r="G73" s="868"/>
      <c r="H73" s="861"/>
    </row>
    <row r="74" spans="1:8" ht="13.5" customHeight="1">
      <c r="A74" s="857"/>
      <c r="B74" s="865"/>
      <c r="C74" s="886"/>
      <c r="D74" s="878"/>
      <c r="E74" s="860"/>
    </row>
    <row r="75" spans="1:8" ht="13.5" customHeight="1">
      <c r="A75" s="857"/>
      <c r="B75" s="865"/>
      <c r="C75" s="886"/>
      <c r="D75" s="878"/>
      <c r="E75" s="860"/>
    </row>
    <row r="76" spans="1:8" s="52" customFormat="1" ht="12.75">
      <c r="A76" s="857"/>
      <c r="B76" s="865"/>
      <c r="C76" s="886"/>
      <c r="D76" s="878"/>
      <c r="E76" s="860"/>
      <c r="F76" s="861"/>
      <c r="G76" s="868"/>
      <c r="H76" s="861"/>
    </row>
    <row r="77" spans="1:8" s="52" customFormat="1" ht="12.75">
      <c r="A77" s="857"/>
      <c r="B77" s="865"/>
      <c r="C77" s="886"/>
      <c r="D77" s="879"/>
      <c r="E77" s="860"/>
      <c r="F77" s="861"/>
      <c r="G77" s="868"/>
      <c r="H77" s="861"/>
    </row>
    <row r="78" spans="1:8" ht="13.5" customHeight="1">
      <c r="A78" s="857"/>
      <c r="B78" s="860"/>
      <c r="C78" s="877"/>
      <c r="D78" s="877"/>
      <c r="E78" s="860"/>
    </row>
    <row r="79" spans="1:8" ht="13.5" customHeight="1">
      <c r="B79" s="840"/>
      <c r="C79" s="888"/>
      <c r="D79" s="889"/>
      <c r="E79" s="887"/>
    </row>
    <row r="80" spans="1:8" ht="13.5" customHeight="1">
      <c r="B80" s="848"/>
      <c r="C80" s="890"/>
      <c r="D80" s="425"/>
    </row>
    <row r="83" spans="1:8" ht="13.5" customHeight="1">
      <c r="B83" s="840"/>
      <c r="C83" s="888"/>
      <c r="D83" s="889"/>
      <c r="E83" s="887"/>
    </row>
    <row r="84" spans="1:8" ht="13.5" customHeight="1">
      <c r="B84" s="848"/>
      <c r="C84" s="890"/>
      <c r="D84" s="425"/>
    </row>
    <row r="85" spans="1:8" s="52" customFormat="1" ht="12.75">
      <c r="A85" s="887"/>
      <c r="B85" s="839"/>
      <c r="C85" s="51"/>
      <c r="D85" s="891"/>
      <c r="E85" s="839"/>
      <c r="F85" s="861"/>
      <c r="G85" s="868"/>
      <c r="H85" s="861"/>
    </row>
    <row r="86" spans="1:8" ht="13.5" customHeight="1">
      <c r="D86" s="891"/>
    </row>
    <row r="87" spans="1:8" ht="13.5" customHeight="1">
      <c r="D87" s="891"/>
    </row>
    <row r="88" spans="1:8" ht="13.5" customHeight="1">
      <c r="D88" s="891"/>
    </row>
    <row r="89" spans="1:8" ht="13.5" customHeight="1">
      <c r="D89" s="891"/>
    </row>
    <row r="92" spans="1:8" ht="13.5" customHeight="1">
      <c r="B92" s="848"/>
      <c r="C92" s="890"/>
      <c r="D92" s="425"/>
    </row>
    <row r="93" spans="1:8" ht="13.5" customHeight="1">
      <c r="D93" s="892"/>
    </row>
    <row r="99" spans="1:9" s="113" customFormat="1" ht="13.5" customHeight="1">
      <c r="A99" s="887"/>
      <c r="B99" s="839"/>
      <c r="C99" s="51"/>
      <c r="D99" s="51"/>
      <c r="E99" s="839"/>
      <c r="F99" s="861"/>
      <c r="G99" s="868"/>
      <c r="H99" s="861"/>
      <c r="I99" s="51"/>
    </row>
    <row r="100" spans="1:9" s="113" customFormat="1" ht="13.5" customHeight="1">
      <c r="A100" s="887"/>
      <c r="B100" s="839"/>
      <c r="C100" s="51"/>
      <c r="D100" s="51"/>
      <c r="E100" s="839"/>
      <c r="F100" s="861"/>
      <c r="G100" s="868"/>
      <c r="H100" s="861"/>
      <c r="I100" s="51"/>
    </row>
    <row r="101" spans="1:9" s="113" customFormat="1" ht="13.5" customHeight="1">
      <c r="A101" s="887"/>
      <c r="B101" s="839"/>
      <c r="C101" s="51"/>
      <c r="D101" s="51"/>
      <c r="E101" s="839"/>
      <c r="F101" s="861"/>
      <c r="G101" s="868"/>
      <c r="H101" s="861"/>
      <c r="I101" s="51"/>
    </row>
    <row r="102" spans="1:9" s="113" customFormat="1" ht="13.5" customHeight="1">
      <c r="A102" s="887"/>
      <c r="B102" s="839"/>
      <c r="C102" s="51"/>
      <c r="D102" s="51"/>
      <c r="E102" s="839"/>
      <c r="F102" s="861"/>
      <c r="G102" s="868"/>
      <c r="H102" s="861"/>
      <c r="I102" s="51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ht="13.5" customHeight="1">
      <c r="H133" s="51"/>
    </row>
    <row r="134" spans="1:9" ht="13.5" customHeight="1">
      <c r="H134" s="51"/>
    </row>
    <row r="135" spans="1:9" ht="13.5" customHeight="1">
      <c r="H135" s="51"/>
    </row>
    <row r="136" spans="1:9" ht="13.5" customHeight="1">
      <c r="H136" s="51"/>
    </row>
    <row r="137" spans="1:9" ht="13.5" customHeight="1">
      <c r="H137" s="51"/>
    </row>
    <row r="138" spans="1:9" ht="13.5" customHeight="1">
      <c r="H138" s="51"/>
    </row>
  </sheetData>
  <sheetProtection algorithmName="SHA-512" hashValue="vZVkJzmIzPM8GeBZPxmPBtLFHJUmOXt0e1V2IFipcClJDadMoYRunhUP9CWlqIu29+ZnoIv+K6SdRUcvpcLLlQ==" saltValue="MNephyml2qPVV1DRFKJHyw==" spinCount="100000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>
    <tabColor rgb="FFCCFFFF"/>
  </sheetPr>
  <dimension ref="A1:I144"/>
  <sheetViews>
    <sheetView view="pageBreakPreview" zoomScaleNormal="115" zoomScaleSheetLayoutView="100" workbookViewId="0">
      <selection activeCell="E22" sqref="E22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25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26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2.75">
      <c r="A9" s="92"/>
      <c r="B9" s="137">
        <v>453140</v>
      </c>
      <c r="C9" s="75"/>
      <c r="D9" s="76" t="s">
        <v>343</v>
      </c>
      <c r="F9" s="53"/>
      <c r="G9" s="53"/>
      <c r="H9" s="80">
        <f>SUM(H11:H18)</f>
        <v>0</v>
      </c>
    </row>
    <row r="10" spans="1:9" ht="12.75">
      <c r="A10" s="53"/>
      <c r="F10" s="53"/>
      <c r="G10" s="53"/>
      <c r="H10" s="53"/>
    </row>
    <row r="11" spans="1:9" ht="12.75">
      <c r="A11" s="84">
        <v>1</v>
      </c>
      <c r="B11" s="85"/>
      <c r="C11" s="143" t="s">
        <v>344</v>
      </c>
      <c r="D11" s="144" t="s">
        <v>345</v>
      </c>
      <c r="E11" s="147" t="s">
        <v>180</v>
      </c>
      <c r="F11" s="162">
        <v>1</v>
      </c>
      <c r="G11" s="1253"/>
      <c r="H11" s="90">
        <f>ROUND(F11*G11,2)</f>
        <v>0</v>
      </c>
      <c r="I11" s="1253"/>
    </row>
    <row r="12" spans="1:9" ht="12.75">
      <c r="A12" s="84">
        <v>2</v>
      </c>
      <c r="B12" s="85"/>
      <c r="C12" s="143" t="s">
        <v>344</v>
      </c>
      <c r="D12" s="144" t="s">
        <v>345</v>
      </c>
      <c r="E12" s="147" t="s">
        <v>180</v>
      </c>
      <c r="F12" s="162">
        <v>6</v>
      </c>
      <c r="G12" s="1253"/>
      <c r="H12" s="90">
        <f t="shared" ref="H12:H18" si="0">ROUND(F12*G12,2)</f>
        <v>0</v>
      </c>
      <c r="I12" s="1253"/>
    </row>
    <row r="13" spans="1:9" ht="12.75">
      <c r="A13" s="84">
        <v>3</v>
      </c>
      <c r="B13" s="85"/>
      <c r="C13" s="143" t="s">
        <v>346</v>
      </c>
      <c r="D13" s="144" t="s">
        <v>347</v>
      </c>
      <c r="E13" s="147" t="s">
        <v>180</v>
      </c>
      <c r="F13" s="162">
        <v>6</v>
      </c>
      <c r="G13" s="1253"/>
      <c r="H13" s="90">
        <f t="shared" si="0"/>
        <v>0</v>
      </c>
      <c r="I13" s="1253"/>
    </row>
    <row r="14" spans="1:9" ht="12.75">
      <c r="A14" s="84">
        <v>4</v>
      </c>
      <c r="B14" s="85"/>
      <c r="C14" s="143" t="s">
        <v>348</v>
      </c>
      <c r="D14" s="144" t="s">
        <v>349</v>
      </c>
      <c r="E14" s="147" t="s">
        <v>176</v>
      </c>
      <c r="F14" s="162">
        <v>140</v>
      </c>
      <c r="G14" s="1253"/>
      <c r="H14" s="90">
        <f t="shared" si="0"/>
        <v>0</v>
      </c>
      <c r="I14" s="1253"/>
    </row>
    <row r="15" spans="1:9" ht="12.75">
      <c r="A15" s="84">
        <v>5</v>
      </c>
      <c r="B15" s="85"/>
      <c r="C15" s="143" t="s">
        <v>350</v>
      </c>
      <c r="D15" s="144" t="s">
        <v>351</v>
      </c>
      <c r="E15" s="147" t="s">
        <v>176</v>
      </c>
      <c r="F15" s="162">
        <v>72</v>
      </c>
      <c r="G15" s="1253"/>
      <c r="H15" s="90">
        <f t="shared" si="0"/>
        <v>0</v>
      </c>
      <c r="I15" s="1253"/>
    </row>
    <row r="16" spans="1:9" ht="12.75">
      <c r="A16" s="84">
        <v>6</v>
      </c>
      <c r="B16" s="85"/>
      <c r="C16" s="143" t="s">
        <v>352</v>
      </c>
      <c r="D16" s="144" t="s">
        <v>353</v>
      </c>
      <c r="E16" s="147" t="s">
        <v>176</v>
      </c>
      <c r="F16" s="162">
        <v>210</v>
      </c>
      <c r="G16" s="1253"/>
      <c r="H16" s="90">
        <f t="shared" si="0"/>
        <v>0</v>
      </c>
      <c r="I16" s="1253"/>
    </row>
    <row r="17" spans="1:9" ht="12.75">
      <c r="A17" s="84">
        <v>7</v>
      </c>
      <c r="B17" s="85"/>
      <c r="C17" s="143" t="s">
        <v>354</v>
      </c>
      <c r="D17" s="144" t="s">
        <v>355</v>
      </c>
      <c r="E17" s="147" t="s">
        <v>180</v>
      </c>
      <c r="F17" s="162">
        <v>7</v>
      </c>
      <c r="G17" s="1253"/>
      <c r="H17" s="90">
        <f t="shared" si="0"/>
        <v>0</v>
      </c>
      <c r="I17" s="1253"/>
    </row>
    <row r="18" spans="1:9" ht="12.75">
      <c r="A18" s="84">
        <v>8</v>
      </c>
      <c r="B18" s="85"/>
      <c r="C18" s="143" t="s">
        <v>356</v>
      </c>
      <c r="D18" s="144" t="s">
        <v>357</v>
      </c>
      <c r="E18" s="147" t="s">
        <v>180</v>
      </c>
      <c r="F18" s="162">
        <v>7</v>
      </c>
      <c r="G18" s="1253"/>
      <c r="H18" s="90">
        <f t="shared" si="0"/>
        <v>0</v>
      </c>
      <c r="I18" s="1253"/>
    </row>
    <row r="19" spans="1:9" ht="12.75">
      <c r="A19" s="92"/>
      <c r="B19" s="100"/>
      <c r="C19" s="101"/>
      <c r="D19" s="102"/>
      <c r="E19" s="95"/>
      <c r="H19" s="96"/>
    </row>
    <row r="20" spans="1:9" ht="15">
      <c r="A20" s="92"/>
      <c r="B20" s="100"/>
      <c r="C20" s="101"/>
      <c r="D20" s="103" t="s">
        <v>181</v>
      </c>
      <c r="E20" s="104"/>
      <c r="F20" s="105"/>
      <c r="G20" s="106"/>
      <c r="H20" s="107">
        <f>H9</f>
        <v>0</v>
      </c>
    </row>
    <row r="21" spans="1:9" ht="13.5" customHeight="1">
      <c r="A21" s="92"/>
      <c r="B21" s="108"/>
      <c r="C21" s="109"/>
      <c r="D21" s="110"/>
      <c r="E21" s="92"/>
    </row>
    <row r="22" spans="1:9" s="52" customFormat="1" ht="12.75">
      <c r="A22" s="92"/>
      <c r="B22" s="92"/>
      <c r="C22" s="92"/>
      <c r="D22" s="53"/>
      <c r="E22" s="95"/>
      <c r="F22" s="54"/>
      <c r="G22" s="96"/>
      <c r="H22" s="54"/>
      <c r="I22" s="51"/>
    </row>
    <row r="23" spans="1:9" s="112" customFormat="1" ht="12.75">
      <c r="A23" s="92"/>
      <c r="B23" s="92"/>
      <c r="C23" s="92"/>
      <c r="D23" s="111"/>
      <c r="E23" s="100"/>
      <c r="F23" s="54"/>
      <c r="G23" s="96"/>
      <c r="H23" s="54"/>
      <c r="I23" s="51"/>
    </row>
    <row r="24" spans="1:9" ht="13.5" customHeight="1">
      <c r="A24" s="92"/>
      <c r="B24" s="92"/>
      <c r="C24" s="92"/>
      <c r="E24" s="100"/>
    </row>
    <row r="25" spans="1:9" ht="12.75">
      <c r="A25" s="92"/>
      <c r="B25" s="92"/>
      <c r="C25" s="92"/>
      <c r="E25" s="100"/>
      <c r="I25" s="113"/>
    </row>
    <row r="26" spans="1:9" ht="12.75">
      <c r="A26" s="92"/>
      <c r="B26" s="92"/>
      <c r="C26" s="92"/>
      <c r="E26" s="95"/>
    </row>
    <row r="27" spans="1:9" ht="12.75">
      <c r="A27" s="92"/>
      <c r="B27" s="92"/>
      <c r="C27" s="92"/>
      <c r="E27" s="95"/>
    </row>
    <row r="28" spans="1:9" ht="12.75">
      <c r="A28" s="92"/>
      <c r="B28" s="92"/>
      <c r="C28" s="92"/>
      <c r="E28" s="95"/>
    </row>
    <row r="29" spans="1:9" ht="12.75">
      <c r="A29" s="92"/>
      <c r="B29" s="92"/>
      <c r="C29" s="92"/>
      <c r="E29" s="95"/>
    </row>
    <row r="30" spans="1:9" ht="12.75">
      <c r="A30" s="92"/>
      <c r="B30" s="92"/>
      <c r="C30" s="92"/>
      <c r="D30" s="110"/>
      <c r="E30" s="95"/>
    </row>
    <row r="31" spans="1:9" ht="12.75">
      <c r="A31" s="92"/>
      <c r="B31" s="92"/>
      <c r="C31" s="92"/>
      <c r="D31" s="114"/>
      <c r="E31" s="95"/>
    </row>
    <row r="32" spans="1:9" ht="12.75">
      <c r="A32" s="92"/>
      <c r="B32" s="92"/>
      <c r="C32" s="92"/>
      <c r="D32" s="110"/>
      <c r="E32" s="92"/>
    </row>
    <row r="33" spans="1:8" ht="12.75">
      <c r="A33" s="92"/>
      <c r="B33" s="92"/>
      <c r="C33" s="92"/>
      <c r="D33" s="115"/>
      <c r="E33" s="95"/>
    </row>
    <row r="34" spans="1:8" ht="12.75">
      <c r="A34" s="92"/>
      <c r="B34" s="92"/>
      <c r="C34" s="92"/>
      <c r="D34" s="102"/>
      <c r="E34" s="95"/>
    </row>
    <row r="35" spans="1:8" s="52" customFormat="1" ht="12.75" customHeight="1">
      <c r="A35" s="92"/>
      <c r="B35" s="92"/>
      <c r="C35" s="92"/>
      <c r="D35" s="116"/>
      <c r="E35" s="95"/>
      <c r="F35" s="54"/>
      <c r="G35" s="96"/>
      <c r="H35" s="54"/>
    </row>
    <row r="36" spans="1:8" s="52" customFormat="1" ht="12.75">
      <c r="A36" s="92"/>
      <c r="B36" s="92"/>
      <c r="C36" s="92"/>
      <c r="D36" s="116"/>
      <c r="E36" s="95"/>
      <c r="F36" s="54"/>
      <c r="G36" s="96"/>
      <c r="H36" s="54"/>
    </row>
    <row r="37" spans="1:8" ht="12.75">
      <c r="A37" s="92"/>
      <c r="B37" s="100"/>
      <c r="C37" s="101"/>
      <c r="D37" s="116"/>
      <c r="E37" s="95"/>
    </row>
    <row r="38" spans="1:8" s="52" customFormat="1" ht="12.75" customHeight="1">
      <c r="A38" s="92"/>
      <c r="B38" s="100"/>
      <c r="C38" s="101"/>
      <c r="D38" s="102"/>
      <c r="E38" s="95"/>
      <c r="F38" s="54"/>
      <c r="G38" s="96"/>
      <c r="H38" s="54"/>
    </row>
    <row r="39" spans="1:8" ht="12.75">
      <c r="A39" s="92"/>
      <c r="B39" s="100"/>
      <c r="C39" s="101"/>
      <c r="D39" s="116"/>
      <c r="E39" s="95"/>
    </row>
    <row r="40" spans="1:8" ht="12.75">
      <c r="A40" s="92"/>
      <c r="B40" s="100"/>
      <c r="C40" s="101"/>
      <c r="D40" s="116"/>
      <c r="E40" s="95"/>
    </row>
    <row r="41" spans="1:8" ht="12.75">
      <c r="A41" s="92"/>
      <c r="B41" s="100"/>
      <c r="C41" s="101"/>
      <c r="D41" s="116"/>
      <c r="E41" s="95"/>
    </row>
    <row r="42" spans="1:8" ht="15.75">
      <c r="A42" s="92"/>
      <c r="B42" s="117"/>
      <c r="C42" s="118"/>
      <c r="D42" s="102"/>
      <c r="E42" s="119"/>
    </row>
    <row r="43" spans="1:8" ht="12.75">
      <c r="A43" s="92"/>
      <c r="B43" s="108"/>
      <c r="C43" s="120"/>
      <c r="D43" s="110"/>
      <c r="E43" s="92"/>
    </row>
    <row r="44" spans="1:8" s="52" customFormat="1" ht="12.75" customHeight="1">
      <c r="A44" s="92"/>
      <c r="B44" s="100"/>
      <c r="C44" s="101"/>
      <c r="D44" s="115"/>
      <c r="E44" s="95"/>
      <c r="F44" s="54"/>
      <c r="G44" s="96"/>
      <c r="H44" s="54"/>
    </row>
    <row r="45" spans="1:8" s="52" customFormat="1" ht="12.75" customHeight="1">
      <c r="A45" s="92"/>
      <c r="B45" s="117"/>
      <c r="C45" s="118"/>
      <c r="D45" s="102"/>
      <c r="E45" s="119"/>
      <c r="F45" s="54"/>
      <c r="G45" s="96"/>
      <c r="H45" s="54"/>
    </row>
    <row r="46" spans="1:8" ht="12.75">
      <c r="A46" s="92"/>
      <c r="B46" s="100"/>
      <c r="C46" s="101"/>
      <c r="D46" s="102"/>
      <c r="E46" s="95"/>
    </row>
    <row r="47" spans="1:8" ht="12.75">
      <c r="A47" s="92"/>
      <c r="B47" s="100"/>
      <c r="C47" s="101"/>
      <c r="D47" s="102"/>
      <c r="E47" s="95"/>
    </row>
    <row r="48" spans="1:8" ht="12.75">
      <c r="A48" s="92"/>
      <c r="B48" s="100"/>
      <c r="C48" s="101"/>
      <c r="D48" s="116"/>
      <c r="E48" s="95"/>
    </row>
    <row r="49" spans="1:8" ht="12.75">
      <c r="A49" s="92"/>
      <c r="B49" s="100"/>
      <c r="C49" s="101"/>
      <c r="D49" s="116"/>
      <c r="E49" s="95"/>
    </row>
    <row r="50" spans="1:8" ht="12.75">
      <c r="A50" s="92"/>
      <c r="B50" s="100"/>
      <c r="C50" s="101"/>
      <c r="D50" s="116"/>
      <c r="E50" s="95"/>
    </row>
    <row r="51" spans="1:8" ht="15.75">
      <c r="A51" s="92"/>
      <c r="B51" s="117"/>
      <c r="C51" s="118"/>
      <c r="D51" s="102"/>
      <c r="E51" s="119"/>
    </row>
    <row r="52" spans="1:8" ht="15.75">
      <c r="A52" s="92"/>
      <c r="B52" s="117"/>
      <c r="C52" s="118"/>
      <c r="D52" s="121"/>
      <c r="E52" s="119"/>
    </row>
    <row r="53" spans="1:8" ht="12.75">
      <c r="A53" s="92"/>
      <c r="B53" s="100"/>
      <c r="C53" s="101"/>
      <c r="D53" s="115"/>
      <c r="E53" s="95"/>
    </row>
    <row r="54" spans="1:8" ht="12.75">
      <c r="A54" s="92"/>
      <c r="B54" s="100"/>
      <c r="C54" s="101"/>
      <c r="D54" s="102"/>
      <c r="E54" s="95"/>
    </row>
    <row r="55" spans="1:8" ht="12.75">
      <c r="A55" s="92"/>
      <c r="B55" s="100"/>
      <c r="C55" s="101"/>
      <c r="D55" s="102"/>
      <c r="E55" s="95"/>
    </row>
    <row r="56" spans="1:8" ht="12.75">
      <c r="A56" s="92"/>
      <c r="B56" s="100"/>
      <c r="C56" s="101"/>
      <c r="D56" s="116"/>
      <c r="E56" s="95"/>
    </row>
    <row r="57" spans="1:8" ht="12.75">
      <c r="A57" s="92"/>
      <c r="B57" s="100"/>
      <c r="C57" s="101"/>
      <c r="D57" s="116"/>
      <c r="E57" s="95"/>
    </row>
    <row r="58" spans="1:8" ht="12.75">
      <c r="A58" s="92"/>
      <c r="B58" s="100"/>
      <c r="C58" s="101"/>
      <c r="D58" s="116"/>
      <c r="E58" s="95"/>
    </row>
    <row r="59" spans="1:8" ht="12.75">
      <c r="A59" s="92"/>
      <c r="B59" s="100"/>
      <c r="C59" s="101"/>
      <c r="D59" s="102"/>
      <c r="E59" s="95"/>
    </row>
    <row r="60" spans="1:8" ht="12.75">
      <c r="A60" s="92"/>
      <c r="B60" s="100"/>
      <c r="C60" s="101"/>
      <c r="D60" s="116"/>
      <c r="E60" s="95"/>
    </row>
    <row r="61" spans="1:8" ht="12.75">
      <c r="A61" s="92"/>
      <c r="B61" s="100"/>
      <c r="C61" s="101"/>
      <c r="D61" s="115"/>
      <c r="E61" s="95"/>
    </row>
    <row r="62" spans="1:8" ht="13.5" customHeight="1">
      <c r="A62" s="92"/>
      <c r="B62" s="100"/>
      <c r="C62" s="101"/>
      <c r="D62" s="102"/>
      <c r="E62" s="95"/>
    </row>
    <row r="63" spans="1:8" ht="13.5" customHeight="1">
      <c r="A63" s="92"/>
      <c r="B63" s="100"/>
      <c r="C63" s="101"/>
      <c r="D63" s="116"/>
      <c r="E63" s="95"/>
    </row>
    <row r="64" spans="1:8" s="52" customFormat="1" ht="12.75">
      <c r="A64" s="92"/>
      <c r="B64" s="100"/>
      <c r="C64" s="101"/>
      <c r="D64" s="116"/>
      <c r="E64" s="95"/>
      <c r="F64" s="54"/>
      <c r="G64" s="96"/>
      <c r="H64" s="54"/>
    </row>
    <row r="65" spans="1:8" s="52" customFormat="1" ht="12.75">
      <c r="A65" s="92"/>
      <c r="B65" s="100"/>
      <c r="C65" s="101"/>
      <c r="D65" s="116"/>
      <c r="E65" s="95"/>
      <c r="F65" s="54"/>
      <c r="G65" s="96"/>
      <c r="H65" s="54"/>
    </row>
    <row r="66" spans="1:8" s="52" customFormat="1" ht="12.75">
      <c r="A66" s="92"/>
      <c r="B66" s="100"/>
      <c r="C66" s="101"/>
      <c r="D66" s="102"/>
      <c r="E66" s="95"/>
      <c r="F66" s="54"/>
      <c r="G66" s="96"/>
      <c r="H66" s="54"/>
    </row>
    <row r="67" spans="1:8" ht="13.5" customHeight="1">
      <c r="A67" s="92"/>
      <c r="B67" s="100"/>
      <c r="C67" s="101"/>
      <c r="D67" s="116"/>
      <c r="E67" s="95"/>
    </row>
    <row r="68" spans="1:8" ht="13.5" customHeight="1">
      <c r="A68" s="92"/>
      <c r="B68" s="100"/>
      <c r="C68" s="101"/>
      <c r="D68" s="115"/>
      <c r="E68" s="95"/>
    </row>
    <row r="69" spans="1:8" s="52" customFormat="1" ht="12.75">
      <c r="A69" s="92"/>
      <c r="B69" s="95"/>
      <c r="C69" s="114"/>
      <c r="D69" s="122"/>
      <c r="E69" s="95"/>
      <c r="F69" s="54"/>
      <c r="G69" s="96"/>
      <c r="H69" s="54"/>
    </row>
    <row r="70" spans="1:8" s="52" customFormat="1" ht="12.75">
      <c r="A70" s="92"/>
      <c r="B70" s="95"/>
      <c r="C70" s="114"/>
      <c r="D70" s="114"/>
      <c r="E70" s="95"/>
      <c r="F70" s="54"/>
      <c r="G70" s="96"/>
      <c r="H70" s="54"/>
    </row>
    <row r="71" spans="1:8" s="52" customFormat="1" ht="12.75">
      <c r="A71" s="92"/>
      <c r="B71" s="108"/>
      <c r="C71" s="120"/>
      <c r="D71" s="110"/>
      <c r="E71" s="92"/>
      <c r="F71" s="54"/>
      <c r="G71" s="96"/>
      <c r="H71" s="54"/>
    </row>
    <row r="72" spans="1:8" s="52" customFormat="1" ht="12.75">
      <c r="A72" s="92"/>
      <c r="B72" s="100"/>
      <c r="C72" s="123"/>
      <c r="D72" s="116"/>
      <c r="E72" s="95"/>
      <c r="F72" s="54"/>
      <c r="G72" s="96"/>
      <c r="H72" s="54"/>
    </row>
    <row r="73" spans="1:8" s="52" customFormat="1" ht="12.75">
      <c r="A73" s="92"/>
      <c r="B73" s="100"/>
      <c r="C73" s="123"/>
      <c r="D73" s="116"/>
      <c r="E73" s="95"/>
      <c r="F73" s="54"/>
      <c r="G73" s="96"/>
      <c r="H73" s="54"/>
    </row>
    <row r="74" spans="1:8" s="52" customFormat="1" ht="12.75">
      <c r="A74" s="92"/>
      <c r="B74" s="95"/>
      <c r="C74" s="114"/>
      <c r="D74" s="122"/>
      <c r="E74" s="95"/>
      <c r="F74" s="54"/>
      <c r="G74" s="96"/>
      <c r="H74" s="54"/>
    </row>
    <row r="75" spans="1:8" s="52" customFormat="1" ht="12.75">
      <c r="A75" s="92"/>
      <c r="B75" s="95"/>
      <c r="C75" s="114"/>
      <c r="D75" s="114"/>
      <c r="E75" s="95"/>
      <c r="F75" s="54"/>
      <c r="G75" s="96"/>
      <c r="H75" s="54"/>
    </row>
    <row r="76" spans="1:8" s="52" customFormat="1" ht="12.75">
      <c r="A76" s="92"/>
      <c r="B76" s="108"/>
      <c r="C76" s="120"/>
      <c r="D76" s="110"/>
      <c r="E76" s="92"/>
      <c r="F76" s="54"/>
      <c r="G76" s="96"/>
      <c r="H76" s="54"/>
    </row>
    <row r="77" spans="1:8" ht="13.5" customHeight="1">
      <c r="A77" s="92"/>
      <c r="B77" s="108"/>
      <c r="C77" s="120"/>
      <c r="D77" s="110"/>
      <c r="E77" s="92"/>
    </row>
    <row r="78" spans="1:8" s="52" customFormat="1" ht="12.75">
      <c r="A78" s="92"/>
      <c r="B78" s="100"/>
      <c r="C78" s="123"/>
      <c r="D78" s="115"/>
      <c r="E78" s="95"/>
      <c r="F78" s="54"/>
      <c r="G78" s="96"/>
      <c r="H78" s="54"/>
    </row>
    <row r="79" spans="1:8" s="52" customFormat="1" ht="12.75">
      <c r="A79" s="92"/>
      <c r="B79" s="100"/>
      <c r="C79" s="123"/>
      <c r="D79" s="116"/>
      <c r="E79" s="95"/>
      <c r="F79" s="54"/>
      <c r="G79" s="96"/>
      <c r="H79" s="54"/>
    </row>
    <row r="80" spans="1:8" ht="13.5" customHeight="1">
      <c r="A80" s="92"/>
      <c r="B80" s="100"/>
      <c r="C80" s="123"/>
      <c r="D80" s="115"/>
      <c r="E80" s="95"/>
    </row>
    <row r="81" spans="1:8" ht="13.5" customHeight="1">
      <c r="A81" s="92"/>
      <c r="B81" s="100"/>
      <c r="C81" s="123"/>
      <c r="D81" s="115"/>
      <c r="E81" s="95"/>
    </row>
    <row r="82" spans="1:8" s="52" customFormat="1" ht="12.75">
      <c r="A82" s="92"/>
      <c r="B82" s="100"/>
      <c r="C82" s="123"/>
      <c r="D82" s="115"/>
      <c r="E82" s="95"/>
      <c r="F82" s="54"/>
      <c r="G82" s="96"/>
      <c r="H82" s="54"/>
    </row>
    <row r="83" spans="1:8" s="52" customFormat="1" ht="12.75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95"/>
      <c r="C84" s="114"/>
      <c r="D84" s="114"/>
      <c r="E84" s="95"/>
    </row>
    <row r="85" spans="1:8" ht="13.5" customHeight="1">
      <c r="B85" s="73"/>
      <c r="C85" s="125"/>
      <c r="D85" s="126"/>
      <c r="E85" s="124"/>
    </row>
    <row r="86" spans="1:8" ht="13.5" customHeight="1">
      <c r="B86" s="83"/>
      <c r="C86" s="127"/>
      <c r="D86" s="82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1" spans="1:8" s="52" customFormat="1" ht="12.75">
      <c r="A91" s="124"/>
      <c r="B91" s="72"/>
      <c r="C91" s="53"/>
      <c r="D91" s="128"/>
      <c r="E91" s="72"/>
      <c r="F91" s="54"/>
      <c r="G91" s="96"/>
      <c r="H91" s="54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>
      <c r="D95" s="128"/>
    </row>
    <row r="98" spans="1:9" ht="13.5" customHeight="1">
      <c r="B98" s="83"/>
      <c r="C98" s="127"/>
      <c r="D98" s="82"/>
    </row>
    <row r="99" spans="1:9" ht="13.5" customHeight="1">
      <c r="D99" s="129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  <row r="144" spans="1:9" ht="13.5" customHeight="1">
      <c r="H144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8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4">
    <tabColor rgb="FFFFFF99"/>
  </sheetPr>
  <dimension ref="A1:I142"/>
  <sheetViews>
    <sheetView view="pageBreakPreview" topLeftCell="A31" zoomScaleNormal="115" zoomScaleSheetLayoutView="100" workbookViewId="0">
      <selection activeCell="D22" sqref="D22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5"/>
      <c r="E1" s="894"/>
      <c r="H1" s="898" t="s">
        <v>276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1687</v>
      </c>
      <c r="D3" s="895"/>
      <c r="E3" s="894"/>
      <c r="H3" s="895"/>
    </row>
    <row r="4" spans="1:9" ht="12.75">
      <c r="A4" s="834" t="s">
        <v>183</v>
      </c>
      <c r="B4" s="899"/>
      <c r="C4" s="900" t="s">
        <v>1502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ht="12.75">
      <c r="A9" s="857"/>
      <c r="B9" s="901">
        <v>451120</v>
      </c>
      <c r="C9" s="842"/>
      <c r="D9" s="843" t="s">
        <v>185</v>
      </c>
      <c r="F9" s="51"/>
      <c r="G9" s="51"/>
      <c r="H9" s="847">
        <f>SUM(H11:H15)</f>
        <v>0</v>
      </c>
    </row>
    <row r="10" spans="1:9" ht="12.75">
      <c r="A10" s="839"/>
      <c r="F10" s="51"/>
      <c r="G10" s="51"/>
      <c r="H10" s="51"/>
    </row>
    <row r="11" spans="1:9" ht="12.75">
      <c r="A11" s="953" t="s">
        <v>173</v>
      </c>
      <c r="B11" s="850"/>
      <c r="C11" s="956" t="s">
        <v>186</v>
      </c>
      <c r="D11" s="914" t="s">
        <v>187</v>
      </c>
      <c r="E11" s="1157" t="s">
        <v>188</v>
      </c>
      <c r="F11" s="1158">
        <v>148.68</v>
      </c>
      <c r="G11" s="1275"/>
      <c r="H11" s="855">
        <f>ROUND(F11*G11,2)</f>
        <v>0</v>
      </c>
      <c r="I11" s="1275"/>
    </row>
    <row r="12" spans="1:9" ht="12.75">
      <c r="A12" s="953" t="s">
        <v>177</v>
      </c>
      <c r="B12" s="850"/>
      <c r="C12" s="956" t="s">
        <v>189</v>
      </c>
      <c r="D12" s="914" t="s">
        <v>190</v>
      </c>
      <c r="E12" s="1157" t="s">
        <v>176</v>
      </c>
      <c r="F12" s="1158">
        <v>97</v>
      </c>
      <c r="G12" s="1275"/>
      <c r="H12" s="855">
        <f t="shared" ref="H12:H15" si="0">ROUND(F12*G12,2)</f>
        <v>0</v>
      </c>
      <c r="I12" s="1275"/>
    </row>
    <row r="13" spans="1:9" ht="12.75">
      <c r="A13" s="953" t="s">
        <v>191</v>
      </c>
      <c r="B13" s="850"/>
      <c r="C13" s="956" t="s">
        <v>192</v>
      </c>
      <c r="D13" s="914" t="s">
        <v>193</v>
      </c>
      <c r="E13" s="1157" t="s">
        <v>188</v>
      </c>
      <c r="F13" s="1158">
        <v>67.17</v>
      </c>
      <c r="G13" s="1275"/>
      <c r="H13" s="855">
        <f t="shared" si="0"/>
        <v>0</v>
      </c>
      <c r="I13" s="1275"/>
    </row>
    <row r="14" spans="1:9" ht="12.75">
      <c r="A14" s="953" t="s">
        <v>194</v>
      </c>
      <c r="B14" s="850"/>
      <c r="C14" s="956" t="s">
        <v>195</v>
      </c>
      <c r="D14" s="914" t="s">
        <v>196</v>
      </c>
      <c r="E14" s="1157" t="s">
        <v>197</v>
      </c>
      <c r="F14" s="1158">
        <v>185.85</v>
      </c>
      <c r="G14" s="1275"/>
      <c r="H14" s="855">
        <f t="shared" si="0"/>
        <v>0</v>
      </c>
      <c r="I14" s="1275"/>
    </row>
    <row r="15" spans="1:9" ht="12.75">
      <c r="A15" s="953" t="s">
        <v>198</v>
      </c>
      <c r="B15" s="850"/>
      <c r="C15" s="902" t="s">
        <v>199</v>
      </c>
      <c r="D15" s="903" t="s">
        <v>200</v>
      </c>
      <c r="E15" s="1157" t="s">
        <v>188</v>
      </c>
      <c r="F15" s="1158">
        <v>37.17</v>
      </c>
      <c r="G15" s="1275"/>
      <c r="H15" s="855">
        <f t="shared" si="0"/>
        <v>0</v>
      </c>
      <c r="I15" s="1275"/>
    </row>
    <row r="16" spans="1:9" ht="12.75">
      <c r="A16" s="857"/>
      <c r="B16" s="874"/>
      <c r="D16" s="876"/>
      <c r="E16" s="860"/>
      <c r="H16" s="868"/>
      <c r="I16" s="868"/>
    </row>
    <row r="17" spans="1:9" ht="12.75">
      <c r="A17" s="857"/>
      <c r="B17" s="901">
        <v>452341</v>
      </c>
      <c r="C17" s="842"/>
      <c r="D17" s="843" t="s">
        <v>172</v>
      </c>
      <c r="F17" s="51"/>
      <c r="G17" s="51"/>
      <c r="H17" s="847">
        <f>SUM(H19:H27)</f>
        <v>0</v>
      </c>
    </row>
    <row r="18" spans="1:9" ht="12.75">
      <c r="A18" s="857"/>
      <c r="B18" s="901"/>
      <c r="C18" s="842"/>
      <c r="D18" s="843"/>
      <c r="F18" s="51"/>
      <c r="G18" s="51"/>
      <c r="H18" s="51"/>
    </row>
    <row r="19" spans="1:9" ht="25.5">
      <c r="A19" s="953" t="s">
        <v>201</v>
      </c>
      <c r="B19" s="850"/>
      <c r="C19" s="956" t="s">
        <v>205</v>
      </c>
      <c r="D19" s="914" t="s">
        <v>206</v>
      </c>
      <c r="E19" s="1157" t="s">
        <v>180</v>
      </c>
      <c r="F19" s="1158">
        <v>49</v>
      </c>
      <c r="G19" s="1275"/>
      <c r="H19" s="855">
        <f>ROUND(G19*F19,2)</f>
        <v>0</v>
      </c>
      <c r="I19" s="1275"/>
    </row>
    <row r="20" spans="1:9" ht="25.5">
      <c r="A20" s="953" t="s">
        <v>204</v>
      </c>
      <c r="B20" s="850"/>
      <c r="C20" s="956" t="s">
        <v>205</v>
      </c>
      <c r="D20" s="914" t="s">
        <v>212</v>
      </c>
      <c r="E20" s="1157" t="s">
        <v>180</v>
      </c>
      <c r="F20" s="1158">
        <v>31</v>
      </c>
      <c r="G20" s="1275"/>
      <c r="H20" s="855">
        <f t="shared" ref="H20:H27" si="1">ROUND(G20*F20,2)</f>
        <v>0</v>
      </c>
      <c r="I20" s="1275"/>
    </row>
    <row r="21" spans="1:9" ht="25.5">
      <c r="A21" s="953" t="s">
        <v>207</v>
      </c>
      <c r="B21" s="850"/>
      <c r="C21" s="956" t="s">
        <v>205</v>
      </c>
      <c r="D21" s="914" t="s">
        <v>214</v>
      </c>
      <c r="E21" s="1157" t="s">
        <v>180</v>
      </c>
      <c r="F21" s="1158">
        <v>18</v>
      </c>
      <c r="G21" s="1275"/>
      <c r="H21" s="855">
        <f t="shared" si="1"/>
        <v>0</v>
      </c>
      <c r="I21" s="1275"/>
    </row>
    <row r="22" spans="1:9" ht="25.5">
      <c r="A22" s="953" t="s">
        <v>209</v>
      </c>
      <c r="B22" s="850"/>
      <c r="C22" s="956" t="s">
        <v>205</v>
      </c>
      <c r="D22" s="914" t="s">
        <v>1688</v>
      </c>
      <c r="E22" s="1157" t="s">
        <v>180</v>
      </c>
      <c r="F22" s="1158">
        <v>2</v>
      </c>
      <c r="G22" s="1275"/>
      <c r="H22" s="855">
        <f t="shared" si="1"/>
        <v>0</v>
      </c>
      <c r="I22" s="1275"/>
    </row>
    <row r="23" spans="1:9" ht="25.5">
      <c r="A23" s="953" t="s">
        <v>211</v>
      </c>
      <c r="B23" s="850"/>
      <c r="C23" s="956" t="s">
        <v>205</v>
      </c>
      <c r="D23" s="914" t="s">
        <v>216</v>
      </c>
      <c r="E23" s="1157" t="s">
        <v>180</v>
      </c>
      <c r="F23" s="1158">
        <v>6</v>
      </c>
      <c r="G23" s="1275"/>
      <c r="H23" s="855">
        <f t="shared" si="1"/>
        <v>0</v>
      </c>
      <c r="I23" s="1275"/>
    </row>
    <row r="24" spans="1:9" ht="25.5">
      <c r="A24" s="953" t="s">
        <v>213</v>
      </c>
      <c r="B24" s="850"/>
      <c r="C24" s="956" t="s">
        <v>205</v>
      </c>
      <c r="D24" s="914" t="s">
        <v>218</v>
      </c>
      <c r="E24" s="1157" t="s">
        <v>180</v>
      </c>
      <c r="F24" s="1158">
        <v>5</v>
      </c>
      <c r="G24" s="1275"/>
      <c r="H24" s="855">
        <f t="shared" si="1"/>
        <v>0</v>
      </c>
      <c r="I24" s="1275"/>
    </row>
    <row r="25" spans="1:9" ht="25.5">
      <c r="A25" s="953" t="s">
        <v>215</v>
      </c>
      <c r="B25" s="850"/>
      <c r="C25" s="956" t="s">
        <v>205</v>
      </c>
      <c r="D25" s="914" t="s">
        <v>220</v>
      </c>
      <c r="E25" s="1157" t="s">
        <v>176</v>
      </c>
      <c r="F25" s="1158">
        <v>665</v>
      </c>
      <c r="G25" s="1275"/>
      <c r="H25" s="855">
        <f t="shared" si="1"/>
        <v>0</v>
      </c>
      <c r="I25" s="1275"/>
    </row>
    <row r="26" spans="1:9" ht="25.5">
      <c r="A26" s="953" t="s">
        <v>217</v>
      </c>
      <c r="B26" s="850"/>
      <c r="C26" s="956" t="s">
        <v>205</v>
      </c>
      <c r="D26" s="914" t="s">
        <v>222</v>
      </c>
      <c r="E26" s="1157" t="s">
        <v>176</v>
      </c>
      <c r="F26" s="1135">
        <v>350</v>
      </c>
      <c r="G26" s="1275"/>
      <c r="H26" s="855">
        <f t="shared" si="1"/>
        <v>0</v>
      </c>
      <c r="I26" s="1275"/>
    </row>
    <row r="27" spans="1:9" ht="25.5">
      <c r="A27" s="953" t="s">
        <v>219</v>
      </c>
      <c r="B27" s="850"/>
      <c r="C27" s="956" t="s">
        <v>205</v>
      </c>
      <c r="D27" s="914" t="s">
        <v>224</v>
      </c>
      <c r="E27" s="1157" t="s">
        <v>180</v>
      </c>
      <c r="F27" s="1135">
        <v>1</v>
      </c>
      <c r="G27" s="1275"/>
      <c r="H27" s="855">
        <f t="shared" si="1"/>
        <v>0</v>
      </c>
      <c r="I27" s="1275"/>
    </row>
    <row r="28" spans="1:9" ht="12.75">
      <c r="A28" s="857"/>
      <c r="B28" s="865"/>
      <c r="C28" s="886"/>
      <c r="D28" s="878"/>
      <c r="E28" s="860"/>
    </row>
    <row r="29" spans="1:9" ht="15">
      <c r="A29" s="857"/>
      <c r="B29" s="860"/>
      <c r="C29" s="877"/>
      <c r="D29" s="869" t="s">
        <v>181</v>
      </c>
      <c r="E29" s="870"/>
      <c r="F29" s="871"/>
      <c r="G29" s="872"/>
      <c r="H29" s="873">
        <f>H9+H17</f>
        <v>0</v>
      </c>
    </row>
    <row r="30" spans="1:9" ht="12.75">
      <c r="A30" s="857"/>
      <c r="B30" s="874"/>
      <c r="C30" s="875"/>
      <c r="D30" s="876"/>
      <c r="E30" s="857"/>
    </row>
    <row r="31" spans="1:9" ht="12.75">
      <c r="A31" s="857"/>
      <c r="B31" s="874"/>
      <c r="C31" s="875"/>
      <c r="E31" s="860"/>
    </row>
    <row r="32" spans="1:9" ht="12.75">
      <c r="A32" s="857"/>
      <c r="B32" s="874"/>
      <c r="C32" s="875"/>
      <c r="D32" s="876"/>
      <c r="E32" s="860"/>
    </row>
    <row r="33" spans="1:8" s="52" customFormat="1" ht="12.75" customHeight="1">
      <c r="A33" s="857"/>
      <c r="B33" s="874"/>
      <c r="C33" s="875"/>
      <c r="D33" s="876"/>
      <c r="E33" s="860"/>
      <c r="F33" s="861"/>
      <c r="G33" s="868"/>
      <c r="H33" s="861"/>
    </row>
    <row r="34" spans="1:8" s="52" customFormat="1" ht="12.75">
      <c r="A34" s="857"/>
      <c r="B34" s="874"/>
      <c r="C34" s="875"/>
      <c r="D34" s="876"/>
      <c r="E34" s="860"/>
      <c r="F34" s="861"/>
      <c r="G34" s="868"/>
      <c r="H34" s="861"/>
    </row>
    <row r="35" spans="1:8" ht="12.75">
      <c r="A35" s="857"/>
      <c r="B35" s="874"/>
      <c r="C35" s="875"/>
      <c r="D35" s="876"/>
      <c r="E35" s="860"/>
    </row>
    <row r="36" spans="1:8" s="52" customFormat="1" ht="12.75" customHeight="1">
      <c r="A36" s="857"/>
      <c r="B36" s="874"/>
      <c r="C36" s="875"/>
      <c r="D36" s="876"/>
      <c r="E36" s="860"/>
      <c r="F36" s="861"/>
      <c r="G36" s="868"/>
      <c r="H36" s="861"/>
    </row>
    <row r="37" spans="1:8" ht="12.75">
      <c r="A37" s="857"/>
      <c r="B37" s="865"/>
      <c r="C37" s="866"/>
      <c r="D37" s="879"/>
      <c r="E37" s="860"/>
    </row>
    <row r="38" spans="1:8" ht="12.75">
      <c r="A38" s="857"/>
      <c r="B38" s="865"/>
      <c r="C38" s="866"/>
      <c r="D38" s="879"/>
      <c r="E38" s="860"/>
    </row>
    <row r="39" spans="1:8" ht="12.75">
      <c r="A39" s="857"/>
      <c r="B39" s="865"/>
      <c r="C39" s="866"/>
      <c r="D39" s="879"/>
      <c r="E39" s="860"/>
    </row>
    <row r="40" spans="1:8" ht="15.75">
      <c r="A40" s="857"/>
      <c r="B40" s="880"/>
      <c r="C40" s="881"/>
      <c r="D40" s="867"/>
      <c r="E40" s="882"/>
    </row>
    <row r="41" spans="1:8" ht="12.75">
      <c r="A41" s="857"/>
      <c r="B41" s="874"/>
      <c r="C41" s="883"/>
      <c r="D41" s="876"/>
      <c r="E41" s="857"/>
    </row>
    <row r="42" spans="1:8" s="52" customFormat="1" ht="12.75" customHeight="1">
      <c r="A42" s="857"/>
      <c r="B42" s="865"/>
      <c r="C42" s="866"/>
      <c r="D42" s="878"/>
      <c r="E42" s="860"/>
      <c r="F42" s="861"/>
      <c r="G42" s="868"/>
      <c r="H42" s="861"/>
    </row>
    <row r="43" spans="1:8" s="52" customFormat="1" ht="12.75" customHeight="1">
      <c r="A43" s="857"/>
      <c r="B43" s="880"/>
      <c r="C43" s="881"/>
      <c r="D43" s="867"/>
      <c r="E43" s="882"/>
      <c r="F43" s="861"/>
      <c r="G43" s="868"/>
      <c r="H43" s="861"/>
    </row>
    <row r="44" spans="1:8" ht="12.75">
      <c r="A44" s="857"/>
      <c r="B44" s="865"/>
      <c r="C44" s="866"/>
      <c r="D44" s="867"/>
      <c r="E44" s="860"/>
    </row>
    <row r="45" spans="1:8" ht="12.75">
      <c r="A45" s="857"/>
      <c r="B45" s="865"/>
      <c r="C45" s="866"/>
      <c r="D45" s="867"/>
      <c r="E45" s="860"/>
    </row>
    <row r="46" spans="1:8" ht="12.75">
      <c r="A46" s="857"/>
      <c r="B46" s="865"/>
      <c r="C46" s="866"/>
      <c r="D46" s="879"/>
      <c r="E46" s="860"/>
    </row>
    <row r="47" spans="1:8" ht="12.75">
      <c r="A47" s="857"/>
      <c r="B47" s="865"/>
      <c r="C47" s="866"/>
      <c r="D47" s="879"/>
      <c r="E47" s="860"/>
    </row>
    <row r="48" spans="1:8" ht="12.75">
      <c r="A48" s="857"/>
      <c r="B48" s="865"/>
      <c r="C48" s="866"/>
      <c r="D48" s="879"/>
      <c r="E48" s="860"/>
    </row>
    <row r="49" spans="1:8" ht="15.75">
      <c r="A49" s="857"/>
      <c r="B49" s="880"/>
      <c r="C49" s="881"/>
      <c r="D49" s="867"/>
      <c r="E49" s="882"/>
    </row>
    <row r="50" spans="1:8" ht="15.75">
      <c r="A50" s="857"/>
      <c r="B50" s="880"/>
      <c r="C50" s="881"/>
      <c r="D50" s="884"/>
      <c r="E50" s="882"/>
    </row>
    <row r="51" spans="1:8" ht="12.75">
      <c r="A51" s="857"/>
      <c r="B51" s="865"/>
      <c r="C51" s="866"/>
      <c r="D51" s="878"/>
      <c r="E51" s="860"/>
    </row>
    <row r="52" spans="1:8" ht="12.75">
      <c r="A52" s="857"/>
      <c r="B52" s="865"/>
      <c r="C52" s="866"/>
      <c r="D52" s="867"/>
      <c r="E52" s="860"/>
    </row>
    <row r="53" spans="1:8" ht="12.75">
      <c r="A53" s="857"/>
      <c r="B53" s="865"/>
      <c r="C53" s="866"/>
      <c r="D53" s="867"/>
      <c r="E53" s="860"/>
    </row>
    <row r="54" spans="1:8" ht="12.75">
      <c r="A54" s="857"/>
      <c r="B54" s="865"/>
      <c r="C54" s="866"/>
      <c r="D54" s="879"/>
      <c r="E54" s="860"/>
    </row>
    <row r="55" spans="1:8" ht="12.75">
      <c r="A55" s="857"/>
      <c r="B55" s="865"/>
      <c r="C55" s="866"/>
      <c r="D55" s="879"/>
      <c r="E55" s="860"/>
    </row>
    <row r="56" spans="1:8" ht="12.75">
      <c r="A56" s="857"/>
      <c r="B56" s="865"/>
      <c r="C56" s="866"/>
      <c r="D56" s="879"/>
      <c r="E56" s="860"/>
    </row>
    <row r="57" spans="1:8" ht="12.75">
      <c r="A57" s="857"/>
      <c r="B57" s="865"/>
      <c r="C57" s="866"/>
      <c r="D57" s="867"/>
      <c r="E57" s="860"/>
    </row>
    <row r="58" spans="1:8" ht="12.75">
      <c r="A58" s="857"/>
      <c r="B58" s="865"/>
      <c r="C58" s="866"/>
      <c r="D58" s="879"/>
      <c r="E58" s="860"/>
    </row>
    <row r="59" spans="1:8" ht="12.75">
      <c r="A59" s="857"/>
      <c r="B59" s="865"/>
      <c r="C59" s="866"/>
      <c r="D59" s="878"/>
      <c r="E59" s="860"/>
    </row>
    <row r="60" spans="1:8" ht="13.5" customHeight="1">
      <c r="A60" s="857"/>
      <c r="B60" s="865"/>
      <c r="C60" s="866"/>
      <c r="D60" s="867"/>
      <c r="E60" s="860"/>
    </row>
    <row r="61" spans="1:8" ht="13.5" customHeight="1">
      <c r="A61" s="857"/>
      <c r="B61" s="865"/>
      <c r="C61" s="866"/>
      <c r="D61" s="879"/>
      <c r="E61" s="860"/>
    </row>
    <row r="62" spans="1:8" s="52" customFormat="1" ht="12.75">
      <c r="A62" s="857"/>
      <c r="B62" s="865"/>
      <c r="C62" s="866"/>
      <c r="D62" s="879"/>
      <c r="E62" s="860"/>
      <c r="F62" s="861"/>
      <c r="G62" s="868"/>
      <c r="H62" s="861"/>
    </row>
    <row r="63" spans="1:8" s="52" customFormat="1" ht="12.75">
      <c r="A63" s="857"/>
      <c r="B63" s="865"/>
      <c r="C63" s="866"/>
      <c r="D63" s="879"/>
      <c r="E63" s="860"/>
      <c r="F63" s="861"/>
      <c r="G63" s="868"/>
      <c r="H63" s="861"/>
    </row>
    <row r="64" spans="1:8" s="52" customFormat="1" ht="12.75">
      <c r="A64" s="857"/>
      <c r="B64" s="865"/>
      <c r="C64" s="866"/>
      <c r="D64" s="867"/>
      <c r="E64" s="860"/>
      <c r="F64" s="861"/>
      <c r="G64" s="868"/>
      <c r="H64" s="861"/>
    </row>
    <row r="65" spans="1:8" ht="13.5" customHeight="1">
      <c r="A65" s="857"/>
      <c r="B65" s="865"/>
      <c r="C65" s="866"/>
      <c r="D65" s="879"/>
      <c r="E65" s="860"/>
    </row>
    <row r="66" spans="1:8" ht="13.5" customHeight="1">
      <c r="A66" s="857"/>
      <c r="B66" s="865"/>
      <c r="C66" s="866"/>
      <c r="D66" s="878"/>
      <c r="E66" s="860"/>
    </row>
    <row r="67" spans="1:8" s="52" customFormat="1" ht="12.75">
      <c r="A67" s="857"/>
      <c r="B67" s="860"/>
      <c r="C67" s="877"/>
      <c r="D67" s="885"/>
      <c r="E67" s="860"/>
      <c r="F67" s="861"/>
      <c r="G67" s="868"/>
      <c r="H67" s="861"/>
    </row>
    <row r="68" spans="1:8" s="52" customFormat="1" ht="12.75">
      <c r="A68" s="857"/>
      <c r="B68" s="860"/>
      <c r="C68" s="877"/>
      <c r="D68" s="877"/>
      <c r="E68" s="860"/>
      <c r="F68" s="861"/>
      <c r="G68" s="868"/>
      <c r="H68" s="861"/>
    </row>
    <row r="69" spans="1:8" s="52" customFormat="1" ht="12.75">
      <c r="A69" s="857"/>
      <c r="B69" s="874"/>
      <c r="C69" s="883"/>
      <c r="D69" s="876"/>
      <c r="E69" s="857"/>
      <c r="F69" s="861"/>
      <c r="G69" s="868"/>
      <c r="H69" s="861"/>
    </row>
    <row r="70" spans="1:8" s="52" customFormat="1" ht="12.75">
      <c r="A70" s="857"/>
      <c r="B70" s="865"/>
      <c r="C70" s="886"/>
      <c r="D70" s="879"/>
      <c r="E70" s="860"/>
      <c r="F70" s="861"/>
      <c r="G70" s="868"/>
      <c r="H70" s="861"/>
    </row>
    <row r="71" spans="1:8" s="52" customFormat="1" ht="12.75">
      <c r="A71" s="857"/>
      <c r="B71" s="865"/>
      <c r="C71" s="886"/>
      <c r="D71" s="879"/>
      <c r="E71" s="860"/>
      <c r="F71" s="861"/>
      <c r="G71" s="868"/>
      <c r="H71" s="861"/>
    </row>
    <row r="72" spans="1:8" s="52" customFormat="1" ht="12.75">
      <c r="A72" s="857"/>
      <c r="B72" s="860"/>
      <c r="C72" s="877"/>
      <c r="D72" s="885"/>
      <c r="E72" s="860"/>
      <c r="F72" s="861"/>
      <c r="G72" s="868"/>
      <c r="H72" s="861"/>
    </row>
    <row r="73" spans="1:8" s="52" customFormat="1" ht="12.75">
      <c r="A73" s="857"/>
      <c r="B73" s="860"/>
      <c r="C73" s="877"/>
      <c r="D73" s="877"/>
      <c r="E73" s="860"/>
      <c r="F73" s="861"/>
      <c r="G73" s="868"/>
      <c r="H73" s="861"/>
    </row>
    <row r="74" spans="1:8" s="52" customFormat="1" ht="12.75">
      <c r="A74" s="857"/>
      <c r="B74" s="874"/>
      <c r="C74" s="883"/>
      <c r="D74" s="876"/>
      <c r="E74" s="857"/>
      <c r="F74" s="861"/>
      <c r="G74" s="868"/>
      <c r="H74" s="861"/>
    </row>
    <row r="75" spans="1:8" ht="13.5" customHeight="1">
      <c r="A75" s="857"/>
      <c r="B75" s="874"/>
      <c r="C75" s="883"/>
      <c r="D75" s="876"/>
      <c r="E75" s="857"/>
    </row>
    <row r="76" spans="1:8" s="52" customFormat="1" ht="12.75">
      <c r="A76" s="857"/>
      <c r="B76" s="865"/>
      <c r="C76" s="886"/>
      <c r="D76" s="878"/>
      <c r="E76" s="860"/>
      <c r="F76" s="861"/>
      <c r="G76" s="868"/>
      <c r="H76" s="861"/>
    </row>
    <row r="77" spans="1:8" s="52" customFormat="1" ht="12.75">
      <c r="A77" s="857"/>
      <c r="B77" s="865"/>
      <c r="C77" s="886"/>
      <c r="D77" s="879"/>
      <c r="E77" s="860"/>
      <c r="F77" s="861"/>
      <c r="G77" s="868"/>
      <c r="H77" s="861"/>
    </row>
    <row r="78" spans="1:8" ht="13.5" customHeight="1">
      <c r="A78" s="857"/>
      <c r="B78" s="865"/>
      <c r="C78" s="886"/>
      <c r="D78" s="878"/>
      <c r="E78" s="860"/>
    </row>
    <row r="79" spans="1:8" ht="13.5" customHeight="1">
      <c r="A79" s="857"/>
      <c r="B79" s="865"/>
      <c r="C79" s="886"/>
      <c r="D79" s="878"/>
      <c r="E79" s="860"/>
    </row>
    <row r="80" spans="1:8" s="52" customFormat="1" ht="12.75">
      <c r="A80" s="857"/>
      <c r="B80" s="865"/>
      <c r="C80" s="886"/>
      <c r="D80" s="878"/>
      <c r="E80" s="860"/>
      <c r="F80" s="861"/>
      <c r="G80" s="868"/>
      <c r="H80" s="861"/>
    </row>
    <row r="81" spans="1:8" s="52" customFormat="1" ht="12.75">
      <c r="A81" s="857"/>
      <c r="B81" s="865"/>
      <c r="C81" s="886"/>
      <c r="D81" s="879"/>
      <c r="E81" s="860"/>
      <c r="F81" s="861"/>
      <c r="G81" s="868"/>
      <c r="H81" s="861"/>
    </row>
    <row r="82" spans="1:8" ht="13.5" customHeight="1">
      <c r="A82" s="857"/>
      <c r="B82" s="860"/>
      <c r="C82" s="877"/>
      <c r="D82" s="877"/>
      <c r="E82" s="860"/>
    </row>
    <row r="83" spans="1:8" ht="13.5" customHeight="1">
      <c r="B83" s="840"/>
      <c r="C83" s="888"/>
      <c r="D83" s="889"/>
      <c r="E83" s="887"/>
    </row>
    <row r="84" spans="1:8" ht="13.5" customHeight="1">
      <c r="B84" s="848"/>
      <c r="C84" s="890"/>
      <c r="D84" s="425"/>
    </row>
    <row r="87" spans="1:8" ht="13.5" customHeight="1">
      <c r="B87" s="840"/>
      <c r="C87" s="888"/>
      <c r="D87" s="889"/>
      <c r="E87" s="887"/>
    </row>
    <row r="88" spans="1:8" ht="13.5" customHeight="1">
      <c r="B88" s="848"/>
      <c r="C88" s="890"/>
      <c r="D88" s="425"/>
    </row>
    <row r="89" spans="1:8" s="52" customFormat="1" ht="12.75">
      <c r="A89" s="887"/>
      <c r="B89" s="839"/>
      <c r="C89" s="51"/>
      <c r="D89" s="891"/>
      <c r="E89" s="839"/>
      <c r="F89" s="861"/>
      <c r="G89" s="868"/>
      <c r="H89" s="861"/>
    </row>
    <row r="90" spans="1:8" ht="13.5" customHeight="1">
      <c r="D90" s="891"/>
    </row>
    <row r="91" spans="1:8" ht="13.5" customHeight="1">
      <c r="D91" s="891"/>
    </row>
    <row r="92" spans="1:8" ht="13.5" customHeight="1">
      <c r="D92" s="891"/>
    </row>
    <row r="93" spans="1:8" ht="13.5" customHeight="1">
      <c r="D93" s="891"/>
    </row>
    <row r="96" spans="1:8" ht="13.5" customHeight="1">
      <c r="B96" s="848"/>
      <c r="C96" s="890"/>
      <c r="D96" s="425"/>
    </row>
    <row r="97" spans="1:9" ht="13.5" customHeight="1">
      <c r="D97" s="892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</row>
    <row r="137" spans="1:9" ht="13.5" customHeight="1">
      <c r="H137" s="51"/>
    </row>
    <row r="138" spans="1:9" ht="13.5" customHeight="1">
      <c r="H138" s="51"/>
    </row>
    <row r="139" spans="1:9" ht="13.5" customHeight="1">
      <c r="H139" s="51"/>
    </row>
    <row r="140" spans="1:9" ht="13.5" customHeight="1">
      <c r="H140" s="51"/>
    </row>
    <row r="141" spans="1:9" ht="13.5" customHeight="1">
      <c r="H141" s="51"/>
    </row>
    <row r="142" spans="1:9" ht="13.5" customHeight="1">
      <c r="H142" s="51"/>
    </row>
  </sheetData>
  <sheetProtection algorithmName="SHA-512" hashValue="bhNUO9QU8RWQ8zFPE7hfiR+gFBtdPRKuOzX4ah1OUBo9eLfqLPJ7sjMRTLMDntR4xYCL+TqOMrD96F7NEEiVAw==" saltValue="d0zxTTuNvfwIS71pD9R0L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5">
    <tabColor rgb="FFFFFF99"/>
  </sheetPr>
  <dimension ref="A1:I52"/>
  <sheetViews>
    <sheetView view="pageBreakPreview" topLeftCell="A19" zoomScaleNormal="115" zoomScaleSheetLayoutView="100" workbookViewId="0">
      <selection activeCell="D24" sqref="D24"/>
    </sheetView>
  </sheetViews>
  <sheetFormatPr defaultRowHeight="12.75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169" customFormat="1" ht="13.5" thickBot="1">
      <c r="A1" s="1187" t="s">
        <v>156</v>
      </c>
      <c r="B1" s="1188"/>
      <c r="C1" s="1189" t="s">
        <v>2</v>
      </c>
      <c r="D1" s="1189"/>
      <c r="E1" s="1188"/>
      <c r="H1" s="1190" t="s">
        <v>276</v>
      </c>
    </row>
    <row r="2" spans="1:9" s="169" customFormat="1">
      <c r="A2" s="1187"/>
      <c r="B2" s="1188"/>
      <c r="C2" s="1189"/>
      <c r="D2" s="1189"/>
      <c r="E2" s="1188"/>
      <c r="H2" s="1189"/>
    </row>
    <row r="3" spans="1:9" s="169" customFormat="1">
      <c r="A3" s="1187" t="s">
        <v>158</v>
      </c>
      <c r="B3" s="1188"/>
      <c r="C3" s="1189" t="s">
        <v>1504</v>
      </c>
      <c r="D3" s="1189"/>
      <c r="E3" s="1188"/>
      <c r="H3" s="1189"/>
    </row>
    <row r="4" spans="1:9">
      <c r="A4" s="834" t="s">
        <v>183</v>
      </c>
      <c r="B4" s="1191"/>
      <c r="C4" s="1192" t="s">
        <v>1520</v>
      </c>
      <c r="D4" s="169"/>
      <c r="E4" s="1191"/>
      <c r="F4" s="169"/>
      <c r="G4" s="169"/>
      <c r="H4" s="169"/>
    </row>
    <row r="5" spans="1:9" s="68" customFormat="1" ht="13.5" thickBot="1">
      <c r="A5" s="949"/>
      <c r="B5" s="887"/>
      <c r="C5" s="949"/>
      <c r="D5" s="949"/>
      <c r="E5" s="887"/>
      <c r="F5" s="949"/>
      <c r="G5" s="949"/>
      <c r="H5" s="949"/>
    </row>
    <row r="6" spans="1:9" ht="13.5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>
      <c r="A8" s="51"/>
      <c r="B8" s="838"/>
      <c r="C8" s="395"/>
      <c r="D8" s="395"/>
      <c r="F8" s="51"/>
      <c r="G8" s="51"/>
      <c r="H8" s="51"/>
    </row>
    <row r="9" spans="1:9">
      <c r="A9" s="857"/>
      <c r="B9" s="901">
        <v>451120</v>
      </c>
      <c r="C9" s="842"/>
      <c r="D9" s="843" t="s">
        <v>185</v>
      </c>
      <c r="F9" s="51"/>
      <c r="G9" s="51"/>
      <c r="H9" s="847">
        <f>SUM(H11:H12)</f>
        <v>0</v>
      </c>
    </row>
    <row r="10" spans="1:9">
      <c r="A10" s="839"/>
      <c r="F10" s="51"/>
      <c r="G10" s="51"/>
      <c r="H10" s="51"/>
    </row>
    <row r="11" spans="1:9">
      <c r="A11" s="913" t="s">
        <v>173</v>
      </c>
      <c r="B11" s="849"/>
      <c r="C11" s="902" t="s">
        <v>425</v>
      </c>
      <c r="D11" s="914" t="s">
        <v>187</v>
      </c>
      <c r="E11" s="1193" t="s">
        <v>188</v>
      </c>
      <c r="F11" s="1194">
        <v>120</v>
      </c>
      <c r="G11" s="1275"/>
      <c r="H11" s="855">
        <f>ROUND(F11*G11,2)</f>
        <v>0</v>
      </c>
      <c r="I11" s="1275"/>
    </row>
    <row r="12" spans="1:9">
      <c r="A12" s="913" t="s">
        <v>177</v>
      </c>
      <c r="B12" s="849"/>
      <c r="C12" s="902" t="s">
        <v>360</v>
      </c>
      <c r="D12" s="914" t="s">
        <v>361</v>
      </c>
      <c r="E12" s="1193" t="s">
        <v>188</v>
      </c>
      <c r="F12" s="1194">
        <v>120</v>
      </c>
      <c r="G12" s="1275"/>
      <c r="H12" s="855">
        <f t="shared" ref="H12" si="0">ROUND(F12*G12,2)</f>
        <v>0</v>
      </c>
      <c r="I12" s="1275"/>
    </row>
    <row r="13" spans="1:9">
      <c r="A13" s="958"/>
      <c r="B13" s="848"/>
      <c r="C13" s="907"/>
      <c r="D13" s="966"/>
      <c r="E13" s="1195"/>
      <c r="F13" s="1196"/>
      <c r="G13" s="846"/>
      <c r="H13" s="846"/>
      <c r="I13" s="846"/>
    </row>
    <row r="14" spans="1:9">
      <c r="A14" s="857"/>
      <c r="B14" s="901">
        <v>452332</v>
      </c>
      <c r="C14" s="842"/>
      <c r="D14" s="843" t="s">
        <v>726</v>
      </c>
      <c r="F14" s="51"/>
      <c r="G14" s="51"/>
      <c r="H14" s="847">
        <f>SUM(H16)</f>
        <v>0</v>
      </c>
    </row>
    <row r="15" spans="1:9">
      <c r="A15" s="857"/>
      <c r="B15" s="901"/>
      <c r="C15" s="842"/>
      <c r="D15" s="843"/>
      <c r="F15" s="51"/>
      <c r="G15" s="51"/>
      <c r="H15" s="51"/>
    </row>
    <row r="16" spans="1:9" ht="25.5">
      <c r="A16" s="1197">
        <v>4</v>
      </c>
      <c r="B16" s="850"/>
      <c r="C16" s="902" t="s">
        <v>472</v>
      </c>
      <c r="D16" s="914" t="s">
        <v>697</v>
      </c>
      <c r="E16" s="1193" t="s">
        <v>197</v>
      </c>
      <c r="F16" s="1194">
        <v>120</v>
      </c>
      <c r="G16" s="1275"/>
      <c r="H16" s="855">
        <f>ROUND(F16*G16,2)</f>
        <v>0</v>
      </c>
      <c r="I16" s="1275"/>
    </row>
    <row r="17" spans="1:9">
      <c r="A17" s="857"/>
      <c r="B17" s="865"/>
      <c r="C17" s="878"/>
      <c r="D17" s="878"/>
      <c r="E17" s="860"/>
      <c r="I17" s="868"/>
    </row>
    <row r="18" spans="1:9">
      <c r="A18" s="857"/>
      <c r="B18" s="901">
        <v>453156</v>
      </c>
      <c r="C18" s="842"/>
      <c r="D18" s="843" t="s">
        <v>373</v>
      </c>
      <c r="F18" s="51"/>
      <c r="G18" s="51"/>
      <c r="H18" s="847">
        <f>SUM(H20:H21)</f>
        <v>0</v>
      </c>
    </row>
    <row r="19" spans="1:9">
      <c r="A19" s="843"/>
      <c r="B19" s="901"/>
      <c r="C19" s="842"/>
      <c r="D19" s="843"/>
      <c r="F19" s="51"/>
      <c r="G19" s="51"/>
      <c r="H19" s="847"/>
    </row>
    <row r="20" spans="1:9">
      <c r="A20" s="1197">
        <v>3</v>
      </c>
      <c r="B20" s="926"/>
      <c r="C20" s="914">
        <v>91090101</v>
      </c>
      <c r="D20" s="914" t="s">
        <v>1284</v>
      </c>
      <c r="E20" s="1193" t="s">
        <v>176</v>
      </c>
      <c r="F20" s="1194">
        <v>100</v>
      </c>
      <c r="G20" s="1275"/>
      <c r="H20" s="855">
        <f>ROUND(F20*G20,2)</f>
        <v>0</v>
      </c>
      <c r="I20" s="1275"/>
    </row>
    <row r="21" spans="1:9">
      <c r="A21" s="1197">
        <v>4</v>
      </c>
      <c r="B21" s="849"/>
      <c r="C21" s="914" t="s">
        <v>440</v>
      </c>
      <c r="D21" s="914" t="s">
        <v>1689</v>
      </c>
      <c r="E21" s="1193" t="s">
        <v>180</v>
      </c>
      <c r="F21" s="1194">
        <v>4</v>
      </c>
      <c r="G21" s="1275"/>
      <c r="H21" s="855">
        <f t="shared" ref="H21" si="1">ROUND(F21*G21,2)</f>
        <v>0</v>
      </c>
      <c r="I21" s="1275"/>
    </row>
    <row r="22" spans="1:9">
      <c r="A22" s="877"/>
      <c r="C22" s="1198"/>
      <c r="D22" s="1199"/>
      <c r="E22" s="1195"/>
      <c r="F22" s="51"/>
      <c r="G22" s="51"/>
      <c r="H22" s="51"/>
    </row>
    <row r="23" spans="1:9" ht="15">
      <c r="A23" s="857"/>
      <c r="B23" s="860"/>
      <c r="C23" s="877"/>
      <c r="D23" s="869" t="s">
        <v>181</v>
      </c>
      <c r="F23" s="871"/>
      <c r="G23" s="872"/>
      <c r="H23" s="873">
        <f>SUM(H9+H14+H18)</f>
        <v>0</v>
      </c>
    </row>
    <row r="24" spans="1:9">
      <c r="A24" s="857"/>
      <c r="B24" s="901"/>
      <c r="C24" s="842"/>
      <c r="D24" s="843"/>
      <c r="F24" s="51"/>
      <c r="G24" s="51"/>
      <c r="H24" s="847"/>
    </row>
    <row r="25" spans="1:9">
      <c r="A25" s="1200"/>
      <c r="B25" s="1201"/>
      <c r="C25" s="1200"/>
      <c r="D25" s="1200"/>
      <c r="E25" s="1201"/>
      <c r="F25" s="1200"/>
      <c r="G25" s="1200"/>
      <c r="H25" s="1200"/>
      <c r="I25" s="1202"/>
    </row>
    <row r="26" spans="1:9">
      <c r="A26" s="1200"/>
      <c r="B26" s="1201"/>
      <c r="C26" s="1200"/>
      <c r="D26" s="1200"/>
      <c r="E26" s="1201"/>
      <c r="F26" s="1200"/>
      <c r="G26" s="1200"/>
      <c r="H26" s="1200"/>
      <c r="I26" s="1202"/>
    </row>
    <row r="27" spans="1:9">
      <c r="A27" s="51"/>
      <c r="B27" s="838"/>
      <c r="C27" s="395"/>
      <c r="D27" s="395"/>
      <c r="F27" s="51"/>
      <c r="G27" s="51"/>
      <c r="H27" s="51"/>
      <c r="I27" s="1202"/>
    </row>
    <row r="28" spans="1:9">
      <c r="A28" s="857"/>
      <c r="B28" s="901"/>
      <c r="C28" s="842"/>
      <c r="D28" s="843"/>
      <c r="F28" s="51"/>
      <c r="G28" s="51"/>
      <c r="H28" s="847"/>
      <c r="I28" s="1202"/>
    </row>
    <row r="29" spans="1:9" ht="15">
      <c r="A29" s="873"/>
      <c r="B29" s="1203"/>
      <c r="C29" s="873"/>
      <c r="D29" s="873"/>
      <c r="E29" s="1203"/>
      <c r="F29" s="873"/>
      <c r="G29" s="873"/>
      <c r="H29" s="873"/>
      <c r="I29" s="107"/>
    </row>
    <row r="30" spans="1:9" ht="15">
      <c r="A30" s="873"/>
      <c r="B30" s="1203"/>
      <c r="C30" s="873"/>
      <c r="D30" s="873"/>
      <c r="E30" s="1203"/>
      <c r="F30" s="873"/>
      <c r="G30" s="873"/>
      <c r="H30" s="873"/>
      <c r="I30" s="107"/>
    </row>
    <row r="31" spans="1:9" ht="15">
      <c r="A31" s="873"/>
      <c r="B31" s="1203"/>
      <c r="C31" s="873"/>
      <c r="D31" s="873"/>
      <c r="E31" s="1203"/>
      <c r="F31" s="873"/>
      <c r="G31" s="873"/>
      <c r="H31" s="873"/>
      <c r="I31" s="107"/>
    </row>
    <row r="32" spans="1:9" ht="15">
      <c r="A32" s="873"/>
      <c r="B32" s="1203"/>
      <c r="C32" s="873"/>
      <c r="D32" s="873"/>
      <c r="E32" s="1203"/>
      <c r="F32" s="873"/>
      <c r="G32" s="873"/>
      <c r="H32" s="873"/>
      <c r="I32" s="107"/>
    </row>
    <row r="33" spans="1:9" ht="15">
      <c r="A33" s="873"/>
      <c r="B33" s="1203"/>
      <c r="C33" s="873"/>
      <c r="D33" s="873"/>
      <c r="E33" s="1203"/>
      <c r="F33" s="873"/>
      <c r="G33" s="873"/>
      <c r="H33" s="873"/>
      <c r="I33" s="107"/>
    </row>
    <row r="34" spans="1:9" ht="15">
      <c r="A34" s="873"/>
      <c r="B34" s="1203"/>
      <c r="C34" s="873"/>
      <c r="D34" s="873"/>
      <c r="E34" s="1203"/>
      <c r="F34" s="873"/>
      <c r="G34" s="873"/>
      <c r="H34" s="873"/>
      <c r="I34" s="107"/>
    </row>
    <row r="35" spans="1:9" ht="15">
      <c r="A35" s="873"/>
      <c r="B35" s="1203"/>
      <c r="C35" s="873"/>
      <c r="D35" s="873"/>
      <c r="E35" s="1203"/>
      <c r="F35" s="873"/>
      <c r="G35" s="873"/>
      <c r="H35" s="873"/>
      <c r="I35" s="107"/>
    </row>
    <row r="36" spans="1:9" ht="15">
      <c r="A36" s="873"/>
      <c r="B36" s="1203"/>
      <c r="C36" s="873"/>
      <c r="D36" s="873"/>
      <c r="E36" s="1203"/>
      <c r="F36" s="873"/>
      <c r="G36" s="873"/>
      <c r="H36" s="873"/>
      <c r="I36" s="107"/>
    </row>
    <row r="37" spans="1:9" ht="15">
      <c r="A37" s="873"/>
      <c r="B37" s="1203"/>
      <c r="C37" s="873"/>
      <c r="D37" s="873"/>
      <c r="E37" s="1203"/>
      <c r="F37" s="873"/>
      <c r="G37" s="873"/>
      <c r="H37" s="873"/>
      <c r="I37" s="107"/>
    </row>
    <row r="38" spans="1:9" ht="15">
      <c r="A38" s="873"/>
      <c r="B38" s="1203"/>
      <c r="C38" s="873"/>
      <c r="D38" s="873"/>
      <c r="E38" s="1203"/>
      <c r="F38" s="873"/>
      <c r="G38" s="873"/>
      <c r="H38" s="873"/>
      <c r="I38" s="107"/>
    </row>
    <row r="39" spans="1:9" ht="15">
      <c r="A39" s="873"/>
      <c r="B39" s="1203"/>
      <c r="C39" s="873"/>
      <c r="D39" s="873"/>
      <c r="E39" s="1203"/>
      <c r="F39" s="873"/>
      <c r="G39" s="873"/>
      <c r="H39" s="873"/>
      <c r="I39" s="107"/>
    </row>
    <row r="40" spans="1:9" ht="15">
      <c r="A40" s="873"/>
      <c r="B40" s="1203"/>
      <c r="C40" s="873"/>
      <c r="D40" s="873"/>
      <c r="E40" s="1203"/>
      <c r="F40" s="873"/>
      <c r="G40" s="873"/>
      <c r="H40" s="873"/>
      <c r="I40" s="107"/>
    </row>
    <row r="41" spans="1:9" ht="15">
      <c r="A41" s="873"/>
      <c r="B41" s="1203"/>
      <c r="C41" s="873"/>
      <c r="D41" s="873"/>
      <c r="E41" s="1203"/>
      <c r="F41" s="873"/>
      <c r="G41" s="873"/>
      <c r="H41" s="873"/>
      <c r="I41" s="107"/>
    </row>
    <row r="42" spans="1:9" ht="15">
      <c r="A42" s="873"/>
      <c r="B42" s="1203"/>
      <c r="C42" s="873"/>
      <c r="D42" s="873"/>
      <c r="E42" s="1203"/>
      <c r="F42" s="873"/>
      <c r="G42" s="873"/>
      <c r="H42" s="873"/>
      <c r="I42" s="107"/>
    </row>
    <row r="43" spans="1:9" ht="15">
      <c r="A43" s="873"/>
      <c r="B43" s="1203"/>
      <c r="C43" s="873"/>
      <c r="D43" s="873"/>
      <c r="E43" s="1203"/>
      <c r="F43" s="873"/>
      <c r="G43" s="873"/>
      <c r="H43" s="873"/>
      <c r="I43" s="107"/>
    </row>
    <row r="44" spans="1:9" ht="15">
      <c r="A44" s="873"/>
      <c r="B44" s="1203"/>
      <c r="C44" s="873"/>
      <c r="D44" s="873"/>
      <c r="E44" s="1203"/>
      <c r="F44" s="873"/>
      <c r="G44" s="873"/>
      <c r="H44" s="873"/>
      <c r="I44" s="107"/>
    </row>
    <row r="45" spans="1:9" ht="15">
      <c r="A45" s="873"/>
      <c r="B45" s="1203"/>
      <c r="C45" s="873"/>
      <c r="D45" s="873"/>
      <c r="E45" s="1203"/>
      <c r="F45" s="873"/>
      <c r="G45" s="873"/>
      <c r="H45" s="873"/>
      <c r="I45" s="107"/>
    </row>
    <row r="46" spans="1:9" ht="15">
      <c r="A46" s="873"/>
      <c r="B46" s="1203"/>
      <c r="C46" s="873"/>
      <c r="D46" s="873"/>
      <c r="E46" s="1203"/>
      <c r="F46" s="873"/>
      <c r="G46" s="873"/>
      <c r="H46" s="873"/>
      <c r="I46" s="107"/>
    </row>
    <row r="47" spans="1:9" ht="15">
      <c r="A47" s="873"/>
      <c r="B47" s="1203"/>
      <c r="C47" s="873"/>
      <c r="D47" s="873"/>
      <c r="E47" s="1203"/>
      <c r="F47" s="873"/>
      <c r="G47" s="873"/>
      <c r="H47" s="873"/>
      <c r="I47" s="107"/>
    </row>
    <row r="48" spans="1:9" ht="15">
      <c r="A48" s="873"/>
      <c r="B48" s="1203"/>
      <c r="C48" s="873"/>
      <c r="D48" s="873"/>
      <c r="E48" s="1203"/>
      <c r="F48" s="873"/>
      <c r="G48" s="873"/>
      <c r="H48" s="873"/>
      <c r="I48" s="107"/>
    </row>
    <row r="49" spans="1:9" ht="15">
      <c r="A49" s="873"/>
      <c r="B49" s="1203"/>
      <c r="C49" s="873"/>
      <c r="D49" s="873"/>
      <c r="E49" s="1203"/>
      <c r="F49" s="873"/>
      <c r="G49" s="873"/>
      <c r="H49" s="873"/>
      <c r="I49" s="107"/>
    </row>
    <row r="50" spans="1:9" ht="15">
      <c r="A50" s="873"/>
      <c r="B50" s="1203"/>
      <c r="C50" s="873"/>
      <c r="D50" s="873"/>
      <c r="E50" s="1203"/>
      <c r="F50" s="873"/>
      <c r="G50" s="873"/>
      <c r="H50" s="873"/>
      <c r="I50" s="107"/>
    </row>
    <row r="51" spans="1:9" ht="15">
      <c r="A51" s="873"/>
      <c r="B51" s="1203"/>
      <c r="C51" s="873"/>
      <c r="D51" s="873"/>
      <c r="E51" s="1203"/>
      <c r="F51" s="873"/>
      <c r="G51" s="873"/>
      <c r="H51" s="873"/>
      <c r="I51" s="107"/>
    </row>
    <row r="52" spans="1:9" ht="15">
      <c r="A52" s="873"/>
      <c r="B52" s="1203"/>
      <c r="C52" s="873"/>
      <c r="D52" s="873"/>
      <c r="E52" s="1203"/>
      <c r="F52" s="873"/>
      <c r="G52" s="873"/>
      <c r="H52" s="873"/>
      <c r="I52" s="107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1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6">
    <tabColor rgb="FFFFFF99"/>
  </sheetPr>
  <dimension ref="A1:I133"/>
  <sheetViews>
    <sheetView view="pageBreakPreview" topLeftCell="A31" zoomScaleNormal="100" zoomScaleSheetLayoutView="100" workbookViewId="0">
      <selection activeCell="D56" sqref="D56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5"/>
      <c r="E1" s="894"/>
      <c r="H1" s="898" t="s">
        <v>276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9.5" customHeight="1">
      <c r="A3" s="1515" t="s">
        <v>158</v>
      </c>
      <c r="B3" s="894"/>
      <c r="C3" s="1517" t="s">
        <v>1806</v>
      </c>
      <c r="D3" s="1516"/>
      <c r="E3" s="894"/>
      <c r="H3" s="895"/>
    </row>
    <row r="4" spans="1:9" ht="25.5" customHeight="1">
      <c r="A4" s="65" t="s">
        <v>183</v>
      </c>
      <c r="B4" s="899"/>
      <c r="C4" s="1678" t="s">
        <v>1807</v>
      </c>
      <c r="D4" s="1678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s="81" customFormat="1" ht="12.75" customHeight="1">
      <c r="A9" s="840"/>
      <c r="B9" s="901">
        <v>451111</v>
      </c>
      <c r="C9" s="842"/>
      <c r="D9" s="843" t="s">
        <v>553</v>
      </c>
      <c r="E9" s="844"/>
      <c r="F9" s="845"/>
      <c r="G9" s="846"/>
      <c r="H9" s="847">
        <f>SUM(H11:H15)</f>
        <v>0</v>
      </c>
    </row>
    <row r="10" spans="1:9" s="81" customFormat="1" ht="13.5" customHeight="1">
      <c r="A10" s="425"/>
      <c r="B10" s="848"/>
      <c r="C10" s="425"/>
      <c r="D10" s="425"/>
      <c r="E10" s="848"/>
      <c r="F10" s="425"/>
      <c r="G10" s="425"/>
      <c r="H10" s="425"/>
    </row>
    <row r="11" spans="1:9" s="81" customFormat="1" ht="24">
      <c r="A11" s="913" t="s">
        <v>173</v>
      </c>
      <c r="B11" s="850"/>
      <c r="C11" s="902" t="s">
        <v>453</v>
      </c>
      <c r="D11" s="1287" t="s">
        <v>454</v>
      </c>
      <c r="E11" s="1288" t="s">
        <v>176</v>
      </c>
      <c r="F11" s="1514">
        <v>185</v>
      </c>
      <c r="G11" s="1233"/>
      <c r="H11" s="855">
        <f>ROUND(F11*G11,2)</f>
        <v>0</v>
      </c>
      <c r="I11" s="1233"/>
    </row>
    <row r="12" spans="1:9" ht="24">
      <c r="A12" s="913" t="s">
        <v>177</v>
      </c>
      <c r="B12" s="850"/>
      <c r="C12" s="902" t="s">
        <v>455</v>
      </c>
      <c r="D12" s="1287" t="s">
        <v>456</v>
      </c>
      <c r="E12" s="1288" t="s">
        <v>197</v>
      </c>
      <c r="F12" s="1514">
        <v>44.5</v>
      </c>
      <c r="G12" s="1233"/>
      <c r="H12" s="855">
        <f t="shared" ref="H12:H15" si="0">ROUND(F12*G12,2)</f>
        <v>0</v>
      </c>
      <c r="I12" s="1233"/>
    </row>
    <row r="13" spans="1:9" ht="24">
      <c r="A13" s="913" t="s">
        <v>191</v>
      </c>
      <c r="B13" s="850"/>
      <c r="C13" s="1289" t="s">
        <v>457</v>
      </c>
      <c r="D13" s="1287" t="s">
        <v>458</v>
      </c>
      <c r="E13" s="1288" t="s">
        <v>197</v>
      </c>
      <c r="F13" s="1514">
        <v>26.7</v>
      </c>
      <c r="G13" s="1233"/>
      <c r="H13" s="855">
        <f t="shared" si="0"/>
        <v>0</v>
      </c>
      <c r="I13" s="1233"/>
    </row>
    <row r="14" spans="1:9" s="81" customFormat="1" ht="24">
      <c r="A14" s="913" t="s">
        <v>194</v>
      </c>
      <c r="B14" s="850"/>
      <c r="C14" s="1289" t="s">
        <v>457</v>
      </c>
      <c r="D14" s="1287" t="s">
        <v>459</v>
      </c>
      <c r="E14" s="1288" t="s">
        <v>197</v>
      </c>
      <c r="F14" s="1514">
        <v>17.8</v>
      </c>
      <c r="G14" s="1233"/>
      <c r="H14" s="855">
        <f t="shared" si="0"/>
        <v>0</v>
      </c>
      <c r="I14" s="1233"/>
    </row>
    <row r="15" spans="1:9" ht="12.75">
      <c r="A15" s="913" t="s">
        <v>198</v>
      </c>
      <c r="B15" s="850"/>
      <c r="C15" s="902" t="s">
        <v>460</v>
      </c>
      <c r="D15" s="1287" t="s">
        <v>461</v>
      </c>
      <c r="E15" s="1288" t="s">
        <v>462</v>
      </c>
      <c r="F15" s="1514">
        <v>13.35</v>
      </c>
      <c r="G15" s="1233"/>
      <c r="H15" s="855">
        <f t="shared" si="0"/>
        <v>0</v>
      </c>
      <c r="I15" s="1233"/>
    </row>
    <row r="16" spans="1:9" ht="12.75">
      <c r="A16" s="857"/>
      <c r="B16" s="865"/>
      <c r="C16" s="886"/>
      <c r="D16" s="878"/>
      <c r="E16" s="860"/>
      <c r="I16" s="868"/>
    </row>
    <row r="17" spans="1:9" ht="12.75">
      <c r="A17" s="857"/>
      <c r="B17" s="901">
        <v>451120</v>
      </c>
      <c r="C17" s="842"/>
      <c r="D17" s="843" t="s">
        <v>185</v>
      </c>
      <c r="F17" s="51"/>
      <c r="G17" s="51"/>
      <c r="H17" s="847">
        <f>SUM(H19:H22)</f>
        <v>0</v>
      </c>
    </row>
    <row r="18" spans="1:9" ht="12.75">
      <c r="A18" s="857"/>
      <c r="B18" s="901"/>
      <c r="C18" s="842"/>
      <c r="F18" s="51"/>
      <c r="G18" s="51"/>
      <c r="H18" s="51"/>
    </row>
    <row r="19" spans="1:9" ht="12.75">
      <c r="A19" s="913" t="s">
        <v>211</v>
      </c>
      <c r="B19" s="850"/>
      <c r="C19" s="902" t="s">
        <v>186</v>
      </c>
      <c r="D19" s="1287" t="s">
        <v>463</v>
      </c>
      <c r="E19" s="1288" t="s">
        <v>188</v>
      </c>
      <c r="F19" s="1514">
        <v>159.5</v>
      </c>
      <c r="G19" s="1233"/>
      <c r="H19" s="855">
        <f>ROUND(F19*G19,2)</f>
        <v>0</v>
      </c>
      <c r="I19" s="1233"/>
    </row>
    <row r="20" spans="1:9" ht="24">
      <c r="A20" s="913" t="s">
        <v>213</v>
      </c>
      <c r="B20" s="850"/>
      <c r="C20" s="902" t="s">
        <v>360</v>
      </c>
      <c r="D20" s="1287" t="s">
        <v>464</v>
      </c>
      <c r="E20" s="1288" t="s">
        <v>188</v>
      </c>
      <c r="F20" s="1514">
        <v>159.5</v>
      </c>
      <c r="G20" s="1233"/>
      <c r="H20" s="855">
        <f t="shared" ref="H20:H22" si="1">ROUND(F20*G20,2)</f>
        <v>0</v>
      </c>
      <c r="I20" s="1233"/>
    </row>
    <row r="21" spans="1:9" ht="12.75">
      <c r="A21" s="913" t="s">
        <v>215</v>
      </c>
      <c r="B21" s="850"/>
      <c r="C21" s="902" t="s">
        <v>465</v>
      </c>
      <c r="D21" s="1287" t="s">
        <v>466</v>
      </c>
      <c r="E21" s="1288" t="s">
        <v>188</v>
      </c>
      <c r="F21" s="1514">
        <v>17.399999999999999</v>
      </c>
      <c r="G21" s="1233"/>
      <c r="H21" s="855">
        <f t="shared" si="1"/>
        <v>0</v>
      </c>
      <c r="I21" s="1233"/>
    </row>
    <row r="22" spans="1:9" ht="12.75">
      <c r="A22" s="913" t="s">
        <v>217</v>
      </c>
      <c r="B22" s="850"/>
      <c r="C22" s="902" t="s">
        <v>467</v>
      </c>
      <c r="D22" s="1287" t="s">
        <v>468</v>
      </c>
      <c r="E22" s="1288" t="s">
        <v>188</v>
      </c>
      <c r="F22" s="1514">
        <v>9.6300000000000008</v>
      </c>
      <c r="G22" s="1233"/>
      <c r="H22" s="855">
        <f t="shared" si="1"/>
        <v>0</v>
      </c>
      <c r="I22" s="1233"/>
    </row>
    <row r="23" spans="1:9" ht="12.75">
      <c r="A23" s="857"/>
      <c r="B23" s="858"/>
      <c r="C23" s="965"/>
      <c r="D23" s="905"/>
      <c r="E23" s="860"/>
      <c r="G23" s="51"/>
      <c r="H23" s="51"/>
    </row>
    <row r="24" spans="1:9" ht="25.5">
      <c r="A24" s="857"/>
      <c r="B24" s="901">
        <v>452332</v>
      </c>
      <c r="C24" s="842"/>
      <c r="D24" s="843" t="s">
        <v>638</v>
      </c>
      <c r="F24" s="51"/>
      <c r="G24" s="51"/>
      <c r="H24" s="847">
        <f>SUM(H26:H29)</f>
        <v>0</v>
      </c>
    </row>
    <row r="25" spans="1:9" ht="12.75">
      <c r="A25" s="839"/>
      <c r="F25" s="51"/>
      <c r="G25" s="51"/>
      <c r="H25" s="51"/>
    </row>
    <row r="26" spans="1:9" ht="24">
      <c r="A26" s="913" t="s">
        <v>219</v>
      </c>
      <c r="B26" s="850"/>
      <c r="C26" s="902" t="s">
        <v>295</v>
      </c>
      <c r="D26" s="1287" t="s">
        <v>469</v>
      </c>
      <c r="E26" s="1288" t="s">
        <v>197</v>
      </c>
      <c r="F26" s="1514">
        <v>11.2</v>
      </c>
      <c r="G26" s="1233"/>
      <c r="H26" s="855">
        <f>ROUND(F26*G26,2)</f>
        <v>0</v>
      </c>
      <c r="I26" s="1233"/>
    </row>
    <row r="27" spans="1:9" ht="24">
      <c r="A27" s="913" t="s">
        <v>221</v>
      </c>
      <c r="B27" s="850"/>
      <c r="C27" s="902" t="s">
        <v>470</v>
      </c>
      <c r="D27" s="1287" t="s">
        <v>471</v>
      </c>
      <c r="E27" s="1288" t="s">
        <v>197</v>
      </c>
      <c r="F27" s="1514">
        <v>44.5</v>
      </c>
      <c r="G27" s="1233"/>
      <c r="H27" s="855">
        <f t="shared" ref="H27:H29" si="2">ROUND(F27*G27,2)</f>
        <v>0</v>
      </c>
      <c r="I27" s="1233"/>
    </row>
    <row r="28" spans="1:9" ht="24">
      <c r="A28" s="913" t="s">
        <v>223</v>
      </c>
      <c r="B28" s="850"/>
      <c r="C28" s="902" t="s">
        <v>472</v>
      </c>
      <c r="D28" s="1287" t="s">
        <v>473</v>
      </c>
      <c r="E28" s="1288" t="s">
        <v>197</v>
      </c>
      <c r="F28" s="1514">
        <v>26.7</v>
      </c>
      <c r="G28" s="1233"/>
      <c r="H28" s="855">
        <f t="shared" si="2"/>
        <v>0</v>
      </c>
      <c r="I28" s="1233"/>
    </row>
    <row r="29" spans="1:9" ht="24">
      <c r="A29" s="913" t="s">
        <v>292</v>
      </c>
      <c r="B29" s="850"/>
      <c r="C29" s="902" t="s">
        <v>472</v>
      </c>
      <c r="D29" s="1287" t="s">
        <v>474</v>
      </c>
      <c r="E29" s="1288" t="s">
        <v>197</v>
      </c>
      <c r="F29" s="1514">
        <v>17.8</v>
      </c>
      <c r="G29" s="1233"/>
      <c r="H29" s="855">
        <f t="shared" si="2"/>
        <v>0</v>
      </c>
      <c r="I29" s="1233"/>
    </row>
    <row r="30" spans="1:9" ht="12.75">
      <c r="A30" s="857"/>
      <c r="B30" s="874"/>
      <c r="D30" s="876"/>
      <c r="E30" s="860"/>
      <c r="H30" s="868"/>
      <c r="I30" s="868"/>
    </row>
    <row r="31" spans="1:9" ht="12.75">
      <c r="A31" s="857"/>
      <c r="B31" s="901">
        <v>453170</v>
      </c>
      <c r="C31" s="842"/>
      <c r="D31" s="843" t="s">
        <v>305</v>
      </c>
      <c r="F31" s="51"/>
      <c r="G31" s="51"/>
      <c r="H31" s="847">
        <f>SUM(H33:H42)</f>
        <v>0</v>
      </c>
    </row>
    <row r="32" spans="1:9" ht="12.75">
      <c r="A32" s="857"/>
      <c r="B32" s="901"/>
      <c r="C32" s="842"/>
      <c r="D32" s="843"/>
      <c r="F32" s="51"/>
      <c r="G32" s="51"/>
      <c r="H32" s="51"/>
    </row>
    <row r="33" spans="1:9" ht="24">
      <c r="A33" s="913" t="s">
        <v>293</v>
      </c>
      <c r="B33" s="850"/>
      <c r="C33" s="902" t="s">
        <v>475</v>
      </c>
      <c r="D33" s="1287" t="s">
        <v>476</v>
      </c>
      <c r="E33" s="1288" t="s">
        <v>180</v>
      </c>
      <c r="F33" s="1514">
        <v>3</v>
      </c>
      <c r="G33" s="1233"/>
      <c r="H33" s="855">
        <f>ROUND(F33*G33,2)</f>
        <v>0</v>
      </c>
      <c r="I33" s="1233"/>
    </row>
    <row r="34" spans="1:9" ht="12.75">
      <c r="A34" s="913" t="s">
        <v>294</v>
      </c>
      <c r="B34" s="850"/>
      <c r="C34" s="902" t="s">
        <v>323</v>
      </c>
      <c r="D34" s="1287" t="s">
        <v>477</v>
      </c>
      <c r="E34" s="1288" t="s">
        <v>176</v>
      </c>
      <c r="F34" s="1514">
        <v>171</v>
      </c>
      <c r="G34" s="1233"/>
      <c r="H34" s="855">
        <f t="shared" ref="H34:H42" si="3">ROUND(F34*G34,2)</f>
        <v>0</v>
      </c>
      <c r="I34" s="1233"/>
    </row>
    <row r="35" spans="1:9" ht="12.75">
      <c r="A35" s="913" t="s">
        <v>478</v>
      </c>
      <c r="B35" s="850"/>
      <c r="C35" s="902" t="s">
        <v>323</v>
      </c>
      <c r="D35" s="1287" t="s">
        <v>479</v>
      </c>
      <c r="E35" s="1288" t="s">
        <v>176</v>
      </c>
      <c r="F35" s="1514">
        <v>204</v>
      </c>
      <c r="G35" s="1233"/>
      <c r="H35" s="855">
        <f t="shared" si="3"/>
        <v>0</v>
      </c>
      <c r="I35" s="1233"/>
    </row>
    <row r="36" spans="1:9" ht="12.75">
      <c r="A36" s="913" t="s">
        <v>480</v>
      </c>
      <c r="B36" s="850"/>
      <c r="C36" s="902" t="s">
        <v>323</v>
      </c>
      <c r="D36" s="1287" t="s">
        <v>481</v>
      </c>
      <c r="E36" s="1288" t="s">
        <v>176</v>
      </c>
      <c r="F36" s="1514">
        <v>44</v>
      </c>
      <c r="G36" s="1233"/>
      <c r="H36" s="855">
        <f t="shared" si="3"/>
        <v>0</v>
      </c>
      <c r="I36" s="1233"/>
    </row>
    <row r="37" spans="1:9" ht="12.75">
      <c r="A37" s="913" t="s">
        <v>482</v>
      </c>
      <c r="B37" s="850"/>
      <c r="C37" s="902" t="s">
        <v>483</v>
      </c>
      <c r="D37" s="1287" t="s">
        <v>484</v>
      </c>
      <c r="E37" s="1288" t="s">
        <v>176</v>
      </c>
      <c r="F37" s="1514">
        <v>63</v>
      </c>
      <c r="G37" s="1233"/>
      <c r="H37" s="855">
        <f t="shared" si="3"/>
        <v>0</v>
      </c>
      <c r="I37" s="1233"/>
    </row>
    <row r="38" spans="1:9" ht="12.75">
      <c r="A38" s="913" t="s">
        <v>485</v>
      </c>
      <c r="B38" s="850"/>
      <c r="C38" s="902" t="s">
        <v>486</v>
      </c>
      <c r="D38" s="1287" t="s">
        <v>487</v>
      </c>
      <c r="E38" s="1288" t="s">
        <v>176</v>
      </c>
      <c r="F38" s="1514">
        <v>149</v>
      </c>
      <c r="G38" s="1233"/>
      <c r="H38" s="855">
        <f t="shared" si="3"/>
        <v>0</v>
      </c>
      <c r="I38" s="1233"/>
    </row>
    <row r="39" spans="1:9" ht="12.75">
      <c r="A39" s="1562" t="s">
        <v>488</v>
      </c>
      <c r="B39" s="1563"/>
      <c r="C39" s="1564" t="s">
        <v>489</v>
      </c>
      <c r="D39" s="1565" t="s">
        <v>490</v>
      </c>
      <c r="E39" s="1566" t="s">
        <v>176</v>
      </c>
      <c r="F39" s="1567">
        <v>0</v>
      </c>
      <c r="G39" s="1568"/>
      <c r="H39" s="1569">
        <f t="shared" si="3"/>
        <v>0</v>
      </c>
      <c r="I39" s="1568"/>
    </row>
    <row r="40" spans="1:9" ht="24">
      <c r="A40" s="913" t="s">
        <v>491</v>
      </c>
      <c r="B40" s="850"/>
      <c r="C40" s="902" t="s">
        <v>492</v>
      </c>
      <c r="D40" s="1287" t="s">
        <v>493</v>
      </c>
      <c r="E40" s="1288" t="s">
        <v>176</v>
      </c>
      <c r="F40" s="1514">
        <v>565</v>
      </c>
      <c r="G40" s="1233"/>
      <c r="H40" s="855">
        <f t="shared" si="3"/>
        <v>0</v>
      </c>
      <c r="I40" s="1233"/>
    </row>
    <row r="41" spans="1:9" ht="12.75">
      <c r="A41" s="1562" t="s">
        <v>494</v>
      </c>
      <c r="B41" s="1563"/>
      <c r="C41" s="1564" t="s">
        <v>495</v>
      </c>
      <c r="D41" s="1565" t="s">
        <v>496</v>
      </c>
      <c r="E41" s="1566" t="s">
        <v>176</v>
      </c>
      <c r="F41" s="1567">
        <v>0</v>
      </c>
      <c r="G41" s="1568"/>
      <c r="H41" s="1569">
        <f t="shared" si="3"/>
        <v>0</v>
      </c>
      <c r="I41" s="1568"/>
    </row>
    <row r="42" spans="1:9" ht="24">
      <c r="A42" s="913" t="s">
        <v>497</v>
      </c>
      <c r="B42" s="850"/>
      <c r="C42" s="902" t="s">
        <v>498</v>
      </c>
      <c r="D42" s="1287" t="s">
        <v>499</v>
      </c>
      <c r="E42" s="1288" t="s">
        <v>176</v>
      </c>
      <c r="F42" s="1514">
        <v>57</v>
      </c>
      <c r="G42" s="1233"/>
      <c r="H42" s="855">
        <f t="shared" si="3"/>
        <v>0</v>
      </c>
      <c r="I42" s="1233"/>
    </row>
    <row r="43" spans="1:9" ht="12.75">
      <c r="A43" s="857"/>
      <c r="B43" s="865"/>
      <c r="C43" s="886"/>
      <c r="D43" s="878"/>
      <c r="E43" s="860"/>
    </row>
    <row r="44" spans="1:9" ht="15">
      <c r="A44" s="857"/>
      <c r="B44" s="860"/>
      <c r="C44" s="877"/>
      <c r="D44" s="869" t="s">
        <v>181</v>
      </c>
      <c r="E44" s="870"/>
      <c r="F44" s="871"/>
      <c r="G44" s="872"/>
      <c r="H44" s="873">
        <f>H31+H17+H24+H9</f>
        <v>0</v>
      </c>
    </row>
    <row r="45" spans="1:9" ht="12.75">
      <c r="A45" s="857"/>
      <c r="B45" s="865"/>
      <c r="C45" s="866"/>
      <c r="D45" s="879"/>
      <c r="E45" s="860"/>
    </row>
    <row r="46" spans="1:9" ht="12.75">
      <c r="A46" s="857"/>
      <c r="B46" s="865"/>
      <c r="C46" s="866"/>
      <c r="D46" s="879"/>
      <c r="E46" s="860"/>
    </row>
    <row r="47" spans="1:9" ht="12.75">
      <c r="A47" s="857"/>
      <c r="B47" s="865"/>
      <c r="C47" s="866"/>
      <c r="D47" s="879"/>
      <c r="E47" s="860"/>
    </row>
    <row r="48" spans="1:9" ht="13.5" customHeight="1">
      <c r="A48" s="857"/>
      <c r="B48" s="865"/>
      <c r="C48" s="866"/>
      <c r="D48" s="867"/>
      <c r="E48" s="860"/>
    </row>
    <row r="49" spans="1:8" ht="13.5" customHeight="1">
      <c r="A49" s="857"/>
      <c r="B49" s="865"/>
      <c r="C49" s="866"/>
      <c r="D49" s="879"/>
      <c r="E49" s="860"/>
    </row>
    <row r="50" spans="1:8" s="52" customFormat="1" ht="12.75">
      <c r="A50" s="857"/>
      <c r="B50" s="865"/>
      <c r="C50" s="866"/>
      <c r="D50" s="878"/>
      <c r="E50" s="860"/>
      <c r="F50" s="861"/>
      <c r="G50" s="868"/>
      <c r="H50" s="861"/>
    </row>
    <row r="51" spans="1:8" s="52" customFormat="1" ht="12.75">
      <c r="A51" s="857"/>
      <c r="B51" s="865"/>
      <c r="C51" s="866"/>
      <c r="D51" s="867"/>
      <c r="E51" s="860"/>
      <c r="F51" s="861"/>
      <c r="G51" s="868"/>
      <c r="H51" s="861"/>
    </row>
    <row r="52" spans="1:8" s="52" customFormat="1" ht="12.75">
      <c r="A52" s="857"/>
      <c r="B52" s="865"/>
      <c r="C52" s="866"/>
      <c r="D52" s="879"/>
      <c r="E52" s="860"/>
      <c r="F52" s="861"/>
      <c r="G52" s="868"/>
      <c r="H52" s="861"/>
    </row>
    <row r="53" spans="1:8" ht="13.5" customHeight="1">
      <c r="A53" s="857"/>
      <c r="B53" s="865"/>
      <c r="C53" s="866"/>
      <c r="D53" s="879"/>
      <c r="E53" s="860"/>
    </row>
    <row r="54" spans="1:8" ht="13.5" customHeight="1">
      <c r="A54" s="857"/>
      <c r="B54" s="865"/>
      <c r="C54" s="866"/>
      <c r="D54" s="879"/>
      <c r="E54" s="860"/>
    </row>
    <row r="55" spans="1:8" s="52" customFormat="1" ht="12.75">
      <c r="A55" s="857"/>
      <c r="B55" s="865"/>
      <c r="C55" s="866"/>
      <c r="D55" s="867"/>
      <c r="E55" s="860"/>
      <c r="F55" s="861"/>
      <c r="G55" s="868"/>
      <c r="H55" s="861"/>
    </row>
    <row r="56" spans="1:8" s="52" customFormat="1" ht="12.75">
      <c r="A56" s="857"/>
      <c r="B56" s="865"/>
      <c r="C56" s="866"/>
      <c r="D56" s="879"/>
      <c r="E56" s="860"/>
      <c r="F56" s="861"/>
      <c r="G56" s="868"/>
      <c r="H56" s="861"/>
    </row>
    <row r="57" spans="1:8" s="52" customFormat="1" ht="12.75">
      <c r="A57" s="857"/>
      <c r="B57" s="865"/>
      <c r="C57" s="866"/>
      <c r="D57" s="878"/>
      <c r="E57" s="860"/>
      <c r="F57" s="861"/>
      <c r="G57" s="868"/>
      <c r="H57" s="861"/>
    </row>
    <row r="58" spans="1:8" s="52" customFormat="1" ht="12.75">
      <c r="A58" s="857"/>
      <c r="B58" s="860"/>
      <c r="C58" s="877"/>
      <c r="D58" s="885"/>
      <c r="E58" s="860"/>
      <c r="F58" s="861"/>
      <c r="G58" s="868"/>
      <c r="H58" s="861"/>
    </row>
    <row r="59" spans="1:8" s="52" customFormat="1" ht="12.75">
      <c r="A59" s="857"/>
      <c r="B59" s="860"/>
      <c r="C59" s="877"/>
      <c r="D59" s="877"/>
      <c r="E59" s="860"/>
      <c r="F59" s="861"/>
      <c r="G59" s="868"/>
      <c r="H59" s="861"/>
    </row>
    <row r="60" spans="1:8" s="52" customFormat="1" ht="12.75">
      <c r="A60" s="857"/>
      <c r="B60" s="874"/>
      <c r="C60" s="883"/>
      <c r="D60" s="876"/>
      <c r="E60" s="857"/>
      <c r="F60" s="861"/>
      <c r="G60" s="868"/>
      <c r="H60" s="861"/>
    </row>
    <row r="61" spans="1:8" s="52" customFormat="1" ht="12.75">
      <c r="A61" s="857"/>
      <c r="B61" s="865"/>
      <c r="C61" s="886"/>
      <c r="D61" s="879"/>
      <c r="E61" s="860"/>
      <c r="F61" s="861"/>
      <c r="G61" s="868"/>
      <c r="H61" s="861"/>
    </row>
    <row r="62" spans="1:8" s="52" customFormat="1" ht="12.75">
      <c r="A62" s="857"/>
      <c r="B62" s="865"/>
      <c r="C62" s="886"/>
      <c r="D62" s="879"/>
      <c r="E62" s="860"/>
      <c r="F62" s="861"/>
      <c r="G62" s="868"/>
      <c r="H62" s="861"/>
    </row>
    <row r="63" spans="1:8" ht="13.5" customHeight="1">
      <c r="A63" s="857"/>
      <c r="B63" s="860"/>
      <c r="C63" s="877"/>
      <c r="D63" s="885"/>
      <c r="E63" s="860"/>
    </row>
    <row r="64" spans="1:8" s="52" customFormat="1" ht="12.75">
      <c r="A64" s="857"/>
      <c r="B64" s="860"/>
      <c r="C64" s="877"/>
      <c r="D64" s="877"/>
      <c r="E64" s="860"/>
      <c r="F64" s="861"/>
      <c r="G64" s="868"/>
      <c r="H64" s="861"/>
    </row>
    <row r="65" spans="1:8" s="52" customFormat="1" ht="12.75">
      <c r="A65" s="857"/>
      <c r="B65" s="874"/>
      <c r="C65" s="883"/>
      <c r="D65" s="876"/>
      <c r="E65" s="857"/>
      <c r="F65" s="861"/>
      <c r="G65" s="868"/>
      <c r="H65" s="861"/>
    </row>
    <row r="66" spans="1:8" ht="13.5" customHeight="1">
      <c r="A66" s="857"/>
      <c r="B66" s="874"/>
      <c r="C66" s="883"/>
      <c r="D66" s="876"/>
      <c r="E66" s="857"/>
    </row>
    <row r="67" spans="1:8" ht="13.5" customHeight="1">
      <c r="A67" s="857"/>
      <c r="B67" s="865"/>
      <c r="C67" s="886"/>
      <c r="D67" s="878"/>
      <c r="E67" s="860"/>
    </row>
    <row r="68" spans="1:8" s="52" customFormat="1" ht="12.75">
      <c r="A68" s="857"/>
      <c r="B68" s="865"/>
      <c r="C68" s="886"/>
      <c r="D68" s="879"/>
      <c r="E68" s="860"/>
      <c r="F68" s="861"/>
      <c r="G68" s="868"/>
      <c r="H68" s="861"/>
    </row>
    <row r="69" spans="1:8" s="52" customFormat="1" ht="12.75">
      <c r="A69" s="857"/>
      <c r="B69" s="865"/>
      <c r="C69" s="886"/>
      <c r="D69" s="878"/>
      <c r="E69" s="860"/>
      <c r="F69" s="861"/>
      <c r="G69" s="868"/>
      <c r="H69" s="861"/>
    </row>
    <row r="70" spans="1:8" ht="13.5" customHeight="1">
      <c r="A70" s="857"/>
      <c r="B70" s="865"/>
      <c r="C70" s="886"/>
      <c r="D70" s="878"/>
      <c r="E70" s="860"/>
    </row>
    <row r="71" spans="1:8" ht="13.5" customHeight="1">
      <c r="A71" s="857"/>
      <c r="B71" s="865"/>
      <c r="C71" s="886"/>
      <c r="D71" s="878"/>
      <c r="E71" s="860"/>
    </row>
    <row r="72" spans="1:8" ht="13.5" customHeight="1">
      <c r="A72" s="857"/>
      <c r="B72" s="865"/>
      <c r="C72" s="886"/>
      <c r="D72" s="879"/>
      <c r="E72" s="860"/>
    </row>
    <row r="73" spans="1:8" ht="13.5" customHeight="1">
      <c r="A73" s="857"/>
      <c r="B73" s="860"/>
      <c r="C73" s="877"/>
      <c r="D73" s="877"/>
      <c r="E73" s="860"/>
    </row>
    <row r="74" spans="1:8" ht="13.5" customHeight="1">
      <c r="B74" s="840"/>
      <c r="C74" s="888"/>
      <c r="D74" s="889"/>
      <c r="E74" s="887"/>
    </row>
    <row r="75" spans="1:8" ht="13.5" customHeight="1">
      <c r="B75" s="848"/>
      <c r="C75" s="890"/>
      <c r="D75" s="425"/>
    </row>
    <row r="77" spans="1:8" s="52" customFormat="1" ht="12.75">
      <c r="A77" s="887"/>
      <c r="B77" s="839"/>
      <c r="C77" s="51"/>
      <c r="D77" s="51"/>
      <c r="E77" s="839"/>
      <c r="F77" s="861"/>
      <c r="G77" s="868"/>
      <c r="H77" s="861"/>
    </row>
    <row r="78" spans="1:8" ht="13.5" customHeight="1">
      <c r="B78" s="840"/>
      <c r="C78" s="888"/>
      <c r="D78" s="889"/>
      <c r="E78" s="887"/>
    </row>
    <row r="79" spans="1:8" ht="13.5" customHeight="1">
      <c r="B79" s="848"/>
      <c r="C79" s="890"/>
      <c r="D79" s="425"/>
    </row>
    <row r="80" spans="1:8" ht="13.5" customHeight="1">
      <c r="D80" s="891"/>
    </row>
    <row r="81" spans="1:9" ht="13.5" customHeight="1">
      <c r="D81" s="891"/>
    </row>
    <row r="82" spans="1:9" ht="13.5" customHeight="1">
      <c r="D82" s="891"/>
    </row>
    <row r="83" spans="1:9" ht="13.5" customHeight="1">
      <c r="D83" s="891"/>
    </row>
    <row r="84" spans="1:9" ht="13.5" customHeight="1">
      <c r="D84" s="891"/>
    </row>
    <row r="87" spans="1:9" ht="13.5" customHeight="1">
      <c r="B87" s="848"/>
      <c r="C87" s="890"/>
      <c r="D87" s="425"/>
    </row>
    <row r="88" spans="1:9" ht="13.5" customHeight="1">
      <c r="D88" s="892"/>
    </row>
    <row r="91" spans="1:9" s="113" customFormat="1" ht="13.5" customHeight="1">
      <c r="A91" s="887"/>
      <c r="B91" s="839"/>
      <c r="C91" s="51"/>
      <c r="D91" s="51"/>
      <c r="E91" s="839"/>
      <c r="F91" s="861"/>
      <c r="G91" s="868"/>
      <c r="H91" s="861"/>
      <c r="I91" s="51"/>
    </row>
    <row r="92" spans="1:9" s="113" customFormat="1" ht="13.5" customHeight="1">
      <c r="A92" s="887"/>
      <c r="B92" s="839"/>
      <c r="C92" s="51"/>
      <c r="D92" s="51"/>
      <c r="E92" s="839"/>
      <c r="F92" s="861"/>
      <c r="G92" s="868"/>
      <c r="H92" s="861"/>
      <c r="I92" s="51"/>
    </row>
    <row r="93" spans="1:9" s="113" customFormat="1" ht="13.5" customHeight="1">
      <c r="A93" s="887"/>
      <c r="B93" s="839"/>
      <c r="C93" s="51"/>
      <c r="D93" s="51"/>
      <c r="E93" s="839"/>
      <c r="F93" s="861"/>
      <c r="G93" s="868"/>
      <c r="H93" s="861"/>
      <c r="I93" s="51"/>
    </row>
    <row r="94" spans="1:9" s="113" customFormat="1" ht="13.5" customHeight="1">
      <c r="A94" s="887"/>
      <c r="B94" s="839"/>
      <c r="C94" s="51"/>
      <c r="D94" s="51"/>
      <c r="E94" s="839"/>
      <c r="F94" s="861"/>
      <c r="G94" s="868"/>
      <c r="H94" s="861"/>
      <c r="I94" s="51"/>
    </row>
    <row r="95" spans="1:9" s="113" customFormat="1" ht="13.5" customHeight="1">
      <c r="A95" s="887"/>
      <c r="B95" s="839"/>
      <c r="C95" s="51"/>
      <c r="D95" s="51"/>
      <c r="E95" s="839"/>
      <c r="F95" s="861"/>
      <c r="G95" s="868"/>
      <c r="H95" s="861"/>
      <c r="I95" s="51"/>
    </row>
    <row r="96" spans="1:9" s="113" customFormat="1" ht="13.5" customHeight="1">
      <c r="A96" s="887"/>
      <c r="B96" s="839"/>
      <c r="C96" s="51"/>
      <c r="D96" s="51"/>
      <c r="E96" s="839"/>
      <c r="F96" s="861"/>
      <c r="G96" s="868"/>
      <c r="H96" s="861"/>
      <c r="I96" s="51"/>
    </row>
    <row r="97" spans="1:9" s="113" customFormat="1" ht="13.5" customHeight="1">
      <c r="A97" s="887"/>
      <c r="B97" s="839"/>
      <c r="C97" s="51"/>
      <c r="D97" s="51"/>
      <c r="E97" s="839"/>
      <c r="F97" s="861"/>
      <c r="G97" s="868"/>
      <c r="H97" s="861"/>
      <c r="I97" s="51"/>
    </row>
    <row r="98" spans="1:9" s="113" customFormat="1" ht="13.5" customHeight="1">
      <c r="A98" s="887"/>
      <c r="B98" s="839"/>
      <c r="C98" s="51"/>
      <c r="D98" s="51"/>
      <c r="E98" s="839"/>
      <c r="F98" s="861"/>
      <c r="G98" s="868"/>
      <c r="H98" s="861"/>
      <c r="I98" s="51"/>
    </row>
    <row r="99" spans="1:9" s="113" customFormat="1" ht="13.5" customHeight="1">
      <c r="A99" s="887"/>
      <c r="B99" s="839"/>
      <c r="C99" s="51"/>
      <c r="D99" s="51"/>
      <c r="E99" s="839"/>
      <c r="F99" s="861"/>
      <c r="G99" s="868"/>
      <c r="H99" s="861"/>
      <c r="I99" s="51"/>
    </row>
    <row r="100" spans="1:9" s="113" customFormat="1" ht="13.5" customHeight="1">
      <c r="A100" s="887"/>
      <c r="B100" s="839"/>
      <c r="C100" s="51"/>
      <c r="D100" s="51"/>
      <c r="E100" s="839"/>
      <c r="F100" s="861"/>
      <c r="G100" s="868"/>
      <c r="H100" s="861"/>
      <c r="I100" s="51"/>
    </row>
    <row r="101" spans="1:9" s="113" customFormat="1" ht="13.5" customHeight="1">
      <c r="A101" s="887"/>
      <c r="B101" s="839"/>
      <c r="C101" s="51"/>
      <c r="D101" s="51"/>
      <c r="E101" s="839"/>
      <c r="F101" s="861"/>
      <c r="G101" s="868"/>
      <c r="H101" s="861"/>
      <c r="I101" s="51"/>
    </row>
    <row r="102" spans="1:9" s="113" customFormat="1" ht="13.5" customHeight="1">
      <c r="A102" s="887"/>
      <c r="B102" s="839"/>
      <c r="C102" s="51"/>
      <c r="D102" s="51"/>
      <c r="E102" s="839"/>
      <c r="F102" s="861"/>
      <c r="G102" s="868"/>
      <c r="H102" s="861"/>
      <c r="I102" s="51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8" spans="1:9" ht="13.5" customHeight="1">
      <c r="H128" s="51"/>
    </row>
    <row r="129" spans="8:8" ht="13.5" customHeight="1">
      <c r="H129" s="51"/>
    </row>
    <row r="130" spans="8:8" ht="13.5" customHeight="1">
      <c r="H130" s="51"/>
    </row>
    <row r="131" spans="8:8" ht="13.5" customHeight="1">
      <c r="H131" s="51"/>
    </row>
    <row r="132" spans="8:8" ht="13.5" customHeight="1">
      <c r="H132" s="51"/>
    </row>
    <row r="133" spans="8:8" ht="13.5" customHeight="1">
      <c r="H133" s="51"/>
    </row>
  </sheetData>
  <sheetProtection password="CC33" sheet="1" objects="1" scenarios="1"/>
  <mergeCells count="9">
    <mergeCell ref="I6:I7"/>
    <mergeCell ref="C4:D4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0" max="8" man="1"/>
  </rowBreaks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7">
    <tabColor rgb="FFFFFF99"/>
  </sheetPr>
  <dimension ref="A1:I152"/>
  <sheetViews>
    <sheetView view="pageBreakPreview" zoomScaleNormal="115" zoomScaleSheetLayoutView="100" workbookViewId="0">
      <selection activeCell="D20" sqref="D20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5"/>
      <c r="E1" s="894"/>
      <c r="H1" s="898" t="s">
        <v>276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1690</v>
      </c>
      <c r="D3" s="895"/>
      <c r="E3" s="894"/>
      <c r="H3" s="895"/>
    </row>
    <row r="4" spans="1:9" ht="12.75">
      <c r="A4" s="834" t="s">
        <v>183</v>
      </c>
      <c r="B4" s="899"/>
      <c r="C4" s="900" t="s">
        <v>1691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ht="12.75">
      <c r="A9" s="857"/>
      <c r="B9" s="901">
        <v>451120</v>
      </c>
      <c r="C9" s="842"/>
      <c r="D9" s="843" t="s">
        <v>185</v>
      </c>
      <c r="F9" s="51"/>
      <c r="G9" s="51"/>
      <c r="H9" s="847">
        <f>SUM(H11:H12)</f>
        <v>0</v>
      </c>
    </row>
    <row r="10" spans="1:9" ht="12.75">
      <c r="A10" s="839"/>
      <c r="F10" s="51"/>
      <c r="G10" s="51"/>
      <c r="H10" s="51"/>
    </row>
    <row r="11" spans="1:9" ht="12.75">
      <c r="A11" s="953" t="s">
        <v>173</v>
      </c>
      <c r="B11" s="850"/>
      <c r="C11" s="956" t="s">
        <v>186</v>
      </c>
      <c r="D11" s="914" t="s">
        <v>187</v>
      </c>
      <c r="E11" s="1157" t="s">
        <v>188</v>
      </c>
      <c r="F11" s="1158">
        <v>65.8</v>
      </c>
      <c r="G11" s="1275"/>
      <c r="H11" s="855">
        <f>ROUND(F11*G11,2)</f>
        <v>0</v>
      </c>
      <c r="I11" s="1275"/>
    </row>
    <row r="12" spans="1:9" ht="12.75">
      <c r="A12" s="953" t="s">
        <v>177</v>
      </c>
      <c r="B12" s="850"/>
      <c r="C12" s="902" t="s">
        <v>199</v>
      </c>
      <c r="D12" s="903" t="s">
        <v>200</v>
      </c>
      <c r="E12" s="1157" t="s">
        <v>188</v>
      </c>
      <c r="F12" s="1158">
        <v>8.3000000000000007</v>
      </c>
      <c r="G12" s="1275"/>
      <c r="H12" s="855">
        <f>ROUND(F12*G12,2)</f>
        <v>0</v>
      </c>
      <c r="I12" s="1275"/>
    </row>
    <row r="13" spans="1:9" ht="12.75">
      <c r="A13" s="857"/>
      <c r="B13" s="874"/>
      <c r="D13" s="876"/>
      <c r="E13" s="860"/>
      <c r="H13" s="868"/>
      <c r="I13" s="868"/>
    </row>
    <row r="14" spans="1:9" ht="12.75">
      <c r="A14" s="857"/>
      <c r="B14" s="901">
        <v>452341</v>
      </c>
      <c r="C14" s="842"/>
      <c r="D14" s="843" t="s">
        <v>172</v>
      </c>
      <c r="F14" s="51"/>
      <c r="G14" s="51"/>
      <c r="H14" s="847">
        <f>SUM(H16:H37)</f>
        <v>0</v>
      </c>
    </row>
    <row r="15" spans="1:9" ht="12.75">
      <c r="A15" s="857"/>
      <c r="B15" s="901"/>
      <c r="C15" s="842"/>
      <c r="D15" s="843"/>
      <c r="F15" s="51"/>
      <c r="G15" s="51"/>
      <c r="H15" s="51"/>
    </row>
    <row r="16" spans="1:9" ht="25.5">
      <c r="A16" s="953" t="s">
        <v>191</v>
      </c>
      <c r="B16" s="850"/>
      <c r="C16" s="956" t="s">
        <v>1692</v>
      </c>
      <c r="D16" s="914" t="s">
        <v>1693</v>
      </c>
      <c r="E16" s="1157" t="s">
        <v>180</v>
      </c>
      <c r="F16" s="1158">
        <v>3</v>
      </c>
      <c r="G16" s="1275"/>
      <c r="H16" s="855">
        <f>ROUND(F16*G16,2)</f>
        <v>0</v>
      </c>
      <c r="I16" s="1275"/>
    </row>
    <row r="17" spans="1:9" ht="25.5">
      <c r="A17" s="953" t="s">
        <v>194</v>
      </c>
      <c r="B17" s="850"/>
      <c r="C17" s="956" t="s">
        <v>1692</v>
      </c>
      <c r="D17" s="914" t="s">
        <v>1694</v>
      </c>
      <c r="E17" s="1157" t="s">
        <v>180</v>
      </c>
      <c r="F17" s="1158">
        <v>1</v>
      </c>
      <c r="G17" s="1275"/>
      <c r="H17" s="855">
        <f t="shared" ref="H17:H37" si="0">ROUND(F17*G17,2)</f>
        <v>0</v>
      </c>
      <c r="I17" s="1275"/>
    </row>
    <row r="18" spans="1:9" ht="25.5">
      <c r="A18" s="953" t="s">
        <v>198</v>
      </c>
      <c r="B18" s="850"/>
      <c r="C18" s="956" t="s">
        <v>1692</v>
      </c>
      <c r="D18" s="914" t="s">
        <v>1695</v>
      </c>
      <c r="E18" s="1157" t="s">
        <v>180</v>
      </c>
      <c r="F18" s="1158">
        <v>3</v>
      </c>
      <c r="G18" s="1275"/>
      <c r="H18" s="855">
        <f t="shared" si="0"/>
        <v>0</v>
      </c>
      <c r="I18" s="1275"/>
    </row>
    <row r="19" spans="1:9" ht="12.75">
      <c r="A19" s="953" t="s">
        <v>201</v>
      </c>
      <c r="B19" s="850"/>
      <c r="C19" s="956" t="s">
        <v>1696</v>
      </c>
      <c r="D19" s="914" t="s">
        <v>1697</v>
      </c>
      <c r="E19" s="1157" t="s">
        <v>180</v>
      </c>
      <c r="F19" s="1158">
        <v>3</v>
      </c>
      <c r="G19" s="1275"/>
      <c r="H19" s="855">
        <f t="shared" si="0"/>
        <v>0</v>
      </c>
      <c r="I19" s="1275"/>
    </row>
    <row r="20" spans="1:9" ht="25.5">
      <c r="A20" s="953" t="s">
        <v>204</v>
      </c>
      <c r="B20" s="850"/>
      <c r="C20" s="956" t="s">
        <v>1692</v>
      </c>
      <c r="D20" s="914" t="s">
        <v>1698</v>
      </c>
      <c r="E20" s="1157" t="s">
        <v>180</v>
      </c>
      <c r="F20" s="1158">
        <v>3</v>
      </c>
      <c r="G20" s="1275"/>
      <c r="H20" s="855">
        <f t="shared" si="0"/>
        <v>0</v>
      </c>
      <c r="I20" s="1275"/>
    </row>
    <row r="21" spans="1:9" ht="25.5">
      <c r="A21" s="953" t="s">
        <v>207</v>
      </c>
      <c r="B21" s="850"/>
      <c r="C21" s="956" t="s">
        <v>1692</v>
      </c>
      <c r="D21" s="914" t="s">
        <v>1699</v>
      </c>
      <c r="E21" s="1157" t="s">
        <v>180</v>
      </c>
      <c r="F21" s="1158">
        <v>9</v>
      </c>
      <c r="G21" s="1275"/>
      <c r="H21" s="855">
        <f t="shared" si="0"/>
        <v>0</v>
      </c>
      <c r="I21" s="1275"/>
    </row>
    <row r="22" spans="1:9" ht="25.5">
      <c r="A22" s="953" t="s">
        <v>209</v>
      </c>
      <c r="B22" s="850"/>
      <c r="C22" s="956" t="s">
        <v>1692</v>
      </c>
      <c r="D22" s="914" t="s">
        <v>1700</v>
      </c>
      <c r="E22" s="1157" t="s">
        <v>180</v>
      </c>
      <c r="F22" s="1158">
        <v>6</v>
      </c>
      <c r="G22" s="1275"/>
      <c r="H22" s="855">
        <f t="shared" si="0"/>
        <v>0</v>
      </c>
      <c r="I22" s="1275"/>
    </row>
    <row r="23" spans="1:9" ht="25.5">
      <c r="A23" s="953" t="s">
        <v>211</v>
      </c>
      <c r="B23" s="850"/>
      <c r="C23" s="956" t="s">
        <v>298</v>
      </c>
      <c r="D23" s="914" t="s">
        <v>1701</v>
      </c>
      <c r="E23" s="1146" t="s">
        <v>180</v>
      </c>
      <c r="F23" s="1135">
        <v>3</v>
      </c>
      <c r="G23" s="1275"/>
      <c r="H23" s="855">
        <f t="shared" si="0"/>
        <v>0</v>
      </c>
      <c r="I23" s="1275"/>
    </row>
    <row r="24" spans="1:9" ht="25.5">
      <c r="A24" s="953" t="s">
        <v>213</v>
      </c>
      <c r="B24" s="850"/>
      <c r="C24" s="956" t="s">
        <v>251</v>
      </c>
      <c r="D24" s="914" t="s">
        <v>285</v>
      </c>
      <c r="E24" s="1146" t="s">
        <v>180</v>
      </c>
      <c r="F24" s="1135">
        <v>3</v>
      </c>
      <c r="G24" s="1275"/>
      <c r="H24" s="855">
        <f t="shared" si="0"/>
        <v>0</v>
      </c>
      <c r="I24" s="1275"/>
    </row>
    <row r="25" spans="1:9" ht="25.5">
      <c r="A25" s="953" t="s">
        <v>215</v>
      </c>
      <c r="B25" s="850"/>
      <c r="C25" s="956" t="s">
        <v>1692</v>
      </c>
      <c r="D25" s="914" t="s">
        <v>1702</v>
      </c>
      <c r="E25" s="1157" t="s">
        <v>176</v>
      </c>
      <c r="F25" s="1158">
        <v>65</v>
      </c>
      <c r="G25" s="1275"/>
      <c r="H25" s="855">
        <f t="shared" si="0"/>
        <v>0</v>
      </c>
      <c r="I25" s="1275"/>
    </row>
    <row r="26" spans="1:9" ht="25.5">
      <c r="A26" s="953" t="s">
        <v>173</v>
      </c>
      <c r="B26" s="850"/>
      <c r="C26" s="956" t="s">
        <v>1692</v>
      </c>
      <c r="D26" s="914" t="s">
        <v>1703</v>
      </c>
      <c r="E26" s="1157" t="s">
        <v>176</v>
      </c>
      <c r="F26" s="1158">
        <v>15</v>
      </c>
      <c r="G26" s="1275"/>
      <c r="H26" s="855">
        <f t="shared" si="0"/>
        <v>0</v>
      </c>
      <c r="I26" s="1275"/>
    </row>
    <row r="27" spans="1:9" ht="25.5">
      <c r="A27" s="953" t="s">
        <v>177</v>
      </c>
      <c r="B27" s="850"/>
      <c r="C27" s="956" t="s">
        <v>1692</v>
      </c>
      <c r="D27" s="914" t="s">
        <v>1704</v>
      </c>
      <c r="E27" s="1157" t="s">
        <v>176</v>
      </c>
      <c r="F27" s="1158">
        <v>70</v>
      </c>
      <c r="G27" s="1275"/>
      <c r="H27" s="855">
        <f t="shared" si="0"/>
        <v>0</v>
      </c>
      <c r="I27" s="1275"/>
    </row>
    <row r="28" spans="1:9" ht="25.5">
      <c r="A28" s="953" t="s">
        <v>191</v>
      </c>
      <c r="B28" s="850"/>
      <c r="C28" s="956" t="s">
        <v>1692</v>
      </c>
      <c r="D28" s="914" t="s">
        <v>1705</v>
      </c>
      <c r="E28" s="1157" t="s">
        <v>176</v>
      </c>
      <c r="F28" s="1158">
        <v>67</v>
      </c>
      <c r="G28" s="1275"/>
      <c r="H28" s="855">
        <f t="shared" si="0"/>
        <v>0</v>
      </c>
      <c r="I28" s="1275"/>
    </row>
    <row r="29" spans="1:9" ht="25.5">
      <c r="A29" s="953" t="s">
        <v>194</v>
      </c>
      <c r="B29" s="850"/>
      <c r="C29" s="956" t="s">
        <v>1692</v>
      </c>
      <c r="D29" s="914" t="s">
        <v>1706</v>
      </c>
      <c r="E29" s="1157" t="s">
        <v>176</v>
      </c>
      <c r="F29" s="1158">
        <v>70</v>
      </c>
      <c r="G29" s="1275"/>
      <c r="H29" s="855">
        <f t="shared" si="0"/>
        <v>0</v>
      </c>
      <c r="I29" s="1275"/>
    </row>
    <row r="30" spans="1:9" ht="25.5">
      <c r="A30" s="953" t="s">
        <v>198</v>
      </c>
      <c r="B30" s="850"/>
      <c r="C30" s="956" t="s">
        <v>1692</v>
      </c>
      <c r="D30" s="914" t="s">
        <v>1707</v>
      </c>
      <c r="E30" s="1157" t="s">
        <v>176</v>
      </c>
      <c r="F30" s="1158">
        <v>70</v>
      </c>
      <c r="G30" s="1275"/>
      <c r="H30" s="855">
        <f t="shared" si="0"/>
        <v>0</v>
      </c>
      <c r="I30" s="1275"/>
    </row>
    <row r="31" spans="1:9" ht="25.5">
      <c r="A31" s="953" t="s">
        <v>201</v>
      </c>
      <c r="B31" s="850"/>
      <c r="C31" s="956" t="s">
        <v>1692</v>
      </c>
      <c r="D31" s="914" t="s">
        <v>1708</v>
      </c>
      <c r="E31" s="1157" t="s">
        <v>176</v>
      </c>
      <c r="F31" s="1158">
        <v>70</v>
      </c>
      <c r="G31" s="1275"/>
      <c r="H31" s="855">
        <f t="shared" si="0"/>
        <v>0</v>
      </c>
      <c r="I31" s="1275"/>
    </row>
    <row r="32" spans="1:9" ht="25.5">
      <c r="A32" s="953" t="s">
        <v>204</v>
      </c>
      <c r="B32" s="850"/>
      <c r="C32" s="956" t="s">
        <v>1692</v>
      </c>
      <c r="D32" s="914" t="s">
        <v>1709</v>
      </c>
      <c r="E32" s="1157" t="s">
        <v>176</v>
      </c>
      <c r="F32" s="1158">
        <v>485</v>
      </c>
      <c r="G32" s="1275"/>
      <c r="H32" s="855">
        <f t="shared" si="0"/>
        <v>0</v>
      </c>
      <c r="I32" s="1275"/>
    </row>
    <row r="33" spans="1:9" ht="25.5">
      <c r="A33" s="953" t="s">
        <v>207</v>
      </c>
      <c r="B33" s="850"/>
      <c r="C33" s="956" t="s">
        <v>1692</v>
      </c>
      <c r="D33" s="914" t="s">
        <v>1710</v>
      </c>
      <c r="E33" s="1157" t="s">
        <v>176</v>
      </c>
      <c r="F33" s="1158">
        <v>375</v>
      </c>
      <c r="G33" s="1275"/>
      <c r="H33" s="855">
        <f t="shared" si="0"/>
        <v>0</v>
      </c>
      <c r="I33" s="1275"/>
    </row>
    <row r="34" spans="1:9" ht="25.5">
      <c r="A34" s="953" t="s">
        <v>209</v>
      </c>
      <c r="B34" s="850"/>
      <c r="C34" s="956" t="s">
        <v>1692</v>
      </c>
      <c r="D34" s="914" t="s">
        <v>1711</v>
      </c>
      <c r="E34" s="1157" t="s">
        <v>176</v>
      </c>
      <c r="F34" s="1158">
        <v>55</v>
      </c>
      <c r="G34" s="1275"/>
      <c r="H34" s="855">
        <f t="shared" si="0"/>
        <v>0</v>
      </c>
      <c r="I34" s="1275"/>
    </row>
    <row r="35" spans="1:9" ht="25.5">
      <c r="A35" s="953" t="s">
        <v>211</v>
      </c>
      <c r="B35" s="850"/>
      <c r="C35" s="956" t="s">
        <v>1692</v>
      </c>
      <c r="D35" s="914" t="s">
        <v>1712</v>
      </c>
      <c r="E35" s="1157" t="s">
        <v>176</v>
      </c>
      <c r="F35" s="1158">
        <v>115</v>
      </c>
      <c r="G35" s="1275"/>
      <c r="H35" s="855">
        <f t="shared" si="0"/>
        <v>0</v>
      </c>
      <c r="I35" s="1275"/>
    </row>
    <row r="36" spans="1:9" ht="25.5">
      <c r="A36" s="953" t="s">
        <v>213</v>
      </c>
      <c r="B36" s="850"/>
      <c r="C36" s="956" t="s">
        <v>287</v>
      </c>
      <c r="D36" s="914" t="s">
        <v>1713</v>
      </c>
      <c r="E36" s="1157" t="s">
        <v>176</v>
      </c>
      <c r="F36" s="1158">
        <v>560</v>
      </c>
      <c r="G36" s="1275"/>
      <c r="H36" s="855">
        <f t="shared" si="0"/>
        <v>0</v>
      </c>
      <c r="I36" s="1275"/>
    </row>
    <row r="37" spans="1:9" ht="25.5">
      <c r="A37" s="953" t="s">
        <v>215</v>
      </c>
      <c r="B37" s="850"/>
      <c r="C37" s="956" t="s">
        <v>287</v>
      </c>
      <c r="D37" s="914" t="s">
        <v>1714</v>
      </c>
      <c r="E37" s="1157" t="s">
        <v>176</v>
      </c>
      <c r="F37" s="1158">
        <v>625</v>
      </c>
      <c r="G37" s="1275"/>
      <c r="H37" s="855">
        <f t="shared" si="0"/>
        <v>0</v>
      </c>
      <c r="I37" s="1275"/>
    </row>
    <row r="38" spans="1:9" ht="12.75">
      <c r="A38" s="857"/>
      <c r="B38" s="865"/>
      <c r="C38" s="886"/>
      <c r="D38" s="878"/>
      <c r="E38" s="860"/>
      <c r="I38" s="868"/>
    </row>
    <row r="39" spans="1:9" ht="15">
      <c r="A39" s="857"/>
      <c r="B39" s="860"/>
      <c r="C39" s="877"/>
      <c r="D39" s="869" t="s">
        <v>181</v>
      </c>
      <c r="E39" s="870"/>
      <c r="F39" s="871"/>
      <c r="G39" s="872"/>
      <c r="H39" s="873">
        <f>H9+H14</f>
        <v>0</v>
      </c>
      <c r="I39" s="872"/>
    </row>
    <row r="40" spans="1:9" ht="12.75">
      <c r="A40" s="857"/>
      <c r="B40" s="874"/>
      <c r="C40" s="875"/>
      <c r="D40" s="876"/>
      <c r="E40" s="857"/>
      <c r="I40" s="868"/>
    </row>
    <row r="41" spans="1:9" ht="12.75">
      <c r="A41" s="857"/>
      <c r="B41" s="874"/>
      <c r="C41" s="875"/>
      <c r="E41" s="860"/>
      <c r="I41" s="868"/>
    </row>
    <row r="42" spans="1:9" ht="12.75">
      <c r="A42" s="857"/>
      <c r="B42" s="874"/>
      <c r="C42" s="875"/>
      <c r="D42" s="876"/>
      <c r="E42" s="860"/>
      <c r="I42" s="868"/>
    </row>
    <row r="43" spans="1:9" s="52" customFormat="1" ht="12.75" customHeight="1">
      <c r="A43" s="857"/>
      <c r="B43" s="874"/>
      <c r="C43" s="875"/>
      <c r="D43" s="876"/>
      <c r="E43" s="860"/>
      <c r="F43" s="861"/>
      <c r="G43" s="868"/>
      <c r="H43" s="861"/>
      <c r="I43" s="868"/>
    </row>
    <row r="44" spans="1:9" s="52" customFormat="1" ht="12.75">
      <c r="A44" s="857"/>
      <c r="B44" s="874"/>
      <c r="C44" s="875"/>
      <c r="D44" s="876"/>
      <c r="E44" s="860"/>
      <c r="F44" s="861"/>
      <c r="G44" s="868"/>
      <c r="H44" s="861"/>
      <c r="I44" s="868"/>
    </row>
    <row r="45" spans="1:9" ht="12.75">
      <c r="A45" s="857"/>
      <c r="B45" s="874"/>
      <c r="C45" s="875"/>
      <c r="D45" s="876"/>
      <c r="E45" s="860"/>
      <c r="I45" s="868"/>
    </row>
    <row r="46" spans="1:9" s="52" customFormat="1" ht="12.75" customHeight="1">
      <c r="A46" s="857"/>
      <c r="B46" s="874"/>
      <c r="C46" s="875"/>
      <c r="D46" s="876"/>
      <c r="E46" s="860"/>
      <c r="F46" s="861"/>
      <c r="G46" s="868"/>
      <c r="H46" s="861"/>
      <c r="I46" s="868"/>
    </row>
    <row r="47" spans="1:9" ht="12.75">
      <c r="A47" s="857"/>
      <c r="B47" s="865"/>
      <c r="C47" s="866"/>
      <c r="D47" s="879"/>
      <c r="E47" s="860"/>
      <c r="I47" s="868"/>
    </row>
    <row r="48" spans="1:9" ht="12.75">
      <c r="A48" s="857"/>
      <c r="B48" s="865"/>
      <c r="C48" s="866"/>
      <c r="D48" s="879"/>
      <c r="E48" s="860"/>
      <c r="I48" s="868"/>
    </row>
    <row r="49" spans="1:9" ht="12.75">
      <c r="A49" s="857"/>
      <c r="B49" s="865"/>
      <c r="C49" s="866"/>
      <c r="D49" s="879"/>
      <c r="E49" s="860"/>
      <c r="I49" s="868"/>
    </row>
    <row r="50" spans="1:9" ht="15.75">
      <c r="A50" s="857"/>
      <c r="B50" s="880"/>
      <c r="C50" s="881"/>
      <c r="D50" s="867"/>
      <c r="E50" s="882"/>
      <c r="I50" s="868"/>
    </row>
    <row r="51" spans="1:9" ht="12.75">
      <c r="A51" s="857"/>
      <c r="B51" s="874"/>
      <c r="C51" s="883"/>
      <c r="D51" s="876"/>
      <c r="E51" s="857"/>
      <c r="I51" s="868"/>
    </row>
    <row r="52" spans="1:9" s="52" customFormat="1" ht="12.75" customHeight="1">
      <c r="A52" s="857"/>
      <c r="B52" s="865"/>
      <c r="C52" s="866"/>
      <c r="D52" s="878"/>
      <c r="E52" s="860"/>
      <c r="F52" s="861"/>
      <c r="G52" s="868"/>
      <c r="H52" s="861"/>
      <c r="I52" s="868"/>
    </row>
    <row r="53" spans="1:9" s="52" customFormat="1" ht="12.75" customHeight="1">
      <c r="A53" s="857"/>
      <c r="B53" s="880"/>
      <c r="C53" s="881"/>
      <c r="D53" s="867"/>
      <c r="E53" s="882"/>
      <c r="F53" s="861"/>
      <c r="G53" s="868"/>
      <c r="H53" s="861"/>
      <c r="I53" s="868"/>
    </row>
    <row r="54" spans="1:9" ht="12.75">
      <c r="A54" s="857"/>
      <c r="B54" s="865"/>
      <c r="C54" s="866"/>
      <c r="D54" s="867"/>
      <c r="E54" s="860"/>
      <c r="I54" s="868"/>
    </row>
    <row r="55" spans="1:9" ht="12.75">
      <c r="A55" s="857"/>
      <c r="B55" s="865"/>
      <c r="C55" s="866"/>
      <c r="D55" s="867"/>
      <c r="E55" s="860"/>
      <c r="I55" s="868"/>
    </row>
    <row r="56" spans="1:9" ht="12.75">
      <c r="A56" s="857"/>
      <c r="B56" s="865"/>
      <c r="C56" s="866"/>
      <c r="D56" s="879"/>
      <c r="E56" s="860"/>
      <c r="I56" s="868"/>
    </row>
    <row r="57" spans="1:9" ht="12.75">
      <c r="A57" s="857"/>
      <c r="B57" s="865"/>
      <c r="C57" s="866"/>
      <c r="D57" s="879"/>
      <c r="E57" s="860"/>
      <c r="I57" s="868"/>
    </row>
    <row r="58" spans="1:9" ht="12.75">
      <c r="A58" s="857"/>
      <c r="B58" s="865"/>
      <c r="C58" s="866"/>
      <c r="D58" s="879"/>
      <c r="E58" s="860"/>
      <c r="I58" s="868"/>
    </row>
    <row r="59" spans="1:9" ht="15.75">
      <c r="A59" s="857"/>
      <c r="B59" s="880"/>
      <c r="C59" s="881"/>
      <c r="D59" s="867"/>
      <c r="E59" s="882"/>
      <c r="I59" s="868"/>
    </row>
    <row r="60" spans="1:9" ht="15.75">
      <c r="A60" s="857"/>
      <c r="B60" s="880"/>
      <c r="C60" s="881"/>
      <c r="D60" s="884"/>
      <c r="E60" s="882"/>
      <c r="I60" s="868"/>
    </row>
    <row r="61" spans="1:9" ht="12.75">
      <c r="A61" s="857"/>
      <c r="B61" s="865"/>
      <c r="C61" s="866"/>
      <c r="D61" s="878"/>
      <c r="E61" s="860"/>
      <c r="I61" s="868"/>
    </row>
    <row r="62" spans="1:9" ht="12.75">
      <c r="A62" s="857"/>
      <c r="B62" s="865"/>
      <c r="C62" s="866"/>
      <c r="D62" s="867"/>
      <c r="E62" s="860"/>
      <c r="I62" s="868"/>
    </row>
    <row r="63" spans="1:9" ht="12.75">
      <c r="A63" s="857"/>
      <c r="B63" s="865"/>
      <c r="C63" s="866"/>
      <c r="D63" s="867"/>
      <c r="E63" s="860"/>
      <c r="I63" s="868"/>
    </row>
    <row r="64" spans="1:9" ht="12.75">
      <c r="A64" s="857"/>
      <c r="B64" s="865"/>
      <c r="C64" s="866"/>
      <c r="D64" s="879"/>
      <c r="E64" s="860"/>
      <c r="I64" s="868"/>
    </row>
    <row r="65" spans="1:9" ht="12.75">
      <c r="A65" s="857"/>
      <c r="B65" s="865"/>
      <c r="C65" s="866"/>
      <c r="D65" s="879"/>
      <c r="E65" s="860"/>
      <c r="I65" s="868"/>
    </row>
    <row r="66" spans="1:9" ht="12.75">
      <c r="A66" s="857"/>
      <c r="B66" s="865"/>
      <c r="C66" s="866"/>
      <c r="D66" s="879"/>
      <c r="E66" s="860"/>
      <c r="I66" s="868"/>
    </row>
    <row r="67" spans="1:9" ht="12.75">
      <c r="A67" s="857"/>
      <c r="B67" s="865"/>
      <c r="C67" s="866"/>
      <c r="D67" s="867"/>
      <c r="E67" s="860"/>
      <c r="I67" s="868"/>
    </row>
    <row r="68" spans="1:9" ht="12.75">
      <c r="A68" s="857"/>
      <c r="B68" s="865"/>
      <c r="C68" s="866"/>
      <c r="D68" s="879"/>
      <c r="E68" s="860"/>
      <c r="I68" s="868"/>
    </row>
    <row r="69" spans="1:9" ht="12.75">
      <c r="A69" s="857"/>
      <c r="B69" s="865"/>
      <c r="C69" s="866"/>
      <c r="D69" s="878"/>
      <c r="E69" s="860"/>
      <c r="I69" s="868"/>
    </row>
    <row r="70" spans="1:9" ht="13.5" customHeight="1">
      <c r="A70" s="857"/>
      <c r="B70" s="865"/>
      <c r="C70" s="866"/>
      <c r="D70" s="867"/>
      <c r="E70" s="860"/>
      <c r="I70" s="868"/>
    </row>
    <row r="71" spans="1:9" ht="13.5" customHeight="1">
      <c r="A71" s="857"/>
      <c r="B71" s="865"/>
      <c r="C71" s="866"/>
      <c r="D71" s="879"/>
      <c r="E71" s="860"/>
      <c r="I71" s="868"/>
    </row>
    <row r="72" spans="1:9" s="52" customFormat="1" ht="12.75">
      <c r="A72" s="857"/>
      <c r="B72" s="865"/>
      <c r="C72" s="866"/>
      <c r="D72" s="879"/>
      <c r="E72" s="860"/>
      <c r="F72" s="861"/>
      <c r="G72" s="868"/>
      <c r="H72" s="861"/>
      <c r="I72" s="868"/>
    </row>
    <row r="73" spans="1:9" s="52" customFormat="1" ht="12.75">
      <c r="A73" s="857"/>
      <c r="B73" s="865"/>
      <c r="C73" s="866"/>
      <c r="D73" s="879"/>
      <c r="E73" s="860"/>
      <c r="F73" s="861"/>
      <c r="G73" s="868"/>
      <c r="H73" s="861"/>
      <c r="I73" s="868"/>
    </row>
    <row r="74" spans="1:9" s="52" customFormat="1" ht="12.75">
      <c r="A74" s="857"/>
      <c r="B74" s="865"/>
      <c r="C74" s="866"/>
      <c r="D74" s="867"/>
      <c r="E74" s="860"/>
      <c r="F74" s="861"/>
      <c r="G74" s="868"/>
      <c r="H74" s="861"/>
      <c r="I74" s="868"/>
    </row>
    <row r="75" spans="1:9" ht="13.5" customHeight="1">
      <c r="A75" s="857"/>
      <c r="B75" s="865"/>
      <c r="C75" s="866"/>
      <c r="D75" s="879"/>
      <c r="E75" s="860"/>
      <c r="I75" s="868"/>
    </row>
    <row r="76" spans="1:9" ht="13.5" customHeight="1">
      <c r="A76" s="857"/>
      <c r="B76" s="865"/>
      <c r="C76" s="866"/>
      <c r="D76" s="878"/>
      <c r="E76" s="860"/>
      <c r="I76" s="868"/>
    </row>
    <row r="77" spans="1:9" s="52" customFormat="1" ht="12.75">
      <c r="A77" s="857"/>
      <c r="B77" s="860"/>
      <c r="C77" s="877"/>
      <c r="D77" s="885"/>
      <c r="E77" s="860"/>
      <c r="F77" s="861"/>
      <c r="G77" s="868"/>
      <c r="H77" s="861"/>
      <c r="I77" s="868"/>
    </row>
    <row r="78" spans="1:9" s="52" customFormat="1" ht="12.75">
      <c r="A78" s="857"/>
      <c r="B78" s="860"/>
      <c r="C78" s="877"/>
      <c r="D78" s="877"/>
      <c r="E78" s="860"/>
      <c r="F78" s="861"/>
      <c r="G78" s="868"/>
      <c r="H78" s="861"/>
      <c r="I78" s="868"/>
    </row>
    <row r="79" spans="1:9" s="52" customFormat="1" ht="12.75">
      <c r="A79" s="857"/>
      <c r="B79" s="874"/>
      <c r="C79" s="883"/>
      <c r="D79" s="876"/>
      <c r="E79" s="857"/>
      <c r="F79" s="861"/>
      <c r="G79" s="868"/>
      <c r="H79" s="861"/>
      <c r="I79" s="868"/>
    </row>
    <row r="80" spans="1:9" s="52" customFormat="1" ht="12.75">
      <c r="A80" s="857"/>
      <c r="B80" s="865"/>
      <c r="C80" s="886"/>
      <c r="D80" s="879"/>
      <c r="E80" s="860"/>
      <c r="F80" s="861"/>
      <c r="G80" s="868"/>
      <c r="H80" s="861"/>
      <c r="I80" s="868"/>
    </row>
    <row r="81" spans="1:9" s="52" customFormat="1" ht="12.75">
      <c r="A81" s="857"/>
      <c r="B81" s="865"/>
      <c r="C81" s="886"/>
      <c r="D81" s="879"/>
      <c r="E81" s="860"/>
      <c r="F81" s="861"/>
      <c r="G81" s="868"/>
      <c r="H81" s="861"/>
      <c r="I81" s="868"/>
    </row>
    <row r="82" spans="1:9" s="52" customFormat="1" ht="12.75">
      <c r="A82" s="857"/>
      <c r="B82" s="860"/>
      <c r="C82" s="877"/>
      <c r="D82" s="885"/>
      <c r="E82" s="860"/>
      <c r="F82" s="861"/>
      <c r="G82" s="868"/>
      <c r="H82" s="861"/>
      <c r="I82" s="868"/>
    </row>
    <row r="83" spans="1:9" s="52" customFormat="1" ht="12.75">
      <c r="A83" s="857"/>
      <c r="B83" s="860"/>
      <c r="C83" s="877"/>
      <c r="D83" s="877"/>
      <c r="E83" s="860"/>
      <c r="F83" s="861"/>
      <c r="G83" s="868"/>
      <c r="H83" s="861"/>
      <c r="I83" s="868"/>
    </row>
    <row r="84" spans="1:9" s="52" customFormat="1" ht="12.75">
      <c r="A84" s="857"/>
      <c r="B84" s="874"/>
      <c r="C84" s="883"/>
      <c r="D84" s="876"/>
      <c r="E84" s="857"/>
      <c r="F84" s="861"/>
      <c r="G84" s="868"/>
      <c r="H84" s="861"/>
      <c r="I84" s="868"/>
    </row>
    <row r="85" spans="1:9" ht="13.5" customHeight="1">
      <c r="A85" s="857"/>
      <c r="B85" s="874"/>
      <c r="C85" s="883"/>
      <c r="D85" s="876"/>
      <c r="E85" s="857"/>
      <c r="I85" s="868"/>
    </row>
    <row r="86" spans="1:9" s="52" customFormat="1" ht="12.75">
      <c r="A86" s="857"/>
      <c r="B86" s="865"/>
      <c r="C86" s="886"/>
      <c r="D86" s="878"/>
      <c r="E86" s="860"/>
      <c r="F86" s="861"/>
      <c r="G86" s="868"/>
      <c r="H86" s="861"/>
      <c r="I86" s="868"/>
    </row>
    <row r="87" spans="1:9" s="52" customFormat="1" ht="12.75">
      <c r="A87" s="857"/>
      <c r="B87" s="865"/>
      <c r="C87" s="886"/>
      <c r="D87" s="879"/>
      <c r="E87" s="860"/>
      <c r="F87" s="861"/>
      <c r="G87" s="868"/>
      <c r="H87" s="861"/>
      <c r="I87" s="868"/>
    </row>
    <row r="88" spans="1:9" ht="13.5" customHeight="1">
      <c r="A88" s="857"/>
      <c r="B88" s="865"/>
      <c r="C88" s="886"/>
      <c r="D88" s="878"/>
      <c r="E88" s="860"/>
      <c r="I88" s="868"/>
    </row>
    <row r="89" spans="1:9" ht="13.5" customHeight="1">
      <c r="A89" s="857"/>
      <c r="B89" s="865"/>
      <c r="C89" s="886"/>
      <c r="D89" s="878"/>
      <c r="E89" s="860"/>
      <c r="I89" s="868"/>
    </row>
    <row r="90" spans="1:9" s="52" customFormat="1" ht="12.75">
      <c r="A90" s="857"/>
      <c r="B90" s="865"/>
      <c r="C90" s="886"/>
      <c r="D90" s="878"/>
      <c r="E90" s="860"/>
      <c r="F90" s="861"/>
      <c r="G90" s="868"/>
      <c r="H90" s="861"/>
      <c r="I90" s="868"/>
    </row>
    <row r="91" spans="1:9" s="52" customFormat="1" ht="12.75">
      <c r="A91" s="857"/>
      <c r="B91" s="865"/>
      <c r="C91" s="886"/>
      <c r="D91" s="879"/>
      <c r="E91" s="860"/>
      <c r="F91" s="861"/>
      <c r="G91" s="868"/>
      <c r="H91" s="861"/>
      <c r="I91" s="868"/>
    </row>
    <row r="92" spans="1:9" ht="13.5" customHeight="1">
      <c r="A92" s="857"/>
      <c r="B92" s="860"/>
      <c r="C92" s="877"/>
      <c r="D92" s="877"/>
      <c r="E92" s="860"/>
      <c r="I92" s="868"/>
    </row>
    <row r="93" spans="1:9" ht="13.5" customHeight="1">
      <c r="B93" s="840"/>
      <c r="C93" s="888"/>
      <c r="D93" s="889"/>
      <c r="E93" s="887"/>
      <c r="I93" s="868"/>
    </row>
    <row r="94" spans="1:9" ht="13.5" customHeight="1">
      <c r="B94" s="848"/>
      <c r="C94" s="890"/>
      <c r="D94" s="425"/>
    </row>
    <row r="97" spans="1:8" ht="13.5" customHeight="1">
      <c r="B97" s="840"/>
      <c r="C97" s="888"/>
      <c r="D97" s="889"/>
      <c r="E97" s="887"/>
    </row>
    <row r="98" spans="1:8" ht="13.5" customHeight="1">
      <c r="B98" s="848"/>
      <c r="C98" s="890"/>
      <c r="D98" s="425"/>
    </row>
    <row r="99" spans="1:8" s="52" customFormat="1" ht="12.75">
      <c r="A99" s="887"/>
      <c r="B99" s="839"/>
      <c r="C99" s="51"/>
      <c r="D99" s="891"/>
      <c r="E99" s="839"/>
      <c r="F99" s="861"/>
      <c r="G99" s="868"/>
      <c r="H99" s="861"/>
    </row>
    <row r="100" spans="1:8" ht="13.5" customHeight="1">
      <c r="D100" s="891"/>
    </row>
    <row r="101" spans="1:8" ht="13.5" customHeight="1">
      <c r="D101" s="891"/>
    </row>
    <row r="102" spans="1:8" ht="13.5" customHeight="1">
      <c r="D102" s="891"/>
    </row>
    <row r="103" spans="1:8" ht="13.5" customHeight="1">
      <c r="D103" s="891"/>
    </row>
    <row r="106" spans="1:8" ht="13.5" customHeight="1">
      <c r="B106" s="848"/>
      <c r="C106" s="890"/>
      <c r="D106" s="425"/>
    </row>
    <row r="107" spans="1:8" ht="13.5" customHeight="1">
      <c r="D107" s="892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51"/>
    </row>
    <row r="137" spans="1:9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51"/>
    </row>
    <row r="138" spans="1:9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51"/>
    </row>
    <row r="139" spans="1:9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51"/>
    </row>
    <row r="140" spans="1:9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51"/>
    </row>
    <row r="141" spans="1:9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51"/>
    </row>
    <row r="142" spans="1:9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51"/>
    </row>
    <row r="143" spans="1:9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51"/>
    </row>
    <row r="144" spans="1:9" s="113" customFormat="1" ht="13.5" customHeight="1">
      <c r="A144" s="887"/>
      <c r="B144" s="839"/>
      <c r="C144" s="51"/>
      <c r="D144" s="51"/>
      <c r="E144" s="839"/>
      <c r="F144" s="861"/>
      <c r="G144" s="868"/>
      <c r="H144" s="861"/>
      <c r="I144" s="51"/>
    </row>
    <row r="145" spans="1:9" s="113" customFormat="1" ht="13.5" customHeight="1">
      <c r="A145" s="887"/>
      <c r="B145" s="839"/>
      <c r="C145" s="51"/>
      <c r="D145" s="51"/>
      <c r="E145" s="839"/>
      <c r="F145" s="861"/>
      <c r="G145" s="868"/>
      <c r="H145" s="861"/>
      <c r="I145" s="51"/>
    </row>
    <row r="146" spans="1:9" s="113" customFormat="1" ht="13.5" customHeight="1">
      <c r="A146" s="887"/>
      <c r="B146" s="839"/>
      <c r="C146" s="51"/>
      <c r="D146" s="51"/>
      <c r="E146" s="839"/>
      <c r="F146" s="861"/>
      <c r="G146" s="868"/>
      <c r="H146" s="861"/>
      <c r="I146" s="51"/>
    </row>
    <row r="147" spans="1:9" ht="13.5" customHeight="1">
      <c r="H147" s="51"/>
    </row>
    <row r="148" spans="1:9" ht="13.5" customHeight="1">
      <c r="H148" s="51"/>
    </row>
    <row r="149" spans="1:9" ht="13.5" customHeight="1">
      <c r="H149" s="51"/>
    </row>
    <row r="150" spans="1:9" ht="13.5" customHeight="1">
      <c r="H150" s="51"/>
    </row>
    <row r="151" spans="1:9" ht="13.5" customHeight="1">
      <c r="H151" s="51"/>
    </row>
    <row r="152" spans="1:9" ht="13.5" customHeight="1">
      <c r="H152" s="51"/>
    </row>
  </sheetData>
  <sheetProtection algorithmName="SHA-512" hashValue="kIvvYKyKHmL45JdGXJX8rLGBo/SubhnMJhXM30NlUqKNco1y2+6F2IGExMebATjAMOpcEUtWo3r85pUbVKP5jQ==" saltValue="+fVIUX7WtJRSMc708WB5jg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8">
    <tabColor rgb="FFFFFF99"/>
  </sheetPr>
  <dimension ref="A1:I134"/>
  <sheetViews>
    <sheetView view="pageBreakPreview" zoomScaleNormal="115" zoomScaleSheetLayoutView="100" workbookViewId="0">
      <selection activeCell="D19" sqref="D19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5"/>
      <c r="E1" s="894"/>
      <c r="H1" s="898" t="s">
        <v>276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1513</v>
      </c>
      <c r="D3" s="895"/>
      <c r="E3" s="894"/>
      <c r="H3" s="895"/>
    </row>
    <row r="4" spans="1:9" ht="12.75">
      <c r="A4" s="834" t="s">
        <v>183</v>
      </c>
      <c r="B4" s="899"/>
      <c r="C4" s="900" t="s">
        <v>1715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ht="12.75">
      <c r="A9" s="857"/>
      <c r="B9" s="901">
        <v>451120</v>
      </c>
      <c r="C9" s="842"/>
      <c r="D9" s="843" t="s">
        <v>185</v>
      </c>
      <c r="F9" s="51"/>
      <c r="G9" s="51"/>
      <c r="H9" s="847">
        <f>SUM(H11:H12)</f>
        <v>0</v>
      </c>
    </row>
    <row r="10" spans="1:9" ht="12.75">
      <c r="A10" s="839"/>
      <c r="F10" s="51"/>
      <c r="G10" s="51"/>
      <c r="H10" s="51"/>
    </row>
    <row r="11" spans="1:9" ht="12.75">
      <c r="A11" s="953" t="s">
        <v>173</v>
      </c>
      <c r="B11" s="850"/>
      <c r="C11" s="956" t="s">
        <v>186</v>
      </c>
      <c r="D11" s="914" t="s">
        <v>187</v>
      </c>
      <c r="E11" s="1157" t="s">
        <v>188</v>
      </c>
      <c r="F11" s="1158">
        <v>19.600000000000001</v>
      </c>
      <c r="G11" s="1275"/>
      <c r="H11" s="855">
        <f>ROUND(F11*G11,2)</f>
        <v>0</v>
      </c>
      <c r="I11" s="1275"/>
    </row>
    <row r="12" spans="1:9" ht="12.75">
      <c r="A12" s="953" t="s">
        <v>177</v>
      </c>
      <c r="B12" s="850"/>
      <c r="C12" s="902" t="s">
        <v>199</v>
      </c>
      <c r="D12" s="903" t="s">
        <v>200</v>
      </c>
      <c r="E12" s="1157" t="s">
        <v>188</v>
      </c>
      <c r="F12" s="1158">
        <v>2.4500000000000002</v>
      </c>
      <c r="G12" s="1275"/>
      <c r="H12" s="855">
        <f>ROUND(F12*G12,2)</f>
        <v>0</v>
      </c>
      <c r="I12" s="1275"/>
    </row>
    <row r="13" spans="1:9" ht="12.75">
      <c r="A13" s="857"/>
      <c r="B13" s="874"/>
      <c r="D13" s="876"/>
      <c r="E13" s="860"/>
      <c r="H13" s="868"/>
      <c r="I13" s="868"/>
    </row>
    <row r="14" spans="1:9" ht="12.75">
      <c r="A14" s="857"/>
      <c r="B14" s="901">
        <v>452341</v>
      </c>
      <c r="C14" s="842"/>
      <c r="D14" s="843" t="s">
        <v>172</v>
      </c>
      <c r="F14" s="51"/>
      <c r="G14" s="51"/>
      <c r="H14" s="847">
        <f>SUM(H16:H19)</f>
        <v>0</v>
      </c>
    </row>
    <row r="15" spans="1:9" ht="12.75">
      <c r="A15" s="857"/>
      <c r="B15" s="901"/>
      <c r="C15" s="842"/>
      <c r="D15" s="843"/>
      <c r="F15" s="51"/>
      <c r="G15" s="51"/>
      <c r="H15" s="51"/>
    </row>
    <row r="16" spans="1:9" ht="25.5">
      <c r="A16" s="953" t="s">
        <v>191</v>
      </c>
      <c r="B16" s="850"/>
      <c r="C16" s="956" t="s">
        <v>1692</v>
      </c>
      <c r="D16" s="914" t="s">
        <v>1716</v>
      </c>
      <c r="E16" s="1157" t="s">
        <v>180</v>
      </c>
      <c r="F16" s="1158">
        <v>3</v>
      </c>
      <c r="G16" s="1275"/>
      <c r="H16" s="855">
        <f>ROUND(F16*G16,2)</f>
        <v>0</v>
      </c>
      <c r="I16" s="1275"/>
    </row>
    <row r="17" spans="1:9" ht="25.5">
      <c r="A17" s="953" t="s">
        <v>194</v>
      </c>
      <c r="B17" s="850"/>
      <c r="C17" s="956" t="s">
        <v>1692</v>
      </c>
      <c r="D17" s="914" t="s">
        <v>1717</v>
      </c>
      <c r="E17" s="1157" t="s">
        <v>180</v>
      </c>
      <c r="F17" s="1158">
        <v>12</v>
      </c>
      <c r="G17" s="1275"/>
      <c r="H17" s="855">
        <f t="shared" ref="H17:H19" si="0">ROUND(F17*G17,2)</f>
        <v>0</v>
      </c>
      <c r="I17" s="1275"/>
    </row>
    <row r="18" spans="1:9" ht="25.5">
      <c r="A18" s="953" t="s">
        <v>198</v>
      </c>
      <c r="B18" s="850"/>
      <c r="C18" s="956" t="s">
        <v>1692</v>
      </c>
      <c r="D18" s="914" t="s">
        <v>1718</v>
      </c>
      <c r="E18" s="1157" t="s">
        <v>176</v>
      </c>
      <c r="F18" s="1158">
        <v>300</v>
      </c>
      <c r="G18" s="1275"/>
      <c r="H18" s="855">
        <f t="shared" si="0"/>
        <v>0</v>
      </c>
      <c r="I18" s="1275"/>
    </row>
    <row r="19" spans="1:9" ht="25.5">
      <c r="A19" s="953" t="s">
        <v>201</v>
      </c>
      <c r="B19" s="850"/>
      <c r="C19" s="956" t="s">
        <v>287</v>
      </c>
      <c r="D19" s="914" t="s">
        <v>1713</v>
      </c>
      <c r="E19" s="1157" t="s">
        <v>176</v>
      </c>
      <c r="F19" s="1158">
        <v>300</v>
      </c>
      <c r="G19" s="1275"/>
      <c r="H19" s="855">
        <f t="shared" si="0"/>
        <v>0</v>
      </c>
      <c r="I19" s="1275"/>
    </row>
    <row r="20" spans="1:9" ht="12.75">
      <c r="A20" s="857"/>
      <c r="B20" s="865"/>
      <c r="C20" s="886"/>
      <c r="D20" s="878"/>
      <c r="E20" s="860"/>
    </row>
    <row r="21" spans="1:9" ht="15">
      <c r="A21" s="857"/>
      <c r="B21" s="860"/>
      <c r="C21" s="877"/>
      <c r="D21" s="869" t="s">
        <v>181</v>
      </c>
      <c r="E21" s="870"/>
      <c r="F21" s="871"/>
      <c r="G21" s="872"/>
      <c r="H21" s="873">
        <f>H9+H14</f>
        <v>0</v>
      </c>
    </row>
    <row r="22" spans="1:9" ht="12.75">
      <c r="A22" s="857"/>
      <c r="B22" s="874"/>
      <c r="C22" s="875"/>
      <c r="D22" s="876"/>
      <c r="E22" s="857"/>
    </row>
    <row r="23" spans="1:9" ht="12.75">
      <c r="A23" s="857"/>
      <c r="B23" s="874"/>
      <c r="C23" s="875"/>
      <c r="E23" s="860"/>
    </row>
    <row r="24" spans="1:9" ht="12.75">
      <c r="A24" s="857"/>
      <c r="B24" s="874"/>
      <c r="C24" s="875"/>
      <c r="D24" s="876"/>
      <c r="E24" s="860"/>
    </row>
    <row r="25" spans="1:9" s="52" customFormat="1" ht="12.75" customHeight="1">
      <c r="A25" s="857"/>
      <c r="B25" s="874"/>
      <c r="C25" s="875"/>
      <c r="D25" s="876"/>
      <c r="E25" s="860"/>
      <c r="F25" s="861"/>
      <c r="G25" s="868"/>
      <c r="H25" s="861"/>
    </row>
    <row r="26" spans="1:9" s="52" customFormat="1" ht="12.75">
      <c r="A26" s="857"/>
      <c r="B26" s="874"/>
      <c r="C26" s="875"/>
      <c r="D26" s="876"/>
      <c r="E26" s="860"/>
      <c r="F26" s="861"/>
      <c r="G26" s="868"/>
      <c r="H26" s="861"/>
    </row>
    <row r="27" spans="1:9" ht="12.75">
      <c r="A27" s="857"/>
      <c r="B27" s="874"/>
      <c r="C27" s="875"/>
      <c r="D27" s="876"/>
      <c r="E27" s="860"/>
    </row>
    <row r="28" spans="1:9" s="52" customFormat="1" ht="12.75" customHeight="1">
      <c r="A28" s="857"/>
      <c r="B28" s="874"/>
      <c r="C28" s="875"/>
      <c r="D28" s="876"/>
      <c r="E28" s="860"/>
      <c r="F28" s="861"/>
      <c r="G28" s="868"/>
      <c r="H28" s="861"/>
    </row>
    <row r="29" spans="1:9" ht="12.75">
      <c r="A29" s="857"/>
      <c r="B29" s="865"/>
      <c r="C29" s="866"/>
      <c r="D29" s="879"/>
      <c r="E29" s="860"/>
    </row>
    <row r="30" spans="1:9" ht="12.75">
      <c r="A30" s="857"/>
      <c r="B30" s="865"/>
      <c r="C30" s="866"/>
      <c r="D30" s="879"/>
      <c r="E30" s="860"/>
    </row>
    <row r="31" spans="1:9" ht="12.75">
      <c r="A31" s="857"/>
      <c r="B31" s="865"/>
      <c r="C31" s="866"/>
      <c r="D31" s="879"/>
      <c r="E31" s="860"/>
    </row>
    <row r="32" spans="1:9" ht="15.75">
      <c r="A32" s="857"/>
      <c r="B32" s="880"/>
      <c r="C32" s="881"/>
      <c r="D32" s="867"/>
      <c r="E32" s="882"/>
    </row>
    <row r="33" spans="1:8" ht="12.75">
      <c r="A33" s="857"/>
      <c r="B33" s="874"/>
      <c r="C33" s="883"/>
      <c r="D33" s="876"/>
      <c r="E33" s="857"/>
    </row>
    <row r="34" spans="1:8" s="52" customFormat="1" ht="12.75" customHeight="1">
      <c r="A34" s="857"/>
      <c r="B34" s="865"/>
      <c r="C34" s="866"/>
      <c r="D34" s="878"/>
      <c r="E34" s="860"/>
      <c r="F34" s="861"/>
      <c r="G34" s="868"/>
      <c r="H34" s="861"/>
    </row>
    <row r="35" spans="1:8" s="52" customFormat="1" ht="12.75" customHeight="1">
      <c r="A35" s="857"/>
      <c r="B35" s="880"/>
      <c r="C35" s="881"/>
      <c r="D35" s="867"/>
      <c r="E35" s="882"/>
      <c r="F35" s="861"/>
      <c r="G35" s="868"/>
      <c r="H35" s="861"/>
    </row>
    <row r="36" spans="1:8" ht="12.75">
      <c r="A36" s="857"/>
      <c r="B36" s="865"/>
      <c r="C36" s="866"/>
      <c r="D36" s="867"/>
      <c r="E36" s="860"/>
    </row>
    <row r="37" spans="1:8" ht="12.75">
      <c r="A37" s="857"/>
      <c r="B37" s="865"/>
      <c r="C37" s="866"/>
      <c r="D37" s="867"/>
      <c r="E37" s="860"/>
    </row>
    <row r="38" spans="1:8" ht="12.75">
      <c r="A38" s="857"/>
      <c r="B38" s="865"/>
      <c r="C38" s="866"/>
      <c r="D38" s="879"/>
      <c r="E38" s="860"/>
    </row>
    <row r="39" spans="1:8" ht="12.75">
      <c r="A39" s="857"/>
      <c r="B39" s="865"/>
      <c r="C39" s="866"/>
      <c r="D39" s="879"/>
      <c r="E39" s="860"/>
    </row>
    <row r="40" spans="1:8" ht="12.75">
      <c r="A40" s="857"/>
      <c r="B40" s="865"/>
      <c r="C40" s="866"/>
      <c r="D40" s="879"/>
      <c r="E40" s="860"/>
    </row>
    <row r="41" spans="1:8" ht="15.75">
      <c r="A41" s="857"/>
      <c r="B41" s="880"/>
      <c r="C41" s="881"/>
      <c r="D41" s="867"/>
      <c r="E41" s="882"/>
    </row>
    <row r="42" spans="1:8" ht="15.75">
      <c r="A42" s="857"/>
      <c r="B42" s="880"/>
      <c r="C42" s="881"/>
      <c r="D42" s="884"/>
      <c r="E42" s="882"/>
    </row>
    <row r="43" spans="1:8" ht="12.75">
      <c r="A43" s="857"/>
      <c r="B43" s="865"/>
      <c r="C43" s="866"/>
      <c r="D43" s="878"/>
      <c r="E43" s="860"/>
    </row>
    <row r="44" spans="1:8" ht="12.75">
      <c r="A44" s="857"/>
      <c r="B44" s="865"/>
      <c r="C44" s="866"/>
      <c r="D44" s="867"/>
      <c r="E44" s="860"/>
    </row>
    <row r="45" spans="1:8" ht="12.75">
      <c r="A45" s="857"/>
      <c r="B45" s="865"/>
      <c r="C45" s="866"/>
      <c r="D45" s="867"/>
      <c r="E45" s="860"/>
    </row>
    <row r="46" spans="1:8" ht="12.75">
      <c r="A46" s="857"/>
      <c r="B46" s="865"/>
      <c r="C46" s="866"/>
      <c r="D46" s="879"/>
      <c r="E46" s="860"/>
    </row>
    <row r="47" spans="1:8" ht="12.75">
      <c r="A47" s="857"/>
      <c r="B47" s="865"/>
      <c r="C47" s="866"/>
      <c r="D47" s="879"/>
      <c r="E47" s="860"/>
    </row>
    <row r="48" spans="1:8" ht="12.75">
      <c r="A48" s="857"/>
      <c r="B48" s="865"/>
      <c r="C48" s="866"/>
      <c r="D48" s="879"/>
      <c r="E48" s="860"/>
    </row>
    <row r="49" spans="1:8" ht="12.75">
      <c r="A49" s="857"/>
      <c r="B49" s="865"/>
      <c r="C49" s="866"/>
      <c r="D49" s="867"/>
      <c r="E49" s="860"/>
    </row>
    <row r="50" spans="1:8" ht="12.75">
      <c r="A50" s="857"/>
      <c r="B50" s="865"/>
      <c r="C50" s="866"/>
      <c r="D50" s="879"/>
      <c r="E50" s="860"/>
    </row>
    <row r="51" spans="1:8" ht="12.75">
      <c r="A51" s="857"/>
      <c r="B51" s="865"/>
      <c r="C51" s="866"/>
      <c r="D51" s="878"/>
      <c r="E51" s="860"/>
    </row>
    <row r="52" spans="1:8" ht="13.5" customHeight="1">
      <c r="A52" s="857"/>
      <c r="B52" s="865"/>
      <c r="C52" s="866"/>
      <c r="D52" s="867"/>
      <c r="E52" s="860"/>
    </row>
    <row r="53" spans="1:8" ht="13.5" customHeight="1">
      <c r="A53" s="857"/>
      <c r="B53" s="865"/>
      <c r="C53" s="866"/>
      <c r="D53" s="879"/>
      <c r="E53" s="860"/>
    </row>
    <row r="54" spans="1:8" s="52" customFormat="1" ht="12.75">
      <c r="A54" s="857"/>
      <c r="B54" s="865"/>
      <c r="C54" s="866"/>
      <c r="D54" s="879"/>
      <c r="E54" s="860"/>
      <c r="F54" s="861"/>
      <c r="G54" s="868"/>
      <c r="H54" s="861"/>
    </row>
    <row r="55" spans="1:8" s="52" customFormat="1" ht="12.75">
      <c r="A55" s="857"/>
      <c r="B55" s="865"/>
      <c r="C55" s="866"/>
      <c r="D55" s="879"/>
      <c r="E55" s="860"/>
      <c r="F55" s="861"/>
      <c r="G55" s="868"/>
      <c r="H55" s="861"/>
    </row>
    <row r="56" spans="1:8" s="52" customFormat="1" ht="12.75">
      <c r="A56" s="857"/>
      <c r="B56" s="865"/>
      <c r="C56" s="866"/>
      <c r="D56" s="867"/>
      <c r="E56" s="860"/>
      <c r="F56" s="861"/>
      <c r="G56" s="868"/>
      <c r="H56" s="861"/>
    </row>
    <row r="57" spans="1:8" ht="13.5" customHeight="1">
      <c r="A57" s="857"/>
      <c r="B57" s="865"/>
      <c r="C57" s="866"/>
      <c r="D57" s="879"/>
      <c r="E57" s="860"/>
    </row>
    <row r="58" spans="1:8" ht="13.5" customHeight="1">
      <c r="A58" s="857"/>
      <c r="B58" s="865"/>
      <c r="C58" s="866"/>
      <c r="D58" s="878"/>
      <c r="E58" s="860"/>
    </row>
    <row r="59" spans="1:8" s="52" customFormat="1" ht="12.75">
      <c r="A59" s="857"/>
      <c r="B59" s="860"/>
      <c r="C59" s="877"/>
      <c r="D59" s="885"/>
      <c r="E59" s="860"/>
      <c r="F59" s="861"/>
      <c r="G59" s="868"/>
      <c r="H59" s="861"/>
    </row>
    <row r="60" spans="1:8" s="52" customFormat="1" ht="12.75">
      <c r="A60" s="857"/>
      <c r="B60" s="860"/>
      <c r="C60" s="877"/>
      <c r="D60" s="877"/>
      <c r="E60" s="860"/>
      <c r="F60" s="861"/>
      <c r="G60" s="868"/>
      <c r="H60" s="861"/>
    </row>
    <row r="61" spans="1:8" s="52" customFormat="1" ht="12.75">
      <c r="A61" s="857"/>
      <c r="B61" s="874"/>
      <c r="C61" s="883"/>
      <c r="D61" s="876"/>
      <c r="E61" s="857"/>
      <c r="F61" s="861"/>
      <c r="G61" s="868"/>
      <c r="H61" s="861"/>
    </row>
    <row r="62" spans="1:8" s="52" customFormat="1" ht="12.75">
      <c r="A62" s="857"/>
      <c r="B62" s="865"/>
      <c r="C62" s="886"/>
      <c r="D62" s="879"/>
      <c r="E62" s="860"/>
      <c r="F62" s="861"/>
      <c r="G62" s="868"/>
      <c r="H62" s="861"/>
    </row>
    <row r="63" spans="1:8" s="52" customFormat="1" ht="12.75">
      <c r="A63" s="857"/>
      <c r="B63" s="865"/>
      <c r="C63" s="886"/>
      <c r="D63" s="879"/>
      <c r="E63" s="860"/>
      <c r="F63" s="861"/>
      <c r="G63" s="868"/>
      <c r="H63" s="861"/>
    </row>
    <row r="64" spans="1:8" s="52" customFormat="1" ht="12.75">
      <c r="A64" s="857"/>
      <c r="B64" s="860"/>
      <c r="C64" s="877"/>
      <c r="D64" s="885"/>
      <c r="E64" s="860"/>
      <c r="F64" s="861"/>
      <c r="G64" s="868"/>
      <c r="H64" s="861"/>
    </row>
    <row r="65" spans="1:8" s="52" customFormat="1" ht="12.75">
      <c r="A65" s="857"/>
      <c r="B65" s="860"/>
      <c r="C65" s="877"/>
      <c r="D65" s="877"/>
      <c r="E65" s="860"/>
      <c r="F65" s="861"/>
      <c r="G65" s="868"/>
      <c r="H65" s="861"/>
    </row>
    <row r="66" spans="1:8" s="52" customFormat="1" ht="12.75">
      <c r="A66" s="857"/>
      <c r="B66" s="874"/>
      <c r="C66" s="883"/>
      <c r="D66" s="876"/>
      <c r="E66" s="857"/>
      <c r="F66" s="861"/>
      <c r="G66" s="868"/>
      <c r="H66" s="861"/>
    </row>
    <row r="67" spans="1:8" ht="13.5" customHeight="1">
      <c r="A67" s="857"/>
      <c r="B67" s="874"/>
      <c r="C67" s="883"/>
      <c r="D67" s="876"/>
      <c r="E67" s="857"/>
    </row>
    <row r="68" spans="1:8" s="52" customFormat="1" ht="12.75">
      <c r="A68" s="857"/>
      <c r="B68" s="865"/>
      <c r="C68" s="886"/>
      <c r="D68" s="878"/>
      <c r="E68" s="860"/>
      <c r="F68" s="861"/>
      <c r="G68" s="868"/>
      <c r="H68" s="861"/>
    </row>
    <row r="69" spans="1:8" s="52" customFormat="1" ht="12.75">
      <c r="A69" s="857"/>
      <c r="B69" s="865"/>
      <c r="C69" s="886"/>
      <c r="D69" s="879"/>
      <c r="E69" s="860"/>
      <c r="F69" s="861"/>
      <c r="G69" s="868"/>
      <c r="H69" s="861"/>
    </row>
    <row r="70" spans="1:8" ht="13.5" customHeight="1">
      <c r="A70" s="857"/>
      <c r="B70" s="865"/>
      <c r="C70" s="886"/>
      <c r="D70" s="878"/>
      <c r="E70" s="860"/>
    </row>
    <row r="71" spans="1:8" ht="13.5" customHeight="1">
      <c r="A71" s="857"/>
      <c r="B71" s="865"/>
      <c r="C71" s="886"/>
      <c r="D71" s="878"/>
      <c r="E71" s="860"/>
    </row>
    <row r="72" spans="1:8" s="52" customFormat="1" ht="12.75">
      <c r="A72" s="857"/>
      <c r="B72" s="865"/>
      <c r="C72" s="886"/>
      <c r="D72" s="878"/>
      <c r="E72" s="860"/>
      <c r="F72" s="861"/>
      <c r="G72" s="868"/>
      <c r="H72" s="861"/>
    </row>
    <row r="73" spans="1:8" s="52" customFormat="1" ht="12.75">
      <c r="A73" s="857"/>
      <c r="B73" s="865"/>
      <c r="C73" s="886"/>
      <c r="D73" s="879"/>
      <c r="E73" s="860"/>
      <c r="F73" s="861"/>
      <c r="G73" s="868"/>
      <c r="H73" s="861"/>
    </row>
    <row r="74" spans="1:8" ht="13.5" customHeight="1">
      <c r="A74" s="857"/>
      <c r="B74" s="860"/>
      <c r="C74" s="877"/>
      <c r="D74" s="877"/>
      <c r="E74" s="860"/>
    </row>
    <row r="75" spans="1:8" ht="13.5" customHeight="1">
      <c r="B75" s="840"/>
      <c r="C75" s="888"/>
      <c r="D75" s="889"/>
      <c r="E75" s="887"/>
    </row>
    <row r="76" spans="1:8" ht="13.5" customHeight="1">
      <c r="B76" s="848"/>
      <c r="C76" s="890"/>
      <c r="D76" s="425"/>
    </row>
    <row r="79" spans="1:8" ht="13.5" customHeight="1">
      <c r="B79" s="840"/>
      <c r="C79" s="888"/>
      <c r="D79" s="889"/>
      <c r="E79" s="887"/>
    </row>
    <row r="80" spans="1:8" ht="13.5" customHeight="1">
      <c r="B80" s="848"/>
      <c r="C80" s="890"/>
      <c r="D80" s="425"/>
    </row>
    <row r="81" spans="1:9" s="52" customFormat="1" ht="12.75">
      <c r="A81" s="887"/>
      <c r="B81" s="839"/>
      <c r="C81" s="51"/>
      <c r="D81" s="891"/>
      <c r="E81" s="839"/>
      <c r="F81" s="861"/>
      <c r="G81" s="868"/>
      <c r="H81" s="861"/>
    </row>
    <row r="82" spans="1:9" ht="13.5" customHeight="1">
      <c r="D82" s="891"/>
    </row>
    <row r="83" spans="1:9" ht="13.5" customHeight="1">
      <c r="D83" s="891"/>
    </row>
    <row r="84" spans="1:9" ht="13.5" customHeight="1">
      <c r="D84" s="891"/>
    </row>
    <row r="85" spans="1:9" ht="13.5" customHeight="1">
      <c r="D85" s="891"/>
    </row>
    <row r="88" spans="1:9" ht="13.5" customHeight="1">
      <c r="B88" s="848"/>
      <c r="C88" s="890"/>
      <c r="D88" s="425"/>
    </row>
    <row r="89" spans="1:9" ht="13.5" customHeight="1">
      <c r="D89" s="892"/>
    </row>
    <row r="95" spans="1:9" s="113" customFormat="1" ht="13.5" customHeight="1">
      <c r="A95" s="887"/>
      <c r="B95" s="839"/>
      <c r="C95" s="51"/>
      <c r="D95" s="51"/>
      <c r="E95" s="839"/>
      <c r="F95" s="861"/>
      <c r="G95" s="868"/>
      <c r="H95" s="861"/>
      <c r="I95" s="51"/>
    </row>
    <row r="96" spans="1:9" s="113" customFormat="1" ht="13.5" customHeight="1">
      <c r="A96" s="887"/>
      <c r="B96" s="839"/>
      <c r="C96" s="51"/>
      <c r="D96" s="51"/>
      <c r="E96" s="839"/>
      <c r="F96" s="861"/>
      <c r="G96" s="868"/>
      <c r="H96" s="861"/>
      <c r="I96" s="51"/>
    </row>
    <row r="97" spans="1:9" s="113" customFormat="1" ht="13.5" customHeight="1">
      <c r="A97" s="887"/>
      <c r="B97" s="839"/>
      <c r="C97" s="51"/>
      <c r="D97" s="51"/>
      <c r="E97" s="839"/>
      <c r="F97" s="861"/>
      <c r="G97" s="868"/>
      <c r="H97" s="861"/>
      <c r="I97" s="51"/>
    </row>
    <row r="98" spans="1:9" s="113" customFormat="1" ht="13.5" customHeight="1">
      <c r="A98" s="887"/>
      <c r="B98" s="839"/>
      <c r="C98" s="51"/>
      <c r="D98" s="51"/>
      <c r="E98" s="839"/>
      <c r="F98" s="861"/>
      <c r="G98" s="868"/>
      <c r="H98" s="861"/>
      <c r="I98" s="51"/>
    </row>
    <row r="99" spans="1:9" s="113" customFormat="1" ht="13.5" customHeight="1">
      <c r="A99" s="887"/>
      <c r="B99" s="839"/>
      <c r="C99" s="51"/>
      <c r="D99" s="51"/>
      <c r="E99" s="839"/>
      <c r="F99" s="861"/>
      <c r="G99" s="868"/>
      <c r="H99" s="861"/>
      <c r="I99" s="51"/>
    </row>
    <row r="100" spans="1:9" s="113" customFormat="1" ht="13.5" customHeight="1">
      <c r="A100" s="887"/>
      <c r="B100" s="839"/>
      <c r="C100" s="51"/>
      <c r="D100" s="51"/>
      <c r="E100" s="839"/>
      <c r="F100" s="861"/>
      <c r="G100" s="868"/>
      <c r="H100" s="861"/>
      <c r="I100" s="51"/>
    </row>
    <row r="101" spans="1:9" s="113" customFormat="1" ht="13.5" customHeight="1">
      <c r="A101" s="887"/>
      <c r="B101" s="839"/>
      <c r="C101" s="51"/>
      <c r="D101" s="51"/>
      <c r="E101" s="839"/>
      <c r="F101" s="861"/>
      <c r="G101" s="868"/>
      <c r="H101" s="861"/>
      <c r="I101" s="51"/>
    </row>
    <row r="102" spans="1:9" s="113" customFormat="1" ht="13.5" customHeight="1">
      <c r="A102" s="887"/>
      <c r="B102" s="839"/>
      <c r="C102" s="51"/>
      <c r="D102" s="51"/>
      <c r="E102" s="839"/>
      <c r="F102" s="861"/>
      <c r="G102" s="868"/>
      <c r="H102" s="861"/>
      <c r="I102" s="51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8:8" ht="13.5" customHeight="1">
      <c r="H129" s="51"/>
    </row>
    <row r="130" spans="8:8" ht="13.5" customHeight="1">
      <c r="H130" s="51"/>
    </row>
    <row r="131" spans="8:8" ht="13.5" customHeight="1">
      <c r="H131" s="51"/>
    </row>
    <row r="132" spans="8:8" ht="13.5" customHeight="1">
      <c r="H132" s="51"/>
    </row>
    <row r="133" spans="8:8" ht="13.5" customHeight="1">
      <c r="H133" s="51"/>
    </row>
    <row r="134" spans="8:8" ht="13.5" customHeight="1">
      <c r="H134" s="51"/>
    </row>
  </sheetData>
  <sheetProtection algorithmName="SHA-512" hashValue="BkJFo1f6YcvhtC5mbVQu8P7NRBOeaIUEk+O9kYhmG1zxyoapAhsmz5hiEQwrX1SL8m6E7TbpFwpWRCmdLVGqzQ==" saltValue="orZeBODgJ8uCvhMSYbIdg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9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9">
    <tabColor rgb="FFFFFF99"/>
  </sheetPr>
  <dimension ref="A1:I32"/>
  <sheetViews>
    <sheetView view="pageBreakPreview" zoomScaleNormal="100" zoomScaleSheetLayoutView="100" workbookViewId="0">
      <selection activeCell="D24" sqref="D24"/>
    </sheetView>
  </sheetViews>
  <sheetFormatPr defaultRowHeight="12.75"/>
  <cols>
    <col min="1" max="1" width="5.7109375" style="887" customWidth="1"/>
    <col min="2" max="2" width="8.7109375" style="839" customWidth="1"/>
    <col min="3" max="3" width="12.7109375" style="51" customWidth="1"/>
    <col min="4" max="4" width="60.7109375" style="51" customWidth="1"/>
    <col min="5" max="5" width="8.5703125" style="839" customWidth="1"/>
    <col min="6" max="6" width="11.7109375" style="861" customWidth="1"/>
    <col min="7" max="7" width="12.7109375" style="868" customWidth="1"/>
    <col min="8" max="8" width="16.7109375" style="861" customWidth="1"/>
    <col min="9" max="9" width="22.7109375" style="53" customWidth="1"/>
    <col min="10" max="10" width="9.5703125" style="53" bestFit="1" customWidth="1"/>
    <col min="11" max="16384" width="9.140625" style="53"/>
  </cols>
  <sheetData>
    <row r="1" spans="1:9" s="1210" customFormat="1" ht="15.75" thickBot="1">
      <c r="A1" s="1204" t="s">
        <v>156</v>
      </c>
      <c r="B1" s="1205"/>
      <c r="C1" s="1206" t="s">
        <v>2</v>
      </c>
      <c r="D1" s="1207"/>
      <c r="E1" s="1205"/>
      <c r="F1" s="1208"/>
      <c r="G1" s="1208"/>
      <c r="H1" s="1209" t="s">
        <v>276</v>
      </c>
    </row>
    <row r="2" spans="1:9" s="1210" customFormat="1" ht="15">
      <c r="A2" s="1204"/>
      <c r="B2" s="1205"/>
      <c r="C2" s="1206"/>
      <c r="D2" s="1206"/>
      <c r="E2" s="1205"/>
      <c r="F2" s="1208"/>
      <c r="G2" s="1208"/>
      <c r="H2" s="1206"/>
    </row>
    <row r="3" spans="1:9" s="1210" customFormat="1" ht="15">
      <c r="A3" s="1204" t="s">
        <v>158</v>
      </c>
      <c r="B3" s="1205"/>
      <c r="C3" s="1206" t="s">
        <v>1516</v>
      </c>
      <c r="D3" s="1206"/>
      <c r="E3" s="1205"/>
      <c r="F3" s="1208"/>
      <c r="G3" s="1208"/>
      <c r="H3" s="1206"/>
    </row>
    <row r="4" spans="1:9" ht="15">
      <c r="A4" s="834" t="s">
        <v>160</v>
      </c>
      <c r="B4" s="1211"/>
      <c r="C4" s="1212" t="s">
        <v>1517</v>
      </c>
      <c r="D4" s="1208"/>
      <c r="E4" s="1211"/>
      <c r="F4" s="1208"/>
      <c r="G4" s="1208"/>
      <c r="H4" s="1208"/>
    </row>
    <row r="5" spans="1:9" s="220" customFormat="1" ht="13.5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thickBot="1">
      <c r="A6" s="1736" t="s">
        <v>162</v>
      </c>
      <c r="B6" s="1737"/>
      <c r="C6" s="1738"/>
      <c r="D6" s="1739" t="s">
        <v>163</v>
      </c>
      <c r="E6" s="1741" t="s">
        <v>164</v>
      </c>
      <c r="F6" s="1743" t="s">
        <v>165</v>
      </c>
      <c r="G6" s="1734" t="s">
        <v>166</v>
      </c>
      <c r="H6" s="1734" t="s">
        <v>167</v>
      </c>
      <c r="I6" s="1734" t="s">
        <v>1735</v>
      </c>
    </row>
    <row r="7" spans="1:9" ht="13.5" thickBot="1">
      <c r="A7" s="1213" t="s">
        <v>168</v>
      </c>
      <c r="B7" s="1213" t="s">
        <v>169</v>
      </c>
      <c r="C7" s="1213" t="s">
        <v>170</v>
      </c>
      <c r="D7" s="1740"/>
      <c r="E7" s="1742"/>
      <c r="F7" s="1744"/>
      <c r="G7" s="1735"/>
      <c r="H7" s="1735" t="s">
        <v>171</v>
      </c>
      <c r="I7" s="1735"/>
    </row>
    <row r="8" spans="1:9">
      <c r="A8" s="857"/>
      <c r="B8" s="901"/>
      <c r="C8" s="842"/>
      <c r="D8" s="843"/>
      <c r="F8" s="51"/>
      <c r="G8" s="51"/>
      <c r="H8" s="847"/>
    </row>
    <row r="9" spans="1:9">
      <c r="A9" s="857"/>
      <c r="B9" s="901">
        <v>450000</v>
      </c>
      <c r="C9" s="842"/>
      <c r="D9" s="843" t="s">
        <v>1380</v>
      </c>
      <c r="F9" s="51"/>
      <c r="G9" s="51"/>
      <c r="H9" s="847">
        <f>SUM(H11:H11)</f>
        <v>0</v>
      </c>
    </row>
    <row r="10" spans="1:9" s="82" customFormat="1">
      <c r="A10" s="425"/>
      <c r="B10" s="848"/>
      <c r="C10" s="425"/>
      <c r="D10" s="425"/>
      <c r="E10" s="848"/>
      <c r="F10" s="425"/>
      <c r="G10" s="425"/>
      <c r="H10" s="425"/>
    </row>
    <row r="11" spans="1:9">
      <c r="A11" s="1214">
        <v>1</v>
      </c>
      <c r="B11" s="1215"/>
      <c r="C11" s="1216" t="s">
        <v>1382</v>
      </c>
      <c r="D11" s="1217" t="s">
        <v>1383</v>
      </c>
      <c r="E11" s="1214" t="s">
        <v>835</v>
      </c>
      <c r="F11" s="1218">
        <v>2</v>
      </c>
      <c r="G11" s="1275"/>
      <c r="H11" s="855">
        <f t="shared" ref="H11" si="0">ROUND(F11*G11,2)</f>
        <v>0</v>
      </c>
      <c r="I11" s="1275"/>
    </row>
    <row r="12" spans="1:9">
      <c r="A12" s="857"/>
      <c r="B12" s="901"/>
      <c r="C12" s="842"/>
      <c r="D12" s="843"/>
      <c r="F12" s="51"/>
      <c r="G12" s="51"/>
      <c r="H12" s="847"/>
      <c r="I12" s="51"/>
    </row>
    <row r="13" spans="1:9">
      <c r="A13" s="857"/>
      <c r="B13" s="901">
        <v>452313</v>
      </c>
      <c r="C13" s="842"/>
      <c r="D13" s="843" t="s">
        <v>905</v>
      </c>
      <c r="F13" s="51"/>
      <c r="G13" s="51"/>
      <c r="H13" s="847">
        <f>SUM(H15:H16)</f>
        <v>0</v>
      </c>
      <c r="I13" s="51"/>
    </row>
    <row r="14" spans="1:9">
      <c r="A14" s="51"/>
      <c r="F14" s="51"/>
      <c r="G14" s="51"/>
      <c r="H14" s="51"/>
      <c r="I14" s="51"/>
    </row>
    <row r="15" spans="1:9">
      <c r="A15" s="1219">
        <v>2</v>
      </c>
      <c r="B15" s="1220"/>
      <c r="C15" s="1221" t="s">
        <v>907</v>
      </c>
      <c r="D15" s="1169" t="s">
        <v>908</v>
      </c>
      <c r="E15" s="1222" t="s">
        <v>180</v>
      </c>
      <c r="F15" s="1223">
        <v>1</v>
      </c>
      <c r="G15" s="1290"/>
      <c r="H15" s="1224">
        <f>ROUND(F15*G15,2)</f>
        <v>0</v>
      </c>
      <c r="I15" s="1290"/>
    </row>
    <row r="16" spans="1:9">
      <c r="A16" s="1219">
        <v>3</v>
      </c>
      <c r="B16" s="1220"/>
      <c r="C16" s="1221" t="s">
        <v>678</v>
      </c>
      <c r="D16" s="1169" t="s">
        <v>679</v>
      </c>
      <c r="E16" s="1222" t="s">
        <v>180</v>
      </c>
      <c r="F16" s="1223">
        <v>1</v>
      </c>
      <c r="G16" s="1290"/>
      <c r="H16" s="1224">
        <f>ROUND(F16*G16,2)</f>
        <v>0</v>
      </c>
      <c r="I16" s="1290"/>
    </row>
    <row r="17" spans="1:9">
      <c r="A17" s="857"/>
      <c r="B17" s="865"/>
      <c r="C17" s="866"/>
      <c r="D17" s="867"/>
      <c r="E17" s="860"/>
      <c r="H17" s="868"/>
    </row>
    <row r="18" spans="1:9" ht="15">
      <c r="A18" s="857"/>
      <c r="B18" s="865"/>
      <c r="C18" s="866"/>
      <c r="D18" s="869" t="s">
        <v>181</v>
      </c>
      <c r="E18" s="870"/>
      <c r="F18" s="871"/>
      <c r="G18" s="872"/>
      <c r="H18" s="873">
        <f>H9+H13</f>
        <v>0</v>
      </c>
    </row>
    <row r="19" spans="1:9">
      <c r="A19" s="857"/>
      <c r="B19" s="874"/>
      <c r="C19" s="875"/>
      <c r="D19" s="876"/>
      <c r="E19" s="857"/>
    </row>
    <row r="20" spans="1:9">
      <c r="A20" s="857"/>
      <c r="B20" s="857"/>
      <c r="C20" s="857"/>
      <c r="E20" s="860"/>
    </row>
    <row r="21" spans="1:9" s="246" customFormat="1">
      <c r="A21" s="887"/>
      <c r="B21" s="839"/>
      <c r="C21" s="51"/>
      <c r="D21" s="51"/>
      <c r="E21" s="839"/>
      <c r="F21" s="861"/>
      <c r="G21" s="868"/>
      <c r="H21" s="861"/>
      <c r="I21" s="53"/>
    </row>
    <row r="22" spans="1:9" s="246" customFormat="1">
      <c r="A22" s="887"/>
      <c r="B22" s="839"/>
      <c r="C22" s="51"/>
      <c r="D22" s="51"/>
      <c r="E22" s="839"/>
      <c r="F22" s="861"/>
      <c r="G22" s="868"/>
      <c r="H22" s="861"/>
      <c r="I22" s="53"/>
    </row>
    <row r="23" spans="1:9" s="246" customFormat="1">
      <c r="A23" s="887"/>
      <c r="B23" s="839"/>
      <c r="C23" s="51"/>
      <c r="D23" s="51"/>
      <c r="E23" s="839"/>
      <c r="F23" s="861"/>
      <c r="G23" s="868"/>
      <c r="H23" s="861"/>
      <c r="I23" s="53"/>
    </row>
    <row r="24" spans="1:9" s="246" customFormat="1">
      <c r="A24" s="887"/>
      <c r="B24" s="839"/>
      <c r="C24" s="51"/>
      <c r="D24" s="51"/>
      <c r="E24" s="839"/>
      <c r="F24" s="861"/>
      <c r="G24" s="868"/>
      <c r="H24" s="861"/>
      <c r="I24" s="53"/>
    </row>
    <row r="25" spans="1:9" s="246" customFormat="1">
      <c r="A25" s="887"/>
      <c r="B25" s="839"/>
      <c r="C25" s="51"/>
      <c r="D25" s="51"/>
      <c r="E25" s="839"/>
      <c r="F25" s="861"/>
      <c r="G25" s="868"/>
      <c r="H25" s="861"/>
      <c r="I25" s="53"/>
    </row>
    <row r="26" spans="1:9" s="246" customFormat="1">
      <c r="A26" s="887"/>
      <c r="B26" s="839"/>
      <c r="C26" s="51"/>
      <c r="D26" s="51"/>
      <c r="E26" s="839"/>
      <c r="F26" s="861"/>
      <c r="G26" s="868"/>
      <c r="H26" s="861"/>
      <c r="I26" s="53"/>
    </row>
    <row r="27" spans="1:9">
      <c r="H27" s="51"/>
    </row>
    <row r="28" spans="1:9">
      <c r="H28" s="51"/>
    </row>
    <row r="29" spans="1:9">
      <c r="H29" s="51"/>
    </row>
    <row r="30" spans="1:9" s="72" customFormat="1">
      <c r="A30" s="887"/>
      <c r="B30" s="839"/>
      <c r="C30" s="51"/>
      <c r="D30" s="51"/>
      <c r="E30" s="839"/>
      <c r="F30" s="861"/>
      <c r="G30" s="868"/>
      <c r="H30" s="51"/>
      <c r="I30" s="53"/>
    </row>
    <row r="31" spans="1:9" s="72" customFormat="1">
      <c r="A31" s="887"/>
      <c r="B31" s="839"/>
      <c r="C31" s="51"/>
      <c r="D31" s="51"/>
      <c r="E31" s="839"/>
      <c r="F31" s="861"/>
      <c r="G31" s="868"/>
      <c r="H31" s="51"/>
      <c r="I31" s="53"/>
    </row>
    <row r="32" spans="1:9" s="72" customFormat="1">
      <c r="A32" s="887"/>
      <c r="B32" s="839"/>
      <c r="C32" s="51"/>
      <c r="D32" s="51"/>
      <c r="E32" s="839"/>
      <c r="F32" s="861"/>
      <c r="G32" s="868"/>
      <c r="H32" s="51"/>
      <c r="I3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6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0">
    <tabColor rgb="FFFF99CC"/>
  </sheetPr>
  <dimension ref="A1:I53"/>
  <sheetViews>
    <sheetView view="pageBreakPreview" zoomScaleNormal="115" zoomScaleSheetLayoutView="100" workbookViewId="0">
      <selection activeCell="E24" sqref="E24"/>
    </sheetView>
  </sheetViews>
  <sheetFormatPr defaultRowHeight="12.75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169" customFormat="1" ht="13.5" thickBot="1">
      <c r="A1" s="1187" t="s">
        <v>156</v>
      </c>
      <c r="B1" s="1188"/>
      <c r="C1" s="1189" t="s">
        <v>2</v>
      </c>
      <c r="D1" s="1189"/>
      <c r="E1" s="1188"/>
      <c r="H1" s="1190" t="s">
        <v>276</v>
      </c>
    </row>
    <row r="2" spans="1:9" s="169" customFormat="1">
      <c r="A2" s="1187"/>
      <c r="B2" s="1188"/>
      <c r="C2" s="1189"/>
      <c r="D2" s="1189"/>
      <c r="E2" s="1188"/>
      <c r="H2" s="1189"/>
    </row>
    <row r="3" spans="1:9" s="169" customFormat="1">
      <c r="A3" s="1187" t="s">
        <v>158</v>
      </c>
      <c r="B3" s="1188"/>
      <c r="C3" s="1189" t="s">
        <v>1519</v>
      </c>
      <c r="D3" s="1189"/>
      <c r="E3" s="1188"/>
      <c r="H3" s="1189"/>
    </row>
    <row r="4" spans="1:9">
      <c r="A4" s="834" t="s">
        <v>183</v>
      </c>
      <c r="B4" s="1191"/>
      <c r="C4" s="1192" t="s">
        <v>1520</v>
      </c>
      <c r="D4" s="169"/>
      <c r="E4" s="1191"/>
      <c r="F4" s="169"/>
      <c r="G4" s="169"/>
      <c r="H4" s="169"/>
    </row>
    <row r="5" spans="1:9" s="68" customFormat="1" ht="13.5" thickBot="1">
      <c r="A5" s="949"/>
      <c r="B5" s="887"/>
      <c r="C5" s="949"/>
      <c r="D5" s="949"/>
      <c r="E5" s="887"/>
      <c r="F5" s="949"/>
      <c r="G5" s="949"/>
      <c r="H5" s="949"/>
    </row>
    <row r="6" spans="1:9" ht="13.5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>
      <c r="A8" s="1200"/>
      <c r="B8" s="1201"/>
      <c r="C8" s="1200"/>
      <c r="D8" s="1200"/>
      <c r="E8" s="1201"/>
      <c r="F8" s="1200"/>
      <c r="G8" s="1200"/>
      <c r="H8" s="1200"/>
    </row>
    <row r="9" spans="1:9">
      <c r="A9" s="857"/>
      <c r="B9" s="901">
        <v>451120</v>
      </c>
      <c r="C9" s="842"/>
      <c r="D9" s="843" t="s">
        <v>185</v>
      </c>
      <c r="F9" s="51"/>
      <c r="G9" s="51"/>
      <c r="H9" s="847">
        <f>SUM(H11:H14)</f>
        <v>0</v>
      </c>
    </row>
    <row r="10" spans="1:9">
      <c r="A10" s="839"/>
      <c r="F10" s="51"/>
      <c r="G10" s="51"/>
      <c r="H10" s="51"/>
    </row>
    <row r="11" spans="1:9">
      <c r="A11" s="913" t="s">
        <v>173</v>
      </c>
      <c r="B11" s="849"/>
      <c r="C11" s="902" t="s">
        <v>425</v>
      </c>
      <c r="D11" s="914" t="s">
        <v>426</v>
      </c>
      <c r="E11" s="1193" t="s">
        <v>188</v>
      </c>
      <c r="F11" s="1194">
        <v>150</v>
      </c>
      <c r="G11" s="1275"/>
      <c r="H11" s="855">
        <f>ROUND(F11*G11,2)</f>
        <v>0</v>
      </c>
      <c r="I11" s="1275"/>
    </row>
    <row r="12" spans="1:9">
      <c r="A12" s="913" t="s">
        <v>177</v>
      </c>
      <c r="B12" s="849"/>
      <c r="C12" s="902" t="s">
        <v>186</v>
      </c>
      <c r="D12" s="914" t="s">
        <v>187</v>
      </c>
      <c r="E12" s="1193" t="s">
        <v>188</v>
      </c>
      <c r="F12" s="1194">
        <v>270</v>
      </c>
      <c r="G12" s="1275"/>
      <c r="H12" s="855">
        <f t="shared" ref="H12:H14" si="0">ROUND(F12*G12,2)</f>
        <v>0</v>
      </c>
      <c r="I12" s="1275"/>
    </row>
    <row r="13" spans="1:9">
      <c r="A13" s="913" t="s">
        <v>191</v>
      </c>
      <c r="B13" s="849"/>
      <c r="C13" s="902" t="s">
        <v>360</v>
      </c>
      <c r="D13" s="914" t="s">
        <v>361</v>
      </c>
      <c r="E13" s="1193" t="s">
        <v>188</v>
      </c>
      <c r="F13" s="1194">
        <v>420</v>
      </c>
      <c r="G13" s="1275"/>
      <c r="H13" s="855">
        <f t="shared" si="0"/>
        <v>0</v>
      </c>
      <c r="I13" s="1275"/>
    </row>
    <row r="14" spans="1:9">
      <c r="A14" s="913" t="s">
        <v>194</v>
      </c>
      <c r="B14" s="849"/>
      <c r="C14" s="902" t="s">
        <v>189</v>
      </c>
      <c r="D14" s="914" t="s">
        <v>377</v>
      </c>
      <c r="E14" s="1193" t="s">
        <v>176</v>
      </c>
      <c r="F14" s="1194">
        <v>150</v>
      </c>
      <c r="G14" s="1275"/>
      <c r="H14" s="855">
        <f t="shared" si="0"/>
        <v>0</v>
      </c>
      <c r="I14" s="1275"/>
    </row>
    <row r="15" spans="1:9">
      <c r="A15" s="857"/>
      <c r="B15" s="901"/>
      <c r="C15" s="842"/>
      <c r="D15" s="843"/>
      <c r="F15" s="51"/>
      <c r="G15" s="51"/>
      <c r="H15" s="847"/>
    </row>
    <row r="16" spans="1:9">
      <c r="A16" s="857"/>
      <c r="B16" s="901">
        <v>452332</v>
      </c>
      <c r="C16" s="842"/>
      <c r="D16" s="843" t="s">
        <v>726</v>
      </c>
      <c r="F16" s="51"/>
      <c r="G16" s="51"/>
      <c r="H16" s="847">
        <f>SUM(H18)</f>
        <v>0</v>
      </c>
    </row>
    <row r="17" spans="1:9">
      <c r="A17" s="857"/>
      <c r="B17" s="901"/>
      <c r="C17" s="842"/>
      <c r="D17" s="843"/>
      <c r="F17" s="51"/>
      <c r="G17" s="51"/>
      <c r="H17" s="51"/>
    </row>
    <row r="18" spans="1:9" ht="25.5">
      <c r="A18" s="1197">
        <v>4</v>
      </c>
      <c r="B18" s="850"/>
      <c r="C18" s="902" t="s">
        <v>472</v>
      </c>
      <c r="D18" s="914" t="s">
        <v>697</v>
      </c>
      <c r="E18" s="1193" t="s">
        <v>197</v>
      </c>
      <c r="F18" s="1194">
        <v>250</v>
      </c>
      <c r="G18" s="1275"/>
      <c r="H18" s="855">
        <f>ROUND(F18*G18,2)</f>
        <v>0</v>
      </c>
      <c r="I18" s="1275"/>
    </row>
    <row r="19" spans="1:9">
      <c r="A19" s="922"/>
      <c r="B19" s="862"/>
      <c r="C19" s="907"/>
      <c r="D19" s="966"/>
      <c r="E19" s="1195"/>
      <c r="F19" s="1196"/>
      <c r="G19" s="846"/>
      <c r="H19" s="846"/>
      <c r="I19" s="846"/>
    </row>
    <row r="20" spans="1:9">
      <c r="A20" s="857"/>
      <c r="B20" s="901">
        <v>453155</v>
      </c>
      <c r="C20" s="842"/>
      <c r="D20" s="843" t="s">
        <v>1254</v>
      </c>
      <c r="F20" s="51"/>
      <c r="G20" s="51"/>
      <c r="H20" s="847">
        <f>SUM(H22:H23)</f>
        <v>0</v>
      </c>
    </row>
    <row r="21" spans="1:9">
      <c r="A21" s="857"/>
      <c r="B21" s="901"/>
      <c r="C21" s="842"/>
      <c r="D21" s="843"/>
      <c r="F21" s="51"/>
      <c r="G21" s="51"/>
      <c r="H21" s="847"/>
    </row>
    <row r="22" spans="1:9">
      <c r="A22" s="1197">
        <v>5</v>
      </c>
      <c r="B22" s="850"/>
      <c r="C22" s="902">
        <v>91090201</v>
      </c>
      <c r="D22" s="1225" t="s">
        <v>1255</v>
      </c>
      <c r="E22" s="1193" t="s">
        <v>176</v>
      </c>
      <c r="F22" s="1194">
        <v>1200</v>
      </c>
      <c r="G22" s="1275"/>
      <c r="H22" s="855">
        <f>ROUND(F22*G22,2)</f>
        <v>0</v>
      </c>
      <c r="I22" s="1275"/>
    </row>
    <row r="23" spans="1:9">
      <c r="A23" s="1197">
        <v>6</v>
      </c>
      <c r="B23" s="850"/>
      <c r="C23" s="902">
        <v>91100203</v>
      </c>
      <c r="D23" s="902" t="s">
        <v>1256</v>
      </c>
      <c r="E23" s="1193" t="s">
        <v>180</v>
      </c>
      <c r="F23" s="1194">
        <v>5</v>
      </c>
      <c r="G23" s="1275"/>
      <c r="H23" s="855">
        <f t="shared" ref="H23" si="1">ROUND(F23*G23,2)</f>
        <v>0</v>
      </c>
      <c r="I23" s="1275"/>
    </row>
    <row r="24" spans="1:9">
      <c r="A24" s="922"/>
      <c r="B24" s="862"/>
      <c r="C24" s="907"/>
      <c r="D24" s="907"/>
      <c r="E24" s="1195"/>
      <c r="F24" s="1196"/>
      <c r="G24" s="846"/>
      <c r="H24" s="846"/>
      <c r="I24" s="846"/>
    </row>
    <row r="25" spans="1:9">
      <c r="A25" s="922"/>
      <c r="B25" s="901">
        <v>453173</v>
      </c>
      <c r="C25" s="842"/>
      <c r="D25" s="843" t="s">
        <v>1257</v>
      </c>
      <c r="E25" s="1195"/>
      <c r="F25" s="1196"/>
      <c r="G25" s="846"/>
      <c r="H25" s="847">
        <f>H27</f>
        <v>0</v>
      </c>
      <c r="I25" s="846"/>
    </row>
    <row r="26" spans="1:9">
      <c r="A26" s="922"/>
      <c r="B26" s="901"/>
      <c r="C26" s="842"/>
      <c r="D26" s="843"/>
      <c r="E26" s="1195"/>
      <c r="F26" s="1196"/>
      <c r="G26" s="846"/>
      <c r="H26" s="846"/>
      <c r="I26" s="846"/>
    </row>
    <row r="27" spans="1:9">
      <c r="A27" s="1197">
        <v>6</v>
      </c>
      <c r="B27" s="913"/>
      <c r="C27" s="902">
        <v>91100207</v>
      </c>
      <c r="D27" s="902" t="s">
        <v>1258</v>
      </c>
      <c r="E27" s="1193" t="s">
        <v>180</v>
      </c>
      <c r="F27" s="1194">
        <v>3</v>
      </c>
      <c r="G27" s="1275"/>
      <c r="H27" s="855">
        <f>ROUND(F27*G27,2)</f>
        <v>0</v>
      </c>
      <c r="I27" s="1275"/>
    </row>
    <row r="28" spans="1:9">
      <c r="A28" s="922"/>
      <c r="B28" s="958"/>
      <c r="C28" s="907"/>
      <c r="D28" s="907"/>
      <c r="E28" s="1195"/>
      <c r="F28" s="1196"/>
      <c r="G28" s="846"/>
      <c r="H28" s="846"/>
    </row>
    <row r="29" spans="1:9" ht="15">
      <c r="A29" s="51"/>
      <c r="B29" s="860"/>
      <c r="C29" s="877"/>
      <c r="D29" s="869" t="s">
        <v>181</v>
      </c>
      <c r="F29" s="871"/>
      <c r="G29" s="872"/>
      <c r="H29" s="873">
        <f>SUM(H9,H16,H20,H25)</f>
        <v>0</v>
      </c>
      <c r="I29" s="1202"/>
    </row>
    <row r="30" spans="1:9">
      <c r="A30" s="857"/>
      <c r="B30" s="901"/>
      <c r="C30" s="842"/>
      <c r="D30" s="843"/>
      <c r="F30" s="51"/>
      <c r="G30" s="51"/>
      <c r="H30" s="847"/>
      <c r="I30" s="1202"/>
    </row>
    <row r="31" spans="1:9">
      <c r="A31" s="51"/>
      <c r="F31" s="51"/>
      <c r="G31" s="51"/>
      <c r="H31" s="51"/>
    </row>
    <row r="32" spans="1:9">
      <c r="A32" s="51"/>
      <c r="F32" s="51"/>
      <c r="G32" s="51"/>
      <c r="H32" s="51"/>
    </row>
    <row r="33" spans="2:5" s="51" customFormat="1">
      <c r="B33" s="839"/>
      <c r="E33" s="839"/>
    </row>
    <row r="34" spans="2:5" s="51" customFormat="1">
      <c r="B34" s="839"/>
      <c r="E34" s="839"/>
    </row>
    <row r="35" spans="2:5" s="51" customFormat="1">
      <c r="B35" s="839"/>
      <c r="E35" s="839"/>
    </row>
    <row r="36" spans="2:5" s="51" customFormat="1">
      <c r="B36" s="839"/>
      <c r="E36" s="839"/>
    </row>
    <row r="37" spans="2:5" s="51" customFormat="1">
      <c r="B37" s="839"/>
      <c r="E37" s="839"/>
    </row>
    <row r="38" spans="2:5" s="51" customFormat="1">
      <c r="B38" s="839"/>
      <c r="E38" s="839"/>
    </row>
    <row r="39" spans="2:5" s="51" customFormat="1">
      <c r="B39" s="839"/>
      <c r="E39" s="839"/>
    </row>
    <row r="40" spans="2:5" s="51" customFormat="1">
      <c r="B40" s="839"/>
      <c r="E40" s="839"/>
    </row>
    <row r="41" spans="2:5" s="51" customFormat="1">
      <c r="B41" s="839"/>
      <c r="E41" s="839"/>
    </row>
    <row r="42" spans="2:5" s="51" customFormat="1">
      <c r="B42" s="839"/>
      <c r="E42" s="839"/>
    </row>
    <row r="43" spans="2:5" s="51" customFormat="1">
      <c r="B43" s="839"/>
      <c r="E43" s="839"/>
    </row>
    <row r="44" spans="2:5" s="51" customFormat="1">
      <c r="B44" s="839"/>
      <c r="E44" s="839"/>
    </row>
    <row r="45" spans="2:5" s="51" customFormat="1">
      <c r="B45" s="839"/>
      <c r="E45" s="839"/>
    </row>
    <row r="46" spans="2:5" s="51" customFormat="1">
      <c r="B46" s="839"/>
      <c r="E46" s="839"/>
    </row>
    <row r="47" spans="2:5" s="51" customFormat="1">
      <c r="B47" s="839"/>
      <c r="E47" s="839"/>
    </row>
    <row r="48" spans="2:5" s="51" customFormat="1">
      <c r="B48" s="839"/>
      <c r="E48" s="839"/>
    </row>
    <row r="49" spans="2:5" s="51" customFormat="1">
      <c r="B49" s="839"/>
      <c r="E49" s="839"/>
    </row>
    <row r="50" spans="2:5" s="51" customFormat="1">
      <c r="B50" s="839"/>
      <c r="E50" s="839"/>
    </row>
    <row r="51" spans="2:5" s="51" customFormat="1">
      <c r="B51" s="839"/>
      <c r="E51" s="839"/>
    </row>
    <row r="52" spans="2:5" s="51" customFormat="1">
      <c r="B52" s="839"/>
      <c r="E52" s="839"/>
    </row>
    <row r="53" spans="2:5" s="51" customFormat="1">
      <c r="B53" s="839"/>
      <c r="E53" s="839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1">
    <tabColor rgb="FFFFFF99"/>
  </sheetPr>
  <dimension ref="A1:K173"/>
  <sheetViews>
    <sheetView view="pageBreakPreview" topLeftCell="A25" zoomScaleNormal="115" zoomScaleSheetLayoutView="100" workbookViewId="0">
      <selection activeCell="F37" sqref="F37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1" width="9.140625" style="949"/>
    <col min="12" max="16384" width="9.140625" style="51"/>
  </cols>
  <sheetData>
    <row r="1" spans="1:11" s="897" customFormat="1" thickBot="1">
      <c r="A1" s="893" t="s">
        <v>156</v>
      </c>
      <c r="B1" s="894"/>
      <c r="C1" s="895" t="s">
        <v>2</v>
      </c>
      <c r="D1" s="896"/>
      <c r="E1" s="894"/>
      <c r="H1" s="898" t="s">
        <v>157</v>
      </c>
      <c r="K1" s="900"/>
    </row>
    <row r="2" spans="1:11" s="897" customFormat="1" ht="12.75">
      <c r="A2" s="893"/>
      <c r="B2" s="894"/>
      <c r="C2" s="895"/>
      <c r="D2" s="895"/>
      <c r="E2" s="894"/>
      <c r="H2" s="895"/>
      <c r="K2" s="900"/>
    </row>
    <row r="3" spans="1:11" s="897" customFormat="1" ht="12.75">
      <c r="A3" s="893" t="s">
        <v>158</v>
      </c>
      <c r="B3" s="894"/>
      <c r="C3" s="895" t="s">
        <v>1719</v>
      </c>
      <c r="D3" s="895"/>
      <c r="E3" s="894"/>
      <c r="H3" s="895"/>
      <c r="K3" s="900"/>
    </row>
    <row r="4" spans="1:11" ht="12.75">
      <c r="A4" s="834" t="s">
        <v>160</v>
      </c>
      <c r="B4" s="899"/>
      <c r="C4" s="900" t="s">
        <v>1523</v>
      </c>
      <c r="D4" s="897"/>
      <c r="E4" s="899"/>
      <c r="F4" s="897"/>
      <c r="G4" s="897"/>
      <c r="H4" s="897"/>
    </row>
    <row r="5" spans="1:11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  <c r="K5" s="1016"/>
    </row>
    <row r="6" spans="1:11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11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11" ht="13.5" customHeight="1">
      <c r="A8" s="51"/>
      <c r="B8" s="838"/>
      <c r="C8" s="395"/>
      <c r="D8" s="395"/>
      <c r="F8" s="51"/>
      <c r="G8" s="51"/>
      <c r="H8" s="51"/>
      <c r="K8" s="51"/>
    </row>
    <row r="9" spans="1:11" s="81" customFormat="1" ht="12.75" customHeight="1">
      <c r="A9" s="840"/>
      <c r="B9" s="901">
        <v>451111</v>
      </c>
      <c r="C9" s="842"/>
      <c r="D9" s="843" t="s">
        <v>227</v>
      </c>
      <c r="E9" s="844"/>
      <c r="F9" s="845"/>
      <c r="G9" s="846"/>
      <c r="H9" s="847">
        <f>SUM(H11:H11)</f>
        <v>0</v>
      </c>
    </row>
    <row r="10" spans="1:11" s="81" customFormat="1" ht="12.75" customHeight="1">
      <c r="A10" s="425"/>
      <c r="B10" s="848"/>
      <c r="C10" s="425"/>
      <c r="D10" s="425"/>
      <c r="E10" s="848"/>
      <c r="F10" s="425"/>
      <c r="G10" s="425"/>
      <c r="H10" s="425"/>
    </row>
    <row r="11" spans="1:11" s="81" customFormat="1" ht="12.75">
      <c r="A11" s="849">
        <v>1</v>
      </c>
      <c r="B11" s="850"/>
      <c r="C11" s="956" t="s">
        <v>228</v>
      </c>
      <c r="D11" s="903" t="s">
        <v>229</v>
      </c>
      <c r="E11" s="1193" t="s">
        <v>188</v>
      </c>
      <c r="F11" s="1194">
        <v>48</v>
      </c>
      <c r="G11" s="1275"/>
      <c r="H11" s="855">
        <f>ROUND(F11*G11,2)</f>
        <v>0</v>
      </c>
      <c r="I11" s="1275"/>
    </row>
    <row r="12" spans="1:11" ht="12.75">
      <c r="A12" s="51"/>
      <c r="B12" s="838"/>
      <c r="C12" s="395"/>
      <c r="D12" s="395"/>
      <c r="F12" s="51"/>
      <c r="G12" s="51"/>
      <c r="H12" s="51"/>
      <c r="K12" s="51"/>
    </row>
    <row r="13" spans="1:11" s="81" customFormat="1" ht="12.75">
      <c r="A13" s="840"/>
      <c r="B13" s="901">
        <v>451120</v>
      </c>
      <c r="C13" s="842"/>
      <c r="D13" s="843" t="s">
        <v>185</v>
      </c>
      <c r="E13" s="844"/>
      <c r="F13" s="845"/>
      <c r="G13" s="846"/>
      <c r="H13" s="847">
        <f>SUM(H15:H16)</f>
        <v>0</v>
      </c>
      <c r="I13" s="846"/>
    </row>
    <row r="14" spans="1:11" s="81" customFormat="1" ht="12.75">
      <c r="A14" s="425"/>
      <c r="B14" s="848"/>
      <c r="C14" s="425"/>
      <c r="D14" s="425"/>
      <c r="E14" s="848"/>
      <c r="F14" s="425"/>
      <c r="G14" s="425"/>
      <c r="H14" s="425"/>
      <c r="I14" s="425"/>
    </row>
    <row r="15" spans="1:11" s="81" customFormat="1" ht="12.75">
      <c r="A15" s="849">
        <v>1</v>
      </c>
      <c r="B15" s="850"/>
      <c r="C15" s="956" t="s">
        <v>202</v>
      </c>
      <c r="D15" s="903" t="s">
        <v>230</v>
      </c>
      <c r="E15" s="1193" t="s">
        <v>188</v>
      </c>
      <c r="F15" s="1194">
        <v>440</v>
      </c>
      <c r="G15" s="1275"/>
      <c r="H15" s="855">
        <f>ROUND(F15*G15,2)</f>
        <v>0</v>
      </c>
      <c r="I15" s="1275"/>
    </row>
    <row r="16" spans="1:11" ht="12.75">
      <c r="A16" s="849">
        <f>A15+1</f>
        <v>2</v>
      </c>
      <c r="B16" s="850"/>
      <c r="C16" s="902" t="s">
        <v>231</v>
      </c>
      <c r="D16" s="903" t="s">
        <v>200</v>
      </c>
      <c r="E16" s="1193" t="s">
        <v>188</v>
      </c>
      <c r="F16" s="1194">
        <v>440</v>
      </c>
      <c r="G16" s="1275"/>
      <c r="H16" s="855">
        <f>ROUND(F16*G16,2)</f>
        <v>0</v>
      </c>
      <c r="I16" s="1275"/>
      <c r="K16" s="51"/>
    </row>
    <row r="17" spans="1:11" ht="12.75">
      <c r="A17" s="857"/>
      <c r="B17" s="858"/>
      <c r="D17" s="905"/>
      <c r="E17" s="860"/>
      <c r="G17" s="51"/>
      <c r="H17" s="51"/>
      <c r="K17" s="51"/>
    </row>
    <row r="18" spans="1:11" ht="12.75">
      <c r="A18" s="857"/>
      <c r="B18" s="901">
        <v>452341</v>
      </c>
      <c r="C18" s="842"/>
      <c r="D18" s="843" t="s">
        <v>172</v>
      </c>
      <c r="F18" s="51"/>
      <c r="G18" s="51"/>
      <c r="H18" s="847">
        <f>SUM(H20:H43)</f>
        <v>0</v>
      </c>
      <c r="K18" s="51"/>
    </row>
    <row r="19" spans="1:11" ht="12.75">
      <c r="A19" s="51"/>
      <c r="F19" s="51"/>
      <c r="G19" s="51"/>
      <c r="H19" s="51"/>
      <c r="K19" s="51"/>
    </row>
    <row r="20" spans="1:11" s="949" customFormat="1" ht="25.5">
      <c r="A20" s="849">
        <f>A16+1</f>
        <v>3</v>
      </c>
      <c r="B20" s="850"/>
      <c r="C20" s="956" t="s">
        <v>232</v>
      </c>
      <c r="D20" s="903" t="s">
        <v>1720</v>
      </c>
      <c r="E20" s="904" t="s">
        <v>180</v>
      </c>
      <c r="F20" s="1194">
        <v>1</v>
      </c>
      <c r="G20" s="1275"/>
      <c r="H20" s="855">
        <f>ROUND(F20*G20,2)</f>
        <v>0</v>
      </c>
      <c r="I20" s="1275"/>
    </row>
    <row r="21" spans="1:11" s="949" customFormat="1" ht="25.5">
      <c r="A21" s="849">
        <f t="shared" ref="A21:A43" si="0">A20+1</f>
        <v>4</v>
      </c>
      <c r="B21" s="850"/>
      <c r="C21" s="956" t="s">
        <v>232</v>
      </c>
      <c r="D21" s="903" t="s">
        <v>237</v>
      </c>
      <c r="E21" s="904" t="s">
        <v>180</v>
      </c>
      <c r="F21" s="1194">
        <v>35</v>
      </c>
      <c r="G21" s="1275"/>
      <c r="H21" s="855">
        <f t="shared" ref="H21:H43" si="1">ROUND(F21*G21,2)</f>
        <v>0</v>
      </c>
      <c r="I21" s="1275"/>
    </row>
    <row r="22" spans="1:11" s="949" customFormat="1" ht="25.5">
      <c r="A22" s="849">
        <f t="shared" si="0"/>
        <v>5</v>
      </c>
      <c r="B22" s="850"/>
      <c r="C22" s="956" t="s">
        <v>232</v>
      </c>
      <c r="D22" s="903" t="s">
        <v>1721</v>
      </c>
      <c r="E22" s="904" t="s">
        <v>180</v>
      </c>
      <c r="F22" s="1194">
        <v>4</v>
      </c>
      <c r="G22" s="1275"/>
      <c r="H22" s="855">
        <f t="shared" si="1"/>
        <v>0</v>
      </c>
      <c r="I22" s="1275"/>
    </row>
    <row r="23" spans="1:11" s="949" customFormat="1" ht="25.5">
      <c r="A23" s="849">
        <f t="shared" si="0"/>
        <v>6</v>
      </c>
      <c r="B23" s="850"/>
      <c r="C23" s="956" t="s">
        <v>239</v>
      </c>
      <c r="D23" s="903" t="s">
        <v>240</v>
      </c>
      <c r="E23" s="904" t="s">
        <v>180</v>
      </c>
      <c r="F23" s="1194">
        <v>3</v>
      </c>
      <c r="G23" s="1275"/>
      <c r="H23" s="855">
        <f t="shared" si="1"/>
        <v>0</v>
      </c>
      <c r="I23" s="1275"/>
    </row>
    <row r="24" spans="1:11" s="949" customFormat="1" ht="25.5">
      <c r="A24" s="849">
        <f t="shared" si="0"/>
        <v>7</v>
      </c>
      <c r="B24" s="850"/>
      <c r="C24" s="956" t="s">
        <v>241</v>
      </c>
      <c r="D24" s="903" t="s">
        <v>242</v>
      </c>
      <c r="E24" s="904" t="s">
        <v>180</v>
      </c>
      <c r="F24" s="1194">
        <v>115</v>
      </c>
      <c r="G24" s="1275"/>
      <c r="H24" s="855">
        <f t="shared" si="1"/>
        <v>0</v>
      </c>
      <c r="I24" s="1275"/>
    </row>
    <row r="25" spans="1:11" s="949" customFormat="1" ht="25.5">
      <c r="A25" s="849">
        <f t="shared" si="0"/>
        <v>8</v>
      </c>
      <c r="B25" s="850"/>
      <c r="C25" s="956" t="s">
        <v>241</v>
      </c>
      <c r="D25" s="903" t="s">
        <v>243</v>
      </c>
      <c r="E25" s="904" t="s">
        <v>180</v>
      </c>
      <c r="F25" s="1194">
        <v>47</v>
      </c>
      <c r="G25" s="1275"/>
      <c r="H25" s="855">
        <f t="shared" si="1"/>
        <v>0</v>
      </c>
      <c r="I25" s="1275"/>
    </row>
    <row r="26" spans="1:11" s="949" customFormat="1" ht="25.5">
      <c r="A26" s="849">
        <f t="shared" si="0"/>
        <v>9</v>
      </c>
      <c r="B26" s="850"/>
      <c r="C26" s="956" t="s">
        <v>241</v>
      </c>
      <c r="D26" s="903" t="s">
        <v>244</v>
      </c>
      <c r="E26" s="904" t="s">
        <v>180</v>
      </c>
      <c r="F26" s="1194">
        <v>126</v>
      </c>
      <c r="G26" s="1275"/>
      <c r="H26" s="855">
        <f t="shared" si="1"/>
        <v>0</v>
      </c>
      <c r="I26" s="1275"/>
    </row>
    <row r="27" spans="1:11" s="949" customFormat="1" ht="25.5">
      <c r="A27" s="849">
        <f t="shared" si="0"/>
        <v>10</v>
      </c>
      <c r="B27" s="850"/>
      <c r="C27" s="956" t="s">
        <v>245</v>
      </c>
      <c r="D27" s="903" t="s">
        <v>246</v>
      </c>
      <c r="E27" s="904" t="s">
        <v>180</v>
      </c>
      <c r="F27" s="1194">
        <v>7</v>
      </c>
      <c r="G27" s="1275"/>
      <c r="H27" s="855">
        <f t="shared" si="1"/>
        <v>0</v>
      </c>
      <c r="I27" s="1275"/>
    </row>
    <row r="28" spans="1:11" s="949" customFormat="1" ht="25.5">
      <c r="A28" s="849">
        <f t="shared" si="0"/>
        <v>11</v>
      </c>
      <c r="B28" s="850"/>
      <c r="C28" s="956" t="s">
        <v>245</v>
      </c>
      <c r="D28" s="903" t="s">
        <v>247</v>
      </c>
      <c r="E28" s="904" t="s">
        <v>180</v>
      </c>
      <c r="F28" s="1194">
        <v>35</v>
      </c>
      <c r="G28" s="1275"/>
      <c r="H28" s="855">
        <f t="shared" si="1"/>
        <v>0</v>
      </c>
      <c r="I28" s="1275"/>
    </row>
    <row r="29" spans="1:11" s="949" customFormat="1" ht="25.5">
      <c r="A29" s="849">
        <f t="shared" si="0"/>
        <v>12</v>
      </c>
      <c r="B29" s="850"/>
      <c r="C29" s="956" t="s">
        <v>245</v>
      </c>
      <c r="D29" s="903" t="s">
        <v>248</v>
      </c>
      <c r="E29" s="904" t="s">
        <v>180</v>
      </c>
      <c r="F29" s="1194">
        <v>32</v>
      </c>
      <c r="G29" s="1275"/>
      <c r="H29" s="855">
        <f t="shared" si="1"/>
        <v>0</v>
      </c>
      <c r="I29" s="1275"/>
    </row>
    <row r="30" spans="1:11" s="949" customFormat="1" ht="25.5">
      <c r="A30" s="849">
        <f t="shared" si="0"/>
        <v>13</v>
      </c>
      <c r="B30" s="850"/>
      <c r="C30" s="956" t="s">
        <v>249</v>
      </c>
      <c r="D30" s="903" t="s">
        <v>250</v>
      </c>
      <c r="E30" s="904" t="s">
        <v>180</v>
      </c>
      <c r="F30" s="1194">
        <v>61</v>
      </c>
      <c r="G30" s="1275"/>
      <c r="H30" s="855">
        <f t="shared" si="1"/>
        <v>0</v>
      </c>
      <c r="I30" s="1275"/>
    </row>
    <row r="31" spans="1:11" s="949" customFormat="1" ht="25.5">
      <c r="A31" s="849">
        <f t="shared" si="0"/>
        <v>14</v>
      </c>
      <c r="B31" s="850"/>
      <c r="C31" s="902" t="s">
        <v>251</v>
      </c>
      <c r="D31" s="903" t="s">
        <v>252</v>
      </c>
      <c r="E31" s="904" t="s">
        <v>180</v>
      </c>
      <c r="F31" s="1018">
        <v>1</v>
      </c>
      <c r="G31" s="1275"/>
      <c r="H31" s="855">
        <f t="shared" si="1"/>
        <v>0</v>
      </c>
      <c r="I31" s="1275"/>
    </row>
    <row r="32" spans="1:11" ht="25.5">
      <c r="A32" s="849">
        <f t="shared" si="0"/>
        <v>15</v>
      </c>
      <c r="B32" s="850"/>
      <c r="C32" s="956" t="s">
        <v>249</v>
      </c>
      <c r="D32" s="903" t="s">
        <v>254</v>
      </c>
      <c r="E32" s="904" t="s">
        <v>180</v>
      </c>
      <c r="F32" s="1194">
        <v>4</v>
      </c>
      <c r="G32" s="1275"/>
      <c r="H32" s="855">
        <f t="shared" si="1"/>
        <v>0</v>
      </c>
      <c r="I32" s="1275"/>
      <c r="K32" s="51"/>
    </row>
    <row r="33" spans="1:11" ht="25.5">
      <c r="A33" s="849">
        <f t="shared" si="0"/>
        <v>16</v>
      </c>
      <c r="B33" s="850"/>
      <c r="C33" s="956" t="s">
        <v>255</v>
      </c>
      <c r="D33" s="903" t="s">
        <v>256</v>
      </c>
      <c r="E33" s="904" t="s">
        <v>176</v>
      </c>
      <c r="F33" s="1194">
        <v>2200</v>
      </c>
      <c r="G33" s="1275"/>
      <c r="H33" s="855">
        <f t="shared" si="1"/>
        <v>0</v>
      </c>
      <c r="I33" s="1275"/>
      <c r="K33" s="51"/>
    </row>
    <row r="34" spans="1:11" ht="25.5">
      <c r="A34" s="849">
        <f t="shared" si="0"/>
        <v>17</v>
      </c>
      <c r="B34" s="850"/>
      <c r="C34" s="956" t="s">
        <v>257</v>
      </c>
      <c r="D34" s="903" t="s">
        <v>258</v>
      </c>
      <c r="E34" s="904" t="s">
        <v>176</v>
      </c>
      <c r="F34" s="1194">
        <v>720</v>
      </c>
      <c r="G34" s="1275"/>
      <c r="H34" s="855">
        <f t="shared" si="1"/>
        <v>0</v>
      </c>
      <c r="I34" s="1275"/>
      <c r="K34" s="51"/>
    </row>
    <row r="35" spans="1:11" ht="25.5">
      <c r="A35" s="849">
        <f t="shared" si="0"/>
        <v>18</v>
      </c>
      <c r="B35" s="850"/>
      <c r="C35" s="956" t="s">
        <v>249</v>
      </c>
      <c r="D35" s="903" t="s">
        <v>259</v>
      </c>
      <c r="E35" s="904" t="s">
        <v>180</v>
      </c>
      <c r="F35" s="1194">
        <v>2</v>
      </c>
      <c r="G35" s="1275"/>
      <c r="H35" s="855">
        <f t="shared" si="1"/>
        <v>0</v>
      </c>
      <c r="I35" s="1275"/>
      <c r="K35" s="51"/>
    </row>
    <row r="36" spans="1:11" ht="25.5">
      <c r="A36" s="849">
        <f t="shared" si="0"/>
        <v>19</v>
      </c>
      <c r="B36" s="850"/>
      <c r="C36" s="956" t="s">
        <v>260</v>
      </c>
      <c r="D36" s="903" t="s">
        <v>261</v>
      </c>
      <c r="E36" s="904" t="s">
        <v>180</v>
      </c>
      <c r="F36" s="1194">
        <v>36</v>
      </c>
      <c r="G36" s="1275"/>
      <c r="H36" s="855">
        <f t="shared" si="1"/>
        <v>0</v>
      </c>
      <c r="I36" s="1275"/>
      <c r="K36" s="51"/>
    </row>
    <row r="37" spans="1:11" ht="25.5">
      <c r="A37" s="849">
        <f t="shared" si="0"/>
        <v>20</v>
      </c>
      <c r="B37" s="850"/>
      <c r="C37" s="956" t="s">
        <v>262</v>
      </c>
      <c r="D37" s="903" t="s">
        <v>263</v>
      </c>
      <c r="E37" s="904" t="s">
        <v>180</v>
      </c>
      <c r="F37" s="1194">
        <v>65</v>
      </c>
      <c r="G37" s="1275"/>
      <c r="H37" s="855">
        <f t="shared" si="1"/>
        <v>0</v>
      </c>
      <c r="I37" s="1275"/>
      <c r="K37" s="51"/>
    </row>
    <row r="38" spans="1:11" ht="25.5">
      <c r="A38" s="849">
        <f t="shared" si="0"/>
        <v>21</v>
      </c>
      <c r="B38" s="850"/>
      <c r="C38" s="956" t="s">
        <v>264</v>
      </c>
      <c r="D38" s="903" t="s">
        <v>265</v>
      </c>
      <c r="E38" s="904" t="s">
        <v>176</v>
      </c>
      <c r="F38" s="1194">
        <v>720</v>
      </c>
      <c r="G38" s="1275"/>
      <c r="H38" s="855">
        <f t="shared" si="1"/>
        <v>0</v>
      </c>
      <c r="I38" s="1275"/>
      <c r="K38" s="51"/>
    </row>
    <row r="39" spans="1:11" ht="12.75">
      <c r="A39" s="849">
        <f t="shared" si="0"/>
        <v>22</v>
      </c>
      <c r="B39" s="850"/>
      <c r="C39" s="956" t="s">
        <v>1809</v>
      </c>
      <c r="D39" s="903" t="s">
        <v>266</v>
      </c>
      <c r="E39" s="904" t="s">
        <v>267</v>
      </c>
      <c r="F39" s="1194">
        <v>76</v>
      </c>
      <c r="G39" s="1275"/>
      <c r="H39" s="855">
        <f t="shared" si="1"/>
        <v>0</v>
      </c>
      <c r="I39" s="1275"/>
      <c r="K39" s="51"/>
    </row>
    <row r="40" spans="1:11" ht="12.75">
      <c r="A40" s="849">
        <f t="shared" si="0"/>
        <v>23</v>
      </c>
      <c r="B40" s="850"/>
      <c r="C40" s="139" t="s">
        <v>1810</v>
      </c>
      <c r="D40" s="903" t="s">
        <v>268</v>
      </c>
      <c r="E40" s="904" t="s">
        <v>267</v>
      </c>
      <c r="F40" s="1194">
        <v>200</v>
      </c>
      <c r="G40" s="1275"/>
      <c r="H40" s="855">
        <f t="shared" si="1"/>
        <v>0</v>
      </c>
      <c r="I40" s="1275"/>
      <c r="K40" s="51"/>
    </row>
    <row r="41" spans="1:11" ht="25.5">
      <c r="A41" s="849">
        <f t="shared" si="0"/>
        <v>24</v>
      </c>
      <c r="B41" s="850"/>
      <c r="C41" s="956" t="s">
        <v>269</v>
      </c>
      <c r="D41" s="903" t="s">
        <v>270</v>
      </c>
      <c r="E41" s="904" t="s">
        <v>267</v>
      </c>
      <c r="F41" s="1194">
        <v>24</v>
      </c>
      <c r="G41" s="1275"/>
      <c r="H41" s="855">
        <f t="shared" si="1"/>
        <v>0</v>
      </c>
      <c r="I41" s="1275"/>
      <c r="K41" s="51"/>
    </row>
    <row r="42" spans="1:11" ht="25.5">
      <c r="A42" s="849">
        <f t="shared" si="0"/>
        <v>25</v>
      </c>
      <c r="B42" s="850"/>
      <c r="C42" s="956" t="s">
        <v>269</v>
      </c>
      <c r="D42" s="903" t="s">
        <v>271</v>
      </c>
      <c r="E42" s="904" t="s">
        <v>267</v>
      </c>
      <c r="F42" s="1194">
        <v>32</v>
      </c>
      <c r="G42" s="1275"/>
      <c r="H42" s="855">
        <f t="shared" si="1"/>
        <v>0</v>
      </c>
      <c r="I42" s="1275"/>
      <c r="K42" s="51"/>
    </row>
    <row r="43" spans="1:11" ht="25.5">
      <c r="A43" s="849">
        <f t="shared" si="0"/>
        <v>26</v>
      </c>
      <c r="B43" s="850"/>
      <c r="C43" s="956" t="s">
        <v>269</v>
      </c>
      <c r="D43" s="903" t="s">
        <v>272</v>
      </c>
      <c r="E43" s="904" t="s">
        <v>180</v>
      </c>
      <c r="F43" s="1194">
        <v>1</v>
      </c>
      <c r="G43" s="1275"/>
      <c r="H43" s="855">
        <f t="shared" si="1"/>
        <v>0</v>
      </c>
      <c r="I43" s="1275"/>
      <c r="K43" s="51"/>
    </row>
    <row r="44" spans="1:11" ht="12.75">
      <c r="A44" s="848"/>
      <c r="B44" s="862"/>
      <c r="C44" s="1071"/>
      <c r="D44" s="425"/>
      <c r="E44" s="899"/>
      <c r="F44" s="1196"/>
      <c r="G44" s="846"/>
      <c r="H44" s="846"/>
      <c r="I44" s="846"/>
      <c r="K44" s="51"/>
    </row>
    <row r="45" spans="1:11" ht="12.75">
      <c r="A45" s="848"/>
      <c r="B45" s="901">
        <v>452623</v>
      </c>
      <c r="C45" s="842"/>
      <c r="D45" s="843" t="s">
        <v>273</v>
      </c>
      <c r="F45" s="51"/>
      <c r="G45" s="51"/>
      <c r="H45" s="847">
        <f>SUM(H47)</f>
        <v>0</v>
      </c>
      <c r="K45" s="51"/>
    </row>
    <row r="46" spans="1:11" ht="12.75">
      <c r="A46" s="848"/>
      <c r="B46" s="862"/>
      <c r="C46" s="1071"/>
      <c r="D46" s="425"/>
      <c r="E46" s="899"/>
      <c r="F46" s="1196"/>
      <c r="G46" s="846"/>
      <c r="H46" s="846"/>
      <c r="I46" s="846"/>
      <c r="K46" s="51"/>
    </row>
    <row r="47" spans="1:11" ht="12.75">
      <c r="A47" s="849">
        <f>A43+1</f>
        <v>27</v>
      </c>
      <c r="B47" s="850"/>
      <c r="C47" s="956" t="s">
        <v>274</v>
      </c>
      <c r="D47" s="903" t="s">
        <v>275</v>
      </c>
      <c r="E47" s="1193" t="s">
        <v>188</v>
      </c>
      <c r="F47" s="1194">
        <v>432.4</v>
      </c>
      <c r="G47" s="1275"/>
      <c r="H47" s="855">
        <f>ROUND(F47*G47,2)</f>
        <v>0</v>
      </c>
      <c r="I47" s="1275"/>
      <c r="K47" s="51"/>
    </row>
    <row r="48" spans="1:11" ht="12.75">
      <c r="A48" s="857"/>
      <c r="B48" s="865"/>
      <c r="C48" s="866"/>
      <c r="D48" s="867"/>
      <c r="E48" s="860"/>
      <c r="H48" s="868"/>
      <c r="I48" s="868"/>
      <c r="K48" s="51"/>
    </row>
    <row r="49" spans="1:11" ht="15">
      <c r="A49" s="857"/>
      <c r="B49" s="865"/>
      <c r="C49" s="866"/>
      <c r="D49" s="869" t="s">
        <v>181</v>
      </c>
      <c r="E49" s="870"/>
      <c r="F49" s="871"/>
      <c r="G49" s="872"/>
      <c r="H49" s="873">
        <f>H18+H13+H45+H9</f>
        <v>0</v>
      </c>
      <c r="I49" s="872"/>
      <c r="K49" s="51"/>
    </row>
    <row r="50" spans="1:11" ht="12.75">
      <c r="A50" s="857"/>
      <c r="B50" s="874"/>
      <c r="C50" s="875"/>
      <c r="D50" s="876"/>
      <c r="E50" s="857"/>
      <c r="I50" s="868"/>
      <c r="K50" s="51"/>
    </row>
    <row r="51" spans="1:11" s="52" customFormat="1" ht="12.75">
      <c r="A51" s="857"/>
      <c r="B51" s="857"/>
      <c r="C51" s="857"/>
      <c r="D51" s="51"/>
      <c r="E51" s="860"/>
      <c r="F51" s="861"/>
      <c r="G51" s="868"/>
      <c r="H51" s="861"/>
      <c r="I51" s="868"/>
    </row>
    <row r="52" spans="1:11" s="112" customFormat="1" ht="12.75">
      <c r="A52" s="857"/>
      <c r="B52" s="857"/>
      <c r="C52" s="857"/>
      <c r="E52" s="865"/>
      <c r="F52" s="861"/>
      <c r="G52" s="868"/>
      <c r="H52" s="861"/>
      <c r="I52" s="868"/>
    </row>
    <row r="53" spans="1:11" ht="12.75">
      <c r="A53" s="857"/>
      <c r="B53" s="857"/>
      <c r="C53" s="857"/>
      <c r="E53" s="865"/>
      <c r="I53" s="868"/>
      <c r="K53" s="51"/>
    </row>
    <row r="54" spans="1:11" ht="12.75">
      <c r="A54" s="857"/>
      <c r="B54" s="857"/>
      <c r="C54" s="857"/>
      <c r="E54" s="865"/>
      <c r="I54" s="868"/>
      <c r="K54" s="51"/>
    </row>
    <row r="55" spans="1:11" ht="12.75">
      <c r="A55" s="857"/>
      <c r="B55" s="857"/>
      <c r="C55" s="857"/>
      <c r="E55" s="860"/>
      <c r="I55" s="868"/>
      <c r="K55" s="51"/>
    </row>
    <row r="56" spans="1:11" ht="12.75">
      <c r="A56" s="857"/>
      <c r="B56" s="857"/>
      <c r="C56" s="857"/>
      <c r="E56" s="860"/>
      <c r="I56" s="868"/>
      <c r="K56" s="51"/>
    </row>
    <row r="57" spans="1:11" ht="12.75">
      <c r="A57" s="857"/>
      <c r="B57" s="857"/>
      <c r="C57" s="857"/>
      <c r="E57" s="860"/>
      <c r="I57" s="868"/>
      <c r="K57" s="51"/>
    </row>
    <row r="58" spans="1:11" ht="12.75">
      <c r="A58" s="857"/>
      <c r="B58" s="857"/>
      <c r="C58" s="857"/>
      <c r="E58" s="860"/>
      <c r="I58" s="868"/>
      <c r="K58" s="51"/>
    </row>
    <row r="59" spans="1:11" ht="12.75">
      <c r="A59" s="857"/>
      <c r="B59" s="857"/>
      <c r="C59" s="857"/>
      <c r="D59" s="876"/>
      <c r="E59" s="860"/>
      <c r="I59" s="868"/>
      <c r="K59" s="51"/>
    </row>
    <row r="60" spans="1:11" ht="12.75">
      <c r="A60" s="857"/>
      <c r="B60" s="857"/>
      <c r="C60" s="857"/>
      <c r="D60" s="877"/>
      <c r="E60" s="860"/>
      <c r="I60" s="868"/>
      <c r="K60" s="51"/>
    </row>
    <row r="61" spans="1:11" ht="12.75">
      <c r="A61" s="857"/>
      <c r="B61" s="857"/>
      <c r="C61" s="857"/>
      <c r="D61" s="876"/>
      <c r="E61" s="857"/>
      <c r="I61" s="868"/>
      <c r="K61" s="51"/>
    </row>
    <row r="62" spans="1:11" ht="12.75">
      <c r="A62" s="857"/>
      <c r="B62" s="857"/>
      <c r="C62" s="857"/>
      <c r="D62" s="878"/>
      <c r="E62" s="860"/>
      <c r="I62" s="868"/>
      <c r="K62" s="51"/>
    </row>
    <row r="63" spans="1:11" ht="12.75">
      <c r="A63" s="857"/>
      <c r="B63" s="857"/>
      <c r="C63" s="857"/>
      <c r="D63" s="867"/>
      <c r="E63" s="860"/>
      <c r="I63" s="868"/>
      <c r="K63" s="51"/>
    </row>
    <row r="64" spans="1:11" s="52" customFormat="1" ht="12.75">
      <c r="A64" s="857"/>
      <c r="B64" s="857"/>
      <c r="C64" s="857"/>
      <c r="D64" s="879"/>
      <c r="E64" s="860"/>
      <c r="F64" s="861"/>
      <c r="G64" s="868"/>
      <c r="H64" s="861"/>
      <c r="I64" s="868"/>
    </row>
    <row r="65" spans="1:11" s="52" customFormat="1" ht="12.75">
      <c r="A65" s="857"/>
      <c r="B65" s="857"/>
      <c r="C65" s="857"/>
      <c r="D65" s="879"/>
      <c r="E65" s="860"/>
      <c r="F65" s="861"/>
      <c r="G65" s="868"/>
      <c r="H65" s="861"/>
      <c r="I65" s="868"/>
    </row>
    <row r="66" spans="1:11" ht="12.75">
      <c r="A66" s="857"/>
      <c r="B66" s="865"/>
      <c r="C66" s="866"/>
      <c r="D66" s="879"/>
      <c r="E66" s="860"/>
      <c r="I66" s="868"/>
      <c r="K66" s="51"/>
    </row>
    <row r="67" spans="1:11" s="52" customFormat="1" ht="12.75">
      <c r="A67" s="857"/>
      <c r="B67" s="865"/>
      <c r="C67" s="866"/>
      <c r="D67" s="867"/>
      <c r="E67" s="860"/>
      <c r="F67" s="861"/>
      <c r="G67" s="868"/>
      <c r="H67" s="861"/>
      <c r="I67" s="868"/>
    </row>
    <row r="68" spans="1:11" ht="12.75">
      <c r="A68" s="857"/>
      <c r="B68" s="865"/>
      <c r="C68" s="866"/>
      <c r="D68" s="879"/>
      <c r="E68" s="860"/>
      <c r="I68" s="868"/>
      <c r="K68" s="51"/>
    </row>
    <row r="69" spans="1:11" ht="12.75">
      <c r="A69" s="857"/>
      <c r="B69" s="865"/>
      <c r="C69" s="866"/>
      <c r="D69" s="879"/>
      <c r="E69" s="860"/>
      <c r="I69" s="868"/>
      <c r="K69" s="51"/>
    </row>
    <row r="70" spans="1:11" ht="12.75">
      <c r="A70" s="857"/>
      <c r="B70" s="865"/>
      <c r="C70" s="866"/>
      <c r="D70" s="879"/>
      <c r="E70" s="860"/>
      <c r="I70" s="868"/>
      <c r="K70" s="51"/>
    </row>
    <row r="71" spans="1:11" ht="15.75">
      <c r="A71" s="857"/>
      <c r="B71" s="880"/>
      <c r="C71" s="881"/>
      <c r="D71" s="867"/>
      <c r="E71" s="882"/>
      <c r="I71" s="868"/>
    </row>
    <row r="72" spans="1:11" ht="12.75">
      <c r="A72" s="857"/>
      <c r="B72" s="874"/>
      <c r="C72" s="883"/>
      <c r="D72" s="876"/>
      <c r="E72" s="857"/>
      <c r="I72" s="868"/>
    </row>
    <row r="73" spans="1:11" s="52" customFormat="1" ht="12.75">
      <c r="A73" s="857"/>
      <c r="B73" s="865"/>
      <c r="C73" s="866"/>
      <c r="D73" s="878"/>
      <c r="E73" s="860"/>
      <c r="F73" s="861"/>
      <c r="G73" s="868"/>
      <c r="H73" s="861"/>
      <c r="I73" s="868"/>
      <c r="K73" s="1020"/>
    </row>
    <row r="74" spans="1:11" s="52" customFormat="1" ht="15.75">
      <c r="A74" s="857"/>
      <c r="B74" s="880"/>
      <c r="C74" s="881"/>
      <c r="D74" s="867"/>
      <c r="E74" s="882"/>
      <c r="F74" s="861"/>
      <c r="G74" s="868"/>
      <c r="H74" s="861"/>
      <c r="I74" s="868"/>
      <c r="K74" s="1020"/>
    </row>
    <row r="75" spans="1:11" ht="12.75">
      <c r="A75" s="857"/>
      <c r="B75" s="865"/>
      <c r="C75" s="866"/>
      <c r="D75" s="867"/>
      <c r="E75" s="860"/>
      <c r="I75" s="868"/>
    </row>
    <row r="76" spans="1:11" ht="12.75">
      <c r="A76" s="857"/>
      <c r="B76" s="865"/>
      <c r="C76" s="866"/>
      <c r="D76" s="867"/>
      <c r="E76" s="860"/>
      <c r="I76" s="868"/>
    </row>
    <row r="77" spans="1:11" s="54" customFormat="1" ht="12.75">
      <c r="A77" s="857"/>
      <c r="B77" s="865"/>
      <c r="C77" s="866"/>
      <c r="D77" s="879"/>
      <c r="E77" s="860"/>
      <c r="F77" s="861"/>
      <c r="G77" s="868"/>
      <c r="H77" s="861"/>
      <c r="I77" s="868"/>
      <c r="J77" s="51"/>
      <c r="K77" s="949"/>
    </row>
    <row r="78" spans="1:11" s="54" customFormat="1" ht="12.75">
      <c r="A78" s="857"/>
      <c r="B78" s="865"/>
      <c r="C78" s="866"/>
      <c r="D78" s="879"/>
      <c r="E78" s="860"/>
      <c r="F78" s="861"/>
      <c r="G78" s="868"/>
      <c r="H78" s="861"/>
      <c r="I78" s="868"/>
      <c r="J78" s="51"/>
      <c r="K78" s="949"/>
    </row>
    <row r="79" spans="1:11" s="54" customFormat="1" ht="12.75">
      <c r="A79" s="857"/>
      <c r="B79" s="865"/>
      <c r="C79" s="866"/>
      <c r="D79" s="879"/>
      <c r="E79" s="860"/>
      <c r="F79" s="861"/>
      <c r="G79" s="868"/>
      <c r="H79" s="861"/>
      <c r="I79" s="868"/>
      <c r="J79" s="51"/>
      <c r="K79" s="949"/>
    </row>
    <row r="80" spans="1:11" s="54" customFormat="1" ht="15.75">
      <c r="A80" s="857"/>
      <c r="B80" s="880"/>
      <c r="C80" s="881"/>
      <c r="D80" s="867"/>
      <c r="E80" s="882"/>
      <c r="F80" s="861"/>
      <c r="G80" s="868"/>
      <c r="H80" s="861"/>
      <c r="I80" s="868"/>
      <c r="J80" s="51"/>
      <c r="K80" s="949"/>
    </row>
    <row r="81" spans="1:11" s="54" customFormat="1" ht="15.75">
      <c r="A81" s="857"/>
      <c r="B81" s="880"/>
      <c r="C81" s="881"/>
      <c r="D81" s="884"/>
      <c r="E81" s="882"/>
      <c r="F81" s="861"/>
      <c r="G81" s="868"/>
      <c r="H81" s="861"/>
      <c r="I81" s="868"/>
      <c r="J81" s="51"/>
      <c r="K81" s="949"/>
    </row>
    <row r="82" spans="1:11" s="54" customFormat="1" ht="12.75">
      <c r="A82" s="857"/>
      <c r="B82" s="865"/>
      <c r="C82" s="866"/>
      <c r="D82" s="878"/>
      <c r="E82" s="860"/>
      <c r="F82" s="861"/>
      <c r="G82" s="868"/>
      <c r="H82" s="861"/>
      <c r="I82" s="868"/>
      <c r="J82" s="51"/>
      <c r="K82" s="949"/>
    </row>
    <row r="83" spans="1:11" s="54" customFormat="1" ht="12.75">
      <c r="A83" s="857"/>
      <c r="B83" s="865"/>
      <c r="C83" s="866"/>
      <c r="D83" s="867"/>
      <c r="E83" s="860"/>
      <c r="F83" s="861"/>
      <c r="G83" s="868"/>
      <c r="H83" s="861"/>
      <c r="I83" s="868"/>
      <c r="J83" s="51"/>
      <c r="K83" s="949"/>
    </row>
    <row r="84" spans="1:11" s="54" customFormat="1" ht="12.75">
      <c r="A84" s="857"/>
      <c r="B84" s="865"/>
      <c r="C84" s="866"/>
      <c r="D84" s="867"/>
      <c r="E84" s="860"/>
      <c r="F84" s="861"/>
      <c r="G84" s="868"/>
      <c r="H84" s="861"/>
      <c r="I84" s="868"/>
      <c r="J84" s="51"/>
      <c r="K84" s="949"/>
    </row>
    <row r="85" spans="1:11" s="54" customFormat="1" ht="12.75">
      <c r="A85" s="857"/>
      <c r="B85" s="865"/>
      <c r="C85" s="866"/>
      <c r="D85" s="879"/>
      <c r="E85" s="860"/>
      <c r="F85" s="861"/>
      <c r="G85" s="868"/>
      <c r="H85" s="861"/>
      <c r="I85" s="868"/>
      <c r="J85" s="51"/>
      <c r="K85" s="949"/>
    </row>
    <row r="86" spans="1:11" s="54" customFormat="1" ht="12.75">
      <c r="A86" s="857"/>
      <c r="B86" s="865"/>
      <c r="C86" s="866"/>
      <c r="D86" s="879"/>
      <c r="E86" s="860"/>
      <c r="F86" s="861"/>
      <c r="G86" s="868"/>
      <c r="H86" s="861"/>
      <c r="I86" s="868"/>
      <c r="J86" s="51"/>
      <c r="K86" s="949"/>
    </row>
    <row r="87" spans="1:11" s="54" customFormat="1" ht="12.75">
      <c r="A87" s="857"/>
      <c r="B87" s="865"/>
      <c r="C87" s="866"/>
      <c r="D87" s="879"/>
      <c r="E87" s="860"/>
      <c r="F87" s="861"/>
      <c r="G87" s="868"/>
      <c r="H87" s="861"/>
      <c r="I87" s="868"/>
      <c r="J87" s="51"/>
      <c r="K87" s="949"/>
    </row>
    <row r="88" spans="1:11" s="54" customFormat="1" ht="12.75">
      <c r="A88" s="857"/>
      <c r="B88" s="865"/>
      <c r="C88" s="866"/>
      <c r="D88" s="867"/>
      <c r="E88" s="860"/>
      <c r="F88" s="861"/>
      <c r="G88" s="868"/>
      <c r="H88" s="861"/>
      <c r="I88" s="868"/>
      <c r="J88" s="51"/>
      <c r="K88" s="949"/>
    </row>
    <row r="89" spans="1:11" s="54" customFormat="1" ht="12.75">
      <c r="A89" s="857"/>
      <c r="B89" s="865"/>
      <c r="C89" s="866"/>
      <c r="D89" s="879"/>
      <c r="E89" s="860"/>
      <c r="F89" s="861"/>
      <c r="G89" s="868"/>
      <c r="H89" s="861"/>
      <c r="I89" s="868"/>
      <c r="J89" s="51"/>
      <c r="K89" s="949"/>
    </row>
    <row r="90" spans="1:11" s="54" customFormat="1" ht="12.75">
      <c r="A90" s="857"/>
      <c r="B90" s="865"/>
      <c r="C90" s="866"/>
      <c r="D90" s="878"/>
      <c r="E90" s="860"/>
      <c r="F90" s="861"/>
      <c r="G90" s="868"/>
      <c r="H90" s="861"/>
      <c r="I90" s="868"/>
      <c r="J90" s="51"/>
      <c r="K90" s="949"/>
    </row>
    <row r="91" spans="1:11" s="54" customFormat="1" ht="13.5" customHeight="1">
      <c r="A91" s="857"/>
      <c r="B91" s="865"/>
      <c r="C91" s="866"/>
      <c r="D91" s="867"/>
      <c r="E91" s="860"/>
      <c r="F91" s="861"/>
      <c r="G91" s="868"/>
      <c r="H91" s="861"/>
      <c r="I91" s="868"/>
      <c r="J91" s="51"/>
      <c r="K91" s="949"/>
    </row>
    <row r="92" spans="1:11" s="54" customFormat="1" ht="13.5" customHeight="1">
      <c r="A92" s="857"/>
      <c r="B92" s="865"/>
      <c r="C92" s="866"/>
      <c r="D92" s="879"/>
      <c r="E92" s="860"/>
      <c r="F92" s="861"/>
      <c r="G92" s="868"/>
      <c r="H92" s="861"/>
      <c r="I92" s="868"/>
      <c r="J92" s="51"/>
      <c r="K92" s="949"/>
    </row>
    <row r="93" spans="1:11" s="52" customFormat="1" ht="12.75">
      <c r="A93" s="857"/>
      <c r="B93" s="865"/>
      <c r="C93" s="866"/>
      <c r="D93" s="879"/>
      <c r="E93" s="860"/>
      <c r="F93" s="861"/>
      <c r="G93" s="868"/>
      <c r="H93" s="861"/>
      <c r="I93" s="868"/>
      <c r="K93" s="1020"/>
    </row>
    <row r="94" spans="1:11" s="52" customFormat="1" ht="12.75">
      <c r="A94" s="857"/>
      <c r="B94" s="865"/>
      <c r="C94" s="866"/>
      <c r="D94" s="879"/>
      <c r="E94" s="860"/>
      <c r="F94" s="861"/>
      <c r="G94" s="868"/>
      <c r="H94" s="861"/>
      <c r="I94" s="868"/>
      <c r="K94" s="1020"/>
    </row>
    <row r="95" spans="1:11" s="52" customFormat="1" ht="12.75">
      <c r="A95" s="857"/>
      <c r="B95" s="865"/>
      <c r="C95" s="866"/>
      <c r="D95" s="867"/>
      <c r="E95" s="860"/>
      <c r="F95" s="861"/>
      <c r="G95" s="868"/>
      <c r="H95" s="861"/>
      <c r="I95" s="868"/>
      <c r="K95" s="1020"/>
    </row>
    <row r="96" spans="1:11" ht="13.5" customHeight="1">
      <c r="A96" s="857"/>
      <c r="B96" s="865"/>
      <c r="C96" s="866"/>
      <c r="D96" s="879"/>
      <c r="E96" s="860"/>
      <c r="I96" s="868"/>
    </row>
    <row r="97" spans="1:11" ht="13.5" customHeight="1">
      <c r="A97" s="857"/>
      <c r="B97" s="865"/>
      <c r="C97" s="866"/>
      <c r="D97" s="878"/>
      <c r="E97" s="860"/>
      <c r="I97" s="868"/>
    </row>
    <row r="98" spans="1:11" s="52" customFormat="1" ht="12.75">
      <c r="A98" s="857"/>
      <c r="B98" s="860"/>
      <c r="C98" s="877"/>
      <c r="D98" s="885"/>
      <c r="E98" s="860"/>
      <c r="F98" s="861"/>
      <c r="G98" s="868"/>
      <c r="H98" s="861"/>
      <c r="I98" s="868"/>
      <c r="K98" s="1020"/>
    </row>
    <row r="99" spans="1:11" s="52" customFormat="1" ht="12.75">
      <c r="A99" s="857"/>
      <c r="B99" s="860"/>
      <c r="C99" s="877"/>
      <c r="D99" s="877"/>
      <c r="E99" s="860"/>
      <c r="F99" s="861"/>
      <c r="G99" s="868"/>
      <c r="H99" s="861"/>
      <c r="I99" s="868"/>
      <c r="K99" s="1020"/>
    </row>
    <row r="100" spans="1:11" s="52" customFormat="1" ht="12.75">
      <c r="A100" s="857"/>
      <c r="B100" s="874"/>
      <c r="C100" s="883"/>
      <c r="D100" s="876"/>
      <c r="E100" s="857"/>
      <c r="F100" s="861"/>
      <c r="G100" s="868"/>
      <c r="H100" s="861"/>
      <c r="I100" s="868"/>
      <c r="K100" s="1020"/>
    </row>
    <row r="101" spans="1:11" s="52" customFormat="1" ht="12.75">
      <c r="A101" s="857"/>
      <c r="B101" s="865"/>
      <c r="C101" s="886"/>
      <c r="D101" s="879"/>
      <c r="E101" s="860"/>
      <c r="F101" s="861"/>
      <c r="G101" s="868"/>
      <c r="H101" s="861"/>
      <c r="I101" s="868"/>
      <c r="K101" s="1020"/>
    </row>
    <row r="102" spans="1:11" s="52" customFormat="1" ht="12.75">
      <c r="A102" s="857"/>
      <c r="B102" s="865"/>
      <c r="C102" s="886"/>
      <c r="D102" s="879"/>
      <c r="E102" s="860"/>
      <c r="F102" s="861"/>
      <c r="G102" s="868"/>
      <c r="H102" s="861"/>
      <c r="I102" s="868"/>
      <c r="K102" s="1020"/>
    </row>
    <row r="103" spans="1:11" s="52" customFormat="1" ht="12.75">
      <c r="A103" s="857"/>
      <c r="B103" s="860"/>
      <c r="C103" s="877"/>
      <c r="D103" s="885"/>
      <c r="E103" s="860"/>
      <c r="F103" s="861"/>
      <c r="G103" s="868"/>
      <c r="H103" s="861"/>
      <c r="I103" s="868"/>
      <c r="K103" s="1020"/>
    </row>
    <row r="104" spans="1:11" s="52" customFormat="1" ht="12.75">
      <c r="A104" s="857"/>
      <c r="B104" s="860"/>
      <c r="C104" s="877"/>
      <c r="D104" s="877"/>
      <c r="E104" s="860"/>
      <c r="F104" s="861"/>
      <c r="G104" s="868"/>
      <c r="H104" s="861"/>
      <c r="I104" s="868"/>
      <c r="K104" s="1020"/>
    </row>
    <row r="105" spans="1:11" s="52" customFormat="1" ht="12.75">
      <c r="A105" s="857"/>
      <c r="B105" s="874"/>
      <c r="C105" s="883"/>
      <c r="D105" s="876"/>
      <c r="E105" s="857"/>
      <c r="F105" s="861"/>
      <c r="G105" s="868"/>
      <c r="H105" s="861"/>
      <c r="I105" s="868"/>
      <c r="K105" s="1020"/>
    </row>
    <row r="106" spans="1:11" ht="13.5" customHeight="1">
      <c r="A106" s="857"/>
      <c r="B106" s="874"/>
      <c r="C106" s="883"/>
      <c r="D106" s="876"/>
      <c r="E106" s="857"/>
      <c r="I106" s="868"/>
    </row>
    <row r="107" spans="1:11" s="52" customFormat="1" ht="12.75">
      <c r="A107" s="857"/>
      <c r="B107" s="865"/>
      <c r="C107" s="886"/>
      <c r="D107" s="878"/>
      <c r="E107" s="860"/>
      <c r="F107" s="861"/>
      <c r="G107" s="868"/>
      <c r="H107" s="861"/>
      <c r="I107" s="868"/>
      <c r="K107" s="1020"/>
    </row>
    <row r="108" spans="1:11" s="52" customFormat="1" ht="12.75">
      <c r="A108" s="857"/>
      <c r="B108" s="865"/>
      <c r="C108" s="886"/>
      <c r="D108" s="879"/>
      <c r="E108" s="860"/>
      <c r="F108" s="861"/>
      <c r="G108" s="868"/>
      <c r="H108" s="861"/>
      <c r="I108" s="868"/>
      <c r="K108" s="1020"/>
    </row>
    <row r="109" spans="1:11" ht="13.5" customHeight="1">
      <c r="A109" s="857"/>
      <c r="B109" s="865"/>
      <c r="C109" s="886"/>
      <c r="D109" s="878"/>
      <c r="E109" s="860"/>
      <c r="I109" s="868"/>
    </row>
    <row r="110" spans="1:11" ht="13.5" customHeight="1">
      <c r="A110" s="857"/>
      <c r="B110" s="865"/>
      <c r="C110" s="886"/>
      <c r="D110" s="878"/>
      <c r="E110" s="860"/>
      <c r="I110" s="868"/>
    </row>
    <row r="111" spans="1:11" s="52" customFormat="1" ht="12.75">
      <c r="A111" s="857"/>
      <c r="B111" s="865"/>
      <c r="C111" s="886"/>
      <c r="D111" s="878"/>
      <c r="E111" s="860"/>
      <c r="F111" s="861"/>
      <c r="G111" s="868"/>
      <c r="H111" s="861"/>
      <c r="I111" s="868"/>
      <c r="K111" s="1020"/>
    </row>
    <row r="112" spans="1:11" s="52" customFormat="1" ht="12.75">
      <c r="A112" s="857"/>
      <c r="B112" s="865"/>
      <c r="C112" s="886"/>
      <c r="D112" s="879"/>
      <c r="E112" s="860"/>
      <c r="F112" s="861"/>
      <c r="G112" s="868"/>
      <c r="H112" s="861"/>
      <c r="I112" s="868"/>
      <c r="K112" s="1020"/>
    </row>
    <row r="113" spans="1:11" ht="13.5" customHeight="1">
      <c r="A113" s="857"/>
      <c r="B113" s="860"/>
      <c r="C113" s="877"/>
      <c r="D113" s="877"/>
      <c r="E113" s="860"/>
      <c r="I113" s="868"/>
    </row>
    <row r="114" spans="1:11" ht="13.5" customHeight="1">
      <c r="B114" s="840"/>
      <c r="C114" s="888"/>
      <c r="D114" s="889"/>
      <c r="E114" s="887"/>
      <c r="I114" s="868"/>
    </row>
    <row r="115" spans="1:11" ht="13.5" customHeight="1">
      <c r="B115" s="848"/>
      <c r="C115" s="890"/>
      <c r="D115" s="425"/>
      <c r="I115" s="868"/>
    </row>
    <row r="116" spans="1:11" ht="13.5" customHeight="1">
      <c r="I116" s="868"/>
    </row>
    <row r="117" spans="1:11" ht="13.5" customHeight="1">
      <c r="I117" s="868"/>
    </row>
    <row r="118" spans="1:11" ht="13.5" customHeight="1">
      <c r="B118" s="840"/>
      <c r="C118" s="888"/>
      <c r="D118" s="889"/>
      <c r="E118" s="887"/>
      <c r="I118" s="868"/>
    </row>
    <row r="119" spans="1:11" ht="13.5" customHeight="1">
      <c r="B119" s="848"/>
      <c r="C119" s="890"/>
      <c r="D119" s="425"/>
      <c r="I119" s="868"/>
    </row>
    <row r="120" spans="1:11" s="52" customFormat="1" ht="12.75">
      <c r="A120" s="887"/>
      <c r="B120" s="839"/>
      <c r="C120" s="51"/>
      <c r="D120" s="891"/>
      <c r="E120" s="839"/>
      <c r="F120" s="861"/>
      <c r="G120" s="868"/>
      <c r="H120" s="861"/>
      <c r="I120" s="868"/>
      <c r="K120" s="1020"/>
    </row>
    <row r="121" spans="1:11" ht="13.5" customHeight="1">
      <c r="D121" s="891"/>
      <c r="I121" s="868"/>
    </row>
    <row r="122" spans="1:11" ht="13.5" customHeight="1">
      <c r="D122" s="891"/>
      <c r="I122" s="868"/>
    </row>
    <row r="123" spans="1:11" ht="13.5" customHeight="1">
      <c r="D123" s="891"/>
      <c r="I123" s="868"/>
    </row>
    <row r="124" spans="1:11" ht="13.5" customHeight="1">
      <c r="D124" s="891"/>
      <c r="I124" s="868"/>
    </row>
    <row r="125" spans="1:11" ht="13.5" customHeight="1">
      <c r="I125" s="868"/>
    </row>
    <row r="126" spans="1:11" ht="13.5" customHeight="1">
      <c r="I126" s="868"/>
    </row>
    <row r="127" spans="1:11" ht="13.5" customHeight="1">
      <c r="B127" s="848"/>
      <c r="C127" s="890"/>
      <c r="D127" s="425"/>
      <c r="I127" s="868"/>
    </row>
    <row r="128" spans="1:11" ht="13.5" customHeight="1">
      <c r="D128" s="892"/>
      <c r="I128" s="868"/>
    </row>
    <row r="129" spans="1:11" ht="13.5" customHeight="1">
      <c r="I129" s="868"/>
    </row>
    <row r="130" spans="1:11" ht="13.5" customHeight="1">
      <c r="I130" s="868"/>
    </row>
    <row r="131" spans="1:11" ht="13.5" customHeight="1">
      <c r="I131" s="868"/>
    </row>
    <row r="132" spans="1:11" ht="13.5" customHeight="1">
      <c r="I132" s="868"/>
    </row>
    <row r="133" spans="1:11" ht="13.5" customHeight="1">
      <c r="I133" s="868"/>
    </row>
    <row r="134" spans="1:11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868"/>
      <c r="K134" s="1021"/>
    </row>
    <row r="135" spans="1:11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868"/>
      <c r="K135" s="1021"/>
    </row>
    <row r="136" spans="1:11" s="113" customFormat="1" ht="13.5" customHeight="1">
      <c r="A136" s="887"/>
      <c r="B136" s="839"/>
      <c r="C136" s="51"/>
      <c r="D136" s="51"/>
      <c r="E136" s="839"/>
      <c r="F136" s="861"/>
      <c r="G136" s="868"/>
      <c r="H136" s="861"/>
      <c r="I136" s="868"/>
      <c r="K136" s="1021"/>
    </row>
    <row r="137" spans="1:11" s="113" customFormat="1" ht="13.5" customHeight="1">
      <c r="A137" s="887"/>
      <c r="B137" s="839"/>
      <c r="C137" s="51"/>
      <c r="D137" s="51"/>
      <c r="E137" s="839"/>
      <c r="F137" s="861"/>
      <c r="G137" s="868"/>
      <c r="H137" s="861"/>
      <c r="I137" s="868"/>
      <c r="K137" s="1021"/>
    </row>
    <row r="138" spans="1:11" s="113" customFormat="1" ht="13.5" customHeight="1">
      <c r="A138" s="887"/>
      <c r="B138" s="839"/>
      <c r="C138" s="51"/>
      <c r="D138" s="51"/>
      <c r="E138" s="839"/>
      <c r="F138" s="861"/>
      <c r="G138" s="868"/>
      <c r="H138" s="861"/>
      <c r="I138" s="868"/>
      <c r="K138" s="1021"/>
    </row>
    <row r="139" spans="1:11" s="113" customFormat="1" ht="13.5" customHeight="1">
      <c r="A139" s="887"/>
      <c r="B139" s="839"/>
      <c r="C139" s="51"/>
      <c r="D139" s="51"/>
      <c r="E139" s="839"/>
      <c r="F139" s="861"/>
      <c r="G139" s="868"/>
      <c r="H139" s="861"/>
      <c r="I139" s="868"/>
      <c r="K139" s="1021"/>
    </row>
    <row r="140" spans="1:11" s="113" customFormat="1" ht="13.5" customHeight="1">
      <c r="A140" s="887"/>
      <c r="B140" s="839"/>
      <c r="C140" s="51"/>
      <c r="D140" s="51"/>
      <c r="E140" s="839"/>
      <c r="F140" s="861"/>
      <c r="G140" s="868"/>
      <c r="H140" s="861"/>
      <c r="I140" s="868"/>
      <c r="K140" s="1021"/>
    </row>
    <row r="141" spans="1:11" s="113" customFormat="1" ht="13.5" customHeight="1">
      <c r="A141" s="887"/>
      <c r="B141" s="839"/>
      <c r="C141" s="51"/>
      <c r="D141" s="51"/>
      <c r="E141" s="839"/>
      <c r="F141" s="861"/>
      <c r="G141" s="868"/>
      <c r="H141" s="861"/>
      <c r="I141" s="868"/>
      <c r="K141" s="1021"/>
    </row>
    <row r="142" spans="1:11" s="113" customFormat="1" ht="13.5" customHeight="1">
      <c r="A142" s="887"/>
      <c r="B142" s="839"/>
      <c r="C142" s="51"/>
      <c r="D142" s="51"/>
      <c r="E142" s="839"/>
      <c r="F142" s="861"/>
      <c r="G142" s="868"/>
      <c r="H142" s="861"/>
      <c r="I142" s="868"/>
      <c r="K142" s="1021"/>
    </row>
    <row r="143" spans="1:11" s="113" customFormat="1" ht="13.5" customHeight="1">
      <c r="A143" s="887"/>
      <c r="B143" s="839"/>
      <c r="C143" s="51"/>
      <c r="D143" s="51"/>
      <c r="E143" s="839"/>
      <c r="F143" s="861"/>
      <c r="G143" s="868"/>
      <c r="H143" s="861"/>
      <c r="I143" s="868"/>
      <c r="K143" s="1021"/>
    </row>
    <row r="144" spans="1:11" s="113" customFormat="1" ht="13.5" customHeight="1">
      <c r="A144" s="887"/>
      <c r="B144" s="839"/>
      <c r="C144" s="51"/>
      <c r="D144" s="51"/>
      <c r="E144" s="839"/>
      <c r="F144" s="861"/>
      <c r="G144" s="868"/>
      <c r="H144" s="861"/>
      <c r="I144" s="868"/>
      <c r="K144" s="1021"/>
    </row>
    <row r="145" spans="1:11" s="113" customFormat="1" ht="13.5" customHeight="1">
      <c r="A145" s="887"/>
      <c r="B145" s="839"/>
      <c r="C145" s="51"/>
      <c r="D145" s="51"/>
      <c r="E145" s="839"/>
      <c r="F145" s="861"/>
      <c r="G145" s="868"/>
      <c r="H145" s="861"/>
      <c r="I145" s="868"/>
      <c r="K145" s="1021"/>
    </row>
    <row r="146" spans="1:11" s="113" customFormat="1" ht="13.5" customHeight="1">
      <c r="A146" s="887"/>
      <c r="B146" s="839"/>
      <c r="C146" s="51"/>
      <c r="D146" s="51"/>
      <c r="E146" s="839"/>
      <c r="F146" s="861"/>
      <c r="G146" s="868"/>
      <c r="H146" s="861"/>
      <c r="I146" s="868"/>
      <c r="K146" s="1021"/>
    </row>
    <row r="147" spans="1:11" s="113" customFormat="1" ht="13.5" customHeight="1">
      <c r="A147" s="887"/>
      <c r="B147" s="839"/>
      <c r="C147" s="51"/>
      <c r="D147" s="51"/>
      <c r="E147" s="839"/>
      <c r="F147" s="861"/>
      <c r="G147" s="868"/>
      <c r="H147" s="861"/>
      <c r="I147" s="868"/>
      <c r="K147" s="1021"/>
    </row>
    <row r="148" spans="1:11" s="113" customFormat="1" ht="13.5" customHeight="1">
      <c r="A148" s="887"/>
      <c r="B148" s="839"/>
      <c r="C148" s="51"/>
      <c r="D148" s="51"/>
      <c r="E148" s="839"/>
      <c r="F148" s="861"/>
      <c r="G148" s="868"/>
      <c r="H148" s="861"/>
      <c r="I148" s="868"/>
      <c r="K148" s="1021"/>
    </row>
    <row r="149" spans="1:11" s="113" customFormat="1" ht="13.5" customHeight="1">
      <c r="A149" s="887"/>
      <c r="B149" s="839"/>
      <c r="C149" s="51"/>
      <c r="D149" s="51"/>
      <c r="E149" s="839"/>
      <c r="F149" s="861"/>
      <c r="G149" s="868"/>
      <c r="H149" s="861"/>
      <c r="I149" s="51"/>
      <c r="K149" s="1021"/>
    </row>
    <row r="150" spans="1:11" s="113" customFormat="1" ht="13.5" customHeight="1">
      <c r="A150" s="887"/>
      <c r="B150" s="839"/>
      <c r="C150" s="51"/>
      <c r="D150" s="51"/>
      <c r="E150" s="839"/>
      <c r="F150" s="861"/>
      <c r="G150" s="868"/>
      <c r="H150" s="861"/>
      <c r="I150" s="51"/>
      <c r="K150" s="1021"/>
    </row>
    <row r="151" spans="1:11" s="113" customFormat="1" ht="13.5" customHeight="1">
      <c r="A151" s="887"/>
      <c r="B151" s="839"/>
      <c r="C151" s="51"/>
      <c r="D151" s="51"/>
      <c r="E151" s="839"/>
      <c r="F151" s="861"/>
      <c r="G151" s="868"/>
      <c r="H151" s="861"/>
      <c r="I151" s="51"/>
      <c r="K151" s="1021"/>
    </row>
    <row r="152" spans="1:11" s="113" customFormat="1" ht="13.5" customHeight="1">
      <c r="A152" s="887"/>
      <c r="B152" s="839"/>
      <c r="C152" s="51"/>
      <c r="D152" s="51"/>
      <c r="E152" s="839"/>
      <c r="F152" s="861"/>
      <c r="G152" s="868"/>
      <c r="H152" s="861"/>
      <c r="I152" s="51"/>
      <c r="K152" s="1021"/>
    </row>
    <row r="153" spans="1:11" s="113" customFormat="1" ht="13.5" customHeight="1">
      <c r="A153" s="887"/>
      <c r="B153" s="839"/>
      <c r="C153" s="51"/>
      <c r="D153" s="51"/>
      <c r="E153" s="839"/>
      <c r="F153" s="861"/>
      <c r="G153" s="868"/>
      <c r="H153" s="861"/>
      <c r="I153" s="51"/>
      <c r="K153" s="1021"/>
    </row>
    <row r="154" spans="1:11" s="113" customFormat="1" ht="13.5" customHeight="1">
      <c r="A154" s="887"/>
      <c r="B154" s="839"/>
      <c r="C154" s="51"/>
      <c r="D154" s="51"/>
      <c r="E154" s="839"/>
      <c r="F154" s="861"/>
      <c r="G154" s="868"/>
      <c r="H154" s="861"/>
      <c r="I154" s="51"/>
      <c r="K154" s="1021"/>
    </row>
    <row r="155" spans="1:11" s="113" customFormat="1" ht="13.5" customHeight="1">
      <c r="A155" s="887"/>
      <c r="B155" s="839"/>
      <c r="C155" s="51"/>
      <c r="D155" s="51"/>
      <c r="E155" s="839"/>
      <c r="F155" s="861"/>
      <c r="G155" s="868"/>
      <c r="H155" s="861"/>
      <c r="I155" s="51"/>
      <c r="K155" s="1021"/>
    </row>
    <row r="156" spans="1:11" s="113" customFormat="1" ht="13.5" customHeight="1">
      <c r="A156" s="887"/>
      <c r="B156" s="839"/>
      <c r="C156" s="51"/>
      <c r="D156" s="51"/>
      <c r="E156" s="839"/>
      <c r="F156" s="861"/>
      <c r="G156" s="868"/>
      <c r="H156" s="861"/>
      <c r="I156" s="51"/>
      <c r="K156" s="1021"/>
    </row>
    <row r="157" spans="1:11" s="113" customFormat="1" ht="13.5" customHeight="1">
      <c r="A157" s="887"/>
      <c r="B157" s="839"/>
      <c r="C157" s="51"/>
      <c r="D157" s="51"/>
      <c r="E157" s="839"/>
      <c r="F157" s="861"/>
      <c r="G157" s="868"/>
      <c r="H157" s="861"/>
      <c r="I157" s="51"/>
      <c r="K157" s="1021"/>
    </row>
    <row r="158" spans="1:11" s="113" customFormat="1" ht="13.5" customHeight="1">
      <c r="A158" s="887"/>
      <c r="B158" s="839"/>
      <c r="C158" s="51"/>
      <c r="D158" s="51"/>
      <c r="E158" s="839"/>
      <c r="F158" s="861"/>
      <c r="G158" s="868"/>
      <c r="H158" s="861"/>
      <c r="I158" s="51"/>
      <c r="K158" s="1021"/>
    </row>
    <row r="159" spans="1:11" s="113" customFormat="1" ht="13.5" customHeight="1">
      <c r="A159" s="887"/>
      <c r="B159" s="839"/>
      <c r="C159" s="51"/>
      <c r="D159" s="51"/>
      <c r="E159" s="839"/>
      <c r="F159" s="861"/>
      <c r="G159" s="868"/>
      <c r="H159" s="861"/>
      <c r="I159" s="51"/>
      <c r="K159" s="1021"/>
    </row>
    <row r="160" spans="1:11" s="113" customFormat="1" ht="13.5" customHeight="1">
      <c r="A160" s="887"/>
      <c r="B160" s="839"/>
      <c r="C160" s="51"/>
      <c r="D160" s="51"/>
      <c r="E160" s="839"/>
      <c r="F160" s="861"/>
      <c r="G160" s="868"/>
      <c r="H160" s="861"/>
      <c r="I160" s="51"/>
      <c r="K160" s="1021"/>
    </row>
    <row r="161" spans="1:11" s="113" customFormat="1" ht="13.5" customHeight="1">
      <c r="A161" s="887"/>
      <c r="B161" s="839"/>
      <c r="C161" s="51"/>
      <c r="D161" s="51"/>
      <c r="E161" s="839"/>
      <c r="F161" s="861"/>
      <c r="G161" s="868"/>
      <c r="H161" s="861"/>
      <c r="I161" s="51"/>
      <c r="K161" s="1021"/>
    </row>
    <row r="162" spans="1:11" s="113" customFormat="1" ht="13.5" customHeight="1">
      <c r="A162" s="887"/>
      <c r="B162" s="839"/>
      <c r="C162" s="51"/>
      <c r="D162" s="51"/>
      <c r="E162" s="839"/>
      <c r="F162" s="861"/>
      <c r="G162" s="868"/>
      <c r="H162" s="861"/>
      <c r="I162" s="51"/>
      <c r="K162" s="1021"/>
    </row>
    <row r="163" spans="1:11" s="113" customFormat="1" ht="13.5" customHeight="1">
      <c r="A163" s="887"/>
      <c r="B163" s="839"/>
      <c r="C163" s="51"/>
      <c r="D163" s="51"/>
      <c r="E163" s="839"/>
      <c r="F163" s="861"/>
      <c r="G163" s="868"/>
      <c r="H163" s="861"/>
      <c r="I163" s="51"/>
      <c r="K163" s="1021"/>
    </row>
    <row r="164" spans="1:11" s="113" customFormat="1" ht="13.5" customHeight="1">
      <c r="A164" s="887"/>
      <c r="B164" s="839"/>
      <c r="C164" s="51"/>
      <c r="D164" s="51"/>
      <c r="E164" s="839"/>
      <c r="F164" s="861"/>
      <c r="G164" s="868"/>
      <c r="H164" s="861"/>
      <c r="I164" s="51"/>
      <c r="K164" s="1021"/>
    </row>
    <row r="165" spans="1:11" s="113" customFormat="1" ht="13.5" customHeight="1">
      <c r="A165" s="887"/>
      <c r="B165" s="839"/>
      <c r="C165" s="51"/>
      <c r="D165" s="51"/>
      <c r="E165" s="839"/>
      <c r="F165" s="861"/>
      <c r="G165" s="868"/>
      <c r="H165" s="861"/>
      <c r="I165" s="51"/>
      <c r="K165" s="1021"/>
    </row>
    <row r="166" spans="1:11" s="113" customFormat="1" ht="13.5" customHeight="1">
      <c r="A166" s="887"/>
      <c r="B166" s="839"/>
      <c r="C166" s="51"/>
      <c r="D166" s="51"/>
      <c r="E166" s="839"/>
      <c r="F166" s="861"/>
      <c r="G166" s="868"/>
      <c r="H166" s="861"/>
      <c r="I166" s="51"/>
      <c r="K166" s="1021"/>
    </row>
    <row r="167" spans="1:11" s="113" customFormat="1" ht="13.5" customHeight="1">
      <c r="A167" s="887"/>
      <c r="B167" s="839"/>
      <c r="C167" s="51"/>
      <c r="D167" s="51"/>
      <c r="E167" s="839"/>
      <c r="F167" s="861"/>
      <c r="G167" s="868"/>
      <c r="H167" s="861"/>
      <c r="I167" s="51"/>
      <c r="K167" s="1021"/>
    </row>
    <row r="168" spans="1:11" ht="13.5" customHeight="1">
      <c r="H168" s="51"/>
    </row>
    <row r="169" spans="1:11" ht="13.5" customHeight="1">
      <c r="H169" s="51"/>
    </row>
    <row r="170" spans="1:11" ht="13.5" customHeight="1">
      <c r="H170" s="51"/>
    </row>
    <row r="171" spans="1:11" ht="13.5" customHeight="1">
      <c r="H171" s="51"/>
    </row>
    <row r="172" spans="1:11" ht="13.5" customHeight="1">
      <c r="H172" s="51"/>
    </row>
    <row r="173" spans="1:11" ht="13.5" customHeight="1">
      <c r="H173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2">
    <tabColor rgb="FFFFFF99"/>
  </sheetPr>
  <dimension ref="A1:I141"/>
  <sheetViews>
    <sheetView view="pageBreakPreview" zoomScaleNormal="115" zoomScaleSheetLayoutView="100" workbookViewId="0">
      <selection activeCell="F19" sqref="F19"/>
    </sheetView>
  </sheetViews>
  <sheetFormatPr defaultRowHeight="13.5" customHeight="1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thickBot="1">
      <c r="A1" s="893" t="s">
        <v>156</v>
      </c>
      <c r="B1" s="894"/>
      <c r="C1" s="895" t="s">
        <v>2</v>
      </c>
      <c r="D1" s="895"/>
      <c r="E1" s="894"/>
      <c r="H1" s="898" t="s">
        <v>157</v>
      </c>
    </row>
    <row r="2" spans="1:9" s="897" customFormat="1" ht="12.75">
      <c r="A2" s="893"/>
      <c r="B2" s="894"/>
      <c r="C2" s="895"/>
      <c r="D2" s="895"/>
      <c r="E2" s="894"/>
      <c r="H2" s="895"/>
    </row>
    <row r="3" spans="1:9" s="897" customFormat="1" ht="12.75">
      <c r="A3" s="893" t="s">
        <v>158</v>
      </c>
      <c r="B3" s="894"/>
      <c r="C3" s="895" t="s">
        <v>1525</v>
      </c>
      <c r="D3" s="895"/>
      <c r="E3" s="894"/>
      <c r="H3" s="895"/>
    </row>
    <row r="4" spans="1:9" ht="12.75">
      <c r="A4" s="834" t="s">
        <v>183</v>
      </c>
      <c r="B4" s="899"/>
      <c r="C4" s="900" t="s">
        <v>1526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 ht="12.75">
      <c r="A9" s="857"/>
      <c r="B9" s="901">
        <v>451120</v>
      </c>
      <c r="C9" s="842"/>
      <c r="D9" s="843" t="s">
        <v>185</v>
      </c>
      <c r="F9" s="51"/>
      <c r="G9" s="51"/>
      <c r="H9" s="847">
        <f>SUM(H11:H12)</f>
        <v>0</v>
      </c>
    </row>
    <row r="10" spans="1:9" ht="12.75">
      <c r="A10" s="839"/>
      <c r="F10" s="51"/>
      <c r="G10" s="51"/>
      <c r="H10" s="51"/>
    </row>
    <row r="11" spans="1:9" ht="12.75">
      <c r="A11" s="953" t="s">
        <v>173</v>
      </c>
      <c r="B11" s="850"/>
      <c r="C11" s="956" t="s">
        <v>186</v>
      </c>
      <c r="D11" s="914" t="s">
        <v>187</v>
      </c>
      <c r="E11" s="1017" t="s">
        <v>188</v>
      </c>
      <c r="F11" s="1018">
        <v>6.6</v>
      </c>
      <c r="G11" s="1275"/>
      <c r="H11" s="855">
        <f>ROUND(F11*G11,2)</f>
        <v>0</v>
      </c>
      <c r="I11" s="1275"/>
    </row>
    <row r="12" spans="1:9" ht="12.75">
      <c r="A12" s="953" t="s">
        <v>177</v>
      </c>
      <c r="B12" s="850"/>
      <c r="C12" s="902" t="s">
        <v>199</v>
      </c>
      <c r="D12" s="903" t="s">
        <v>200</v>
      </c>
      <c r="E12" s="1017" t="s">
        <v>188</v>
      </c>
      <c r="F12" s="1018">
        <v>1.2</v>
      </c>
      <c r="G12" s="1275"/>
      <c r="H12" s="855">
        <f>ROUND(F12*G12,2)</f>
        <v>0</v>
      </c>
      <c r="I12" s="1275"/>
    </row>
    <row r="13" spans="1:9" ht="12.75">
      <c r="A13" s="857"/>
      <c r="B13" s="874"/>
      <c r="D13" s="876"/>
      <c r="E13" s="860"/>
      <c r="H13" s="868"/>
      <c r="I13" s="868"/>
    </row>
    <row r="14" spans="1:9" ht="12.75">
      <c r="A14" s="857"/>
      <c r="B14" s="901">
        <v>452341</v>
      </c>
      <c r="C14" s="842"/>
      <c r="D14" s="843" t="s">
        <v>172</v>
      </c>
      <c r="F14" s="51"/>
      <c r="G14" s="51"/>
      <c r="H14" s="847">
        <f>SUM(H16:H26)</f>
        <v>0</v>
      </c>
    </row>
    <row r="15" spans="1:9" ht="12.75">
      <c r="A15" s="857"/>
      <c r="B15" s="901"/>
      <c r="C15" s="842"/>
      <c r="D15" s="843"/>
      <c r="F15" s="51"/>
      <c r="G15" s="51"/>
      <c r="H15" s="51"/>
    </row>
    <row r="16" spans="1:9" ht="25.5">
      <c r="A16" s="953" t="s">
        <v>191</v>
      </c>
      <c r="B16" s="850"/>
      <c r="C16" s="956" t="s">
        <v>174</v>
      </c>
      <c r="D16" s="914" t="s">
        <v>281</v>
      </c>
      <c r="E16" s="1017" t="s">
        <v>176</v>
      </c>
      <c r="F16" s="1018">
        <v>310</v>
      </c>
      <c r="G16" s="1275"/>
      <c r="H16" s="855">
        <f>ROUND(F16*G16,2)</f>
        <v>0</v>
      </c>
      <c r="I16" s="1275"/>
    </row>
    <row r="17" spans="1:9" ht="25.5">
      <c r="A17" s="953" t="s">
        <v>194</v>
      </c>
      <c r="B17" s="850"/>
      <c r="C17" s="956" t="s">
        <v>178</v>
      </c>
      <c r="D17" s="914" t="s">
        <v>282</v>
      </c>
      <c r="E17" s="1017" t="s">
        <v>180</v>
      </c>
      <c r="F17" s="1018">
        <v>4</v>
      </c>
      <c r="G17" s="1275"/>
      <c r="H17" s="855">
        <f t="shared" ref="H17:H26" si="0">ROUND(F17*G17,2)</f>
        <v>0</v>
      </c>
      <c r="I17" s="1275"/>
    </row>
    <row r="18" spans="1:9" ht="25.5">
      <c r="A18" s="953" t="s">
        <v>198</v>
      </c>
      <c r="B18" s="850"/>
      <c r="C18" s="956" t="s">
        <v>178</v>
      </c>
      <c r="D18" s="914" t="s">
        <v>283</v>
      </c>
      <c r="E18" s="1017" t="s">
        <v>180</v>
      </c>
      <c r="F18" s="1018">
        <v>4</v>
      </c>
      <c r="G18" s="1275"/>
      <c r="H18" s="855">
        <f t="shared" si="0"/>
        <v>0</v>
      </c>
      <c r="I18" s="1275"/>
    </row>
    <row r="19" spans="1:9" ht="25.5">
      <c r="A19" s="953" t="s">
        <v>201</v>
      </c>
      <c r="B19" s="850"/>
      <c r="C19" s="956" t="s">
        <v>251</v>
      </c>
      <c r="D19" s="914" t="s">
        <v>284</v>
      </c>
      <c r="E19" s="1017" t="s">
        <v>180</v>
      </c>
      <c r="F19" s="1018">
        <v>1</v>
      </c>
      <c r="G19" s="1275"/>
      <c r="H19" s="855">
        <f t="shared" si="0"/>
        <v>0</v>
      </c>
      <c r="I19" s="1275"/>
    </row>
    <row r="20" spans="1:9" ht="25.5">
      <c r="A20" s="953" t="s">
        <v>204</v>
      </c>
      <c r="B20" s="850"/>
      <c r="C20" s="956" t="s">
        <v>251</v>
      </c>
      <c r="D20" s="914" t="s">
        <v>285</v>
      </c>
      <c r="E20" s="1017" t="s">
        <v>180</v>
      </c>
      <c r="F20" s="1018">
        <v>4</v>
      </c>
      <c r="G20" s="1275"/>
      <c r="H20" s="855">
        <f t="shared" si="0"/>
        <v>0</v>
      </c>
      <c r="I20" s="1275"/>
    </row>
    <row r="21" spans="1:9" ht="25.5">
      <c r="A21" s="953" t="s">
        <v>207</v>
      </c>
      <c r="B21" s="850"/>
      <c r="C21" s="956" t="s">
        <v>174</v>
      </c>
      <c r="D21" s="914" t="s">
        <v>286</v>
      </c>
      <c r="E21" s="1017" t="s">
        <v>176</v>
      </c>
      <c r="F21" s="1018">
        <v>20</v>
      </c>
      <c r="G21" s="1275"/>
      <c r="H21" s="855">
        <f t="shared" si="0"/>
        <v>0</v>
      </c>
      <c r="I21" s="1275"/>
    </row>
    <row r="22" spans="1:9" ht="25.5">
      <c r="A22" s="953" t="s">
        <v>209</v>
      </c>
      <c r="B22" s="850"/>
      <c r="C22" s="956" t="s">
        <v>287</v>
      </c>
      <c r="D22" s="914" t="s">
        <v>1393</v>
      </c>
      <c r="E22" s="1017" t="s">
        <v>176</v>
      </c>
      <c r="F22" s="1018">
        <v>20</v>
      </c>
      <c r="G22" s="1275"/>
      <c r="H22" s="855">
        <f t="shared" si="0"/>
        <v>0</v>
      </c>
      <c r="I22" s="1275"/>
    </row>
    <row r="23" spans="1:9" ht="25.5">
      <c r="A23" s="953" t="s">
        <v>211</v>
      </c>
      <c r="B23" s="850"/>
      <c r="C23" s="956" t="s">
        <v>287</v>
      </c>
      <c r="D23" s="914" t="s">
        <v>288</v>
      </c>
      <c r="E23" s="1017" t="s">
        <v>176</v>
      </c>
      <c r="F23" s="1018">
        <v>20</v>
      </c>
      <c r="G23" s="1275"/>
      <c r="H23" s="855">
        <f t="shared" si="0"/>
        <v>0</v>
      </c>
      <c r="I23" s="1275"/>
    </row>
    <row r="24" spans="1:9" ht="25.5">
      <c r="A24" s="953" t="s">
        <v>213</v>
      </c>
      <c r="B24" s="850"/>
      <c r="C24" s="956" t="s">
        <v>287</v>
      </c>
      <c r="D24" s="914" t="s">
        <v>289</v>
      </c>
      <c r="E24" s="1017" t="s">
        <v>176</v>
      </c>
      <c r="F24" s="1018">
        <v>20</v>
      </c>
      <c r="G24" s="1275"/>
      <c r="H24" s="855">
        <f t="shared" si="0"/>
        <v>0</v>
      </c>
      <c r="I24" s="1275"/>
    </row>
    <row r="25" spans="1:9" ht="25.5">
      <c r="A25" s="953" t="s">
        <v>215</v>
      </c>
      <c r="B25" s="850"/>
      <c r="C25" s="956" t="s">
        <v>269</v>
      </c>
      <c r="D25" s="903" t="s">
        <v>270</v>
      </c>
      <c r="E25" s="904" t="s">
        <v>267</v>
      </c>
      <c r="F25" s="1018">
        <v>12</v>
      </c>
      <c r="G25" s="1275"/>
      <c r="H25" s="855">
        <f t="shared" si="0"/>
        <v>0</v>
      </c>
      <c r="I25" s="1275"/>
    </row>
    <row r="26" spans="1:9" ht="25.5">
      <c r="A26" s="953" t="s">
        <v>217</v>
      </c>
      <c r="B26" s="850"/>
      <c r="C26" s="956" t="s">
        <v>269</v>
      </c>
      <c r="D26" s="903" t="s">
        <v>271</v>
      </c>
      <c r="E26" s="904" t="s">
        <v>267</v>
      </c>
      <c r="F26" s="1018">
        <v>18</v>
      </c>
      <c r="G26" s="1275"/>
      <c r="H26" s="855">
        <f t="shared" si="0"/>
        <v>0</v>
      </c>
      <c r="I26" s="1275"/>
    </row>
    <row r="27" spans="1:9" ht="12.75">
      <c r="A27" s="857"/>
      <c r="B27" s="865"/>
      <c r="C27" s="886"/>
      <c r="D27" s="878"/>
      <c r="E27" s="860"/>
    </row>
    <row r="28" spans="1:9" ht="15">
      <c r="A28" s="857"/>
      <c r="B28" s="860"/>
      <c r="C28" s="877"/>
      <c r="D28" s="869" t="s">
        <v>181</v>
      </c>
      <c r="E28" s="870"/>
      <c r="F28" s="871"/>
      <c r="G28" s="872"/>
      <c r="H28" s="873">
        <f>H9+H14</f>
        <v>0</v>
      </c>
    </row>
    <row r="29" spans="1:9" ht="12.75">
      <c r="A29" s="857"/>
      <c r="B29" s="874"/>
      <c r="C29" s="875"/>
      <c r="D29" s="876"/>
      <c r="E29" s="857"/>
    </row>
    <row r="30" spans="1:9" ht="12.75">
      <c r="A30" s="857"/>
      <c r="B30" s="874"/>
      <c r="C30" s="875"/>
      <c r="E30" s="860"/>
    </row>
    <row r="31" spans="1:9" ht="12.75">
      <c r="A31" s="857"/>
      <c r="B31" s="874"/>
      <c r="C31" s="875"/>
      <c r="D31" s="876"/>
      <c r="E31" s="860"/>
    </row>
    <row r="32" spans="1:9" s="52" customFormat="1" ht="12.75" customHeight="1">
      <c r="A32" s="857"/>
      <c r="B32" s="874"/>
      <c r="C32" s="875"/>
      <c r="D32" s="876"/>
      <c r="E32" s="860"/>
      <c r="F32" s="861"/>
      <c r="G32" s="868"/>
      <c r="H32" s="861"/>
    </row>
    <row r="33" spans="1:8" s="52" customFormat="1" ht="12.75">
      <c r="A33" s="857"/>
      <c r="B33" s="874"/>
      <c r="C33" s="875"/>
      <c r="D33" s="876"/>
      <c r="E33" s="860"/>
      <c r="F33" s="861"/>
      <c r="G33" s="868"/>
      <c r="H33" s="861"/>
    </row>
    <row r="34" spans="1:8" ht="12.75">
      <c r="A34" s="857"/>
      <c r="B34" s="874"/>
      <c r="C34" s="875"/>
      <c r="D34" s="876"/>
      <c r="E34" s="860"/>
    </row>
    <row r="35" spans="1:8" s="52" customFormat="1" ht="12.75" customHeight="1">
      <c r="A35" s="857"/>
      <c r="B35" s="874"/>
      <c r="C35" s="875"/>
      <c r="D35" s="876"/>
      <c r="E35" s="860"/>
      <c r="F35" s="861"/>
      <c r="G35" s="868"/>
      <c r="H35" s="861"/>
    </row>
    <row r="36" spans="1:8" ht="12.75">
      <c r="A36" s="857"/>
      <c r="B36" s="865"/>
      <c r="C36" s="866"/>
      <c r="D36" s="879"/>
      <c r="E36" s="860"/>
    </row>
    <row r="37" spans="1:8" ht="12.75">
      <c r="A37" s="857"/>
      <c r="B37" s="865"/>
      <c r="C37" s="866"/>
      <c r="D37" s="879"/>
      <c r="E37" s="860"/>
    </row>
    <row r="38" spans="1:8" ht="12.75">
      <c r="A38" s="857"/>
      <c r="B38" s="865"/>
      <c r="C38" s="866"/>
      <c r="D38" s="879"/>
      <c r="E38" s="860"/>
    </row>
    <row r="39" spans="1:8" ht="15.75">
      <c r="A39" s="857"/>
      <c r="B39" s="880"/>
      <c r="C39" s="881"/>
      <c r="D39" s="867"/>
      <c r="E39" s="882"/>
    </row>
    <row r="40" spans="1:8" ht="12.75">
      <c r="A40" s="857"/>
      <c r="B40" s="874"/>
      <c r="C40" s="883"/>
      <c r="D40" s="876"/>
      <c r="E40" s="857"/>
    </row>
    <row r="41" spans="1:8" s="52" customFormat="1" ht="12.75" customHeight="1">
      <c r="A41" s="857"/>
      <c r="B41" s="865"/>
      <c r="C41" s="866"/>
      <c r="D41" s="878"/>
      <c r="E41" s="860"/>
      <c r="F41" s="861"/>
      <c r="G41" s="868"/>
      <c r="H41" s="861"/>
    </row>
    <row r="42" spans="1:8" s="52" customFormat="1" ht="12.75" customHeight="1">
      <c r="A42" s="857"/>
      <c r="B42" s="880"/>
      <c r="C42" s="881"/>
      <c r="D42" s="867"/>
      <c r="E42" s="882"/>
      <c r="F42" s="861"/>
      <c r="G42" s="868"/>
      <c r="H42" s="861"/>
    </row>
    <row r="43" spans="1:8" ht="12.75">
      <c r="A43" s="857"/>
      <c r="B43" s="865"/>
      <c r="C43" s="866"/>
      <c r="D43" s="867"/>
      <c r="E43" s="860"/>
    </row>
    <row r="44" spans="1:8" ht="12.75">
      <c r="A44" s="857"/>
      <c r="B44" s="865"/>
      <c r="C44" s="866"/>
      <c r="D44" s="867"/>
      <c r="E44" s="860"/>
    </row>
    <row r="45" spans="1:8" ht="12.75">
      <c r="A45" s="857"/>
      <c r="B45" s="865"/>
      <c r="C45" s="866"/>
      <c r="D45" s="879"/>
      <c r="E45" s="860"/>
    </row>
    <row r="46" spans="1:8" ht="12.75">
      <c r="A46" s="857"/>
      <c r="B46" s="865"/>
      <c r="C46" s="866"/>
      <c r="D46" s="879"/>
      <c r="E46" s="860"/>
    </row>
    <row r="47" spans="1:8" ht="12.75">
      <c r="A47" s="857"/>
      <c r="B47" s="865"/>
      <c r="C47" s="866"/>
      <c r="D47" s="879"/>
      <c r="E47" s="860"/>
    </row>
    <row r="48" spans="1:8" ht="15.75">
      <c r="A48" s="857"/>
      <c r="B48" s="880"/>
      <c r="C48" s="881"/>
      <c r="D48" s="867"/>
      <c r="E48" s="882"/>
    </row>
    <row r="49" spans="1:8" ht="15.75">
      <c r="A49" s="857"/>
      <c r="B49" s="880"/>
      <c r="C49" s="881"/>
      <c r="D49" s="884"/>
      <c r="E49" s="882"/>
    </row>
    <row r="50" spans="1:8" ht="12.75">
      <c r="A50" s="857"/>
      <c r="B50" s="865"/>
      <c r="C50" s="866"/>
      <c r="D50" s="878"/>
      <c r="E50" s="860"/>
    </row>
    <row r="51" spans="1:8" ht="12.75">
      <c r="A51" s="857"/>
      <c r="B51" s="865"/>
      <c r="C51" s="866"/>
      <c r="D51" s="867"/>
      <c r="E51" s="860"/>
    </row>
    <row r="52" spans="1:8" ht="12.75">
      <c r="A52" s="857"/>
      <c r="B52" s="865"/>
      <c r="C52" s="866"/>
      <c r="D52" s="867"/>
      <c r="E52" s="860"/>
    </row>
    <row r="53" spans="1:8" ht="12.75">
      <c r="A53" s="857"/>
      <c r="B53" s="865"/>
      <c r="C53" s="866"/>
      <c r="D53" s="879"/>
      <c r="E53" s="860"/>
    </row>
    <row r="54" spans="1:8" ht="12.75">
      <c r="A54" s="857"/>
      <c r="B54" s="865"/>
      <c r="C54" s="866"/>
      <c r="D54" s="879"/>
      <c r="E54" s="860"/>
    </row>
    <row r="55" spans="1:8" ht="12.75">
      <c r="A55" s="857"/>
      <c r="B55" s="865"/>
      <c r="C55" s="866"/>
      <c r="D55" s="879"/>
      <c r="E55" s="860"/>
    </row>
    <row r="56" spans="1:8" ht="12.75">
      <c r="A56" s="857"/>
      <c r="B56" s="865"/>
      <c r="C56" s="866"/>
      <c r="D56" s="867"/>
      <c r="E56" s="860"/>
    </row>
    <row r="57" spans="1:8" ht="12.75">
      <c r="A57" s="857"/>
      <c r="B57" s="865"/>
      <c r="C57" s="866"/>
      <c r="D57" s="879"/>
      <c r="E57" s="860"/>
    </row>
    <row r="58" spans="1:8" ht="12.75">
      <c r="A58" s="857"/>
      <c r="B58" s="865"/>
      <c r="C58" s="866"/>
      <c r="D58" s="878"/>
      <c r="E58" s="860"/>
    </row>
    <row r="59" spans="1:8" ht="13.5" customHeight="1">
      <c r="A59" s="857"/>
      <c r="B59" s="865"/>
      <c r="C59" s="866"/>
      <c r="D59" s="867"/>
      <c r="E59" s="860"/>
    </row>
    <row r="60" spans="1:8" ht="13.5" customHeight="1">
      <c r="A60" s="857"/>
      <c r="B60" s="865"/>
      <c r="C60" s="866"/>
      <c r="D60" s="879"/>
      <c r="E60" s="860"/>
    </row>
    <row r="61" spans="1:8" s="52" customFormat="1" ht="12.75">
      <c r="A61" s="857"/>
      <c r="B61" s="865"/>
      <c r="C61" s="866"/>
      <c r="D61" s="879"/>
      <c r="E61" s="860"/>
      <c r="F61" s="861"/>
      <c r="G61" s="868"/>
      <c r="H61" s="861"/>
    </row>
    <row r="62" spans="1:8" s="52" customFormat="1" ht="12.75">
      <c r="A62" s="857"/>
      <c r="B62" s="865"/>
      <c r="C62" s="866"/>
      <c r="D62" s="879"/>
      <c r="E62" s="860"/>
      <c r="F62" s="861"/>
      <c r="G62" s="868"/>
      <c r="H62" s="861"/>
    </row>
    <row r="63" spans="1:8" s="52" customFormat="1" ht="12.75">
      <c r="A63" s="857"/>
      <c r="B63" s="865"/>
      <c r="C63" s="866"/>
      <c r="D63" s="867"/>
      <c r="E63" s="860"/>
      <c r="F63" s="861"/>
      <c r="G63" s="868"/>
      <c r="H63" s="861"/>
    </row>
    <row r="64" spans="1:8" ht="13.5" customHeight="1">
      <c r="A64" s="857"/>
      <c r="B64" s="865"/>
      <c r="C64" s="866"/>
      <c r="D64" s="879"/>
      <c r="E64" s="860"/>
    </row>
    <row r="65" spans="1:8" ht="13.5" customHeight="1">
      <c r="A65" s="857"/>
      <c r="B65" s="865"/>
      <c r="C65" s="866"/>
      <c r="D65" s="878"/>
      <c r="E65" s="860"/>
    </row>
    <row r="66" spans="1:8" s="52" customFormat="1" ht="12.75">
      <c r="A66" s="857"/>
      <c r="B66" s="860"/>
      <c r="C66" s="877"/>
      <c r="D66" s="885"/>
      <c r="E66" s="860"/>
      <c r="F66" s="861"/>
      <c r="G66" s="868"/>
      <c r="H66" s="861"/>
    </row>
    <row r="67" spans="1:8" s="52" customFormat="1" ht="12.75">
      <c r="A67" s="857"/>
      <c r="B67" s="860"/>
      <c r="C67" s="877"/>
      <c r="D67" s="877"/>
      <c r="E67" s="860"/>
      <c r="F67" s="861"/>
      <c r="G67" s="868"/>
      <c r="H67" s="861"/>
    </row>
    <row r="68" spans="1:8" s="52" customFormat="1" ht="12.75">
      <c r="A68" s="857"/>
      <c r="B68" s="874"/>
      <c r="C68" s="883"/>
      <c r="D68" s="876"/>
      <c r="E68" s="857"/>
      <c r="F68" s="861"/>
      <c r="G68" s="868"/>
      <c r="H68" s="861"/>
    </row>
    <row r="69" spans="1:8" s="52" customFormat="1" ht="12.75">
      <c r="A69" s="857"/>
      <c r="B69" s="865"/>
      <c r="C69" s="886"/>
      <c r="D69" s="879"/>
      <c r="E69" s="860"/>
      <c r="F69" s="861"/>
      <c r="G69" s="868"/>
      <c r="H69" s="861"/>
    </row>
    <row r="70" spans="1:8" s="52" customFormat="1" ht="12.75">
      <c r="A70" s="857"/>
      <c r="B70" s="865"/>
      <c r="C70" s="886"/>
      <c r="D70" s="879"/>
      <c r="E70" s="860"/>
      <c r="F70" s="861"/>
      <c r="G70" s="868"/>
      <c r="H70" s="861"/>
    </row>
    <row r="71" spans="1:8" s="52" customFormat="1" ht="12.75">
      <c r="A71" s="857"/>
      <c r="B71" s="860"/>
      <c r="C71" s="877"/>
      <c r="D71" s="885"/>
      <c r="E71" s="860"/>
      <c r="F71" s="861"/>
      <c r="G71" s="868"/>
      <c r="H71" s="861"/>
    </row>
    <row r="72" spans="1:8" s="52" customFormat="1" ht="12.75">
      <c r="A72" s="857"/>
      <c r="B72" s="860"/>
      <c r="C72" s="877"/>
      <c r="D72" s="877"/>
      <c r="E72" s="860"/>
      <c r="F72" s="861"/>
      <c r="G72" s="868"/>
      <c r="H72" s="861"/>
    </row>
    <row r="73" spans="1:8" s="52" customFormat="1" ht="12.75">
      <c r="A73" s="857"/>
      <c r="B73" s="874"/>
      <c r="C73" s="883"/>
      <c r="D73" s="876"/>
      <c r="E73" s="857"/>
      <c r="F73" s="861"/>
      <c r="G73" s="868"/>
      <c r="H73" s="861"/>
    </row>
    <row r="74" spans="1:8" ht="13.5" customHeight="1">
      <c r="A74" s="857"/>
      <c r="B74" s="874"/>
      <c r="C74" s="883"/>
      <c r="D74" s="876"/>
      <c r="E74" s="857"/>
    </row>
    <row r="75" spans="1:8" s="52" customFormat="1" ht="12.75">
      <c r="A75" s="857"/>
      <c r="B75" s="865"/>
      <c r="C75" s="886"/>
      <c r="D75" s="878"/>
      <c r="E75" s="860"/>
      <c r="F75" s="861"/>
      <c r="G75" s="868"/>
      <c r="H75" s="861"/>
    </row>
    <row r="76" spans="1:8" s="52" customFormat="1" ht="12.75">
      <c r="A76" s="857"/>
      <c r="B76" s="865"/>
      <c r="C76" s="886"/>
      <c r="D76" s="879"/>
      <c r="E76" s="860"/>
      <c r="F76" s="861"/>
      <c r="G76" s="868"/>
      <c r="H76" s="861"/>
    </row>
    <row r="77" spans="1:8" ht="13.5" customHeight="1">
      <c r="A77" s="857"/>
      <c r="B77" s="865"/>
      <c r="C77" s="886"/>
      <c r="D77" s="878"/>
      <c r="E77" s="860"/>
    </row>
    <row r="78" spans="1:8" ht="13.5" customHeight="1">
      <c r="A78" s="857"/>
      <c r="B78" s="865"/>
      <c r="C78" s="886"/>
      <c r="D78" s="878"/>
      <c r="E78" s="860"/>
    </row>
    <row r="79" spans="1:8" s="52" customFormat="1" ht="12.75">
      <c r="A79" s="857"/>
      <c r="B79" s="865"/>
      <c r="C79" s="886"/>
      <c r="D79" s="878"/>
      <c r="E79" s="860"/>
      <c r="F79" s="861"/>
      <c r="G79" s="868"/>
      <c r="H79" s="861"/>
    </row>
    <row r="80" spans="1:8" s="52" customFormat="1" ht="12.75">
      <c r="A80" s="857"/>
      <c r="B80" s="865"/>
      <c r="C80" s="886"/>
      <c r="D80" s="879"/>
      <c r="E80" s="860"/>
      <c r="F80" s="861"/>
      <c r="G80" s="868"/>
      <c r="H80" s="861"/>
    </row>
    <row r="81" spans="1:8" ht="13.5" customHeight="1">
      <c r="A81" s="857"/>
      <c r="B81" s="860"/>
      <c r="C81" s="877"/>
      <c r="D81" s="877"/>
      <c r="E81" s="860"/>
    </row>
    <row r="82" spans="1:8" ht="13.5" customHeight="1">
      <c r="B82" s="840"/>
      <c r="C82" s="888"/>
      <c r="D82" s="889"/>
      <c r="E82" s="887"/>
    </row>
    <row r="83" spans="1:8" ht="13.5" customHeight="1">
      <c r="B83" s="848"/>
      <c r="C83" s="890"/>
      <c r="D83" s="425"/>
    </row>
    <row r="86" spans="1:8" ht="13.5" customHeight="1">
      <c r="B86" s="840"/>
      <c r="C86" s="888"/>
      <c r="D86" s="889"/>
      <c r="E86" s="887"/>
    </row>
    <row r="87" spans="1:8" ht="13.5" customHeight="1">
      <c r="B87" s="848"/>
      <c r="C87" s="890"/>
      <c r="D87" s="425"/>
    </row>
    <row r="88" spans="1:8" s="52" customFormat="1" ht="12.75">
      <c r="A88" s="887"/>
      <c r="B88" s="839"/>
      <c r="C88" s="51"/>
      <c r="D88" s="891"/>
      <c r="E88" s="839"/>
      <c r="F88" s="861"/>
      <c r="G88" s="868"/>
      <c r="H88" s="861"/>
    </row>
    <row r="89" spans="1:8" ht="13.5" customHeight="1">
      <c r="D89" s="891"/>
    </row>
    <row r="90" spans="1:8" ht="13.5" customHeight="1">
      <c r="D90" s="891"/>
    </row>
    <row r="91" spans="1:8" ht="13.5" customHeight="1">
      <c r="D91" s="891"/>
    </row>
    <row r="92" spans="1:8" ht="13.5" customHeight="1">
      <c r="D92" s="891"/>
    </row>
    <row r="95" spans="1:8" ht="13.5" customHeight="1">
      <c r="B95" s="848"/>
      <c r="C95" s="890"/>
      <c r="D95" s="425"/>
    </row>
    <row r="96" spans="1:8" ht="13.5" customHeight="1">
      <c r="D96" s="892"/>
    </row>
    <row r="102" spans="1:9" s="113" customFormat="1" ht="13.5" customHeight="1">
      <c r="A102" s="887"/>
      <c r="B102" s="839"/>
      <c r="C102" s="51"/>
      <c r="D102" s="51"/>
      <c r="E102" s="839"/>
      <c r="F102" s="861"/>
      <c r="G102" s="868"/>
      <c r="H102" s="861"/>
      <c r="I102" s="51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ht="13.5" customHeight="1">
      <c r="H136" s="51"/>
    </row>
    <row r="137" spans="1:9" ht="13.5" customHeight="1">
      <c r="H137" s="51"/>
    </row>
    <row r="138" spans="1:9" ht="13.5" customHeight="1">
      <c r="H138" s="51"/>
    </row>
    <row r="139" spans="1:9" ht="13.5" customHeight="1">
      <c r="H139" s="51"/>
    </row>
    <row r="140" spans="1:9" ht="13.5" customHeight="1">
      <c r="H140" s="51"/>
    </row>
    <row r="141" spans="1:9" ht="13.5" customHeight="1">
      <c r="H141" s="51"/>
    </row>
  </sheetData>
  <sheetProtection algorithmName="SHA-512" hashValue="U1CBIZZ39QV8Zn1tdBQMkD/Jaaap5fZnyy2pimM1z+oBzsppVFQGolaSg5jpo3WNAqMScK44na6Utf9ebaKiBA==" saltValue="s1FIQH87TVsXmgLfh8K5Ng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6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3">
    <tabColor rgb="FFFFFF99"/>
  </sheetPr>
  <dimension ref="A1:I141"/>
  <sheetViews>
    <sheetView view="pageBreakPreview" zoomScaleNormal="100" zoomScaleSheetLayoutView="100" workbookViewId="0">
      <selection activeCell="E21" sqref="E21"/>
    </sheetView>
  </sheetViews>
  <sheetFormatPr defaultRowHeight="12.75"/>
  <cols>
    <col min="1" max="1" width="5.28515625" style="887" customWidth="1"/>
    <col min="2" max="2" width="7.5703125" style="839" customWidth="1"/>
    <col min="3" max="3" width="12.7109375" style="51" customWidth="1"/>
    <col min="4" max="4" width="60.7109375" style="51" customWidth="1"/>
    <col min="5" max="5" width="5.28515625" style="839" customWidth="1"/>
    <col min="6" max="6" width="10.7109375" style="861" customWidth="1"/>
    <col min="7" max="7" width="12.7109375" style="868" customWidth="1"/>
    <col min="8" max="8" width="14.7109375" style="861" customWidth="1"/>
    <col min="9" max="9" width="22.7109375" style="51" customWidth="1"/>
    <col min="10" max="10" width="9.5703125" style="51" bestFit="1" customWidth="1"/>
    <col min="11" max="16384" width="9.140625" style="51"/>
  </cols>
  <sheetData>
    <row r="1" spans="1:9" s="897" customFormat="1" ht="13.5" thickBot="1">
      <c r="A1" s="893" t="s">
        <v>156</v>
      </c>
      <c r="B1" s="894"/>
      <c r="C1" s="895" t="s">
        <v>2</v>
      </c>
      <c r="D1" s="895"/>
      <c r="E1" s="894"/>
      <c r="H1" s="898" t="s">
        <v>157</v>
      </c>
    </row>
    <row r="2" spans="1:9" s="897" customFormat="1">
      <c r="A2" s="893"/>
      <c r="B2" s="894"/>
      <c r="C2" s="895"/>
      <c r="D2" s="895"/>
      <c r="E2" s="894"/>
      <c r="H2" s="895"/>
    </row>
    <row r="3" spans="1:9" s="897" customFormat="1">
      <c r="A3" s="893" t="s">
        <v>158</v>
      </c>
      <c r="B3" s="894"/>
      <c r="C3" s="895" t="s">
        <v>1528</v>
      </c>
      <c r="D3" s="895"/>
      <c r="E3" s="894"/>
      <c r="H3" s="895"/>
    </row>
    <row r="4" spans="1:9">
      <c r="A4" s="834" t="s">
        <v>183</v>
      </c>
      <c r="B4" s="899"/>
      <c r="C4" s="900" t="s">
        <v>1529</v>
      </c>
      <c r="D4" s="897"/>
      <c r="E4" s="899"/>
      <c r="F4" s="897"/>
      <c r="G4" s="897"/>
      <c r="H4" s="897"/>
    </row>
    <row r="5" spans="1:9" s="68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19" t="s">
        <v>166</v>
      </c>
      <c r="H6" s="1719" t="s">
        <v>167</v>
      </c>
      <c r="I6" s="1719" t="s">
        <v>1735</v>
      </c>
    </row>
    <row r="7" spans="1:9" ht="13.5" customHeight="1" thickBot="1">
      <c r="A7" s="837" t="s">
        <v>168</v>
      </c>
      <c r="B7" s="837" t="s">
        <v>169</v>
      </c>
      <c r="C7" s="837" t="s">
        <v>170</v>
      </c>
      <c r="D7" s="1727"/>
      <c r="E7" s="1729"/>
      <c r="F7" s="1731"/>
      <c r="G7" s="1720"/>
      <c r="H7" s="1720" t="s">
        <v>171</v>
      </c>
      <c r="I7" s="1720"/>
    </row>
    <row r="8" spans="1:9" ht="13.5" customHeight="1">
      <c r="A8" s="51"/>
      <c r="B8" s="838"/>
      <c r="C8" s="395"/>
      <c r="D8" s="395"/>
      <c r="F8" s="51"/>
      <c r="G8" s="51"/>
      <c r="H8" s="51"/>
    </row>
    <row r="9" spans="1:9">
      <c r="A9" s="857"/>
      <c r="B9" s="901">
        <v>451120</v>
      </c>
      <c r="C9" s="842"/>
      <c r="D9" s="843" t="s">
        <v>185</v>
      </c>
      <c r="F9" s="51"/>
      <c r="G9" s="51"/>
      <c r="H9" s="847">
        <f>SUM(H11:H12)</f>
        <v>0</v>
      </c>
    </row>
    <row r="10" spans="1:9">
      <c r="A10" s="839"/>
      <c r="F10" s="51"/>
      <c r="G10" s="51"/>
      <c r="H10" s="51"/>
    </row>
    <row r="11" spans="1:9">
      <c r="A11" s="953" t="s">
        <v>173</v>
      </c>
      <c r="B11" s="850"/>
      <c r="C11" s="956" t="s">
        <v>186</v>
      </c>
      <c r="D11" s="914" t="s">
        <v>187</v>
      </c>
      <c r="E11" s="1146" t="s">
        <v>188</v>
      </c>
      <c r="F11" s="1135">
        <v>72.52</v>
      </c>
      <c r="G11" s="1275"/>
      <c r="H11" s="855">
        <f>ROUND(F11*G11,2)</f>
        <v>0</v>
      </c>
      <c r="I11" s="1275"/>
    </row>
    <row r="12" spans="1:9">
      <c r="A12" s="953" t="s">
        <v>177</v>
      </c>
      <c r="B12" s="850"/>
      <c r="C12" s="902" t="s">
        <v>199</v>
      </c>
      <c r="D12" s="903" t="s">
        <v>200</v>
      </c>
      <c r="E12" s="1146" t="s">
        <v>188</v>
      </c>
      <c r="F12" s="1135">
        <v>8</v>
      </c>
      <c r="G12" s="1275"/>
      <c r="H12" s="855">
        <f>ROUND(F12*G12,2)</f>
        <v>0</v>
      </c>
      <c r="I12" s="1275"/>
    </row>
    <row r="13" spans="1:9">
      <c r="A13" s="857"/>
      <c r="B13" s="874"/>
      <c r="D13" s="876"/>
      <c r="E13" s="860"/>
      <c r="H13" s="868"/>
      <c r="I13" s="868"/>
    </row>
    <row r="14" spans="1:9">
      <c r="A14" s="857"/>
      <c r="B14" s="901">
        <v>452341</v>
      </c>
      <c r="C14" s="842"/>
      <c r="D14" s="843" t="s">
        <v>172</v>
      </c>
      <c r="F14" s="51"/>
      <c r="G14" s="51"/>
      <c r="H14" s="847">
        <f>SUM(H16:H18)</f>
        <v>0</v>
      </c>
    </row>
    <row r="15" spans="1:9">
      <c r="A15" s="857"/>
      <c r="B15" s="901"/>
      <c r="C15" s="842"/>
      <c r="D15" s="843"/>
      <c r="F15" s="51"/>
      <c r="G15" s="51"/>
      <c r="H15" s="51"/>
    </row>
    <row r="16" spans="1:9" ht="25.5">
      <c r="A16" s="953" t="s">
        <v>191</v>
      </c>
      <c r="B16" s="850"/>
      <c r="C16" s="956" t="s">
        <v>298</v>
      </c>
      <c r="D16" s="914" t="s">
        <v>299</v>
      </c>
      <c r="E16" s="1146" t="s">
        <v>180</v>
      </c>
      <c r="F16" s="1135">
        <v>4</v>
      </c>
      <c r="G16" s="1275"/>
      <c r="H16" s="855">
        <f>ROUND(F16*G16,2)</f>
        <v>0</v>
      </c>
      <c r="I16" s="1275"/>
    </row>
    <row r="17" spans="1:9" ht="25.5">
      <c r="A17" s="953" t="s">
        <v>194</v>
      </c>
      <c r="B17" s="850"/>
      <c r="C17" s="956" t="s">
        <v>251</v>
      </c>
      <c r="D17" s="914" t="s">
        <v>285</v>
      </c>
      <c r="E17" s="1146" t="s">
        <v>180</v>
      </c>
      <c r="F17" s="1135">
        <v>4</v>
      </c>
      <c r="G17" s="1275"/>
      <c r="H17" s="855">
        <f t="shared" ref="H17:H18" si="0">ROUND(F17*G17,2)</f>
        <v>0</v>
      </c>
      <c r="I17" s="1275"/>
    </row>
    <row r="18" spans="1:9" ht="25.5">
      <c r="A18" s="953" t="s">
        <v>198</v>
      </c>
      <c r="B18" s="850"/>
      <c r="C18" s="956" t="s">
        <v>298</v>
      </c>
      <c r="D18" s="914" t="s">
        <v>300</v>
      </c>
      <c r="E18" s="1146" t="s">
        <v>176</v>
      </c>
      <c r="F18" s="1135">
        <v>295</v>
      </c>
      <c r="G18" s="1275"/>
      <c r="H18" s="855">
        <f t="shared" si="0"/>
        <v>0</v>
      </c>
      <c r="I18" s="1275"/>
    </row>
    <row r="19" spans="1:9">
      <c r="A19" s="857"/>
      <c r="B19" s="865"/>
      <c r="C19" s="886"/>
      <c r="D19" s="878"/>
      <c r="E19" s="860"/>
    </row>
    <row r="20" spans="1:9" ht="15">
      <c r="A20" s="857"/>
      <c r="B20" s="860"/>
      <c r="C20" s="877"/>
      <c r="D20" s="869" t="s">
        <v>181</v>
      </c>
      <c r="E20" s="870"/>
      <c r="F20" s="871"/>
      <c r="G20" s="872"/>
      <c r="H20" s="873">
        <f>H9+H14</f>
        <v>0</v>
      </c>
    </row>
    <row r="21" spans="1:9">
      <c r="A21" s="51"/>
      <c r="F21" s="51"/>
      <c r="G21" s="51"/>
      <c r="H21" s="51"/>
    </row>
    <row r="22" spans="1:9">
      <c r="A22" s="51"/>
      <c r="F22" s="51"/>
      <c r="G22" s="51"/>
      <c r="H22" s="51"/>
    </row>
    <row r="23" spans="1:9">
      <c r="A23" s="51"/>
      <c r="F23" s="51"/>
      <c r="G23" s="51"/>
      <c r="H23" s="51"/>
    </row>
    <row r="24" spans="1:9">
      <c r="A24" s="51"/>
      <c r="F24" s="51"/>
      <c r="G24" s="51"/>
      <c r="H24" s="51"/>
    </row>
    <row r="25" spans="1:9">
      <c r="A25" s="51"/>
      <c r="F25" s="51"/>
      <c r="G25" s="51"/>
      <c r="H25" s="51"/>
    </row>
    <row r="26" spans="1:9">
      <c r="A26" s="51"/>
      <c r="F26" s="51"/>
      <c r="G26" s="51"/>
      <c r="H26" s="51"/>
    </row>
    <row r="27" spans="1:9">
      <c r="A27" s="51"/>
      <c r="F27" s="51"/>
      <c r="G27" s="51"/>
      <c r="H27" s="51"/>
    </row>
    <row r="28" spans="1:9">
      <c r="A28" s="51"/>
      <c r="F28" s="51"/>
      <c r="G28" s="51"/>
      <c r="H28" s="51"/>
    </row>
    <row r="29" spans="1:9">
      <c r="A29" s="857"/>
      <c r="B29" s="874"/>
      <c r="C29" s="875"/>
      <c r="D29" s="876"/>
      <c r="E29" s="857"/>
    </row>
    <row r="30" spans="1:9">
      <c r="A30" s="857"/>
      <c r="B30" s="874"/>
      <c r="C30" s="875"/>
      <c r="E30" s="860"/>
    </row>
    <row r="31" spans="1:9">
      <c r="A31" s="857"/>
      <c r="B31" s="874"/>
      <c r="C31" s="875"/>
      <c r="D31" s="876"/>
      <c r="E31" s="860"/>
    </row>
    <row r="32" spans="1:9" s="52" customFormat="1" ht="12.75" customHeight="1">
      <c r="A32" s="857"/>
      <c r="B32" s="874"/>
      <c r="C32" s="875"/>
      <c r="D32" s="876"/>
      <c r="E32" s="860"/>
      <c r="F32" s="861"/>
      <c r="G32" s="868"/>
      <c r="H32" s="861"/>
    </row>
    <row r="33" spans="1:8" s="52" customFormat="1">
      <c r="A33" s="857"/>
      <c r="B33" s="874"/>
      <c r="C33" s="875"/>
      <c r="D33" s="876"/>
      <c r="E33" s="860"/>
      <c r="F33" s="861"/>
      <c r="G33" s="868"/>
      <c r="H33" s="861"/>
    </row>
    <row r="34" spans="1:8">
      <c r="A34" s="857"/>
      <c r="B34" s="874"/>
      <c r="C34" s="875"/>
      <c r="D34" s="876"/>
      <c r="E34" s="860"/>
    </row>
    <row r="35" spans="1:8" s="52" customFormat="1" ht="12.75" customHeight="1">
      <c r="A35" s="857"/>
      <c r="B35" s="874"/>
      <c r="C35" s="875"/>
      <c r="D35" s="876"/>
      <c r="E35" s="860"/>
      <c r="F35" s="861"/>
      <c r="G35" s="868"/>
      <c r="H35" s="861"/>
    </row>
    <row r="36" spans="1:8">
      <c r="A36" s="857"/>
      <c r="B36" s="865"/>
      <c r="C36" s="866"/>
      <c r="D36" s="879"/>
      <c r="E36" s="860"/>
    </row>
    <row r="37" spans="1:8">
      <c r="A37" s="857"/>
      <c r="B37" s="865"/>
      <c r="C37" s="866"/>
      <c r="D37" s="879"/>
      <c r="E37" s="860"/>
    </row>
    <row r="38" spans="1:8">
      <c r="A38" s="857"/>
      <c r="B38" s="865"/>
      <c r="C38" s="866"/>
      <c r="D38" s="879"/>
      <c r="E38" s="860"/>
    </row>
    <row r="39" spans="1:8" ht="15.75">
      <c r="A39" s="857"/>
      <c r="B39" s="880"/>
      <c r="C39" s="881"/>
      <c r="D39" s="867"/>
      <c r="E39" s="882"/>
    </row>
    <row r="40" spans="1:8">
      <c r="A40" s="857"/>
      <c r="B40" s="874"/>
      <c r="C40" s="883"/>
      <c r="D40" s="876"/>
      <c r="E40" s="857"/>
    </row>
    <row r="41" spans="1:8" s="52" customFormat="1" ht="12.75" customHeight="1">
      <c r="A41" s="857"/>
      <c r="B41" s="865"/>
      <c r="C41" s="866"/>
      <c r="D41" s="878"/>
      <c r="E41" s="860"/>
      <c r="F41" s="861"/>
      <c r="G41" s="868"/>
      <c r="H41" s="861"/>
    </row>
    <row r="42" spans="1:8" s="52" customFormat="1" ht="12.75" customHeight="1">
      <c r="A42" s="857"/>
      <c r="B42" s="880"/>
      <c r="C42" s="881"/>
      <c r="D42" s="867"/>
      <c r="E42" s="882"/>
      <c r="F42" s="861"/>
      <c r="G42" s="868"/>
      <c r="H42" s="861"/>
    </row>
    <row r="43" spans="1:8">
      <c r="A43" s="857"/>
      <c r="B43" s="865"/>
      <c r="C43" s="866"/>
      <c r="D43" s="867"/>
      <c r="E43" s="860"/>
    </row>
    <row r="44" spans="1:8">
      <c r="A44" s="857"/>
      <c r="B44" s="865"/>
      <c r="C44" s="866"/>
      <c r="D44" s="867"/>
      <c r="E44" s="860"/>
    </row>
    <row r="45" spans="1:8">
      <c r="A45" s="857"/>
      <c r="B45" s="865"/>
      <c r="C45" s="866"/>
      <c r="D45" s="879"/>
      <c r="E45" s="860"/>
    </row>
    <row r="46" spans="1:8">
      <c r="A46" s="857"/>
      <c r="B46" s="865"/>
      <c r="C46" s="866"/>
      <c r="D46" s="879"/>
      <c r="E46" s="860"/>
    </row>
    <row r="47" spans="1:8">
      <c r="A47" s="857"/>
      <c r="B47" s="865"/>
      <c r="C47" s="866"/>
      <c r="D47" s="879"/>
      <c r="E47" s="860"/>
    </row>
    <row r="48" spans="1:8" ht="15.75">
      <c r="A48" s="857"/>
      <c r="B48" s="880"/>
      <c r="C48" s="881"/>
      <c r="D48" s="867"/>
      <c r="E48" s="882"/>
    </row>
    <row r="49" spans="1:8" ht="15.75">
      <c r="A49" s="857"/>
      <c r="B49" s="880"/>
      <c r="C49" s="881"/>
      <c r="D49" s="884"/>
      <c r="E49" s="882"/>
    </row>
    <row r="50" spans="1:8">
      <c r="A50" s="857"/>
      <c r="B50" s="865"/>
      <c r="C50" s="866"/>
      <c r="D50" s="878"/>
      <c r="E50" s="860"/>
    </row>
    <row r="51" spans="1:8">
      <c r="A51" s="857"/>
      <c r="B51" s="865"/>
      <c r="C51" s="866"/>
      <c r="D51" s="867"/>
      <c r="E51" s="860"/>
    </row>
    <row r="52" spans="1:8">
      <c r="A52" s="857"/>
      <c r="B52" s="865"/>
      <c r="C52" s="866"/>
      <c r="D52" s="867"/>
      <c r="E52" s="860"/>
    </row>
    <row r="53" spans="1:8">
      <c r="A53" s="857"/>
      <c r="B53" s="865"/>
      <c r="C53" s="866"/>
      <c r="D53" s="879"/>
      <c r="E53" s="860"/>
    </row>
    <row r="54" spans="1:8">
      <c r="A54" s="857"/>
      <c r="B54" s="865"/>
      <c r="C54" s="866"/>
      <c r="D54" s="879"/>
      <c r="E54" s="860"/>
    </row>
    <row r="55" spans="1:8">
      <c r="A55" s="857"/>
      <c r="B55" s="865"/>
      <c r="C55" s="866"/>
      <c r="D55" s="879"/>
      <c r="E55" s="860"/>
    </row>
    <row r="56" spans="1:8">
      <c r="A56" s="857"/>
      <c r="B56" s="865"/>
      <c r="C56" s="866"/>
      <c r="D56" s="867"/>
      <c r="E56" s="860"/>
    </row>
    <row r="57" spans="1:8">
      <c r="A57" s="857"/>
      <c r="B57" s="865"/>
      <c r="C57" s="866"/>
      <c r="D57" s="879"/>
      <c r="E57" s="860"/>
    </row>
    <row r="58" spans="1:8">
      <c r="A58" s="857"/>
      <c r="B58" s="865"/>
      <c r="C58" s="866"/>
      <c r="D58" s="878"/>
      <c r="E58" s="860"/>
    </row>
    <row r="59" spans="1:8" ht="13.5" customHeight="1">
      <c r="A59" s="857"/>
      <c r="B59" s="865"/>
      <c r="C59" s="866"/>
      <c r="D59" s="867"/>
      <c r="E59" s="860"/>
    </row>
    <row r="60" spans="1:8" ht="13.5" customHeight="1">
      <c r="A60" s="857"/>
      <c r="B60" s="865"/>
      <c r="C60" s="866"/>
      <c r="D60" s="879"/>
      <c r="E60" s="860"/>
    </row>
    <row r="61" spans="1:8" s="52" customFormat="1">
      <c r="A61" s="857"/>
      <c r="B61" s="865"/>
      <c r="C61" s="866"/>
      <c r="D61" s="879"/>
      <c r="E61" s="860"/>
      <c r="F61" s="861"/>
      <c r="G61" s="868"/>
      <c r="H61" s="861"/>
    </row>
    <row r="62" spans="1:8" s="52" customFormat="1">
      <c r="A62" s="857"/>
      <c r="B62" s="865"/>
      <c r="C62" s="866"/>
      <c r="D62" s="879"/>
      <c r="E62" s="860"/>
      <c r="F62" s="861"/>
      <c r="G62" s="868"/>
      <c r="H62" s="861"/>
    </row>
    <row r="63" spans="1:8" s="52" customFormat="1">
      <c r="A63" s="857"/>
      <c r="B63" s="865"/>
      <c r="C63" s="866"/>
      <c r="D63" s="867"/>
      <c r="E63" s="860"/>
      <c r="F63" s="861"/>
      <c r="G63" s="868"/>
      <c r="H63" s="861"/>
    </row>
    <row r="64" spans="1:8" ht="13.5" customHeight="1">
      <c r="A64" s="857"/>
      <c r="B64" s="865"/>
      <c r="C64" s="866"/>
      <c r="D64" s="879"/>
      <c r="E64" s="860"/>
    </row>
    <row r="65" spans="1:8" ht="13.5" customHeight="1">
      <c r="A65" s="857"/>
      <c r="B65" s="865"/>
      <c r="C65" s="866"/>
      <c r="D65" s="878"/>
      <c r="E65" s="860"/>
    </row>
    <row r="66" spans="1:8" s="52" customFormat="1">
      <c r="A66" s="857"/>
      <c r="B66" s="860"/>
      <c r="C66" s="877"/>
      <c r="D66" s="885"/>
      <c r="E66" s="860"/>
      <c r="F66" s="861"/>
      <c r="G66" s="868"/>
      <c r="H66" s="861"/>
    </row>
    <row r="67" spans="1:8" s="52" customFormat="1">
      <c r="A67" s="857"/>
      <c r="B67" s="860"/>
      <c r="C67" s="877"/>
      <c r="D67" s="877"/>
      <c r="E67" s="860"/>
      <c r="F67" s="861"/>
      <c r="G67" s="868"/>
      <c r="H67" s="861"/>
    </row>
    <row r="68" spans="1:8" s="52" customFormat="1">
      <c r="A68" s="857"/>
      <c r="B68" s="874"/>
      <c r="C68" s="883"/>
      <c r="D68" s="876"/>
      <c r="E68" s="857"/>
      <c r="F68" s="861"/>
      <c r="G68" s="868"/>
      <c r="H68" s="861"/>
    </row>
    <row r="69" spans="1:8" s="52" customFormat="1">
      <c r="A69" s="857"/>
      <c r="B69" s="865"/>
      <c r="C69" s="886"/>
      <c r="D69" s="879"/>
      <c r="E69" s="860"/>
      <c r="F69" s="861"/>
      <c r="G69" s="868"/>
      <c r="H69" s="861"/>
    </row>
    <row r="70" spans="1:8" s="52" customFormat="1">
      <c r="A70" s="857"/>
      <c r="B70" s="865"/>
      <c r="C70" s="886"/>
      <c r="D70" s="879"/>
      <c r="E70" s="860"/>
      <c r="F70" s="861"/>
      <c r="G70" s="868"/>
      <c r="H70" s="861"/>
    </row>
    <row r="71" spans="1:8" s="52" customFormat="1">
      <c r="A71" s="857"/>
      <c r="B71" s="860"/>
      <c r="C71" s="877"/>
      <c r="D71" s="885"/>
      <c r="E71" s="860"/>
      <c r="F71" s="861"/>
      <c r="G71" s="868"/>
      <c r="H71" s="861"/>
    </row>
    <row r="72" spans="1:8" s="52" customFormat="1">
      <c r="A72" s="857"/>
      <c r="B72" s="860"/>
      <c r="C72" s="877"/>
      <c r="D72" s="877"/>
      <c r="E72" s="860"/>
      <c r="F72" s="861"/>
      <c r="G72" s="868"/>
      <c r="H72" s="861"/>
    </row>
    <row r="73" spans="1:8" s="52" customFormat="1">
      <c r="A73" s="857"/>
      <c r="B73" s="874"/>
      <c r="C73" s="883"/>
      <c r="D73" s="876"/>
      <c r="E73" s="857"/>
      <c r="F73" s="861"/>
      <c r="G73" s="868"/>
      <c r="H73" s="861"/>
    </row>
    <row r="74" spans="1:8" ht="13.5" customHeight="1">
      <c r="A74" s="857"/>
      <c r="B74" s="874"/>
      <c r="C74" s="883"/>
      <c r="D74" s="876"/>
      <c r="E74" s="857"/>
    </row>
    <row r="75" spans="1:8" s="52" customFormat="1">
      <c r="A75" s="857"/>
      <c r="B75" s="865"/>
      <c r="C75" s="886"/>
      <c r="D75" s="878"/>
      <c r="E75" s="860"/>
      <c r="F75" s="861"/>
      <c r="G75" s="868"/>
      <c r="H75" s="861"/>
    </row>
    <row r="76" spans="1:8" s="52" customFormat="1">
      <c r="A76" s="857"/>
      <c r="B76" s="865"/>
      <c r="C76" s="886"/>
      <c r="D76" s="879"/>
      <c r="E76" s="860"/>
      <c r="F76" s="861"/>
      <c r="G76" s="868"/>
      <c r="H76" s="861"/>
    </row>
    <row r="77" spans="1:8" ht="13.5" customHeight="1">
      <c r="A77" s="857"/>
      <c r="B77" s="865"/>
      <c r="C77" s="886"/>
      <c r="D77" s="878"/>
      <c r="E77" s="860"/>
    </row>
    <row r="78" spans="1:8" ht="13.5" customHeight="1">
      <c r="A78" s="857"/>
      <c r="B78" s="865"/>
      <c r="C78" s="886"/>
      <c r="D78" s="878"/>
      <c r="E78" s="860"/>
    </row>
    <row r="79" spans="1:8" s="52" customFormat="1">
      <c r="A79" s="857"/>
      <c r="B79" s="865"/>
      <c r="C79" s="886"/>
      <c r="D79" s="878"/>
      <c r="E79" s="860"/>
      <c r="F79" s="861"/>
      <c r="G79" s="868"/>
      <c r="H79" s="861"/>
    </row>
    <row r="80" spans="1:8" s="52" customFormat="1">
      <c r="A80" s="857"/>
      <c r="B80" s="865"/>
      <c r="C80" s="886"/>
      <c r="D80" s="879"/>
      <c r="E80" s="860"/>
      <c r="F80" s="861"/>
      <c r="G80" s="868"/>
      <c r="H80" s="861"/>
    </row>
    <row r="81" spans="1:8" ht="13.5" customHeight="1">
      <c r="A81" s="857"/>
      <c r="B81" s="860"/>
      <c r="C81" s="877"/>
      <c r="D81" s="877"/>
      <c r="E81" s="860"/>
    </row>
    <row r="82" spans="1:8" ht="13.5" customHeight="1">
      <c r="B82" s="840"/>
      <c r="C82" s="888"/>
      <c r="D82" s="889"/>
      <c r="E82" s="887"/>
    </row>
    <row r="83" spans="1:8" ht="13.5" customHeight="1">
      <c r="B83" s="848"/>
      <c r="C83" s="890"/>
      <c r="D83" s="425"/>
    </row>
    <row r="84" spans="1:8" ht="13.5" customHeight="1"/>
    <row r="85" spans="1:8" ht="13.5" customHeight="1"/>
    <row r="86" spans="1:8" ht="13.5" customHeight="1">
      <c r="B86" s="840"/>
      <c r="C86" s="888"/>
      <c r="D86" s="889"/>
      <c r="E86" s="887"/>
    </row>
    <row r="87" spans="1:8" ht="13.5" customHeight="1">
      <c r="B87" s="848"/>
      <c r="C87" s="890"/>
      <c r="D87" s="425"/>
    </row>
    <row r="88" spans="1:8" s="52" customFormat="1">
      <c r="A88" s="887"/>
      <c r="B88" s="839"/>
      <c r="C88" s="51"/>
      <c r="D88" s="891"/>
      <c r="E88" s="839"/>
      <c r="F88" s="861"/>
      <c r="G88" s="868"/>
      <c r="H88" s="861"/>
    </row>
    <row r="89" spans="1:8" ht="13.5" customHeight="1">
      <c r="D89" s="891"/>
    </row>
    <row r="90" spans="1:8" ht="13.5" customHeight="1">
      <c r="D90" s="891"/>
    </row>
    <row r="91" spans="1:8" ht="13.5" customHeight="1">
      <c r="D91" s="891"/>
    </row>
    <row r="92" spans="1:8" ht="13.5" customHeight="1">
      <c r="D92" s="891"/>
    </row>
    <row r="93" spans="1:8" ht="13.5" customHeight="1"/>
    <row r="94" spans="1:8" ht="13.5" customHeight="1"/>
    <row r="95" spans="1:8" ht="13.5" customHeight="1">
      <c r="B95" s="848"/>
      <c r="C95" s="890"/>
      <c r="D95" s="425"/>
    </row>
    <row r="96" spans="1:8" ht="13.5" customHeight="1">
      <c r="D96" s="892"/>
    </row>
    <row r="97" spans="1:9" ht="13.5" customHeight="1"/>
    <row r="98" spans="1:9" ht="13.5" customHeight="1"/>
    <row r="99" spans="1:9" ht="13.5" customHeight="1"/>
    <row r="100" spans="1:9" ht="13.5" customHeight="1"/>
    <row r="101" spans="1:9" ht="13.5" customHeight="1"/>
    <row r="102" spans="1:9" s="113" customFormat="1" ht="13.5" customHeight="1">
      <c r="A102" s="887"/>
      <c r="B102" s="839"/>
      <c r="C102" s="51"/>
      <c r="D102" s="51"/>
      <c r="E102" s="839"/>
      <c r="F102" s="861"/>
      <c r="G102" s="868"/>
      <c r="H102" s="861"/>
      <c r="I102" s="51"/>
    </row>
    <row r="103" spans="1:9" s="113" customFormat="1" ht="13.5" customHeight="1">
      <c r="A103" s="887"/>
      <c r="B103" s="839"/>
      <c r="C103" s="51"/>
      <c r="D103" s="51"/>
      <c r="E103" s="839"/>
      <c r="F103" s="861"/>
      <c r="G103" s="868"/>
      <c r="H103" s="861"/>
      <c r="I103" s="51"/>
    </row>
    <row r="104" spans="1:9" s="113" customFormat="1" ht="13.5" customHeight="1">
      <c r="A104" s="887"/>
      <c r="B104" s="839"/>
      <c r="C104" s="51"/>
      <c r="D104" s="51"/>
      <c r="E104" s="839"/>
      <c r="F104" s="861"/>
      <c r="G104" s="868"/>
      <c r="H104" s="861"/>
      <c r="I104" s="51"/>
    </row>
    <row r="105" spans="1:9" s="113" customFormat="1" ht="13.5" customHeight="1">
      <c r="A105" s="887"/>
      <c r="B105" s="839"/>
      <c r="C105" s="51"/>
      <c r="D105" s="51"/>
      <c r="E105" s="839"/>
      <c r="F105" s="861"/>
      <c r="G105" s="868"/>
      <c r="H105" s="861"/>
      <c r="I105" s="51"/>
    </row>
    <row r="106" spans="1:9" s="113" customFormat="1" ht="13.5" customHeight="1">
      <c r="A106" s="887"/>
      <c r="B106" s="839"/>
      <c r="C106" s="51"/>
      <c r="D106" s="51"/>
      <c r="E106" s="839"/>
      <c r="F106" s="861"/>
      <c r="G106" s="868"/>
      <c r="H106" s="861"/>
      <c r="I106" s="51"/>
    </row>
    <row r="107" spans="1:9" s="113" customFormat="1" ht="13.5" customHeight="1">
      <c r="A107" s="887"/>
      <c r="B107" s="839"/>
      <c r="C107" s="51"/>
      <c r="D107" s="51"/>
      <c r="E107" s="839"/>
      <c r="F107" s="861"/>
      <c r="G107" s="868"/>
      <c r="H107" s="861"/>
      <c r="I107" s="51"/>
    </row>
    <row r="108" spans="1:9" s="113" customFormat="1" ht="13.5" customHeight="1">
      <c r="A108" s="887"/>
      <c r="B108" s="839"/>
      <c r="C108" s="51"/>
      <c r="D108" s="51"/>
      <c r="E108" s="839"/>
      <c r="F108" s="861"/>
      <c r="G108" s="868"/>
      <c r="H108" s="861"/>
      <c r="I108" s="51"/>
    </row>
    <row r="109" spans="1:9" s="113" customFormat="1" ht="13.5" customHeight="1">
      <c r="A109" s="887"/>
      <c r="B109" s="839"/>
      <c r="C109" s="51"/>
      <c r="D109" s="51"/>
      <c r="E109" s="839"/>
      <c r="F109" s="861"/>
      <c r="G109" s="868"/>
      <c r="H109" s="861"/>
      <c r="I109" s="51"/>
    </row>
    <row r="110" spans="1:9" s="113" customFormat="1" ht="13.5" customHeight="1">
      <c r="A110" s="887"/>
      <c r="B110" s="839"/>
      <c r="C110" s="51"/>
      <c r="D110" s="51"/>
      <c r="E110" s="839"/>
      <c r="F110" s="861"/>
      <c r="G110" s="868"/>
      <c r="H110" s="861"/>
      <c r="I110" s="51"/>
    </row>
    <row r="111" spans="1:9" s="113" customFormat="1" ht="13.5" customHeight="1">
      <c r="A111" s="887"/>
      <c r="B111" s="839"/>
      <c r="C111" s="51"/>
      <c r="D111" s="51"/>
      <c r="E111" s="839"/>
      <c r="F111" s="861"/>
      <c r="G111" s="868"/>
      <c r="H111" s="861"/>
      <c r="I111" s="51"/>
    </row>
    <row r="112" spans="1:9" s="113" customFormat="1" ht="13.5" customHeight="1">
      <c r="A112" s="887"/>
      <c r="B112" s="839"/>
      <c r="C112" s="51"/>
      <c r="D112" s="51"/>
      <c r="E112" s="839"/>
      <c r="F112" s="861"/>
      <c r="G112" s="868"/>
      <c r="H112" s="861"/>
      <c r="I112" s="51"/>
    </row>
    <row r="113" spans="1:9" s="113" customFormat="1" ht="13.5" customHeight="1">
      <c r="A113" s="887"/>
      <c r="B113" s="839"/>
      <c r="C113" s="51"/>
      <c r="D113" s="51"/>
      <c r="E113" s="839"/>
      <c r="F113" s="861"/>
      <c r="G113" s="868"/>
      <c r="H113" s="861"/>
      <c r="I113" s="51"/>
    </row>
    <row r="114" spans="1:9" s="113" customFormat="1" ht="13.5" customHeight="1">
      <c r="A114" s="887"/>
      <c r="B114" s="839"/>
      <c r="C114" s="51"/>
      <c r="D114" s="51"/>
      <c r="E114" s="839"/>
      <c r="F114" s="861"/>
      <c r="G114" s="868"/>
      <c r="H114" s="861"/>
      <c r="I114" s="51"/>
    </row>
    <row r="115" spans="1:9" s="113" customFormat="1" ht="13.5" customHeight="1">
      <c r="A115" s="887"/>
      <c r="B115" s="839"/>
      <c r="C115" s="51"/>
      <c r="D115" s="51"/>
      <c r="E115" s="839"/>
      <c r="F115" s="861"/>
      <c r="G115" s="868"/>
      <c r="H115" s="861"/>
      <c r="I115" s="51"/>
    </row>
    <row r="116" spans="1:9" s="113" customFormat="1" ht="13.5" customHeight="1">
      <c r="A116" s="887"/>
      <c r="B116" s="839"/>
      <c r="C116" s="51"/>
      <c r="D116" s="51"/>
      <c r="E116" s="839"/>
      <c r="F116" s="861"/>
      <c r="G116" s="868"/>
      <c r="H116" s="861"/>
      <c r="I116" s="51"/>
    </row>
    <row r="117" spans="1:9" s="113" customFormat="1" ht="13.5" customHeight="1">
      <c r="A117" s="887"/>
      <c r="B117" s="839"/>
      <c r="C117" s="51"/>
      <c r="D117" s="51"/>
      <c r="E117" s="839"/>
      <c r="F117" s="861"/>
      <c r="G117" s="868"/>
      <c r="H117" s="861"/>
      <c r="I117" s="51"/>
    </row>
    <row r="118" spans="1:9" s="113" customFormat="1" ht="13.5" customHeight="1">
      <c r="A118" s="887"/>
      <c r="B118" s="839"/>
      <c r="C118" s="51"/>
      <c r="D118" s="51"/>
      <c r="E118" s="839"/>
      <c r="F118" s="861"/>
      <c r="G118" s="868"/>
      <c r="H118" s="861"/>
      <c r="I118" s="51"/>
    </row>
    <row r="119" spans="1:9" s="113" customFormat="1" ht="13.5" customHeight="1">
      <c r="A119" s="887"/>
      <c r="B119" s="839"/>
      <c r="C119" s="51"/>
      <c r="D119" s="51"/>
      <c r="E119" s="839"/>
      <c r="F119" s="861"/>
      <c r="G119" s="868"/>
      <c r="H119" s="861"/>
      <c r="I119" s="51"/>
    </row>
    <row r="120" spans="1:9" s="113" customFormat="1" ht="13.5" customHeight="1">
      <c r="A120" s="887"/>
      <c r="B120" s="839"/>
      <c r="C120" s="51"/>
      <c r="D120" s="51"/>
      <c r="E120" s="839"/>
      <c r="F120" s="861"/>
      <c r="G120" s="868"/>
      <c r="H120" s="861"/>
      <c r="I120" s="51"/>
    </row>
    <row r="121" spans="1:9" s="113" customFormat="1" ht="13.5" customHeight="1">
      <c r="A121" s="887"/>
      <c r="B121" s="839"/>
      <c r="C121" s="51"/>
      <c r="D121" s="51"/>
      <c r="E121" s="839"/>
      <c r="F121" s="861"/>
      <c r="G121" s="868"/>
      <c r="H121" s="861"/>
      <c r="I121" s="51"/>
    </row>
    <row r="122" spans="1:9" s="113" customFormat="1" ht="13.5" customHeight="1">
      <c r="A122" s="887"/>
      <c r="B122" s="839"/>
      <c r="C122" s="51"/>
      <c r="D122" s="51"/>
      <c r="E122" s="839"/>
      <c r="F122" s="861"/>
      <c r="G122" s="868"/>
      <c r="H122" s="861"/>
      <c r="I122" s="51"/>
    </row>
    <row r="123" spans="1:9" s="113" customFormat="1" ht="13.5" customHeight="1">
      <c r="A123" s="887"/>
      <c r="B123" s="839"/>
      <c r="C123" s="51"/>
      <c r="D123" s="51"/>
      <c r="E123" s="839"/>
      <c r="F123" s="861"/>
      <c r="G123" s="868"/>
      <c r="H123" s="861"/>
      <c r="I123" s="51"/>
    </row>
    <row r="124" spans="1:9" s="113" customFormat="1" ht="13.5" customHeight="1">
      <c r="A124" s="887"/>
      <c r="B124" s="839"/>
      <c r="C124" s="51"/>
      <c r="D124" s="51"/>
      <c r="E124" s="839"/>
      <c r="F124" s="861"/>
      <c r="G124" s="868"/>
      <c r="H124" s="861"/>
      <c r="I124" s="51"/>
    </row>
    <row r="125" spans="1:9" s="113" customFormat="1" ht="13.5" customHeight="1">
      <c r="A125" s="887"/>
      <c r="B125" s="839"/>
      <c r="C125" s="51"/>
      <c r="D125" s="51"/>
      <c r="E125" s="839"/>
      <c r="F125" s="861"/>
      <c r="G125" s="868"/>
      <c r="H125" s="861"/>
      <c r="I125" s="51"/>
    </row>
    <row r="126" spans="1:9" s="113" customFormat="1" ht="13.5" customHeight="1">
      <c r="A126" s="887"/>
      <c r="B126" s="839"/>
      <c r="C126" s="51"/>
      <c r="D126" s="51"/>
      <c r="E126" s="839"/>
      <c r="F126" s="861"/>
      <c r="G126" s="868"/>
      <c r="H126" s="861"/>
      <c r="I126" s="51"/>
    </row>
    <row r="127" spans="1:9" s="113" customFormat="1" ht="13.5" customHeight="1">
      <c r="A127" s="887"/>
      <c r="B127" s="839"/>
      <c r="C127" s="51"/>
      <c r="D127" s="51"/>
      <c r="E127" s="839"/>
      <c r="F127" s="861"/>
      <c r="G127" s="868"/>
      <c r="H127" s="861"/>
      <c r="I127" s="51"/>
    </row>
    <row r="128" spans="1:9" s="113" customFormat="1" ht="13.5" customHeight="1">
      <c r="A128" s="887"/>
      <c r="B128" s="839"/>
      <c r="C128" s="51"/>
      <c r="D128" s="51"/>
      <c r="E128" s="839"/>
      <c r="F128" s="861"/>
      <c r="G128" s="868"/>
      <c r="H128" s="861"/>
      <c r="I128" s="51"/>
    </row>
    <row r="129" spans="1:9" s="113" customFormat="1" ht="13.5" customHeight="1">
      <c r="A129" s="887"/>
      <c r="B129" s="839"/>
      <c r="C129" s="51"/>
      <c r="D129" s="51"/>
      <c r="E129" s="839"/>
      <c r="F129" s="861"/>
      <c r="G129" s="868"/>
      <c r="H129" s="861"/>
      <c r="I129" s="51"/>
    </row>
    <row r="130" spans="1:9" s="113" customFormat="1" ht="13.5" customHeight="1">
      <c r="A130" s="887"/>
      <c r="B130" s="839"/>
      <c r="C130" s="51"/>
      <c r="D130" s="51"/>
      <c r="E130" s="839"/>
      <c r="F130" s="861"/>
      <c r="G130" s="868"/>
      <c r="H130" s="861"/>
      <c r="I130" s="51"/>
    </row>
    <row r="131" spans="1:9" s="113" customFormat="1" ht="13.5" customHeight="1">
      <c r="A131" s="887"/>
      <c r="B131" s="839"/>
      <c r="C131" s="51"/>
      <c r="D131" s="51"/>
      <c r="E131" s="839"/>
      <c r="F131" s="861"/>
      <c r="G131" s="868"/>
      <c r="H131" s="861"/>
      <c r="I131" s="51"/>
    </row>
    <row r="132" spans="1:9" s="113" customFormat="1" ht="13.5" customHeight="1">
      <c r="A132" s="887"/>
      <c r="B132" s="839"/>
      <c r="C132" s="51"/>
      <c r="D132" s="51"/>
      <c r="E132" s="839"/>
      <c r="F132" s="861"/>
      <c r="G132" s="868"/>
      <c r="H132" s="861"/>
      <c r="I132" s="51"/>
    </row>
    <row r="133" spans="1:9" s="113" customFormat="1" ht="13.5" customHeight="1">
      <c r="A133" s="887"/>
      <c r="B133" s="839"/>
      <c r="C133" s="51"/>
      <c r="D133" s="51"/>
      <c r="E133" s="839"/>
      <c r="F133" s="861"/>
      <c r="G133" s="868"/>
      <c r="H133" s="861"/>
      <c r="I133" s="51"/>
    </row>
    <row r="134" spans="1:9" s="113" customFormat="1" ht="13.5" customHeight="1">
      <c r="A134" s="887"/>
      <c r="B134" s="839"/>
      <c r="C134" s="51"/>
      <c r="D134" s="51"/>
      <c r="E134" s="839"/>
      <c r="F134" s="861"/>
      <c r="G134" s="868"/>
      <c r="H134" s="861"/>
      <c r="I134" s="51"/>
    </row>
    <row r="135" spans="1:9" s="113" customFormat="1" ht="13.5" customHeight="1">
      <c r="A135" s="887"/>
      <c r="B135" s="839"/>
      <c r="C135" s="51"/>
      <c r="D135" s="51"/>
      <c r="E135" s="839"/>
      <c r="F135" s="861"/>
      <c r="G135" s="868"/>
      <c r="H135" s="861"/>
      <c r="I135" s="51"/>
    </row>
    <row r="136" spans="1:9" ht="13.5" customHeight="1">
      <c r="H136" s="51"/>
    </row>
    <row r="137" spans="1:9" ht="13.5" customHeight="1">
      <c r="H137" s="51"/>
    </row>
    <row r="138" spans="1:9" ht="13.5" customHeight="1">
      <c r="H138" s="51"/>
    </row>
    <row r="139" spans="1:9" ht="13.5" customHeight="1">
      <c r="H139" s="51"/>
    </row>
    <row r="140" spans="1:9" ht="13.5" customHeight="1">
      <c r="H140" s="51"/>
    </row>
    <row r="141" spans="1:9" ht="13.5" customHeight="1">
      <c r="H141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8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>
    <tabColor rgb="FFCCFFFF"/>
  </sheetPr>
  <dimension ref="A1:I122"/>
  <sheetViews>
    <sheetView view="pageBreakPreview" zoomScaleNormal="115" zoomScaleSheetLayoutView="100" workbookViewId="0">
      <selection activeCell="F24" sqref="F24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27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28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2.75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1">
        <v>240</v>
      </c>
      <c r="G11" s="1253"/>
      <c r="H11" s="90">
        <f>ROUND(F11*G11,2)</f>
        <v>0</v>
      </c>
      <c r="I11" s="1253"/>
    </row>
    <row r="12" spans="1:9" ht="12.75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1">
        <v>20</v>
      </c>
      <c r="G12" s="1253"/>
      <c r="H12" s="90">
        <f t="shared" ref="H12:H13" si="0">ROUND(F12*G12,2)</f>
        <v>0</v>
      </c>
      <c r="I12" s="1253"/>
    </row>
    <row r="13" spans="1:9" ht="12.75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1">
        <v>20</v>
      </c>
      <c r="G13" s="1253"/>
      <c r="H13" s="90">
        <f t="shared" si="0"/>
        <v>0</v>
      </c>
      <c r="I13" s="1253"/>
    </row>
    <row r="14" spans="1:9" ht="12.75">
      <c r="A14" s="53"/>
      <c r="B14" s="70"/>
      <c r="C14" s="71"/>
      <c r="D14" s="71"/>
      <c r="F14" s="53"/>
      <c r="G14" s="53"/>
      <c r="H14" s="53"/>
      <c r="I14" s="53"/>
    </row>
    <row r="15" spans="1:9" ht="12.75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2.75">
      <c r="A16" s="53"/>
      <c r="F16" s="53"/>
      <c r="G16" s="53"/>
      <c r="H16" s="53"/>
      <c r="I16" s="53"/>
    </row>
    <row r="17" spans="1:9" ht="12.75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1">
        <v>2</v>
      </c>
      <c r="G17" s="1253"/>
      <c r="H17" s="90">
        <f>ROUND(F17*G17,2)</f>
        <v>0</v>
      </c>
      <c r="I17" s="1253"/>
    </row>
    <row r="18" spans="1:9" ht="12.75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3"/>
      <c r="H18" s="90">
        <f t="shared" ref="H18:H22" si="1">ROUND(F18*G18,2)</f>
        <v>0</v>
      </c>
      <c r="I18" s="1253"/>
    </row>
    <row r="19" spans="1:9" ht="12.75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1">
        <v>1</v>
      </c>
      <c r="G19" s="1253"/>
      <c r="H19" s="90">
        <f t="shared" si="1"/>
        <v>0</v>
      </c>
      <c r="I19" s="1253"/>
    </row>
    <row r="20" spans="1:9" ht="12.75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1">
        <v>230</v>
      </c>
      <c r="G20" s="1253"/>
      <c r="H20" s="90">
        <f t="shared" si="1"/>
        <v>0</v>
      </c>
      <c r="I20" s="1253"/>
    </row>
    <row r="21" spans="1:9" ht="12.75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1">
        <v>240</v>
      </c>
      <c r="G21" s="1253"/>
      <c r="H21" s="90">
        <f t="shared" si="1"/>
        <v>0</v>
      </c>
      <c r="I21" s="1253"/>
    </row>
    <row r="22" spans="1:9" ht="12.75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1">
        <v>4</v>
      </c>
      <c r="G22" s="1253"/>
      <c r="H22" s="90">
        <f t="shared" si="1"/>
        <v>0</v>
      </c>
      <c r="I22" s="1253"/>
    </row>
    <row r="23" spans="1:9" ht="12.75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2.75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2.75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2.75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1">
        <v>8</v>
      </c>
      <c r="G26" s="1253"/>
      <c r="H26" s="90">
        <f>ROUND(F26*G26,2)</f>
        <v>0</v>
      </c>
      <c r="I26" s="1253"/>
    </row>
    <row r="27" spans="1:9" ht="12.75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1">
        <v>2</v>
      </c>
      <c r="G27" s="1253"/>
      <c r="H27" s="90">
        <f t="shared" ref="H27:H28" si="2">ROUND(F27*G27,2)</f>
        <v>0</v>
      </c>
      <c r="I27" s="1253"/>
    </row>
    <row r="28" spans="1:9" ht="12.75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1">
        <v>10</v>
      </c>
      <c r="G28" s="1253"/>
      <c r="H28" s="90">
        <f t="shared" si="2"/>
        <v>0</v>
      </c>
      <c r="I28" s="1253"/>
    </row>
    <row r="29" spans="1:9" ht="12.75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2.75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2.75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2.75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1">
        <v>265</v>
      </c>
      <c r="G32" s="1253"/>
      <c r="H32" s="90">
        <f>ROUND(F32*G32,2)</f>
        <v>0</v>
      </c>
      <c r="I32" s="1253"/>
    </row>
    <row r="33" spans="1:9" ht="12.75">
      <c r="A33" s="83"/>
      <c r="B33" s="97"/>
      <c r="C33" s="177"/>
      <c r="D33" s="82"/>
      <c r="E33" s="135"/>
      <c r="F33" s="200"/>
      <c r="G33" s="200"/>
      <c r="H33" s="79"/>
    </row>
    <row r="34" spans="1:9" ht="15">
      <c r="A34" s="92"/>
      <c r="B34" s="100"/>
      <c r="C34" s="101"/>
      <c r="D34" s="103" t="s">
        <v>181</v>
      </c>
      <c r="E34" s="104"/>
      <c r="F34" s="105"/>
      <c r="G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2.75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2.75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2.75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2.75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2.75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2.75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2.75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2.75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2.75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2.75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2.75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2.75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2.75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2.75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2.75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2.75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2.75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sqref="G11:G3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>
    <tabColor rgb="FFCCFFFF"/>
  </sheetPr>
  <dimension ref="A1:I122"/>
  <sheetViews>
    <sheetView view="pageBreakPreview" zoomScaleNormal="115" zoomScaleSheetLayoutView="100" workbookViewId="0">
      <selection activeCell="D25" sqref="D25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29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30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2.75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1">
        <v>210</v>
      </c>
      <c r="G11" s="1253"/>
      <c r="H11" s="90">
        <f>ROUND(F11*G11,2)</f>
        <v>0</v>
      </c>
      <c r="I11" s="1253"/>
    </row>
    <row r="12" spans="1:9" ht="12.75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1">
        <v>20</v>
      </c>
      <c r="G12" s="1253"/>
      <c r="H12" s="90">
        <f t="shared" ref="H12:H13" si="0">ROUND(F12*G12,2)</f>
        <v>0</v>
      </c>
      <c r="I12" s="1253"/>
    </row>
    <row r="13" spans="1:9" ht="12.75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1">
        <v>20</v>
      </c>
      <c r="G13" s="1253"/>
      <c r="H13" s="90">
        <f t="shared" si="0"/>
        <v>0</v>
      </c>
      <c r="I13" s="1253"/>
    </row>
    <row r="14" spans="1:9" ht="12.75">
      <c r="A14" s="53"/>
      <c r="B14" s="70"/>
      <c r="C14" s="71"/>
      <c r="D14" s="71"/>
      <c r="F14" s="53"/>
      <c r="G14" s="53"/>
      <c r="H14" s="53"/>
      <c r="I14" s="53"/>
    </row>
    <row r="15" spans="1:9" ht="12.75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2.75">
      <c r="A16" s="53"/>
      <c r="F16" s="53"/>
      <c r="G16" s="53"/>
      <c r="H16" s="53"/>
      <c r="I16" s="53"/>
    </row>
    <row r="17" spans="1:9" ht="12.75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1">
        <v>2</v>
      </c>
      <c r="G17" s="1253"/>
      <c r="H17" s="90">
        <f>ROUND(F17*G17,2)</f>
        <v>0</v>
      </c>
      <c r="I17" s="1253"/>
    </row>
    <row r="18" spans="1:9" ht="12.75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3"/>
      <c r="H18" s="90">
        <f t="shared" ref="H18:H22" si="1">ROUND(F18*G18,2)</f>
        <v>0</v>
      </c>
      <c r="I18" s="1253"/>
    </row>
    <row r="19" spans="1:9" ht="12.75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1">
        <v>1</v>
      </c>
      <c r="G19" s="1253"/>
      <c r="H19" s="90">
        <f t="shared" si="1"/>
        <v>0</v>
      </c>
      <c r="I19" s="1253"/>
    </row>
    <row r="20" spans="1:9" ht="12.75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1">
        <v>170</v>
      </c>
      <c r="G20" s="1253"/>
      <c r="H20" s="90">
        <f t="shared" si="1"/>
        <v>0</v>
      </c>
      <c r="I20" s="1253"/>
    </row>
    <row r="21" spans="1:9" ht="12.75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1">
        <v>210</v>
      </c>
      <c r="G21" s="1253"/>
      <c r="H21" s="90">
        <f t="shared" si="1"/>
        <v>0</v>
      </c>
      <c r="I21" s="1253"/>
    </row>
    <row r="22" spans="1:9" ht="12.75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1">
        <v>4</v>
      </c>
      <c r="G22" s="1253"/>
      <c r="H22" s="90">
        <f t="shared" si="1"/>
        <v>0</v>
      </c>
      <c r="I22" s="1253"/>
    </row>
    <row r="23" spans="1:9" ht="12.75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2.75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2.75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2.75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1">
        <v>8</v>
      </c>
      <c r="G26" s="1253"/>
      <c r="H26" s="90">
        <f>ROUND(F26*G26,2)</f>
        <v>0</v>
      </c>
      <c r="I26" s="1253"/>
    </row>
    <row r="27" spans="1:9" ht="12.75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1">
        <v>2</v>
      </c>
      <c r="G27" s="1253"/>
      <c r="H27" s="90">
        <f t="shared" ref="H27:H28" si="2">ROUND(F27*G27,2)</f>
        <v>0</v>
      </c>
      <c r="I27" s="1253"/>
    </row>
    <row r="28" spans="1:9" ht="12.75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1">
        <v>10</v>
      </c>
      <c r="G28" s="1253"/>
      <c r="H28" s="90">
        <f t="shared" si="2"/>
        <v>0</v>
      </c>
      <c r="I28" s="1253"/>
    </row>
    <row r="29" spans="1:9" ht="12.75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2.75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2.75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2.75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1">
        <v>170</v>
      </c>
      <c r="G32" s="1253"/>
      <c r="H32" s="90">
        <f>ROUND(F32*G32,2)</f>
        <v>0</v>
      </c>
      <c r="I32" s="1253"/>
    </row>
    <row r="33" spans="1:9" ht="12.75">
      <c r="A33" s="83"/>
      <c r="B33" s="97"/>
      <c r="C33" s="177"/>
      <c r="D33" s="82"/>
      <c r="E33" s="135"/>
      <c r="F33" s="200"/>
      <c r="G33" s="512"/>
      <c r="H33" s="79"/>
    </row>
    <row r="34" spans="1:9" ht="15">
      <c r="A34" s="92"/>
      <c r="B34" s="100"/>
      <c r="C34" s="101"/>
      <c r="D34" s="103" t="s">
        <v>181</v>
      </c>
      <c r="E34" s="104"/>
      <c r="F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2.75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2.75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2.75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2.75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2.75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2.75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2.75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2.75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2.75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2.75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2.75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2.75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2.75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2.75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2.75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2.75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2.75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>
    <tabColor rgb="FFCCFFFF"/>
  </sheetPr>
  <dimension ref="A1:I122"/>
  <sheetViews>
    <sheetView view="pageBreakPreview" zoomScaleNormal="115" zoomScaleSheetLayoutView="100" workbookViewId="0">
      <selection activeCell="D24" sqref="D24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31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32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2.75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1">
        <v>160</v>
      </c>
      <c r="G11" s="1253"/>
      <c r="H11" s="90">
        <f>ROUND(F11*G11,2)</f>
        <v>0</v>
      </c>
      <c r="I11" s="1253"/>
    </row>
    <row r="12" spans="1:9" ht="12.75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1">
        <v>45</v>
      </c>
      <c r="G12" s="1253"/>
      <c r="H12" s="90">
        <f t="shared" ref="H12:H13" si="0">ROUND(F12*G12,2)</f>
        <v>0</v>
      </c>
      <c r="I12" s="1253"/>
    </row>
    <row r="13" spans="1:9" ht="12.75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1">
        <v>45</v>
      </c>
      <c r="G13" s="1253"/>
      <c r="H13" s="90">
        <f t="shared" si="0"/>
        <v>0</v>
      </c>
      <c r="I13" s="1253"/>
    </row>
    <row r="14" spans="1:9" ht="12.75">
      <c r="A14" s="53"/>
      <c r="B14" s="70"/>
      <c r="C14" s="71"/>
      <c r="D14" s="71"/>
      <c r="F14" s="53"/>
      <c r="G14" s="53"/>
      <c r="H14" s="53"/>
      <c r="I14" s="53"/>
    </row>
    <row r="15" spans="1:9" ht="12.75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2.75">
      <c r="A16" s="53"/>
      <c r="F16" s="53"/>
      <c r="G16" s="53"/>
      <c r="H16" s="53"/>
      <c r="I16" s="53"/>
    </row>
    <row r="17" spans="1:9" ht="12.75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1">
        <v>2</v>
      </c>
      <c r="G17" s="1253"/>
      <c r="H17" s="90">
        <f>ROUND(F17*G17,2)</f>
        <v>0</v>
      </c>
      <c r="I17" s="1253"/>
    </row>
    <row r="18" spans="1:9" ht="12.75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3"/>
      <c r="H18" s="90">
        <f t="shared" ref="H18:H22" si="1">ROUND(F18*G18,2)</f>
        <v>0</v>
      </c>
      <c r="I18" s="1253"/>
    </row>
    <row r="19" spans="1:9" ht="12.75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1">
        <v>1</v>
      </c>
      <c r="G19" s="1253"/>
      <c r="H19" s="90">
        <f t="shared" si="1"/>
        <v>0</v>
      </c>
      <c r="I19" s="1253"/>
    </row>
    <row r="20" spans="1:9" ht="12.75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1">
        <v>140</v>
      </c>
      <c r="G20" s="1253"/>
      <c r="H20" s="90">
        <f t="shared" si="1"/>
        <v>0</v>
      </c>
      <c r="I20" s="1253"/>
    </row>
    <row r="21" spans="1:9" ht="12.75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1">
        <v>160</v>
      </c>
      <c r="G21" s="1253"/>
      <c r="H21" s="90">
        <f t="shared" si="1"/>
        <v>0</v>
      </c>
      <c r="I21" s="1253"/>
    </row>
    <row r="22" spans="1:9" ht="12.75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1">
        <v>4</v>
      </c>
      <c r="G22" s="1253"/>
      <c r="H22" s="90">
        <f t="shared" si="1"/>
        <v>0</v>
      </c>
      <c r="I22" s="1253"/>
    </row>
    <row r="23" spans="1:9" ht="12.75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2.75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2.75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2.75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1">
        <v>8</v>
      </c>
      <c r="G26" s="1253"/>
      <c r="H26" s="90">
        <f>ROUND(F26*G26,2)</f>
        <v>0</v>
      </c>
      <c r="I26" s="1253"/>
    </row>
    <row r="27" spans="1:9" ht="12.75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1">
        <v>2</v>
      </c>
      <c r="G27" s="1253"/>
      <c r="H27" s="90">
        <f t="shared" ref="H27:H28" si="2">ROUND(F27*G27,2)</f>
        <v>0</v>
      </c>
      <c r="I27" s="1253"/>
    </row>
    <row r="28" spans="1:9" ht="12.75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1">
        <v>10</v>
      </c>
      <c r="G28" s="1253"/>
      <c r="H28" s="90">
        <f t="shared" si="2"/>
        <v>0</v>
      </c>
      <c r="I28" s="1253"/>
    </row>
    <row r="29" spans="1:9" ht="12.75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2.75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2.75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2.75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1">
        <v>165</v>
      </c>
      <c r="G32" s="1253"/>
      <c r="H32" s="90">
        <f>ROUND(F32*G32,2)</f>
        <v>0</v>
      </c>
      <c r="I32" s="1253"/>
    </row>
    <row r="33" spans="1:9" ht="12.75">
      <c r="A33" s="83"/>
      <c r="B33" s="97"/>
      <c r="C33" s="177"/>
      <c r="D33" s="82"/>
      <c r="E33" s="135"/>
      <c r="F33" s="200"/>
      <c r="G33" s="512"/>
      <c r="H33" s="79"/>
    </row>
    <row r="34" spans="1:9" ht="15">
      <c r="A34" s="92"/>
      <c r="B34" s="100"/>
      <c r="C34" s="101"/>
      <c r="D34" s="103" t="s">
        <v>181</v>
      </c>
      <c r="E34" s="104"/>
      <c r="F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2.75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2.75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2.75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2.75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2.75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2.75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2.75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2.75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2.75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2.75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2.75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2.75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2.75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2.75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2.75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2.75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2.75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>
    <tabColor rgb="FFCCFFFF"/>
  </sheetPr>
  <dimension ref="A1:I122"/>
  <sheetViews>
    <sheetView view="pageBreakPreview" zoomScaleNormal="115" zoomScaleSheetLayoutView="100" workbookViewId="0">
      <selection activeCell="D24" sqref="D24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33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34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2.75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1">
        <v>180</v>
      </c>
      <c r="G11" s="1253"/>
      <c r="H11" s="90">
        <f>ROUND(F11*G11,2)</f>
        <v>0</v>
      </c>
      <c r="I11" s="1253"/>
    </row>
    <row r="12" spans="1:9" ht="12.75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1">
        <v>60</v>
      </c>
      <c r="G12" s="1253"/>
      <c r="H12" s="90">
        <f t="shared" ref="H12:H13" si="0">ROUND(F12*G12,2)</f>
        <v>0</v>
      </c>
      <c r="I12" s="1253"/>
    </row>
    <row r="13" spans="1:9" ht="12.75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1">
        <v>60</v>
      </c>
      <c r="G13" s="1253"/>
      <c r="H13" s="90">
        <f t="shared" si="0"/>
        <v>0</v>
      </c>
      <c r="I13" s="1253"/>
    </row>
    <row r="14" spans="1:9" ht="12.75">
      <c r="A14" s="53"/>
      <c r="B14" s="70"/>
      <c r="C14" s="71"/>
      <c r="D14" s="71"/>
      <c r="F14" s="53"/>
      <c r="G14" s="53"/>
      <c r="H14" s="53"/>
      <c r="I14" s="53"/>
    </row>
    <row r="15" spans="1:9" ht="12.75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2.75">
      <c r="A16" s="53"/>
      <c r="F16" s="53"/>
      <c r="G16" s="53"/>
      <c r="H16" s="53"/>
      <c r="I16" s="53"/>
    </row>
    <row r="17" spans="1:9" ht="12.75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1">
        <v>2</v>
      </c>
      <c r="G17" s="1253"/>
      <c r="H17" s="90">
        <f>ROUND(F17*G17,2)</f>
        <v>0</v>
      </c>
      <c r="I17" s="1253"/>
    </row>
    <row r="18" spans="1:9" ht="12.75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3"/>
      <c r="H18" s="90">
        <f t="shared" ref="H18:H22" si="1">ROUND(F18*G18,2)</f>
        <v>0</v>
      </c>
      <c r="I18" s="1253"/>
    </row>
    <row r="19" spans="1:9" ht="12.75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1">
        <v>1</v>
      </c>
      <c r="G19" s="1253"/>
      <c r="H19" s="90">
        <f t="shared" si="1"/>
        <v>0</v>
      </c>
      <c r="I19" s="1253"/>
    </row>
    <row r="20" spans="1:9" ht="12.75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1">
        <v>135</v>
      </c>
      <c r="G20" s="1253"/>
      <c r="H20" s="90">
        <f t="shared" si="1"/>
        <v>0</v>
      </c>
      <c r="I20" s="1253"/>
    </row>
    <row r="21" spans="1:9" ht="12.75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1">
        <v>180</v>
      </c>
      <c r="G21" s="1253"/>
      <c r="H21" s="90">
        <f t="shared" si="1"/>
        <v>0</v>
      </c>
      <c r="I21" s="1253"/>
    </row>
    <row r="22" spans="1:9" ht="12.75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1">
        <v>4</v>
      </c>
      <c r="G22" s="1253"/>
      <c r="H22" s="90">
        <f t="shared" si="1"/>
        <v>0</v>
      </c>
      <c r="I22" s="1253"/>
    </row>
    <row r="23" spans="1:9" ht="12.75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2.75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2.75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2.75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1">
        <v>8</v>
      </c>
      <c r="G26" s="1253"/>
      <c r="H26" s="90">
        <f>ROUND(F26*G26,2)</f>
        <v>0</v>
      </c>
      <c r="I26" s="1253"/>
    </row>
    <row r="27" spans="1:9" ht="12.75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1">
        <v>2</v>
      </c>
      <c r="G27" s="1253"/>
      <c r="H27" s="90">
        <f t="shared" ref="H27:H28" si="2">ROUND(F27*G27,2)</f>
        <v>0</v>
      </c>
      <c r="I27" s="1253"/>
    </row>
    <row r="28" spans="1:9" ht="12.75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1">
        <v>10</v>
      </c>
      <c r="G28" s="1253"/>
      <c r="H28" s="90">
        <f t="shared" si="2"/>
        <v>0</v>
      </c>
      <c r="I28" s="1253"/>
    </row>
    <row r="29" spans="1:9" ht="12.75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2.75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2.75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2.75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1">
        <v>190</v>
      </c>
      <c r="G32" s="1253"/>
      <c r="H32" s="90">
        <f>ROUND(F32*G32,2)</f>
        <v>0</v>
      </c>
      <c r="I32" s="1253"/>
    </row>
    <row r="33" spans="1:9" ht="12.75">
      <c r="A33" s="83"/>
      <c r="B33" s="97"/>
      <c r="C33" s="177"/>
      <c r="D33" s="82"/>
      <c r="E33" s="135"/>
      <c r="F33" s="200"/>
      <c r="G33" s="512"/>
      <c r="H33" s="79"/>
    </row>
    <row r="34" spans="1:9" ht="15">
      <c r="A34" s="92"/>
      <c r="B34" s="100"/>
      <c r="C34" s="101"/>
      <c r="D34" s="103" t="s">
        <v>181</v>
      </c>
      <c r="E34" s="104"/>
      <c r="F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2.75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2.75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2.75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2.75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2.75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2.75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2.75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2.75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2.75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2.75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2.75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2.75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2.75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2.75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2.75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2.75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2.75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colBreaks count="1" manualBreakCount="1">
    <brk id="9" max="3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>
    <tabColor rgb="FFCCFFFF"/>
  </sheetPr>
  <dimension ref="A1:I122"/>
  <sheetViews>
    <sheetView view="pageBreakPreview" zoomScaleNormal="115" zoomScaleSheetLayoutView="100" workbookViewId="0">
      <selection activeCell="H41" sqref="H41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35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36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2.75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1">
        <v>285</v>
      </c>
      <c r="G11" s="1253"/>
      <c r="H11" s="90">
        <f>ROUND(F11*G11,2)</f>
        <v>0</v>
      </c>
      <c r="I11" s="1253"/>
    </row>
    <row r="12" spans="1:9" ht="12.75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1">
        <v>65</v>
      </c>
      <c r="G12" s="1253"/>
      <c r="H12" s="90">
        <f t="shared" ref="H12:H13" si="0">ROUND(F12*G12,2)</f>
        <v>0</v>
      </c>
      <c r="I12" s="1253"/>
    </row>
    <row r="13" spans="1:9" ht="12.75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1">
        <v>65</v>
      </c>
      <c r="G13" s="1253"/>
      <c r="H13" s="90">
        <f t="shared" si="0"/>
        <v>0</v>
      </c>
      <c r="I13" s="1253"/>
    </row>
    <row r="14" spans="1:9" ht="12.75">
      <c r="A14" s="53"/>
      <c r="B14" s="70"/>
      <c r="C14" s="71"/>
      <c r="D14" s="71"/>
      <c r="F14" s="53"/>
      <c r="G14" s="53"/>
      <c r="H14" s="53"/>
      <c r="I14" s="53"/>
    </row>
    <row r="15" spans="1:9" ht="12.75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2.75">
      <c r="A16" s="53"/>
      <c r="F16" s="53"/>
      <c r="G16" s="53"/>
      <c r="H16" s="53"/>
      <c r="I16" s="53"/>
    </row>
    <row r="17" spans="1:9" ht="12.75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1">
        <v>2</v>
      </c>
      <c r="G17" s="1253"/>
      <c r="H17" s="90">
        <f>ROUND(F17*G17,2)</f>
        <v>0</v>
      </c>
      <c r="I17" s="1253"/>
    </row>
    <row r="18" spans="1:9" ht="12.75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3"/>
      <c r="H18" s="90">
        <f t="shared" ref="H18:H22" si="1">ROUND(F18*G18,2)</f>
        <v>0</v>
      </c>
      <c r="I18" s="1253"/>
    </row>
    <row r="19" spans="1:9" ht="12.75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1">
        <v>1</v>
      </c>
      <c r="G19" s="1253"/>
      <c r="H19" s="90">
        <f t="shared" si="1"/>
        <v>0</v>
      </c>
      <c r="I19" s="1253"/>
    </row>
    <row r="20" spans="1:9" ht="12.75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1">
        <v>220</v>
      </c>
      <c r="G20" s="1253"/>
      <c r="H20" s="90">
        <f t="shared" si="1"/>
        <v>0</v>
      </c>
      <c r="I20" s="1253"/>
    </row>
    <row r="21" spans="1:9" ht="12.75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1">
        <v>285</v>
      </c>
      <c r="G21" s="1253"/>
      <c r="H21" s="90">
        <f t="shared" si="1"/>
        <v>0</v>
      </c>
      <c r="I21" s="1253"/>
    </row>
    <row r="22" spans="1:9" ht="12.75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1">
        <v>4</v>
      </c>
      <c r="G22" s="1253"/>
      <c r="H22" s="90">
        <f t="shared" si="1"/>
        <v>0</v>
      </c>
      <c r="I22" s="1253"/>
    </row>
    <row r="23" spans="1:9" ht="12.75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2.75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2.75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2.75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1">
        <v>8</v>
      </c>
      <c r="G26" s="1253"/>
      <c r="H26" s="90">
        <f>ROUND(F26*G26,2)</f>
        <v>0</v>
      </c>
      <c r="I26" s="1253"/>
    </row>
    <row r="27" spans="1:9" ht="12.75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1">
        <v>2</v>
      </c>
      <c r="G27" s="1253"/>
      <c r="H27" s="90">
        <f t="shared" ref="H27:H28" si="2">ROUND(F27*G27,2)</f>
        <v>0</v>
      </c>
      <c r="I27" s="1253"/>
    </row>
    <row r="28" spans="1:9" ht="12.75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1">
        <v>10</v>
      </c>
      <c r="G28" s="1253"/>
      <c r="H28" s="90">
        <f t="shared" si="2"/>
        <v>0</v>
      </c>
      <c r="I28" s="1253"/>
    </row>
    <row r="29" spans="1:9" ht="12.75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2.75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2.75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2.75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1">
        <v>280</v>
      </c>
      <c r="G32" s="1253"/>
      <c r="H32" s="90">
        <f>ROUND(F32*G32,2)</f>
        <v>0</v>
      </c>
      <c r="I32" s="1253"/>
    </row>
    <row r="33" spans="1:9" ht="12.75">
      <c r="A33" s="83"/>
      <c r="B33" s="97"/>
      <c r="C33" s="177"/>
      <c r="D33" s="82"/>
      <c r="E33" s="135"/>
      <c r="F33" s="200"/>
      <c r="G33" s="512"/>
      <c r="H33" s="79"/>
    </row>
    <row r="34" spans="1:9" ht="15">
      <c r="A34" s="92"/>
      <c r="B34" s="100"/>
      <c r="C34" s="101"/>
      <c r="D34" s="103" t="s">
        <v>181</v>
      </c>
      <c r="E34" s="104"/>
      <c r="F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2.75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2.75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2.75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2.75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2.75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2.75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2.75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2.75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2.75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2.75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2.75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2.75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2.75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2.75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2.75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2.75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2.75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sqref="G11:G3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>
    <tabColor rgb="FFCCFFFF"/>
  </sheetPr>
  <dimension ref="A1:I122"/>
  <sheetViews>
    <sheetView view="pageBreakPreview" zoomScaleNormal="115" zoomScaleSheetLayoutView="100" workbookViewId="0">
      <selection activeCell="D25" sqref="D25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37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376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2.75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1">
        <v>285</v>
      </c>
      <c r="G11" s="1253"/>
      <c r="H11" s="90">
        <f>ROUND(F11*G11,2)</f>
        <v>0</v>
      </c>
      <c r="I11" s="1253"/>
    </row>
    <row r="12" spans="1:9" ht="12.75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1">
        <v>65</v>
      </c>
      <c r="G12" s="1253"/>
      <c r="H12" s="90">
        <f t="shared" ref="H12:H13" si="0">ROUND(F12*G12,2)</f>
        <v>0</v>
      </c>
      <c r="I12" s="1253"/>
    </row>
    <row r="13" spans="1:9" ht="12.75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1">
        <v>65</v>
      </c>
      <c r="G13" s="1253"/>
      <c r="H13" s="90">
        <f t="shared" si="0"/>
        <v>0</v>
      </c>
      <c r="I13" s="1253"/>
    </row>
    <row r="14" spans="1:9" ht="12.75">
      <c r="A14" s="53"/>
      <c r="B14" s="70"/>
      <c r="C14" s="71"/>
      <c r="D14" s="71"/>
      <c r="F14" s="53"/>
      <c r="G14" s="53"/>
      <c r="H14" s="53"/>
      <c r="I14" s="53"/>
    </row>
    <row r="15" spans="1:9" ht="12.75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2.75">
      <c r="A16" s="53"/>
      <c r="F16" s="53"/>
      <c r="G16" s="53"/>
      <c r="H16" s="53"/>
      <c r="I16" s="53"/>
    </row>
    <row r="17" spans="1:9" ht="12.75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1">
        <v>1</v>
      </c>
      <c r="G17" s="1253"/>
      <c r="H17" s="90">
        <f>ROUND(F17*G17,2)</f>
        <v>0</v>
      </c>
      <c r="I17" s="1253"/>
    </row>
    <row r="18" spans="1:9" ht="12.75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3"/>
      <c r="H18" s="90">
        <f t="shared" ref="H18:H22" si="1">ROUND(F18*G18,2)</f>
        <v>0</v>
      </c>
      <c r="I18" s="1253"/>
    </row>
    <row r="19" spans="1:9" ht="12.75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1">
        <v>1</v>
      </c>
      <c r="G19" s="1253"/>
      <c r="H19" s="90">
        <f t="shared" si="1"/>
        <v>0</v>
      </c>
      <c r="I19" s="1253"/>
    </row>
    <row r="20" spans="1:9" ht="12.75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1">
        <v>160</v>
      </c>
      <c r="G20" s="1253"/>
      <c r="H20" s="90">
        <f t="shared" si="1"/>
        <v>0</v>
      </c>
      <c r="I20" s="1253"/>
    </row>
    <row r="21" spans="1:9" ht="12.75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1">
        <v>190</v>
      </c>
      <c r="G21" s="1253"/>
      <c r="H21" s="90">
        <f t="shared" si="1"/>
        <v>0</v>
      </c>
      <c r="I21" s="1253"/>
    </row>
    <row r="22" spans="1:9" ht="12.75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1">
        <v>2</v>
      </c>
      <c r="G22" s="1253"/>
      <c r="H22" s="90">
        <f t="shared" si="1"/>
        <v>0</v>
      </c>
      <c r="I22" s="1253"/>
    </row>
    <row r="23" spans="1:9" ht="12.75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2.75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2.75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2.75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1">
        <v>8</v>
      </c>
      <c r="G26" s="1253"/>
      <c r="H26" s="90">
        <f>ROUND(F26*G26,2)</f>
        <v>0</v>
      </c>
      <c r="I26" s="1253"/>
    </row>
    <row r="27" spans="1:9" ht="12.75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1">
        <v>1</v>
      </c>
      <c r="G27" s="1253"/>
      <c r="H27" s="90">
        <f t="shared" ref="H27:H28" si="2">ROUND(F27*G27,2)</f>
        <v>0</v>
      </c>
      <c r="I27" s="1253"/>
    </row>
    <row r="28" spans="1:9" ht="12.75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1">
        <v>10</v>
      </c>
      <c r="G28" s="1253"/>
      <c r="H28" s="90">
        <f t="shared" si="2"/>
        <v>0</v>
      </c>
      <c r="I28" s="1253"/>
    </row>
    <row r="29" spans="1:9" ht="12.75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2.75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2.75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2.75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1">
        <v>250</v>
      </c>
      <c r="G32" s="1253"/>
      <c r="H32" s="90">
        <f>ROUND(F32*G32,2)</f>
        <v>0</v>
      </c>
      <c r="I32" s="1253"/>
    </row>
    <row r="33" spans="1:9" ht="12.75">
      <c r="A33" s="83"/>
      <c r="B33" s="97"/>
      <c r="C33" s="177"/>
      <c r="D33" s="82"/>
      <c r="E33" s="135"/>
      <c r="F33" s="200"/>
      <c r="G33" s="512"/>
      <c r="H33" s="79"/>
    </row>
    <row r="34" spans="1:9" ht="15">
      <c r="A34" s="92"/>
      <c r="B34" s="100"/>
      <c r="C34" s="101"/>
      <c r="D34" s="103" t="s">
        <v>181</v>
      </c>
      <c r="E34" s="104"/>
      <c r="F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2.75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2.75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2.75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2.75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2.75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2.75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2.75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2.75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2.75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2.75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2.75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2.75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2.75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2.75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2.75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2.75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2.75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B1:I15"/>
  <sheetViews>
    <sheetView view="pageBreakPreview" zoomScaleNormal="100" zoomScaleSheetLayoutView="100" workbookViewId="0">
      <selection activeCell="E28" sqref="E28"/>
    </sheetView>
  </sheetViews>
  <sheetFormatPr defaultRowHeight="12.75"/>
  <cols>
    <col min="1" max="1" width="1.7109375" style="1247" customWidth="1"/>
    <col min="2" max="2" width="12.5703125" style="1246" customWidth="1"/>
    <col min="3" max="3" width="62.28515625" style="1247" customWidth="1"/>
    <col min="4" max="4" width="15.7109375" style="1249" customWidth="1"/>
    <col min="5" max="5" width="15.7109375" style="1247" customWidth="1"/>
    <col min="6" max="8" width="9.140625" style="1247"/>
    <col min="9" max="9" width="16.85546875" style="1247" bestFit="1" customWidth="1"/>
    <col min="10" max="250" width="9.140625" style="1247"/>
    <col min="251" max="251" width="1.7109375" style="1247" customWidth="1"/>
    <col min="252" max="252" width="12.5703125" style="1247" customWidth="1"/>
    <col min="253" max="253" width="73" style="1247" customWidth="1"/>
    <col min="254" max="257" width="15.7109375" style="1247" customWidth="1"/>
    <col min="258" max="258" width="17.7109375" style="1247" customWidth="1"/>
    <col min="259" max="264" width="9.140625" style="1247"/>
    <col min="265" max="265" width="16.85546875" style="1247" bestFit="1" customWidth="1"/>
    <col min="266" max="506" width="9.140625" style="1247"/>
    <col min="507" max="507" width="1.7109375" style="1247" customWidth="1"/>
    <col min="508" max="508" width="12.5703125" style="1247" customWidth="1"/>
    <col min="509" max="509" width="73" style="1247" customWidth="1"/>
    <col min="510" max="513" width="15.7109375" style="1247" customWidth="1"/>
    <col min="514" max="514" width="17.7109375" style="1247" customWidth="1"/>
    <col min="515" max="520" width="9.140625" style="1247"/>
    <col min="521" max="521" width="16.85546875" style="1247" bestFit="1" customWidth="1"/>
    <col min="522" max="762" width="9.140625" style="1247"/>
    <col min="763" max="763" width="1.7109375" style="1247" customWidth="1"/>
    <col min="764" max="764" width="12.5703125" style="1247" customWidth="1"/>
    <col min="765" max="765" width="73" style="1247" customWidth="1"/>
    <col min="766" max="769" width="15.7109375" style="1247" customWidth="1"/>
    <col min="770" max="770" width="17.7109375" style="1247" customWidth="1"/>
    <col min="771" max="776" width="9.140625" style="1247"/>
    <col min="777" max="777" width="16.85546875" style="1247" bestFit="1" customWidth="1"/>
    <col min="778" max="1018" width="9.140625" style="1247"/>
    <col min="1019" max="1019" width="1.7109375" style="1247" customWidth="1"/>
    <col min="1020" max="1020" width="12.5703125" style="1247" customWidth="1"/>
    <col min="1021" max="1021" width="73" style="1247" customWidth="1"/>
    <col min="1022" max="1025" width="15.7109375" style="1247" customWidth="1"/>
    <col min="1026" max="1026" width="17.7109375" style="1247" customWidth="1"/>
    <col min="1027" max="1032" width="9.140625" style="1247"/>
    <col min="1033" max="1033" width="16.85546875" style="1247" bestFit="1" customWidth="1"/>
    <col min="1034" max="1274" width="9.140625" style="1247"/>
    <col min="1275" max="1275" width="1.7109375" style="1247" customWidth="1"/>
    <col min="1276" max="1276" width="12.5703125" style="1247" customWidth="1"/>
    <col min="1277" max="1277" width="73" style="1247" customWidth="1"/>
    <col min="1278" max="1281" width="15.7109375" style="1247" customWidth="1"/>
    <col min="1282" max="1282" width="17.7109375" style="1247" customWidth="1"/>
    <col min="1283" max="1288" width="9.140625" style="1247"/>
    <col min="1289" max="1289" width="16.85546875" style="1247" bestFit="1" customWidth="1"/>
    <col min="1290" max="1530" width="9.140625" style="1247"/>
    <col min="1531" max="1531" width="1.7109375" style="1247" customWidth="1"/>
    <col min="1532" max="1532" width="12.5703125" style="1247" customWidth="1"/>
    <col min="1533" max="1533" width="73" style="1247" customWidth="1"/>
    <col min="1534" max="1537" width="15.7109375" style="1247" customWidth="1"/>
    <col min="1538" max="1538" width="17.7109375" style="1247" customWidth="1"/>
    <col min="1539" max="1544" width="9.140625" style="1247"/>
    <col min="1545" max="1545" width="16.85546875" style="1247" bestFit="1" customWidth="1"/>
    <col min="1546" max="1786" width="9.140625" style="1247"/>
    <col min="1787" max="1787" width="1.7109375" style="1247" customWidth="1"/>
    <col min="1788" max="1788" width="12.5703125" style="1247" customWidth="1"/>
    <col min="1789" max="1789" width="73" style="1247" customWidth="1"/>
    <col min="1790" max="1793" width="15.7109375" style="1247" customWidth="1"/>
    <col min="1794" max="1794" width="17.7109375" style="1247" customWidth="1"/>
    <col min="1795" max="1800" width="9.140625" style="1247"/>
    <col min="1801" max="1801" width="16.85546875" style="1247" bestFit="1" customWidth="1"/>
    <col min="1802" max="2042" width="9.140625" style="1247"/>
    <col min="2043" max="2043" width="1.7109375" style="1247" customWidth="1"/>
    <col min="2044" max="2044" width="12.5703125" style="1247" customWidth="1"/>
    <col min="2045" max="2045" width="73" style="1247" customWidth="1"/>
    <col min="2046" max="2049" width="15.7109375" style="1247" customWidth="1"/>
    <col min="2050" max="2050" width="17.7109375" style="1247" customWidth="1"/>
    <col min="2051" max="2056" width="9.140625" style="1247"/>
    <col min="2057" max="2057" width="16.85546875" style="1247" bestFit="1" customWidth="1"/>
    <col min="2058" max="2298" width="9.140625" style="1247"/>
    <col min="2299" max="2299" width="1.7109375" style="1247" customWidth="1"/>
    <col min="2300" max="2300" width="12.5703125" style="1247" customWidth="1"/>
    <col min="2301" max="2301" width="73" style="1247" customWidth="1"/>
    <col min="2302" max="2305" width="15.7109375" style="1247" customWidth="1"/>
    <col min="2306" max="2306" width="17.7109375" style="1247" customWidth="1"/>
    <col min="2307" max="2312" width="9.140625" style="1247"/>
    <col min="2313" max="2313" width="16.85546875" style="1247" bestFit="1" customWidth="1"/>
    <col min="2314" max="2554" width="9.140625" style="1247"/>
    <col min="2555" max="2555" width="1.7109375" style="1247" customWidth="1"/>
    <col min="2556" max="2556" width="12.5703125" style="1247" customWidth="1"/>
    <col min="2557" max="2557" width="73" style="1247" customWidth="1"/>
    <col min="2558" max="2561" width="15.7109375" style="1247" customWidth="1"/>
    <col min="2562" max="2562" width="17.7109375" style="1247" customWidth="1"/>
    <col min="2563" max="2568" width="9.140625" style="1247"/>
    <col min="2569" max="2569" width="16.85546875" style="1247" bestFit="1" customWidth="1"/>
    <col min="2570" max="2810" width="9.140625" style="1247"/>
    <col min="2811" max="2811" width="1.7109375" style="1247" customWidth="1"/>
    <col min="2812" max="2812" width="12.5703125" style="1247" customWidth="1"/>
    <col min="2813" max="2813" width="73" style="1247" customWidth="1"/>
    <col min="2814" max="2817" width="15.7109375" style="1247" customWidth="1"/>
    <col min="2818" max="2818" width="17.7109375" style="1247" customWidth="1"/>
    <col min="2819" max="2824" width="9.140625" style="1247"/>
    <col min="2825" max="2825" width="16.85546875" style="1247" bestFit="1" customWidth="1"/>
    <col min="2826" max="3066" width="9.140625" style="1247"/>
    <col min="3067" max="3067" width="1.7109375" style="1247" customWidth="1"/>
    <col min="3068" max="3068" width="12.5703125" style="1247" customWidth="1"/>
    <col min="3069" max="3069" width="73" style="1247" customWidth="1"/>
    <col min="3070" max="3073" width="15.7109375" style="1247" customWidth="1"/>
    <col min="3074" max="3074" width="17.7109375" style="1247" customWidth="1"/>
    <col min="3075" max="3080" width="9.140625" style="1247"/>
    <col min="3081" max="3081" width="16.85546875" style="1247" bestFit="1" customWidth="1"/>
    <col min="3082" max="3322" width="9.140625" style="1247"/>
    <col min="3323" max="3323" width="1.7109375" style="1247" customWidth="1"/>
    <col min="3324" max="3324" width="12.5703125" style="1247" customWidth="1"/>
    <col min="3325" max="3325" width="73" style="1247" customWidth="1"/>
    <col min="3326" max="3329" width="15.7109375" style="1247" customWidth="1"/>
    <col min="3330" max="3330" width="17.7109375" style="1247" customWidth="1"/>
    <col min="3331" max="3336" width="9.140625" style="1247"/>
    <col min="3337" max="3337" width="16.85546875" style="1247" bestFit="1" customWidth="1"/>
    <col min="3338" max="3578" width="9.140625" style="1247"/>
    <col min="3579" max="3579" width="1.7109375" style="1247" customWidth="1"/>
    <col min="3580" max="3580" width="12.5703125" style="1247" customWidth="1"/>
    <col min="3581" max="3581" width="73" style="1247" customWidth="1"/>
    <col min="3582" max="3585" width="15.7109375" style="1247" customWidth="1"/>
    <col min="3586" max="3586" width="17.7109375" style="1247" customWidth="1"/>
    <col min="3587" max="3592" width="9.140625" style="1247"/>
    <col min="3593" max="3593" width="16.85546875" style="1247" bestFit="1" customWidth="1"/>
    <col min="3594" max="3834" width="9.140625" style="1247"/>
    <col min="3835" max="3835" width="1.7109375" style="1247" customWidth="1"/>
    <col min="3836" max="3836" width="12.5703125" style="1247" customWidth="1"/>
    <col min="3837" max="3837" width="73" style="1247" customWidth="1"/>
    <col min="3838" max="3841" width="15.7109375" style="1247" customWidth="1"/>
    <col min="3842" max="3842" width="17.7109375" style="1247" customWidth="1"/>
    <col min="3843" max="3848" width="9.140625" style="1247"/>
    <col min="3849" max="3849" width="16.85546875" style="1247" bestFit="1" customWidth="1"/>
    <col min="3850" max="4090" width="9.140625" style="1247"/>
    <col min="4091" max="4091" width="1.7109375" style="1247" customWidth="1"/>
    <col min="4092" max="4092" width="12.5703125" style="1247" customWidth="1"/>
    <col min="4093" max="4093" width="73" style="1247" customWidth="1"/>
    <col min="4094" max="4097" width="15.7109375" style="1247" customWidth="1"/>
    <col min="4098" max="4098" width="17.7109375" style="1247" customWidth="1"/>
    <col min="4099" max="4104" width="9.140625" style="1247"/>
    <col min="4105" max="4105" width="16.85546875" style="1247" bestFit="1" customWidth="1"/>
    <col min="4106" max="4346" width="9.140625" style="1247"/>
    <col min="4347" max="4347" width="1.7109375" style="1247" customWidth="1"/>
    <col min="4348" max="4348" width="12.5703125" style="1247" customWidth="1"/>
    <col min="4349" max="4349" width="73" style="1247" customWidth="1"/>
    <col min="4350" max="4353" width="15.7109375" style="1247" customWidth="1"/>
    <col min="4354" max="4354" width="17.7109375" style="1247" customWidth="1"/>
    <col min="4355" max="4360" width="9.140625" style="1247"/>
    <col min="4361" max="4361" width="16.85546875" style="1247" bestFit="1" customWidth="1"/>
    <col min="4362" max="4602" width="9.140625" style="1247"/>
    <col min="4603" max="4603" width="1.7109375" style="1247" customWidth="1"/>
    <col min="4604" max="4604" width="12.5703125" style="1247" customWidth="1"/>
    <col min="4605" max="4605" width="73" style="1247" customWidth="1"/>
    <col min="4606" max="4609" width="15.7109375" style="1247" customWidth="1"/>
    <col min="4610" max="4610" width="17.7109375" style="1247" customWidth="1"/>
    <col min="4611" max="4616" width="9.140625" style="1247"/>
    <col min="4617" max="4617" width="16.85546875" style="1247" bestFit="1" customWidth="1"/>
    <col min="4618" max="4858" width="9.140625" style="1247"/>
    <col min="4859" max="4859" width="1.7109375" style="1247" customWidth="1"/>
    <col min="4860" max="4860" width="12.5703125" style="1247" customWidth="1"/>
    <col min="4861" max="4861" width="73" style="1247" customWidth="1"/>
    <col min="4862" max="4865" width="15.7109375" style="1247" customWidth="1"/>
    <col min="4866" max="4866" width="17.7109375" style="1247" customWidth="1"/>
    <col min="4867" max="4872" width="9.140625" style="1247"/>
    <col min="4873" max="4873" width="16.85546875" style="1247" bestFit="1" customWidth="1"/>
    <col min="4874" max="5114" width="9.140625" style="1247"/>
    <col min="5115" max="5115" width="1.7109375" style="1247" customWidth="1"/>
    <col min="5116" max="5116" width="12.5703125" style="1247" customWidth="1"/>
    <col min="5117" max="5117" width="73" style="1247" customWidth="1"/>
    <col min="5118" max="5121" width="15.7109375" style="1247" customWidth="1"/>
    <col min="5122" max="5122" width="17.7109375" style="1247" customWidth="1"/>
    <col min="5123" max="5128" width="9.140625" style="1247"/>
    <col min="5129" max="5129" width="16.85546875" style="1247" bestFit="1" customWidth="1"/>
    <col min="5130" max="5370" width="9.140625" style="1247"/>
    <col min="5371" max="5371" width="1.7109375" style="1247" customWidth="1"/>
    <col min="5372" max="5372" width="12.5703125" style="1247" customWidth="1"/>
    <col min="5373" max="5373" width="73" style="1247" customWidth="1"/>
    <col min="5374" max="5377" width="15.7109375" style="1247" customWidth="1"/>
    <col min="5378" max="5378" width="17.7109375" style="1247" customWidth="1"/>
    <col min="5379" max="5384" width="9.140625" style="1247"/>
    <col min="5385" max="5385" width="16.85546875" style="1247" bestFit="1" customWidth="1"/>
    <col min="5386" max="5626" width="9.140625" style="1247"/>
    <col min="5627" max="5627" width="1.7109375" style="1247" customWidth="1"/>
    <col min="5628" max="5628" width="12.5703125" style="1247" customWidth="1"/>
    <col min="5629" max="5629" width="73" style="1247" customWidth="1"/>
    <col min="5630" max="5633" width="15.7109375" style="1247" customWidth="1"/>
    <col min="5634" max="5634" width="17.7109375" style="1247" customWidth="1"/>
    <col min="5635" max="5640" width="9.140625" style="1247"/>
    <col min="5641" max="5641" width="16.85546875" style="1247" bestFit="1" customWidth="1"/>
    <col min="5642" max="5882" width="9.140625" style="1247"/>
    <col min="5883" max="5883" width="1.7109375" style="1247" customWidth="1"/>
    <col min="5884" max="5884" width="12.5703125" style="1247" customWidth="1"/>
    <col min="5885" max="5885" width="73" style="1247" customWidth="1"/>
    <col min="5886" max="5889" width="15.7109375" style="1247" customWidth="1"/>
    <col min="5890" max="5890" width="17.7109375" style="1247" customWidth="1"/>
    <col min="5891" max="5896" width="9.140625" style="1247"/>
    <col min="5897" max="5897" width="16.85546875" style="1247" bestFit="1" customWidth="1"/>
    <col min="5898" max="6138" width="9.140625" style="1247"/>
    <col min="6139" max="6139" width="1.7109375" style="1247" customWidth="1"/>
    <col min="6140" max="6140" width="12.5703125" style="1247" customWidth="1"/>
    <col min="6141" max="6141" width="73" style="1247" customWidth="1"/>
    <col min="6142" max="6145" width="15.7109375" style="1247" customWidth="1"/>
    <col min="6146" max="6146" width="17.7109375" style="1247" customWidth="1"/>
    <col min="6147" max="6152" width="9.140625" style="1247"/>
    <col min="6153" max="6153" width="16.85546875" style="1247" bestFit="1" customWidth="1"/>
    <col min="6154" max="6394" width="9.140625" style="1247"/>
    <col min="6395" max="6395" width="1.7109375" style="1247" customWidth="1"/>
    <col min="6396" max="6396" width="12.5703125" style="1247" customWidth="1"/>
    <col min="6397" max="6397" width="73" style="1247" customWidth="1"/>
    <col min="6398" max="6401" width="15.7109375" style="1247" customWidth="1"/>
    <col min="6402" max="6402" width="17.7109375" style="1247" customWidth="1"/>
    <col min="6403" max="6408" width="9.140625" style="1247"/>
    <col min="6409" max="6409" width="16.85546875" style="1247" bestFit="1" customWidth="1"/>
    <col min="6410" max="6650" width="9.140625" style="1247"/>
    <col min="6651" max="6651" width="1.7109375" style="1247" customWidth="1"/>
    <col min="6652" max="6652" width="12.5703125" style="1247" customWidth="1"/>
    <col min="6653" max="6653" width="73" style="1247" customWidth="1"/>
    <col min="6654" max="6657" width="15.7109375" style="1247" customWidth="1"/>
    <col min="6658" max="6658" width="17.7109375" style="1247" customWidth="1"/>
    <col min="6659" max="6664" width="9.140625" style="1247"/>
    <col min="6665" max="6665" width="16.85546875" style="1247" bestFit="1" customWidth="1"/>
    <col min="6666" max="6906" width="9.140625" style="1247"/>
    <col min="6907" max="6907" width="1.7109375" style="1247" customWidth="1"/>
    <col min="6908" max="6908" width="12.5703125" style="1247" customWidth="1"/>
    <col min="6909" max="6909" width="73" style="1247" customWidth="1"/>
    <col min="6910" max="6913" width="15.7109375" style="1247" customWidth="1"/>
    <col min="6914" max="6914" width="17.7109375" style="1247" customWidth="1"/>
    <col min="6915" max="6920" width="9.140625" style="1247"/>
    <col min="6921" max="6921" width="16.85546875" style="1247" bestFit="1" customWidth="1"/>
    <col min="6922" max="7162" width="9.140625" style="1247"/>
    <col min="7163" max="7163" width="1.7109375" style="1247" customWidth="1"/>
    <col min="7164" max="7164" width="12.5703125" style="1247" customWidth="1"/>
    <col min="7165" max="7165" width="73" style="1247" customWidth="1"/>
    <col min="7166" max="7169" width="15.7109375" style="1247" customWidth="1"/>
    <col min="7170" max="7170" width="17.7109375" style="1247" customWidth="1"/>
    <col min="7171" max="7176" width="9.140625" style="1247"/>
    <col min="7177" max="7177" width="16.85546875" style="1247" bestFit="1" customWidth="1"/>
    <col min="7178" max="7418" width="9.140625" style="1247"/>
    <col min="7419" max="7419" width="1.7109375" style="1247" customWidth="1"/>
    <col min="7420" max="7420" width="12.5703125" style="1247" customWidth="1"/>
    <col min="7421" max="7421" width="73" style="1247" customWidth="1"/>
    <col min="7422" max="7425" width="15.7109375" style="1247" customWidth="1"/>
    <col min="7426" max="7426" width="17.7109375" style="1247" customWidth="1"/>
    <col min="7427" max="7432" width="9.140625" style="1247"/>
    <col min="7433" max="7433" width="16.85546875" style="1247" bestFit="1" customWidth="1"/>
    <col min="7434" max="7674" width="9.140625" style="1247"/>
    <col min="7675" max="7675" width="1.7109375" style="1247" customWidth="1"/>
    <col min="7676" max="7676" width="12.5703125" style="1247" customWidth="1"/>
    <col min="7677" max="7677" width="73" style="1247" customWidth="1"/>
    <col min="7678" max="7681" width="15.7109375" style="1247" customWidth="1"/>
    <col min="7682" max="7682" width="17.7109375" style="1247" customWidth="1"/>
    <col min="7683" max="7688" width="9.140625" style="1247"/>
    <col min="7689" max="7689" width="16.85546875" style="1247" bestFit="1" customWidth="1"/>
    <col min="7690" max="7930" width="9.140625" style="1247"/>
    <col min="7931" max="7931" width="1.7109375" style="1247" customWidth="1"/>
    <col min="7932" max="7932" width="12.5703125" style="1247" customWidth="1"/>
    <col min="7933" max="7933" width="73" style="1247" customWidth="1"/>
    <col min="7934" max="7937" width="15.7109375" style="1247" customWidth="1"/>
    <col min="7938" max="7938" width="17.7109375" style="1247" customWidth="1"/>
    <col min="7939" max="7944" width="9.140625" style="1247"/>
    <col min="7945" max="7945" width="16.85546875" style="1247" bestFit="1" customWidth="1"/>
    <col min="7946" max="8186" width="9.140625" style="1247"/>
    <col min="8187" max="8187" width="1.7109375" style="1247" customWidth="1"/>
    <col min="8188" max="8188" width="12.5703125" style="1247" customWidth="1"/>
    <col min="8189" max="8189" width="73" style="1247" customWidth="1"/>
    <col min="8190" max="8193" width="15.7109375" style="1247" customWidth="1"/>
    <col min="8194" max="8194" width="17.7109375" style="1247" customWidth="1"/>
    <col min="8195" max="8200" width="9.140625" style="1247"/>
    <col min="8201" max="8201" width="16.85546875" style="1247" bestFit="1" customWidth="1"/>
    <col min="8202" max="8442" width="9.140625" style="1247"/>
    <col min="8443" max="8443" width="1.7109375" style="1247" customWidth="1"/>
    <col min="8444" max="8444" width="12.5703125" style="1247" customWidth="1"/>
    <col min="8445" max="8445" width="73" style="1247" customWidth="1"/>
    <col min="8446" max="8449" width="15.7109375" style="1247" customWidth="1"/>
    <col min="8450" max="8450" width="17.7109375" style="1247" customWidth="1"/>
    <col min="8451" max="8456" width="9.140625" style="1247"/>
    <col min="8457" max="8457" width="16.85546875" style="1247" bestFit="1" customWidth="1"/>
    <col min="8458" max="8698" width="9.140625" style="1247"/>
    <col min="8699" max="8699" width="1.7109375" style="1247" customWidth="1"/>
    <col min="8700" max="8700" width="12.5703125" style="1247" customWidth="1"/>
    <col min="8701" max="8701" width="73" style="1247" customWidth="1"/>
    <col min="8702" max="8705" width="15.7109375" style="1247" customWidth="1"/>
    <col min="8706" max="8706" width="17.7109375" style="1247" customWidth="1"/>
    <col min="8707" max="8712" width="9.140625" style="1247"/>
    <col min="8713" max="8713" width="16.85546875" style="1247" bestFit="1" customWidth="1"/>
    <col min="8714" max="8954" width="9.140625" style="1247"/>
    <col min="8955" max="8955" width="1.7109375" style="1247" customWidth="1"/>
    <col min="8956" max="8956" width="12.5703125" style="1247" customWidth="1"/>
    <col min="8957" max="8957" width="73" style="1247" customWidth="1"/>
    <col min="8958" max="8961" width="15.7109375" style="1247" customWidth="1"/>
    <col min="8962" max="8962" width="17.7109375" style="1247" customWidth="1"/>
    <col min="8963" max="8968" width="9.140625" style="1247"/>
    <col min="8969" max="8969" width="16.85546875" style="1247" bestFit="1" customWidth="1"/>
    <col min="8970" max="9210" width="9.140625" style="1247"/>
    <col min="9211" max="9211" width="1.7109375" style="1247" customWidth="1"/>
    <col min="9212" max="9212" width="12.5703125" style="1247" customWidth="1"/>
    <col min="9213" max="9213" width="73" style="1247" customWidth="1"/>
    <col min="9214" max="9217" width="15.7109375" style="1247" customWidth="1"/>
    <col min="9218" max="9218" width="17.7109375" style="1247" customWidth="1"/>
    <col min="9219" max="9224" width="9.140625" style="1247"/>
    <col min="9225" max="9225" width="16.85546875" style="1247" bestFit="1" customWidth="1"/>
    <col min="9226" max="9466" width="9.140625" style="1247"/>
    <col min="9467" max="9467" width="1.7109375" style="1247" customWidth="1"/>
    <col min="9468" max="9468" width="12.5703125" style="1247" customWidth="1"/>
    <col min="9469" max="9469" width="73" style="1247" customWidth="1"/>
    <col min="9470" max="9473" width="15.7109375" style="1247" customWidth="1"/>
    <col min="9474" max="9474" width="17.7109375" style="1247" customWidth="1"/>
    <col min="9475" max="9480" width="9.140625" style="1247"/>
    <col min="9481" max="9481" width="16.85546875" style="1247" bestFit="1" customWidth="1"/>
    <col min="9482" max="9722" width="9.140625" style="1247"/>
    <col min="9723" max="9723" width="1.7109375" style="1247" customWidth="1"/>
    <col min="9724" max="9724" width="12.5703125" style="1247" customWidth="1"/>
    <col min="9725" max="9725" width="73" style="1247" customWidth="1"/>
    <col min="9726" max="9729" width="15.7109375" style="1247" customWidth="1"/>
    <col min="9730" max="9730" width="17.7109375" style="1247" customWidth="1"/>
    <col min="9731" max="9736" width="9.140625" style="1247"/>
    <col min="9737" max="9737" width="16.85546875" style="1247" bestFit="1" customWidth="1"/>
    <col min="9738" max="9978" width="9.140625" style="1247"/>
    <col min="9979" max="9979" width="1.7109375" style="1247" customWidth="1"/>
    <col min="9980" max="9980" width="12.5703125" style="1247" customWidth="1"/>
    <col min="9981" max="9981" width="73" style="1247" customWidth="1"/>
    <col min="9982" max="9985" width="15.7109375" style="1247" customWidth="1"/>
    <col min="9986" max="9986" width="17.7109375" style="1247" customWidth="1"/>
    <col min="9987" max="9992" width="9.140625" style="1247"/>
    <col min="9993" max="9993" width="16.85546875" style="1247" bestFit="1" customWidth="1"/>
    <col min="9994" max="10234" width="9.140625" style="1247"/>
    <col min="10235" max="10235" width="1.7109375" style="1247" customWidth="1"/>
    <col min="10236" max="10236" width="12.5703125" style="1247" customWidth="1"/>
    <col min="10237" max="10237" width="73" style="1247" customWidth="1"/>
    <col min="10238" max="10241" width="15.7109375" style="1247" customWidth="1"/>
    <col min="10242" max="10242" width="17.7109375" style="1247" customWidth="1"/>
    <col min="10243" max="10248" width="9.140625" style="1247"/>
    <col min="10249" max="10249" width="16.85546875" style="1247" bestFit="1" customWidth="1"/>
    <col min="10250" max="10490" width="9.140625" style="1247"/>
    <col min="10491" max="10491" width="1.7109375" style="1247" customWidth="1"/>
    <col min="10492" max="10492" width="12.5703125" style="1247" customWidth="1"/>
    <col min="10493" max="10493" width="73" style="1247" customWidth="1"/>
    <col min="10494" max="10497" width="15.7109375" style="1247" customWidth="1"/>
    <col min="10498" max="10498" width="17.7109375" style="1247" customWidth="1"/>
    <col min="10499" max="10504" width="9.140625" style="1247"/>
    <col min="10505" max="10505" width="16.85546875" style="1247" bestFit="1" customWidth="1"/>
    <col min="10506" max="10746" width="9.140625" style="1247"/>
    <col min="10747" max="10747" width="1.7109375" style="1247" customWidth="1"/>
    <col min="10748" max="10748" width="12.5703125" style="1247" customWidth="1"/>
    <col min="10749" max="10749" width="73" style="1247" customWidth="1"/>
    <col min="10750" max="10753" width="15.7109375" style="1247" customWidth="1"/>
    <col min="10754" max="10754" width="17.7109375" style="1247" customWidth="1"/>
    <col min="10755" max="10760" width="9.140625" style="1247"/>
    <col min="10761" max="10761" width="16.85546875" style="1247" bestFit="1" customWidth="1"/>
    <col min="10762" max="11002" width="9.140625" style="1247"/>
    <col min="11003" max="11003" width="1.7109375" style="1247" customWidth="1"/>
    <col min="11004" max="11004" width="12.5703125" style="1247" customWidth="1"/>
    <col min="11005" max="11005" width="73" style="1247" customWidth="1"/>
    <col min="11006" max="11009" width="15.7109375" style="1247" customWidth="1"/>
    <col min="11010" max="11010" width="17.7109375" style="1247" customWidth="1"/>
    <col min="11011" max="11016" width="9.140625" style="1247"/>
    <col min="11017" max="11017" width="16.85546875" style="1247" bestFit="1" customWidth="1"/>
    <col min="11018" max="11258" width="9.140625" style="1247"/>
    <col min="11259" max="11259" width="1.7109375" style="1247" customWidth="1"/>
    <col min="11260" max="11260" width="12.5703125" style="1247" customWidth="1"/>
    <col min="11261" max="11261" width="73" style="1247" customWidth="1"/>
    <col min="11262" max="11265" width="15.7109375" style="1247" customWidth="1"/>
    <col min="11266" max="11266" width="17.7109375" style="1247" customWidth="1"/>
    <col min="11267" max="11272" width="9.140625" style="1247"/>
    <col min="11273" max="11273" width="16.85546875" style="1247" bestFit="1" customWidth="1"/>
    <col min="11274" max="11514" width="9.140625" style="1247"/>
    <col min="11515" max="11515" width="1.7109375" style="1247" customWidth="1"/>
    <col min="11516" max="11516" width="12.5703125" style="1247" customWidth="1"/>
    <col min="11517" max="11517" width="73" style="1247" customWidth="1"/>
    <col min="11518" max="11521" width="15.7109375" style="1247" customWidth="1"/>
    <col min="11522" max="11522" width="17.7109375" style="1247" customWidth="1"/>
    <col min="11523" max="11528" width="9.140625" style="1247"/>
    <col min="11529" max="11529" width="16.85546875" style="1247" bestFit="1" customWidth="1"/>
    <col min="11530" max="11770" width="9.140625" style="1247"/>
    <col min="11771" max="11771" width="1.7109375" style="1247" customWidth="1"/>
    <col min="11772" max="11772" width="12.5703125" style="1247" customWidth="1"/>
    <col min="11773" max="11773" width="73" style="1247" customWidth="1"/>
    <col min="11774" max="11777" width="15.7109375" style="1247" customWidth="1"/>
    <col min="11778" max="11778" width="17.7109375" style="1247" customWidth="1"/>
    <col min="11779" max="11784" width="9.140625" style="1247"/>
    <col min="11785" max="11785" width="16.85546875" style="1247" bestFit="1" customWidth="1"/>
    <col min="11786" max="12026" width="9.140625" style="1247"/>
    <col min="12027" max="12027" width="1.7109375" style="1247" customWidth="1"/>
    <col min="12028" max="12028" width="12.5703125" style="1247" customWidth="1"/>
    <col min="12029" max="12029" width="73" style="1247" customWidth="1"/>
    <col min="12030" max="12033" width="15.7109375" style="1247" customWidth="1"/>
    <col min="12034" max="12034" width="17.7109375" style="1247" customWidth="1"/>
    <col min="12035" max="12040" width="9.140625" style="1247"/>
    <col min="12041" max="12041" width="16.85546875" style="1247" bestFit="1" customWidth="1"/>
    <col min="12042" max="12282" width="9.140625" style="1247"/>
    <col min="12283" max="12283" width="1.7109375" style="1247" customWidth="1"/>
    <col min="12284" max="12284" width="12.5703125" style="1247" customWidth="1"/>
    <col min="12285" max="12285" width="73" style="1247" customWidth="1"/>
    <col min="12286" max="12289" width="15.7109375" style="1247" customWidth="1"/>
    <col min="12290" max="12290" width="17.7109375" style="1247" customWidth="1"/>
    <col min="12291" max="12296" width="9.140625" style="1247"/>
    <col min="12297" max="12297" width="16.85546875" style="1247" bestFit="1" customWidth="1"/>
    <col min="12298" max="12538" width="9.140625" style="1247"/>
    <col min="12539" max="12539" width="1.7109375" style="1247" customWidth="1"/>
    <col min="12540" max="12540" width="12.5703125" style="1247" customWidth="1"/>
    <col min="12541" max="12541" width="73" style="1247" customWidth="1"/>
    <col min="12542" max="12545" width="15.7109375" style="1247" customWidth="1"/>
    <col min="12546" max="12546" width="17.7109375" style="1247" customWidth="1"/>
    <col min="12547" max="12552" width="9.140625" style="1247"/>
    <col min="12553" max="12553" width="16.85546875" style="1247" bestFit="1" customWidth="1"/>
    <col min="12554" max="12794" width="9.140625" style="1247"/>
    <col min="12795" max="12795" width="1.7109375" style="1247" customWidth="1"/>
    <col min="12796" max="12796" width="12.5703125" style="1247" customWidth="1"/>
    <col min="12797" max="12797" width="73" style="1247" customWidth="1"/>
    <col min="12798" max="12801" width="15.7109375" style="1247" customWidth="1"/>
    <col min="12802" max="12802" width="17.7109375" style="1247" customWidth="1"/>
    <col min="12803" max="12808" width="9.140625" style="1247"/>
    <col min="12809" max="12809" width="16.85546875" style="1247" bestFit="1" customWidth="1"/>
    <col min="12810" max="13050" width="9.140625" style="1247"/>
    <col min="13051" max="13051" width="1.7109375" style="1247" customWidth="1"/>
    <col min="13052" max="13052" width="12.5703125" style="1247" customWidth="1"/>
    <col min="13053" max="13053" width="73" style="1247" customWidth="1"/>
    <col min="13054" max="13057" width="15.7109375" style="1247" customWidth="1"/>
    <col min="13058" max="13058" width="17.7109375" style="1247" customWidth="1"/>
    <col min="13059" max="13064" width="9.140625" style="1247"/>
    <col min="13065" max="13065" width="16.85546875" style="1247" bestFit="1" customWidth="1"/>
    <col min="13066" max="13306" width="9.140625" style="1247"/>
    <col min="13307" max="13307" width="1.7109375" style="1247" customWidth="1"/>
    <col min="13308" max="13308" width="12.5703125" style="1247" customWidth="1"/>
    <col min="13309" max="13309" width="73" style="1247" customWidth="1"/>
    <col min="13310" max="13313" width="15.7109375" style="1247" customWidth="1"/>
    <col min="13314" max="13314" width="17.7109375" style="1247" customWidth="1"/>
    <col min="13315" max="13320" width="9.140625" style="1247"/>
    <col min="13321" max="13321" width="16.85546875" style="1247" bestFit="1" customWidth="1"/>
    <col min="13322" max="13562" width="9.140625" style="1247"/>
    <col min="13563" max="13563" width="1.7109375" style="1247" customWidth="1"/>
    <col min="13564" max="13564" width="12.5703125" style="1247" customWidth="1"/>
    <col min="13565" max="13565" width="73" style="1247" customWidth="1"/>
    <col min="13566" max="13569" width="15.7109375" style="1247" customWidth="1"/>
    <col min="13570" max="13570" width="17.7109375" style="1247" customWidth="1"/>
    <col min="13571" max="13576" width="9.140625" style="1247"/>
    <col min="13577" max="13577" width="16.85546875" style="1247" bestFit="1" customWidth="1"/>
    <col min="13578" max="13818" width="9.140625" style="1247"/>
    <col min="13819" max="13819" width="1.7109375" style="1247" customWidth="1"/>
    <col min="13820" max="13820" width="12.5703125" style="1247" customWidth="1"/>
    <col min="13821" max="13821" width="73" style="1247" customWidth="1"/>
    <col min="13822" max="13825" width="15.7109375" style="1247" customWidth="1"/>
    <col min="13826" max="13826" width="17.7109375" style="1247" customWidth="1"/>
    <col min="13827" max="13832" width="9.140625" style="1247"/>
    <col min="13833" max="13833" width="16.85546875" style="1247" bestFit="1" customWidth="1"/>
    <col min="13834" max="14074" width="9.140625" style="1247"/>
    <col min="14075" max="14075" width="1.7109375" style="1247" customWidth="1"/>
    <col min="14076" max="14076" width="12.5703125" style="1247" customWidth="1"/>
    <col min="14077" max="14077" width="73" style="1247" customWidth="1"/>
    <col min="14078" max="14081" width="15.7109375" style="1247" customWidth="1"/>
    <col min="14082" max="14082" width="17.7109375" style="1247" customWidth="1"/>
    <col min="14083" max="14088" width="9.140625" style="1247"/>
    <col min="14089" max="14089" width="16.85546875" style="1247" bestFit="1" customWidth="1"/>
    <col min="14090" max="14330" width="9.140625" style="1247"/>
    <col min="14331" max="14331" width="1.7109375" style="1247" customWidth="1"/>
    <col min="14332" max="14332" width="12.5703125" style="1247" customWidth="1"/>
    <col min="14333" max="14333" width="73" style="1247" customWidth="1"/>
    <col min="14334" max="14337" width="15.7109375" style="1247" customWidth="1"/>
    <col min="14338" max="14338" width="17.7109375" style="1247" customWidth="1"/>
    <col min="14339" max="14344" width="9.140625" style="1247"/>
    <col min="14345" max="14345" width="16.85546875" style="1247" bestFit="1" customWidth="1"/>
    <col min="14346" max="14586" width="9.140625" style="1247"/>
    <col min="14587" max="14587" width="1.7109375" style="1247" customWidth="1"/>
    <col min="14588" max="14588" width="12.5703125" style="1247" customWidth="1"/>
    <col min="14589" max="14589" width="73" style="1247" customWidth="1"/>
    <col min="14590" max="14593" width="15.7109375" style="1247" customWidth="1"/>
    <col min="14594" max="14594" width="17.7109375" style="1247" customWidth="1"/>
    <col min="14595" max="14600" width="9.140625" style="1247"/>
    <col min="14601" max="14601" width="16.85546875" style="1247" bestFit="1" customWidth="1"/>
    <col min="14602" max="14842" width="9.140625" style="1247"/>
    <col min="14843" max="14843" width="1.7109375" style="1247" customWidth="1"/>
    <col min="14844" max="14844" width="12.5703125" style="1247" customWidth="1"/>
    <col min="14845" max="14845" width="73" style="1247" customWidth="1"/>
    <col min="14846" max="14849" width="15.7109375" style="1247" customWidth="1"/>
    <col min="14850" max="14850" width="17.7109375" style="1247" customWidth="1"/>
    <col min="14851" max="14856" width="9.140625" style="1247"/>
    <col min="14857" max="14857" width="16.85546875" style="1247" bestFit="1" customWidth="1"/>
    <col min="14858" max="15098" width="9.140625" style="1247"/>
    <col min="15099" max="15099" width="1.7109375" style="1247" customWidth="1"/>
    <col min="15100" max="15100" width="12.5703125" style="1247" customWidth="1"/>
    <col min="15101" max="15101" width="73" style="1247" customWidth="1"/>
    <col min="15102" max="15105" width="15.7109375" style="1247" customWidth="1"/>
    <col min="15106" max="15106" width="17.7109375" style="1247" customWidth="1"/>
    <col min="15107" max="15112" width="9.140625" style="1247"/>
    <col min="15113" max="15113" width="16.85546875" style="1247" bestFit="1" customWidth="1"/>
    <col min="15114" max="15354" width="9.140625" style="1247"/>
    <col min="15355" max="15355" width="1.7109375" style="1247" customWidth="1"/>
    <col min="15356" max="15356" width="12.5703125" style="1247" customWidth="1"/>
    <col min="15357" max="15357" width="73" style="1247" customWidth="1"/>
    <col min="15358" max="15361" width="15.7109375" style="1247" customWidth="1"/>
    <col min="15362" max="15362" width="17.7109375" style="1247" customWidth="1"/>
    <col min="15363" max="15368" width="9.140625" style="1247"/>
    <col min="15369" max="15369" width="16.85546875" style="1247" bestFit="1" customWidth="1"/>
    <col min="15370" max="15610" width="9.140625" style="1247"/>
    <col min="15611" max="15611" width="1.7109375" style="1247" customWidth="1"/>
    <col min="15612" max="15612" width="12.5703125" style="1247" customWidth="1"/>
    <col min="15613" max="15613" width="73" style="1247" customWidth="1"/>
    <col min="15614" max="15617" width="15.7109375" style="1247" customWidth="1"/>
    <col min="15618" max="15618" width="17.7109375" style="1247" customWidth="1"/>
    <col min="15619" max="15624" width="9.140625" style="1247"/>
    <col min="15625" max="15625" width="16.85546875" style="1247" bestFit="1" customWidth="1"/>
    <col min="15626" max="15866" width="9.140625" style="1247"/>
    <col min="15867" max="15867" width="1.7109375" style="1247" customWidth="1"/>
    <col min="15868" max="15868" width="12.5703125" style="1247" customWidth="1"/>
    <col min="15869" max="15869" width="73" style="1247" customWidth="1"/>
    <col min="15870" max="15873" width="15.7109375" style="1247" customWidth="1"/>
    <col min="15874" max="15874" width="17.7109375" style="1247" customWidth="1"/>
    <col min="15875" max="15880" width="9.140625" style="1247"/>
    <col min="15881" max="15881" width="16.85546875" style="1247" bestFit="1" customWidth="1"/>
    <col min="15882" max="16122" width="9.140625" style="1247"/>
    <col min="16123" max="16123" width="1.7109375" style="1247" customWidth="1"/>
    <col min="16124" max="16124" width="12.5703125" style="1247" customWidth="1"/>
    <col min="16125" max="16125" width="73" style="1247" customWidth="1"/>
    <col min="16126" max="16129" width="15.7109375" style="1247" customWidth="1"/>
    <col min="16130" max="16130" width="17.7109375" style="1247" customWidth="1"/>
    <col min="16131" max="16136" width="9.140625" style="1247"/>
    <col min="16137" max="16137" width="16.85546875" style="1247" bestFit="1" customWidth="1"/>
    <col min="16138" max="16384" width="9.140625" style="1247"/>
  </cols>
  <sheetData>
    <row r="1" spans="2:9" s="1234" customFormat="1" ht="20.100000000000001" customHeight="1">
      <c r="B1" s="2" t="s">
        <v>1738</v>
      </c>
      <c r="C1" s="1"/>
      <c r="D1" s="1"/>
    </row>
    <row r="2" spans="2:9" s="1234" customFormat="1" ht="20.100000000000001" customHeight="1">
      <c r="B2" s="4"/>
      <c r="C2" s="5"/>
      <c r="D2" s="5"/>
    </row>
    <row r="3" spans="2:9" s="1234" customFormat="1" ht="20.100000000000001" customHeight="1">
      <c r="B3" s="7" t="s">
        <v>1</v>
      </c>
      <c r="C3" s="1664" t="s">
        <v>2</v>
      </c>
      <c r="D3" s="1664"/>
    </row>
    <row r="4" spans="2:9" s="1234" customFormat="1" ht="20.100000000000001" customHeight="1">
      <c r="B4" s="7"/>
      <c r="C4" s="9"/>
      <c r="D4" s="9"/>
    </row>
    <row r="5" spans="2:9" s="1234" customFormat="1" ht="20.100000000000001" customHeight="1">
      <c r="B5" s="12" t="s">
        <v>4</v>
      </c>
      <c r="C5" s="13" t="s">
        <v>5</v>
      </c>
      <c r="D5" s="1235"/>
    </row>
    <row r="6" spans="2:9" s="1234" customFormat="1" ht="20.100000000000001" customHeight="1">
      <c r="B6" s="794" t="s">
        <v>1419</v>
      </c>
      <c r="C6" s="795" t="s">
        <v>1420</v>
      </c>
      <c r="D6" s="1235"/>
    </row>
    <row r="7" spans="2:9" s="1234" customFormat="1" ht="13.5" thickBot="1">
      <c r="B7" s="1236"/>
      <c r="D7" s="1237"/>
    </row>
    <row r="8" spans="2:9" s="1238" customFormat="1" ht="22.5" customHeight="1" thickBot="1">
      <c r="B8" s="1667" t="s">
        <v>1739</v>
      </c>
      <c r="C8" s="1667" t="s">
        <v>163</v>
      </c>
      <c r="D8" s="1251" t="s">
        <v>1733</v>
      </c>
      <c r="E8" s="1252" t="s">
        <v>1743</v>
      </c>
    </row>
    <row r="9" spans="2:9" s="1238" customFormat="1" ht="14.25" customHeight="1">
      <c r="B9" s="1668"/>
      <c r="C9" s="1668"/>
      <c r="D9" s="1250" t="s">
        <v>1740</v>
      </c>
      <c r="E9" s="1250" t="s">
        <v>1740</v>
      </c>
    </row>
    <row r="10" spans="2:9" s="1238" customFormat="1" ht="14.25" customHeight="1" thickBot="1">
      <c r="B10" s="1669"/>
      <c r="C10" s="1669"/>
      <c r="D10" s="1239" t="s">
        <v>8</v>
      </c>
      <c r="E10" s="1239" t="s">
        <v>8</v>
      </c>
    </row>
    <row r="11" spans="2:9" s="1234" customFormat="1" ht="24.95" customHeight="1">
      <c r="B11" s="1240">
        <v>1</v>
      </c>
      <c r="C11" s="1241" t="s">
        <v>1741</v>
      </c>
      <c r="D11" s="1518"/>
      <c r="E11" s="1518"/>
    </row>
    <row r="12" spans="2:9" s="1234" customFormat="1" ht="24.95" customHeight="1" thickBot="1">
      <c r="B12" s="1242">
        <v>2</v>
      </c>
      <c r="C12" s="1243" t="s">
        <v>1808</v>
      </c>
      <c r="D12" s="1519"/>
      <c r="E12" s="1519"/>
    </row>
    <row r="13" spans="2:9" s="1245" customFormat="1" ht="24.95" customHeight="1" thickBot="1">
      <c r="B13" s="1665" t="s">
        <v>1742</v>
      </c>
      <c r="C13" s="1666"/>
      <c r="D13" s="1244">
        <f>SUM(D11:D12)</f>
        <v>0</v>
      </c>
      <c r="E13" s="1244">
        <f>SUM(E11:E12)</f>
        <v>0</v>
      </c>
    </row>
    <row r="15" spans="2:9">
      <c r="D15" s="1248"/>
      <c r="I15" s="1229"/>
    </row>
  </sheetData>
  <sheetProtection password="CC33" sheet="1" objects="1" scenarios="1"/>
  <mergeCells count="4">
    <mergeCell ref="C3:D3"/>
    <mergeCell ref="B13:C13"/>
    <mergeCell ref="B8:B10"/>
    <mergeCell ref="C8:C10"/>
  </mergeCells>
  <dataValidations count="1">
    <dataValidation type="decimal" operator="equal" allowBlank="1" showInputMessage="1" showErrorMessage="1" error="Neplatný počet desatinných miest" sqref="D11 E11:E12">
      <formula1>ROUND(D11:D12,2)</formula1>
    </dataValidation>
  </dataValidations>
  <pageMargins left="0.78740157480314965" right="0.11811023622047245" top="0.86614173228346458" bottom="1.1417322834645669" header="0.62992125984251968" footer="0.59055118110236227"/>
  <pageSetup paperSize="9" scale="85" orientation="portrait" r:id="rId1"/>
  <headerFooter alignWithMargins="0">
    <oddFooter xml:space="preserve">&amp;L&amp;"-,Normálne"Združenie MET Košice&amp;C&amp;"-,Normálne"&amp;P&amp;R&amp;"-,Normálne"DSP&amp;"Arial CE,Normálne"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>
    <tabColor rgb="FFCCFFFF"/>
  </sheetPr>
  <dimension ref="A1:I167"/>
  <sheetViews>
    <sheetView view="pageBreakPreview" zoomScaleNormal="115" zoomScaleSheetLayoutView="100" workbookViewId="0">
      <selection activeCell="D22" sqref="D22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39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5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SUM(H11:H14)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2.75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1">
        <v>3015</v>
      </c>
      <c r="G11" s="1253"/>
      <c r="H11" s="90">
        <f>ROUND(F11*G11,2)</f>
        <v>0</v>
      </c>
      <c r="I11" s="1253"/>
    </row>
    <row r="12" spans="1:9" ht="12.75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1">
        <v>190</v>
      </c>
      <c r="G12" s="1253"/>
      <c r="H12" s="90">
        <f t="shared" ref="H12:H14" si="0">ROUND(F12*G12,2)</f>
        <v>0</v>
      </c>
      <c r="I12" s="1253"/>
    </row>
    <row r="13" spans="1:9" ht="12.75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1">
        <v>190</v>
      </c>
      <c r="G13" s="1253"/>
      <c r="H13" s="90">
        <f t="shared" si="0"/>
        <v>0</v>
      </c>
      <c r="I13" s="1253"/>
    </row>
    <row r="14" spans="1:9" ht="12.75">
      <c r="A14" s="84">
        <v>4</v>
      </c>
      <c r="B14" s="85"/>
      <c r="C14" s="143" t="s">
        <v>189</v>
      </c>
      <c r="D14" s="144" t="s">
        <v>377</v>
      </c>
      <c r="E14" s="147" t="s">
        <v>176</v>
      </c>
      <c r="F14" s="771">
        <v>410</v>
      </c>
      <c r="G14" s="1253"/>
      <c r="H14" s="90">
        <f t="shared" si="0"/>
        <v>0</v>
      </c>
      <c r="I14" s="1253"/>
    </row>
    <row r="15" spans="1:9" ht="12.75">
      <c r="A15" s="83"/>
      <c r="B15" s="97"/>
      <c r="C15" s="177"/>
      <c r="D15" s="82"/>
      <c r="E15" s="135"/>
      <c r="F15" s="200"/>
      <c r="G15" s="79"/>
      <c r="H15" s="79"/>
      <c r="I15" s="79"/>
    </row>
    <row r="16" spans="1:9" ht="12.75">
      <c r="A16" s="92"/>
      <c r="B16" s="137">
        <v>453162</v>
      </c>
      <c r="C16" s="75"/>
      <c r="D16" s="76" t="s">
        <v>362</v>
      </c>
      <c r="F16" s="53"/>
      <c r="G16" s="53"/>
      <c r="H16" s="80">
        <f>SUM(H18:H28)</f>
        <v>0</v>
      </c>
      <c r="I16" s="53"/>
    </row>
    <row r="17" spans="1:9" ht="12.75">
      <c r="A17" s="53"/>
      <c r="F17" s="53"/>
      <c r="G17" s="53"/>
      <c r="H17" s="53"/>
      <c r="I17" s="53"/>
    </row>
    <row r="18" spans="1:9" ht="12.75">
      <c r="A18" s="84">
        <v>5</v>
      </c>
      <c r="B18" s="85"/>
      <c r="C18" s="143" t="s">
        <v>378</v>
      </c>
      <c r="D18" s="144" t="s">
        <v>379</v>
      </c>
      <c r="E18" s="147" t="s">
        <v>176</v>
      </c>
      <c r="F18" s="162">
        <v>360</v>
      </c>
      <c r="G18" s="1253"/>
      <c r="H18" s="90">
        <f>ROUND(F18*G18,2)</f>
        <v>0</v>
      </c>
      <c r="I18" s="1253"/>
    </row>
    <row r="19" spans="1:9" ht="12.75">
      <c r="A19" s="84">
        <v>6</v>
      </c>
      <c r="B19" s="85"/>
      <c r="C19" s="143" t="s">
        <v>367</v>
      </c>
      <c r="D19" s="144" t="s">
        <v>368</v>
      </c>
      <c r="E19" s="147" t="s">
        <v>176</v>
      </c>
      <c r="F19" s="771">
        <v>5140</v>
      </c>
      <c r="G19" s="1253"/>
      <c r="H19" s="90">
        <f t="shared" ref="H19:H28" si="1">ROUND(F19*G19,2)</f>
        <v>0</v>
      </c>
      <c r="I19" s="1253"/>
    </row>
    <row r="20" spans="1:9" ht="12.75">
      <c r="A20" s="84">
        <v>7</v>
      </c>
      <c r="B20" s="85"/>
      <c r="C20" s="143" t="s">
        <v>380</v>
      </c>
      <c r="D20" s="144" t="s">
        <v>381</v>
      </c>
      <c r="E20" s="147" t="s">
        <v>180</v>
      </c>
      <c r="F20" s="771">
        <v>53</v>
      </c>
      <c r="G20" s="1253"/>
      <c r="H20" s="90">
        <f t="shared" si="1"/>
        <v>0</v>
      </c>
      <c r="I20" s="1253"/>
    </row>
    <row r="21" spans="1:9" ht="12.75">
      <c r="A21" s="84">
        <v>8</v>
      </c>
      <c r="B21" s="85"/>
      <c r="C21" s="143" t="s">
        <v>382</v>
      </c>
      <c r="D21" s="144" t="s">
        <v>383</v>
      </c>
      <c r="E21" s="147" t="s">
        <v>180</v>
      </c>
      <c r="F21" s="162">
        <v>41</v>
      </c>
      <c r="G21" s="1253"/>
      <c r="H21" s="90">
        <f t="shared" si="1"/>
        <v>0</v>
      </c>
      <c r="I21" s="1253"/>
    </row>
    <row r="22" spans="1:9" ht="12.75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1">
        <v>53</v>
      </c>
      <c r="G22" s="1253"/>
      <c r="H22" s="90">
        <f t="shared" si="1"/>
        <v>0</v>
      </c>
      <c r="I22" s="1253"/>
    </row>
    <row r="23" spans="1:9" ht="12.75">
      <c r="A23" s="84">
        <v>10</v>
      </c>
      <c r="B23" s="85"/>
      <c r="C23" s="143" t="s">
        <v>369</v>
      </c>
      <c r="D23" s="144" t="s">
        <v>370</v>
      </c>
      <c r="E23" s="147" t="s">
        <v>176</v>
      </c>
      <c r="F23" s="771">
        <v>4350</v>
      </c>
      <c r="G23" s="1253"/>
      <c r="H23" s="90">
        <f t="shared" si="1"/>
        <v>0</v>
      </c>
      <c r="I23" s="1253"/>
    </row>
    <row r="24" spans="1:9" ht="12.75">
      <c r="A24" s="84">
        <v>11</v>
      </c>
      <c r="B24" s="85"/>
      <c r="C24" s="143" t="s">
        <v>384</v>
      </c>
      <c r="D24" s="144" t="s">
        <v>385</v>
      </c>
      <c r="E24" s="147" t="s">
        <v>180</v>
      </c>
      <c r="F24" s="771">
        <v>1</v>
      </c>
      <c r="G24" s="1253"/>
      <c r="H24" s="90">
        <f t="shared" si="1"/>
        <v>0</v>
      </c>
      <c r="I24" s="1253"/>
    </row>
    <row r="25" spans="1:9" ht="12.75">
      <c r="A25" s="84">
        <v>12</v>
      </c>
      <c r="B25" s="85"/>
      <c r="C25" s="143" t="s">
        <v>386</v>
      </c>
      <c r="D25" s="144" t="s">
        <v>387</v>
      </c>
      <c r="E25" s="147" t="s">
        <v>180</v>
      </c>
      <c r="F25" s="162">
        <v>44</v>
      </c>
      <c r="G25" s="1253"/>
      <c r="H25" s="90">
        <f t="shared" si="1"/>
        <v>0</v>
      </c>
      <c r="I25" s="1253"/>
    </row>
    <row r="26" spans="1:9" ht="12.75">
      <c r="A26" s="84">
        <v>13</v>
      </c>
      <c r="B26" s="85"/>
      <c r="C26" s="143" t="s">
        <v>386</v>
      </c>
      <c r="D26" s="144" t="s">
        <v>387</v>
      </c>
      <c r="E26" s="147" t="s">
        <v>180</v>
      </c>
      <c r="F26" s="162">
        <v>11</v>
      </c>
      <c r="G26" s="1253"/>
      <c r="H26" s="90">
        <f t="shared" si="1"/>
        <v>0</v>
      </c>
      <c r="I26" s="1253"/>
    </row>
    <row r="27" spans="1:9" ht="12.75">
      <c r="A27" s="84">
        <v>14</v>
      </c>
      <c r="B27" s="85"/>
      <c r="C27" s="143" t="s">
        <v>354</v>
      </c>
      <c r="D27" s="144" t="s">
        <v>355</v>
      </c>
      <c r="E27" s="147" t="s">
        <v>180</v>
      </c>
      <c r="F27" s="162">
        <v>1</v>
      </c>
      <c r="G27" s="1253"/>
      <c r="H27" s="90">
        <f t="shared" si="1"/>
        <v>0</v>
      </c>
      <c r="I27" s="1253"/>
    </row>
    <row r="28" spans="1:9" ht="12.75">
      <c r="A28" s="84">
        <v>15</v>
      </c>
      <c r="B28" s="85"/>
      <c r="C28" s="143" t="s">
        <v>356</v>
      </c>
      <c r="D28" s="144" t="s">
        <v>357</v>
      </c>
      <c r="E28" s="147" t="s">
        <v>180</v>
      </c>
      <c r="F28" s="162">
        <v>1</v>
      </c>
      <c r="G28" s="1253"/>
      <c r="H28" s="90">
        <f t="shared" si="1"/>
        <v>0</v>
      </c>
      <c r="I28" s="1253"/>
    </row>
    <row r="29" spans="1:9" ht="12.75">
      <c r="A29" s="92"/>
      <c r="B29" s="100"/>
      <c r="C29" s="101"/>
      <c r="D29" s="102"/>
      <c r="E29" s="95"/>
      <c r="H29" s="96"/>
      <c r="I29" s="96"/>
    </row>
    <row r="30" spans="1:9" ht="12.75">
      <c r="A30" s="92"/>
      <c r="B30" s="137">
        <v>453140</v>
      </c>
      <c r="C30" s="75"/>
      <c r="D30" s="76" t="s">
        <v>343</v>
      </c>
      <c r="F30" s="53"/>
      <c r="G30" s="53"/>
      <c r="H30" s="80">
        <f>SUM(H32:H37)</f>
        <v>0</v>
      </c>
      <c r="I30" s="53"/>
    </row>
    <row r="31" spans="1:9" ht="12.75">
      <c r="A31" s="53"/>
      <c r="F31" s="53"/>
      <c r="G31" s="53"/>
      <c r="H31" s="53"/>
      <c r="I31" s="53"/>
    </row>
    <row r="32" spans="1:9" ht="12.75">
      <c r="A32" s="84">
        <v>16</v>
      </c>
      <c r="B32" s="85"/>
      <c r="C32" s="143" t="s">
        <v>344</v>
      </c>
      <c r="D32" s="144" t="s">
        <v>345</v>
      </c>
      <c r="E32" s="147" t="s">
        <v>180</v>
      </c>
      <c r="F32" s="162">
        <v>1</v>
      </c>
      <c r="G32" s="1253"/>
      <c r="H32" s="90">
        <f>ROUND(F32*G32,2)</f>
        <v>0</v>
      </c>
      <c r="I32" s="1253"/>
    </row>
    <row r="33" spans="1:9" ht="12.75">
      <c r="A33" s="84">
        <v>17</v>
      </c>
      <c r="B33" s="85"/>
      <c r="C33" s="143" t="s">
        <v>344</v>
      </c>
      <c r="D33" s="144" t="s">
        <v>345</v>
      </c>
      <c r="E33" s="147" t="s">
        <v>180</v>
      </c>
      <c r="F33" s="162">
        <v>12</v>
      </c>
      <c r="G33" s="1253"/>
      <c r="H33" s="90">
        <f t="shared" ref="H33:H37" si="2">ROUND(F33*G33,2)</f>
        <v>0</v>
      </c>
      <c r="I33" s="1253"/>
    </row>
    <row r="34" spans="1:9" ht="12.75">
      <c r="A34" s="84">
        <v>18</v>
      </c>
      <c r="B34" s="85"/>
      <c r="C34" s="143" t="s">
        <v>346</v>
      </c>
      <c r="D34" s="144" t="s">
        <v>347</v>
      </c>
      <c r="E34" s="147" t="s">
        <v>180</v>
      </c>
      <c r="F34" s="162">
        <v>12</v>
      </c>
      <c r="G34" s="1253"/>
      <c r="H34" s="90">
        <f t="shared" si="2"/>
        <v>0</v>
      </c>
      <c r="I34" s="1253"/>
    </row>
    <row r="35" spans="1:9" ht="12.75">
      <c r="A35" s="84">
        <v>19</v>
      </c>
      <c r="B35" s="85"/>
      <c r="C35" s="143" t="s">
        <v>348</v>
      </c>
      <c r="D35" s="144" t="s">
        <v>349</v>
      </c>
      <c r="E35" s="147" t="s">
        <v>176</v>
      </c>
      <c r="F35" s="771">
        <v>155</v>
      </c>
      <c r="G35" s="1253"/>
      <c r="H35" s="90">
        <f t="shared" si="2"/>
        <v>0</v>
      </c>
      <c r="I35" s="1253"/>
    </row>
    <row r="36" spans="1:9" ht="12.75">
      <c r="A36" s="84">
        <v>20</v>
      </c>
      <c r="B36" s="85"/>
      <c r="C36" s="143" t="s">
        <v>350</v>
      </c>
      <c r="D36" s="144" t="s">
        <v>351</v>
      </c>
      <c r="E36" s="147" t="s">
        <v>176</v>
      </c>
      <c r="F36" s="771">
        <v>168</v>
      </c>
      <c r="G36" s="1253"/>
      <c r="H36" s="90">
        <f t="shared" si="2"/>
        <v>0</v>
      </c>
      <c r="I36" s="1253"/>
    </row>
    <row r="37" spans="1:9" ht="12.75">
      <c r="A37" s="84">
        <v>21</v>
      </c>
      <c r="B37" s="85"/>
      <c r="C37" s="143" t="s">
        <v>352</v>
      </c>
      <c r="D37" s="144" t="s">
        <v>353</v>
      </c>
      <c r="E37" s="147" t="s">
        <v>176</v>
      </c>
      <c r="F37" s="771">
        <v>540</v>
      </c>
      <c r="G37" s="1253"/>
      <c r="H37" s="90">
        <f t="shared" si="2"/>
        <v>0</v>
      </c>
      <c r="I37" s="1253"/>
    </row>
    <row r="38" spans="1:9" ht="12.75">
      <c r="A38" s="92"/>
      <c r="B38" s="100"/>
      <c r="C38" s="101"/>
      <c r="D38" s="102"/>
      <c r="E38" s="95"/>
      <c r="H38" s="96"/>
      <c r="I38" s="96"/>
    </row>
    <row r="39" spans="1:9" ht="12.75">
      <c r="A39" s="83"/>
      <c r="B39" s="137">
        <v>453156</v>
      </c>
      <c r="C39" s="177"/>
      <c r="D39" s="76" t="s">
        <v>373</v>
      </c>
      <c r="E39" s="135"/>
      <c r="F39" s="200"/>
      <c r="G39" s="79"/>
      <c r="H39" s="80">
        <f>SUM(H41)</f>
        <v>0</v>
      </c>
      <c r="I39" s="79"/>
    </row>
    <row r="40" spans="1:9" ht="12.75">
      <c r="A40" s="83"/>
      <c r="B40" s="97"/>
      <c r="C40" s="177"/>
      <c r="D40" s="82"/>
      <c r="E40" s="135"/>
      <c r="F40" s="200"/>
      <c r="G40" s="79"/>
      <c r="H40" s="79"/>
      <c r="I40" s="79"/>
    </row>
    <row r="41" spans="1:9" ht="12.75">
      <c r="A41" s="84">
        <v>21</v>
      </c>
      <c r="B41" s="85"/>
      <c r="C41" s="143" t="s">
        <v>374</v>
      </c>
      <c r="D41" s="144" t="s">
        <v>375</v>
      </c>
      <c r="E41" s="147" t="s">
        <v>176</v>
      </c>
      <c r="F41" s="771">
        <v>4610</v>
      </c>
      <c r="G41" s="1253"/>
      <c r="H41" s="90">
        <f>ROUND(F41*G41,2)</f>
        <v>0</v>
      </c>
      <c r="I41" s="1253"/>
    </row>
    <row r="42" spans="1:9" ht="12.75">
      <c r="A42" s="83"/>
      <c r="B42" s="97"/>
      <c r="C42" s="177"/>
      <c r="D42" s="82"/>
      <c r="E42" s="135"/>
      <c r="F42" s="200"/>
      <c r="G42" s="512"/>
      <c r="H42" s="79"/>
    </row>
    <row r="43" spans="1:9" ht="15">
      <c r="A43" s="92"/>
      <c r="B43" s="100"/>
      <c r="C43" s="101"/>
      <c r="D43" s="103" t="s">
        <v>181</v>
      </c>
      <c r="E43" s="104"/>
      <c r="F43" s="105"/>
      <c r="G43" s="106"/>
      <c r="H43" s="107">
        <f>H16+H9+H30+H39</f>
        <v>0</v>
      </c>
    </row>
    <row r="44" spans="1:9" ht="13.5" customHeight="1">
      <c r="A44" s="92"/>
      <c r="B44" s="108"/>
      <c r="C44" s="109"/>
      <c r="D44" s="110"/>
      <c r="E44" s="92"/>
    </row>
    <row r="45" spans="1:9" s="52" customFormat="1" ht="12.75">
      <c r="A45" s="92"/>
      <c r="B45" s="92"/>
      <c r="C45" s="92"/>
      <c r="D45" s="53"/>
      <c r="E45" s="95"/>
      <c r="F45" s="54"/>
      <c r="G45" s="96"/>
      <c r="H45" s="54"/>
      <c r="I45" s="51"/>
    </row>
    <row r="46" spans="1:9" s="112" customFormat="1" ht="12.75">
      <c r="A46" s="92"/>
      <c r="B46" s="92"/>
      <c r="C46" s="92"/>
      <c r="D46" s="111"/>
      <c r="E46" s="100"/>
      <c r="F46" s="54"/>
      <c r="G46" s="96"/>
      <c r="H46" s="54"/>
      <c r="I46" s="51"/>
    </row>
    <row r="47" spans="1:9" ht="13.5" customHeight="1">
      <c r="A47" s="92"/>
      <c r="B47" s="92"/>
      <c r="C47" s="92"/>
      <c r="E47" s="100"/>
    </row>
    <row r="48" spans="1:9" ht="12.75">
      <c r="A48" s="92"/>
      <c r="B48" s="92"/>
      <c r="C48" s="92"/>
      <c r="E48" s="100"/>
      <c r="I48" s="113"/>
    </row>
    <row r="49" spans="1:8" ht="12.75">
      <c r="A49" s="92"/>
      <c r="B49" s="92"/>
      <c r="C49" s="92"/>
      <c r="E49" s="95"/>
    </row>
    <row r="50" spans="1:8" ht="12.75">
      <c r="A50" s="92"/>
      <c r="B50" s="92"/>
      <c r="C50" s="92"/>
      <c r="E50" s="95"/>
    </row>
    <row r="51" spans="1:8" ht="12.75">
      <c r="A51" s="92"/>
      <c r="B51" s="92"/>
      <c r="C51" s="92"/>
      <c r="E51" s="95"/>
    </row>
    <row r="52" spans="1:8" ht="12.75">
      <c r="A52" s="92"/>
      <c r="B52" s="92"/>
      <c r="C52" s="92"/>
      <c r="E52" s="95"/>
    </row>
    <row r="53" spans="1:8" ht="12.75">
      <c r="A53" s="92"/>
      <c r="B53" s="92"/>
      <c r="C53" s="92"/>
      <c r="D53" s="110"/>
      <c r="E53" s="95"/>
    </row>
    <row r="54" spans="1:8" ht="12.75">
      <c r="A54" s="92"/>
      <c r="B54" s="92"/>
      <c r="C54" s="92"/>
      <c r="D54" s="114"/>
      <c r="E54" s="95"/>
    </row>
    <row r="55" spans="1:8" ht="12.75">
      <c r="A55" s="92"/>
      <c r="B55" s="92"/>
      <c r="C55" s="92"/>
      <c r="D55" s="110"/>
      <c r="E55" s="92"/>
    </row>
    <row r="56" spans="1:8" ht="12.75">
      <c r="A56" s="92"/>
      <c r="B56" s="92"/>
      <c r="C56" s="92"/>
      <c r="D56" s="115"/>
      <c r="E56" s="95"/>
    </row>
    <row r="57" spans="1:8" ht="12.75">
      <c r="A57" s="92"/>
      <c r="B57" s="92"/>
      <c r="C57" s="92"/>
      <c r="D57" s="102"/>
      <c r="E57" s="95"/>
    </row>
    <row r="58" spans="1:8" s="52" customFormat="1" ht="12.75" customHeight="1">
      <c r="A58" s="92"/>
      <c r="B58" s="92"/>
      <c r="C58" s="92"/>
      <c r="D58" s="116"/>
      <c r="E58" s="95"/>
      <c r="F58" s="54"/>
      <c r="G58" s="96"/>
      <c r="H58" s="54"/>
    </row>
    <row r="59" spans="1:8" s="52" customFormat="1" ht="12.75">
      <c r="A59" s="92"/>
      <c r="B59" s="92"/>
      <c r="C59" s="92"/>
      <c r="D59" s="116"/>
      <c r="E59" s="95"/>
      <c r="F59" s="54"/>
      <c r="G59" s="96"/>
      <c r="H59" s="54"/>
    </row>
    <row r="60" spans="1:8" ht="12.75">
      <c r="A60" s="92"/>
      <c r="B60" s="100"/>
      <c r="C60" s="101"/>
      <c r="D60" s="116"/>
      <c r="E60" s="95"/>
    </row>
    <row r="61" spans="1:8" s="52" customFormat="1" ht="12.75" customHeight="1">
      <c r="A61" s="92"/>
      <c r="B61" s="100"/>
      <c r="C61" s="101"/>
      <c r="D61" s="102"/>
      <c r="E61" s="95"/>
      <c r="F61" s="54"/>
      <c r="G61" s="96"/>
      <c r="H61" s="54"/>
    </row>
    <row r="62" spans="1:8" ht="12.75">
      <c r="A62" s="92"/>
      <c r="B62" s="100"/>
      <c r="C62" s="101"/>
      <c r="D62" s="116"/>
      <c r="E62" s="95"/>
    </row>
    <row r="63" spans="1:8" ht="12.75">
      <c r="A63" s="92"/>
      <c r="B63" s="100"/>
      <c r="C63" s="101"/>
      <c r="D63" s="116"/>
      <c r="E63" s="95"/>
    </row>
    <row r="64" spans="1:8" ht="12.75">
      <c r="A64" s="92"/>
      <c r="B64" s="100"/>
      <c r="C64" s="101"/>
      <c r="D64" s="116"/>
      <c r="E64" s="95"/>
    </row>
    <row r="65" spans="1:8" ht="15.75">
      <c r="A65" s="92"/>
      <c r="B65" s="117"/>
      <c r="C65" s="118"/>
      <c r="D65" s="102"/>
      <c r="E65" s="119"/>
    </row>
    <row r="66" spans="1:8" ht="12.75">
      <c r="A66" s="92"/>
      <c r="B66" s="108"/>
      <c r="C66" s="120"/>
      <c r="D66" s="110"/>
      <c r="E66" s="92"/>
    </row>
    <row r="67" spans="1:8" s="52" customFormat="1" ht="12.75" customHeight="1">
      <c r="A67" s="92"/>
      <c r="B67" s="100"/>
      <c r="C67" s="101"/>
      <c r="D67" s="115"/>
      <c r="E67" s="95"/>
      <c r="F67" s="54"/>
      <c r="G67" s="96"/>
      <c r="H67" s="54"/>
    </row>
    <row r="68" spans="1:8" s="52" customFormat="1" ht="12.75" customHeight="1">
      <c r="A68" s="92"/>
      <c r="B68" s="117"/>
      <c r="C68" s="118"/>
      <c r="D68" s="102"/>
      <c r="E68" s="119"/>
      <c r="F68" s="54"/>
      <c r="G68" s="96"/>
      <c r="H68" s="54"/>
    </row>
    <row r="69" spans="1:8" ht="12.75">
      <c r="A69" s="92"/>
      <c r="B69" s="100"/>
      <c r="C69" s="101"/>
      <c r="D69" s="102"/>
      <c r="E69" s="95"/>
    </row>
    <row r="70" spans="1:8" ht="12.75">
      <c r="A70" s="92"/>
      <c r="B70" s="100"/>
      <c r="C70" s="101"/>
      <c r="D70" s="102"/>
      <c r="E70" s="95"/>
    </row>
    <row r="71" spans="1:8" ht="12.75">
      <c r="A71" s="92"/>
      <c r="B71" s="100"/>
      <c r="C71" s="101"/>
      <c r="D71" s="116"/>
      <c r="E71" s="95"/>
    </row>
    <row r="72" spans="1:8" ht="12.75">
      <c r="A72" s="92"/>
      <c r="B72" s="100"/>
      <c r="C72" s="101"/>
      <c r="D72" s="116"/>
      <c r="E72" s="95"/>
    </row>
    <row r="73" spans="1:8" ht="12.75">
      <c r="A73" s="92"/>
      <c r="B73" s="100"/>
      <c r="C73" s="101"/>
      <c r="D73" s="116"/>
      <c r="E73" s="95"/>
    </row>
    <row r="74" spans="1:8" ht="15.75">
      <c r="A74" s="92"/>
      <c r="B74" s="117"/>
      <c r="C74" s="118"/>
      <c r="D74" s="102"/>
      <c r="E74" s="119"/>
    </row>
    <row r="75" spans="1:8" ht="15.75">
      <c r="A75" s="92"/>
      <c r="B75" s="117"/>
      <c r="C75" s="118"/>
      <c r="D75" s="121"/>
      <c r="E75" s="119"/>
    </row>
    <row r="76" spans="1:8" ht="12.75">
      <c r="A76" s="92"/>
      <c r="B76" s="100"/>
      <c r="C76" s="101"/>
      <c r="D76" s="115"/>
      <c r="E76" s="95"/>
    </row>
    <row r="77" spans="1:8" ht="12.75">
      <c r="A77" s="92"/>
      <c r="B77" s="100"/>
      <c r="C77" s="101"/>
      <c r="D77" s="102"/>
      <c r="E77" s="95"/>
    </row>
    <row r="78" spans="1:8" ht="12.75">
      <c r="A78" s="92"/>
      <c r="B78" s="100"/>
      <c r="C78" s="101"/>
      <c r="D78" s="102"/>
      <c r="E78" s="95"/>
    </row>
    <row r="79" spans="1:8" ht="12.75">
      <c r="A79" s="92"/>
      <c r="B79" s="100"/>
      <c r="C79" s="101"/>
      <c r="D79" s="116"/>
      <c r="E79" s="95"/>
    </row>
    <row r="80" spans="1:8" ht="12.75">
      <c r="A80" s="92"/>
      <c r="B80" s="100"/>
      <c r="C80" s="101"/>
      <c r="D80" s="116"/>
      <c r="E80" s="95"/>
    </row>
    <row r="81" spans="1:8" ht="12.75">
      <c r="A81" s="92"/>
      <c r="B81" s="100"/>
      <c r="C81" s="101"/>
      <c r="D81" s="116"/>
      <c r="E81" s="95"/>
    </row>
    <row r="82" spans="1:8" ht="12.75">
      <c r="A82" s="92"/>
      <c r="B82" s="100"/>
      <c r="C82" s="101"/>
      <c r="D82" s="102"/>
      <c r="E82" s="95"/>
    </row>
    <row r="83" spans="1:8" ht="12.75">
      <c r="A83" s="92"/>
      <c r="B83" s="100"/>
      <c r="C83" s="101"/>
      <c r="D83" s="116"/>
      <c r="E83" s="95"/>
    </row>
    <row r="84" spans="1:8" ht="12.75">
      <c r="A84" s="92"/>
      <c r="B84" s="100"/>
      <c r="C84" s="101"/>
      <c r="D84" s="115"/>
      <c r="E84" s="95"/>
    </row>
    <row r="85" spans="1:8" ht="13.5" customHeight="1">
      <c r="A85" s="92"/>
      <c r="B85" s="100"/>
      <c r="C85" s="101"/>
      <c r="D85" s="102"/>
      <c r="E85" s="95"/>
    </row>
    <row r="86" spans="1:8" ht="13.5" customHeight="1">
      <c r="A86" s="92"/>
      <c r="B86" s="100"/>
      <c r="C86" s="101"/>
      <c r="D86" s="116"/>
      <c r="E86" s="95"/>
    </row>
    <row r="87" spans="1:8" s="52" customFormat="1" ht="12.75">
      <c r="A87" s="92"/>
      <c r="B87" s="100"/>
      <c r="C87" s="101"/>
      <c r="D87" s="116"/>
      <c r="E87" s="95"/>
      <c r="F87" s="54"/>
      <c r="G87" s="96"/>
      <c r="H87" s="54"/>
    </row>
    <row r="88" spans="1:8" s="52" customFormat="1" ht="12.75">
      <c r="A88" s="92"/>
      <c r="B88" s="100"/>
      <c r="C88" s="101"/>
      <c r="D88" s="116"/>
      <c r="E88" s="95"/>
      <c r="F88" s="54"/>
      <c r="G88" s="96"/>
      <c r="H88" s="54"/>
    </row>
    <row r="89" spans="1:8" s="52" customFormat="1" ht="12.75">
      <c r="A89" s="92"/>
      <c r="B89" s="100"/>
      <c r="C89" s="101"/>
      <c r="D89" s="102"/>
      <c r="E89" s="95"/>
      <c r="F89" s="54"/>
      <c r="G89" s="96"/>
      <c r="H89" s="54"/>
    </row>
    <row r="90" spans="1:8" ht="13.5" customHeight="1">
      <c r="A90" s="92"/>
      <c r="B90" s="100"/>
      <c r="C90" s="101"/>
      <c r="D90" s="116"/>
      <c r="E90" s="95"/>
    </row>
    <row r="91" spans="1:8" ht="13.5" customHeight="1">
      <c r="A91" s="92"/>
      <c r="B91" s="100"/>
      <c r="C91" s="101"/>
      <c r="D91" s="115"/>
      <c r="E91" s="95"/>
    </row>
    <row r="92" spans="1:8" s="52" customFormat="1" ht="12.75">
      <c r="A92" s="92"/>
      <c r="B92" s="95"/>
      <c r="C92" s="114"/>
      <c r="D92" s="122"/>
      <c r="E92" s="95"/>
      <c r="F92" s="54"/>
      <c r="G92" s="96"/>
      <c r="H92" s="54"/>
    </row>
    <row r="93" spans="1:8" s="52" customFormat="1" ht="12.75">
      <c r="A93" s="92"/>
      <c r="B93" s="95"/>
      <c r="C93" s="114"/>
      <c r="D93" s="114"/>
      <c r="E93" s="95"/>
      <c r="F93" s="54"/>
      <c r="G93" s="96"/>
      <c r="H93" s="54"/>
    </row>
    <row r="94" spans="1:8" s="52" customFormat="1" ht="12.75">
      <c r="A94" s="92"/>
      <c r="B94" s="108"/>
      <c r="C94" s="120"/>
      <c r="D94" s="110"/>
      <c r="E94" s="92"/>
      <c r="F94" s="54"/>
      <c r="G94" s="96"/>
      <c r="H94" s="54"/>
    </row>
    <row r="95" spans="1:8" s="52" customFormat="1" ht="12.75">
      <c r="A95" s="92"/>
      <c r="B95" s="100"/>
      <c r="C95" s="123"/>
      <c r="D95" s="116"/>
      <c r="E95" s="95"/>
      <c r="F95" s="54"/>
      <c r="G95" s="96"/>
      <c r="H95" s="54"/>
    </row>
    <row r="96" spans="1:8" s="52" customFormat="1" ht="12.75">
      <c r="A96" s="92"/>
      <c r="B96" s="100"/>
      <c r="C96" s="123"/>
      <c r="D96" s="116"/>
      <c r="E96" s="95"/>
      <c r="F96" s="54"/>
      <c r="G96" s="96"/>
      <c r="H96" s="54"/>
    </row>
    <row r="97" spans="1:8" s="52" customFormat="1" ht="12.75">
      <c r="A97" s="92"/>
      <c r="B97" s="95"/>
      <c r="C97" s="114"/>
      <c r="D97" s="122"/>
      <c r="E97" s="95"/>
      <c r="F97" s="54"/>
      <c r="G97" s="96"/>
      <c r="H97" s="54"/>
    </row>
    <row r="98" spans="1:8" s="52" customFormat="1" ht="12.75">
      <c r="A98" s="92"/>
      <c r="B98" s="95"/>
      <c r="C98" s="114"/>
      <c r="D98" s="114"/>
      <c r="E98" s="95"/>
      <c r="F98" s="54"/>
      <c r="G98" s="96"/>
      <c r="H98" s="54"/>
    </row>
    <row r="99" spans="1:8" s="52" customFormat="1" ht="12.75">
      <c r="A99" s="92"/>
      <c r="B99" s="108"/>
      <c r="C99" s="120"/>
      <c r="D99" s="110"/>
      <c r="E99" s="92"/>
      <c r="F99" s="54"/>
      <c r="G99" s="96"/>
      <c r="H99" s="54"/>
    </row>
    <row r="100" spans="1:8" ht="13.5" customHeight="1">
      <c r="A100" s="92"/>
      <c r="B100" s="108"/>
      <c r="C100" s="120"/>
      <c r="D100" s="110"/>
      <c r="E100" s="92"/>
    </row>
    <row r="101" spans="1:8" s="52" customFormat="1" ht="12.75">
      <c r="A101" s="92"/>
      <c r="B101" s="100"/>
      <c r="C101" s="123"/>
      <c r="D101" s="115"/>
      <c r="E101" s="95"/>
      <c r="F101" s="54"/>
      <c r="G101" s="96"/>
      <c r="H101" s="54"/>
    </row>
    <row r="102" spans="1:8" s="52" customFormat="1" ht="12.75">
      <c r="A102" s="92"/>
      <c r="B102" s="100"/>
      <c r="C102" s="123"/>
      <c r="D102" s="116"/>
      <c r="E102" s="95"/>
      <c r="F102" s="54"/>
      <c r="G102" s="96"/>
      <c r="H102" s="54"/>
    </row>
    <row r="103" spans="1:8" ht="13.5" customHeight="1">
      <c r="A103" s="92"/>
      <c r="B103" s="100"/>
      <c r="C103" s="123"/>
      <c r="D103" s="115"/>
      <c r="E103" s="95"/>
    </row>
    <row r="104" spans="1:8" ht="13.5" customHeight="1">
      <c r="A104" s="92"/>
      <c r="B104" s="100"/>
      <c r="C104" s="123"/>
      <c r="D104" s="115"/>
      <c r="E104" s="95"/>
    </row>
    <row r="105" spans="1:8" s="52" customFormat="1" ht="12.75">
      <c r="A105" s="92"/>
      <c r="B105" s="100"/>
      <c r="C105" s="123"/>
      <c r="D105" s="115"/>
      <c r="E105" s="95"/>
      <c r="F105" s="54"/>
      <c r="G105" s="96"/>
      <c r="H105" s="54"/>
    </row>
    <row r="106" spans="1:8" s="52" customFormat="1" ht="12.75">
      <c r="A106" s="92"/>
      <c r="B106" s="100"/>
      <c r="C106" s="123"/>
      <c r="D106" s="116"/>
      <c r="E106" s="95"/>
      <c r="F106" s="54"/>
      <c r="G106" s="96"/>
      <c r="H106" s="54"/>
    </row>
    <row r="107" spans="1:8" ht="13.5" customHeight="1">
      <c r="A107" s="92"/>
      <c r="B107" s="95"/>
      <c r="C107" s="114"/>
      <c r="D107" s="114"/>
      <c r="E107" s="95"/>
    </row>
    <row r="108" spans="1:8" ht="13.5" customHeight="1">
      <c r="B108" s="73"/>
      <c r="C108" s="125"/>
      <c r="D108" s="126"/>
      <c r="E108" s="124"/>
    </row>
    <row r="109" spans="1:8" ht="13.5" customHeight="1">
      <c r="B109" s="83"/>
      <c r="C109" s="127"/>
      <c r="D109" s="82"/>
    </row>
    <row r="112" spans="1:8" ht="13.5" customHeight="1">
      <c r="B112" s="73"/>
      <c r="C112" s="125"/>
      <c r="D112" s="126"/>
      <c r="E112" s="124"/>
    </row>
    <row r="113" spans="1:9" ht="13.5" customHeight="1">
      <c r="B113" s="83"/>
      <c r="C113" s="127"/>
      <c r="D113" s="82"/>
    </row>
    <row r="114" spans="1:9" s="52" customFormat="1" ht="12.75">
      <c r="A114" s="124"/>
      <c r="B114" s="72"/>
      <c r="C114" s="53"/>
      <c r="D114" s="128"/>
      <c r="E114" s="72"/>
      <c r="F114" s="54"/>
      <c r="G114" s="96"/>
      <c r="H114" s="54"/>
    </row>
    <row r="115" spans="1:9" ht="13.5" customHeight="1">
      <c r="D115" s="128"/>
    </row>
    <row r="116" spans="1:9" ht="13.5" customHeight="1">
      <c r="D116" s="128"/>
    </row>
    <row r="117" spans="1:9" ht="13.5" customHeight="1">
      <c r="D117" s="128"/>
    </row>
    <row r="118" spans="1:9" ht="13.5" customHeight="1">
      <c r="D118" s="128"/>
    </row>
    <row r="121" spans="1:9" ht="13.5" customHeight="1">
      <c r="B121" s="83"/>
      <c r="C121" s="127"/>
      <c r="D121" s="82"/>
    </row>
    <row r="122" spans="1:9" ht="13.5" customHeight="1">
      <c r="D122" s="129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ht="13.5" customHeight="1">
      <c r="H162" s="53"/>
    </row>
    <row r="163" spans="1:9" ht="13.5" customHeight="1">
      <c r="H163" s="53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1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0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43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tabColor rgb="FFCCFFFF"/>
  </sheetPr>
  <dimension ref="A1:I164"/>
  <sheetViews>
    <sheetView view="pageBreakPreview" zoomScaleNormal="115" zoomScaleSheetLayoutView="100" workbookViewId="0">
      <selection activeCell="E24" sqref="E24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41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42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453121</v>
      </c>
      <c r="C9" s="75"/>
      <c r="D9" s="76" t="s">
        <v>388</v>
      </c>
      <c r="E9" s="77"/>
      <c r="F9" s="78"/>
      <c r="G9" s="79"/>
      <c r="H9" s="80">
        <f>SUM(H11:H21)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2.75">
      <c r="A11" s="84">
        <v>1</v>
      </c>
      <c r="B11" s="85"/>
      <c r="C11" s="143" t="s">
        <v>348</v>
      </c>
      <c r="D11" s="144" t="s">
        <v>349</v>
      </c>
      <c r="E11" s="147" t="s">
        <v>176</v>
      </c>
      <c r="F11" s="771">
        <v>50</v>
      </c>
      <c r="G11" s="1253"/>
      <c r="H11" s="90">
        <f>ROUND(F11*G11,2)</f>
        <v>0</v>
      </c>
      <c r="I11" s="1253"/>
    </row>
    <row r="12" spans="1:9" ht="12.75">
      <c r="A12" s="84">
        <v>2</v>
      </c>
      <c r="B12" s="85"/>
      <c r="C12" s="143" t="s">
        <v>389</v>
      </c>
      <c r="D12" s="144" t="s">
        <v>390</v>
      </c>
      <c r="E12" s="147" t="s">
        <v>176</v>
      </c>
      <c r="F12" s="771">
        <v>50</v>
      </c>
      <c r="G12" s="1253"/>
      <c r="H12" s="90">
        <f t="shared" ref="H12:H21" si="0">ROUND(F12*G12,2)</f>
        <v>0</v>
      </c>
      <c r="I12" s="1253"/>
    </row>
    <row r="13" spans="1:9" ht="12.75">
      <c r="A13" s="84">
        <v>3</v>
      </c>
      <c r="B13" s="85"/>
      <c r="C13" s="143" t="s">
        <v>391</v>
      </c>
      <c r="D13" s="144" t="s">
        <v>392</v>
      </c>
      <c r="E13" s="147" t="s">
        <v>176</v>
      </c>
      <c r="F13" s="771">
        <v>450</v>
      </c>
      <c r="G13" s="1253"/>
      <c r="H13" s="90">
        <f t="shared" si="0"/>
        <v>0</v>
      </c>
      <c r="I13" s="1253"/>
    </row>
    <row r="14" spans="1:9" ht="12.75">
      <c r="A14" s="84">
        <v>4</v>
      </c>
      <c r="B14" s="85"/>
      <c r="C14" s="143" t="s">
        <v>352</v>
      </c>
      <c r="D14" s="144" t="s">
        <v>353</v>
      </c>
      <c r="E14" s="147" t="s">
        <v>176</v>
      </c>
      <c r="F14" s="771">
        <v>390</v>
      </c>
      <c r="G14" s="1253"/>
      <c r="H14" s="90">
        <f t="shared" si="0"/>
        <v>0</v>
      </c>
      <c r="I14" s="1253"/>
    </row>
    <row r="15" spans="1:9" ht="12.75">
      <c r="A15" s="84">
        <v>5</v>
      </c>
      <c r="B15" s="85"/>
      <c r="C15" s="143" t="s">
        <v>393</v>
      </c>
      <c r="D15" s="144" t="s">
        <v>394</v>
      </c>
      <c r="E15" s="147" t="s">
        <v>180</v>
      </c>
      <c r="F15" s="771">
        <v>1</v>
      </c>
      <c r="G15" s="1253"/>
      <c r="H15" s="90">
        <f t="shared" si="0"/>
        <v>0</v>
      </c>
      <c r="I15" s="1253"/>
    </row>
    <row r="16" spans="1:9" ht="12.75">
      <c r="A16" s="84">
        <v>6</v>
      </c>
      <c r="B16" s="85"/>
      <c r="C16" s="143" t="s">
        <v>395</v>
      </c>
      <c r="D16" s="144" t="s">
        <v>396</v>
      </c>
      <c r="E16" s="147" t="s">
        <v>180</v>
      </c>
      <c r="F16" s="162">
        <v>13</v>
      </c>
      <c r="G16" s="1253"/>
      <c r="H16" s="90">
        <f t="shared" si="0"/>
        <v>0</v>
      </c>
      <c r="I16" s="1253"/>
    </row>
    <row r="17" spans="1:9" ht="12.75">
      <c r="A17" s="84">
        <v>7</v>
      </c>
      <c r="B17" s="85"/>
      <c r="C17" s="143" t="s">
        <v>397</v>
      </c>
      <c r="D17" s="144" t="s">
        <v>398</v>
      </c>
      <c r="E17" s="147" t="s">
        <v>180</v>
      </c>
      <c r="F17" s="771">
        <v>1</v>
      </c>
      <c r="G17" s="1253"/>
      <c r="H17" s="90">
        <f t="shared" si="0"/>
        <v>0</v>
      </c>
      <c r="I17" s="1253"/>
    </row>
    <row r="18" spans="1:9" ht="12.75">
      <c r="A18" s="84">
        <v>8</v>
      </c>
      <c r="B18" s="85"/>
      <c r="C18" s="143" t="s">
        <v>399</v>
      </c>
      <c r="D18" s="144" t="s">
        <v>400</v>
      </c>
      <c r="E18" s="147" t="s">
        <v>180</v>
      </c>
      <c r="F18" s="162">
        <v>40</v>
      </c>
      <c r="G18" s="1253"/>
      <c r="H18" s="90">
        <f t="shared" si="0"/>
        <v>0</v>
      </c>
      <c r="I18" s="1253"/>
    </row>
    <row r="19" spans="1:9" ht="12.75">
      <c r="A19" s="84">
        <v>9</v>
      </c>
      <c r="B19" s="85"/>
      <c r="C19" s="143" t="s">
        <v>384</v>
      </c>
      <c r="D19" s="144" t="s">
        <v>385</v>
      </c>
      <c r="E19" s="147" t="s">
        <v>180</v>
      </c>
      <c r="F19" s="771">
        <v>1</v>
      </c>
      <c r="G19" s="1253"/>
      <c r="H19" s="90">
        <f t="shared" si="0"/>
        <v>0</v>
      </c>
      <c r="I19" s="1253"/>
    </row>
    <row r="20" spans="1:9" ht="12.75">
      <c r="A20" s="84">
        <v>10</v>
      </c>
      <c r="B20" s="85"/>
      <c r="C20" s="143" t="s">
        <v>354</v>
      </c>
      <c r="D20" s="144" t="s">
        <v>355</v>
      </c>
      <c r="E20" s="147" t="s">
        <v>180</v>
      </c>
      <c r="F20" s="162">
        <v>1</v>
      </c>
      <c r="G20" s="1253"/>
      <c r="H20" s="90">
        <f t="shared" si="0"/>
        <v>0</v>
      </c>
      <c r="I20" s="1253"/>
    </row>
    <row r="21" spans="1:9" ht="12.75">
      <c r="A21" s="84">
        <v>11</v>
      </c>
      <c r="B21" s="85"/>
      <c r="C21" s="143" t="s">
        <v>356</v>
      </c>
      <c r="D21" s="144" t="s">
        <v>357</v>
      </c>
      <c r="E21" s="147" t="s">
        <v>180</v>
      </c>
      <c r="F21" s="162">
        <v>1</v>
      </c>
      <c r="G21" s="1253"/>
      <c r="H21" s="90">
        <f t="shared" si="0"/>
        <v>0</v>
      </c>
      <c r="I21" s="1253"/>
    </row>
    <row r="22" spans="1:9" ht="12.75">
      <c r="A22" s="92"/>
      <c r="B22" s="100"/>
      <c r="C22" s="101"/>
      <c r="D22" s="102"/>
      <c r="E22" s="95"/>
      <c r="H22" s="96"/>
      <c r="I22" s="96"/>
    </row>
    <row r="23" spans="1:9" ht="12.75">
      <c r="A23" s="92"/>
      <c r="B23" s="137">
        <v>453122</v>
      </c>
      <c r="C23" s="75"/>
      <c r="D23" s="76" t="s">
        <v>401</v>
      </c>
      <c r="F23" s="53"/>
      <c r="G23" s="53"/>
      <c r="H23" s="80">
        <f>SUM(H25:H38)</f>
        <v>0</v>
      </c>
      <c r="I23" s="53"/>
    </row>
    <row r="24" spans="1:9" ht="12.75">
      <c r="A24" s="53"/>
      <c r="F24" s="53"/>
      <c r="G24" s="53"/>
      <c r="H24" s="53"/>
      <c r="I24" s="53"/>
    </row>
    <row r="25" spans="1:9" ht="12.75">
      <c r="A25" s="84">
        <v>12</v>
      </c>
      <c r="B25" s="85"/>
      <c r="C25" s="143" t="s">
        <v>348</v>
      </c>
      <c r="D25" s="144" t="s">
        <v>349</v>
      </c>
      <c r="E25" s="147" t="s">
        <v>176</v>
      </c>
      <c r="F25" s="162">
        <v>50</v>
      </c>
      <c r="G25" s="1253"/>
      <c r="H25" s="90">
        <f>ROUND(F25*G25,2)</f>
        <v>0</v>
      </c>
      <c r="I25" s="1253"/>
    </row>
    <row r="26" spans="1:9" ht="12.75">
      <c r="A26" s="84">
        <v>13</v>
      </c>
      <c r="B26" s="85"/>
      <c r="C26" s="143" t="s">
        <v>389</v>
      </c>
      <c r="D26" s="144" t="s">
        <v>390</v>
      </c>
      <c r="E26" s="147" t="s">
        <v>176</v>
      </c>
      <c r="F26" s="162">
        <v>50</v>
      </c>
      <c r="G26" s="1253"/>
      <c r="H26" s="90">
        <f t="shared" ref="H26:H38" si="1">ROUND(F26*G26,2)</f>
        <v>0</v>
      </c>
      <c r="I26" s="1253"/>
    </row>
    <row r="27" spans="1:9" ht="12.75">
      <c r="A27" s="84">
        <v>14</v>
      </c>
      <c r="B27" s="85"/>
      <c r="C27" s="143" t="s">
        <v>402</v>
      </c>
      <c r="D27" s="144" t="s">
        <v>403</v>
      </c>
      <c r="E27" s="147" t="s">
        <v>176</v>
      </c>
      <c r="F27" s="162">
        <v>3950</v>
      </c>
      <c r="G27" s="1253"/>
      <c r="H27" s="90">
        <f t="shared" si="1"/>
        <v>0</v>
      </c>
      <c r="I27" s="1253"/>
    </row>
    <row r="28" spans="1:9" ht="25.5">
      <c r="A28" s="84">
        <v>15</v>
      </c>
      <c r="B28" s="85"/>
      <c r="C28" s="143" t="s">
        <v>404</v>
      </c>
      <c r="D28" s="144" t="s">
        <v>405</v>
      </c>
      <c r="E28" s="147" t="s">
        <v>176</v>
      </c>
      <c r="F28" s="771">
        <v>950</v>
      </c>
      <c r="G28" s="1253"/>
      <c r="H28" s="90">
        <f t="shared" si="1"/>
        <v>0</v>
      </c>
      <c r="I28" s="1253"/>
    </row>
    <row r="29" spans="1:9" ht="12.75">
      <c r="A29" s="84">
        <v>16</v>
      </c>
      <c r="B29" s="85"/>
      <c r="C29" s="143" t="s">
        <v>384</v>
      </c>
      <c r="D29" s="144" t="s">
        <v>406</v>
      </c>
      <c r="E29" s="147" t="s">
        <v>180</v>
      </c>
      <c r="F29" s="771">
        <v>1</v>
      </c>
      <c r="G29" s="1253"/>
      <c r="H29" s="90">
        <f t="shared" si="1"/>
        <v>0</v>
      </c>
      <c r="I29" s="1253"/>
    </row>
    <row r="30" spans="1:9" ht="12.75">
      <c r="A30" s="84">
        <v>17</v>
      </c>
      <c r="B30" s="85"/>
      <c r="C30" s="143" t="s">
        <v>407</v>
      </c>
      <c r="D30" s="144" t="s">
        <v>408</v>
      </c>
      <c r="E30" s="147" t="s">
        <v>180</v>
      </c>
      <c r="F30" s="771">
        <v>4</v>
      </c>
      <c r="G30" s="1253"/>
      <c r="H30" s="90">
        <f t="shared" si="1"/>
        <v>0</v>
      </c>
      <c r="I30" s="1253"/>
    </row>
    <row r="31" spans="1:9" ht="12.75">
      <c r="A31" s="84">
        <v>18</v>
      </c>
      <c r="B31" s="85"/>
      <c r="C31" s="143" t="s">
        <v>409</v>
      </c>
      <c r="D31" s="144" t="s">
        <v>410</v>
      </c>
      <c r="E31" s="147" t="s">
        <v>180</v>
      </c>
      <c r="F31" s="771">
        <v>35</v>
      </c>
      <c r="G31" s="1253"/>
      <c r="H31" s="90">
        <f t="shared" si="1"/>
        <v>0</v>
      </c>
      <c r="I31" s="1253"/>
    </row>
    <row r="32" spans="1:9" ht="12.75">
      <c r="A32" s="84">
        <v>19</v>
      </c>
      <c r="B32" s="85"/>
      <c r="C32" s="143" t="s">
        <v>411</v>
      </c>
      <c r="D32" s="144" t="s">
        <v>412</v>
      </c>
      <c r="E32" s="147" t="s">
        <v>180</v>
      </c>
      <c r="F32" s="771">
        <v>65</v>
      </c>
      <c r="G32" s="1253"/>
      <c r="H32" s="90">
        <f t="shared" si="1"/>
        <v>0</v>
      </c>
      <c r="I32" s="1253"/>
    </row>
    <row r="33" spans="1:9" ht="12.75">
      <c r="A33" s="84">
        <v>20</v>
      </c>
      <c r="B33" s="85"/>
      <c r="C33" s="143" t="s">
        <v>413</v>
      </c>
      <c r="D33" s="144" t="s">
        <v>414</v>
      </c>
      <c r="E33" s="147" t="s">
        <v>180</v>
      </c>
      <c r="F33" s="771">
        <v>1</v>
      </c>
      <c r="G33" s="1253"/>
      <c r="H33" s="90">
        <f t="shared" si="1"/>
        <v>0</v>
      </c>
      <c r="I33" s="1253"/>
    </row>
    <row r="34" spans="1:9" ht="12.75">
      <c r="A34" s="84">
        <v>21</v>
      </c>
      <c r="B34" s="85"/>
      <c r="C34" s="143" t="s">
        <v>415</v>
      </c>
      <c r="D34" s="144" t="s">
        <v>416</v>
      </c>
      <c r="E34" s="147" t="s">
        <v>180</v>
      </c>
      <c r="F34" s="771">
        <v>1</v>
      </c>
      <c r="G34" s="1253"/>
      <c r="H34" s="90">
        <f t="shared" si="1"/>
        <v>0</v>
      </c>
      <c r="I34" s="1253"/>
    </row>
    <row r="35" spans="1:9" ht="12.75">
      <c r="A35" s="84">
        <v>22</v>
      </c>
      <c r="B35" s="85"/>
      <c r="C35" s="143" t="s">
        <v>417</v>
      </c>
      <c r="D35" s="144" t="s">
        <v>418</v>
      </c>
      <c r="E35" s="147" t="s">
        <v>180</v>
      </c>
      <c r="F35" s="771">
        <v>1</v>
      </c>
      <c r="G35" s="1253"/>
      <c r="H35" s="90">
        <f t="shared" si="1"/>
        <v>0</v>
      </c>
      <c r="I35" s="1253"/>
    </row>
    <row r="36" spans="1:9" ht="12.75">
      <c r="A36" s="84">
        <v>23</v>
      </c>
      <c r="B36" s="85"/>
      <c r="C36" s="143" t="s">
        <v>419</v>
      </c>
      <c r="D36" s="144" t="s">
        <v>420</v>
      </c>
      <c r="E36" s="147" t="s">
        <v>180</v>
      </c>
      <c r="F36" s="771">
        <v>3</v>
      </c>
      <c r="G36" s="1253"/>
      <c r="H36" s="90">
        <f t="shared" si="1"/>
        <v>0</v>
      </c>
      <c r="I36" s="1253"/>
    </row>
    <row r="37" spans="1:9" ht="12.75">
      <c r="A37" s="84">
        <v>24</v>
      </c>
      <c r="B37" s="85"/>
      <c r="C37" s="143" t="s">
        <v>354</v>
      </c>
      <c r="D37" s="144" t="s">
        <v>355</v>
      </c>
      <c r="E37" s="147" t="s">
        <v>180</v>
      </c>
      <c r="F37" s="162">
        <v>1</v>
      </c>
      <c r="G37" s="1253"/>
      <c r="H37" s="90">
        <f t="shared" si="1"/>
        <v>0</v>
      </c>
      <c r="I37" s="1253"/>
    </row>
    <row r="38" spans="1:9" ht="12.75">
      <c r="A38" s="84">
        <v>25</v>
      </c>
      <c r="B38" s="85"/>
      <c r="C38" s="143" t="s">
        <v>356</v>
      </c>
      <c r="D38" s="144" t="s">
        <v>357</v>
      </c>
      <c r="E38" s="147" t="s">
        <v>180</v>
      </c>
      <c r="F38" s="162">
        <v>1</v>
      </c>
      <c r="G38" s="1253"/>
      <c r="H38" s="90">
        <f t="shared" si="1"/>
        <v>0</v>
      </c>
      <c r="I38" s="1253"/>
    </row>
    <row r="39" spans="1:9" ht="12.75">
      <c r="A39" s="92"/>
      <c r="B39" s="100"/>
      <c r="C39" s="101"/>
      <c r="D39" s="102"/>
      <c r="E39" s="95"/>
      <c r="H39" s="96"/>
    </row>
    <row r="40" spans="1:9" ht="15">
      <c r="A40" s="92"/>
      <c r="B40" s="100"/>
      <c r="C40" s="101"/>
      <c r="D40" s="103" t="s">
        <v>181</v>
      </c>
      <c r="E40" s="104"/>
      <c r="F40" s="105"/>
      <c r="G40" s="106"/>
      <c r="H40" s="107">
        <f>H9+H23</f>
        <v>0</v>
      </c>
    </row>
    <row r="41" spans="1:9" ht="13.5" customHeight="1">
      <c r="A41" s="92"/>
      <c r="B41" s="108"/>
      <c r="C41" s="109"/>
      <c r="D41" s="110"/>
      <c r="E41" s="92"/>
    </row>
    <row r="42" spans="1:9" s="52" customFormat="1" ht="12.75">
      <c r="A42" s="92"/>
      <c r="B42" s="92"/>
      <c r="C42" s="92"/>
      <c r="D42" s="53"/>
      <c r="E42" s="95"/>
      <c r="F42" s="54"/>
      <c r="G42" s="96"/>
      <c r="H42" s="54"/>
      <c r="I42" s="51"/>
    </row>
    <row r="43" spans="1:9" s="112" customFormat="1" ht="12.75">
      <c r="A43" s="92"/>
      <c r="B43" s="92"/>
      <c r="C43" s="92"/>
      <c r="D43" s="111"/>
      <c r="E43" s="100"/>
      <c r="F43" s="54"/>
      <c r="G43" s="96"/>
      <c r="H43" s="54"/>
      <c r="I43" s="51"/>
    </row>
    <row r="44" spans="1:9" ht="13.5" customHeight="1">
      <c r="A44" s="92"/>
      <c r="B44" s="92"/>
      <c r="C44" s="92"/>
      <c r="E44" s="100"/>
    </row>
    <row r="45" spans="1:9" ht="12.75">
      <c r="A45" s="92"/>
      <c r="B45" s="92"/>
      <c r="C45" s="92"/>
      <c r="E45" s="100"/>
      <c r="I45" s="113"/>
    </row>
    <row r="46" spans="1:9" ht="12.75">
      <c r="A46" s="92"/>
      <c r="B46" s="92"/>
      <c r="C46" s="92"/>
      <c r="E46" s="95"/>
    </row>
    <row r="47" spans="1:9" ht="12.75">
      <c r="A47" s="92"/>
      <c r="B47" s="92"/>
      <c r="C47" s="92"/>
      <c r="E47" s="95"/>
    </row>
    <row r="48" spans="1:9" ht="12.75">
      <c r="A48" s="92"/>
      <c r="B48" s="92"/>
      <c r="C48" s="92"/>
      <c r="E48" s="95"/>
    </row>
    <row r="49" spans="1:8" ht="12.75">
      <c r="A49" s="92"/>
      <c r="B49" s="92"/>
      <c r="C49" s="92"/>
      <c r="E49" s="95"/>
    </row>
    <row r="50" spans="1:8" ht="12.75">
      <c r="A50" s="92"/>
      <c r="B50" s="92"/>
      <c r="C50" s="92"/>
      <c r="D50" s="110"/>
      <c r="E50" s="95"/>
    </row>
    <row r="51" spans="1:8" ht="12.75">
      <c r="A51" s="92"/>
      <c r="B51" s="92"/>
      <c r="C51" s="92"/>
      <c r="D51" s="114"/>
      <c r="E51" s="95"/>
    </row>
    <row r="52" spans="1:8" ht="12.75">
      <c r="A52" s="92"/>
      <c r="B52" s="92"/>
      <c r="C52" s="92"/>
      <c r="D52" s="110"/>
      <c r="E52" s="92"/>
    </row>
    <row r="53" spans="1:8" ht="12.75">
      <c r="A53" s="92"/>
      <c r="B53" s="92"/>
      <c r="C53" s="92"/>
      <c r="D53" s="115"/>
      <c r="E53" s="95"/>
    </row>
    <row r="54" spans="1:8" ht="12.75">
      <c r="A54" s="92"/>
      <c r="B54" s="92"/>
      <c r="C54" s="92"/>
      <c r="D54" s="102"/>
      <c r="E54" s="95"/>
    </row>
    <row r="55" spans="1:8" s="52" customFormat="1" ht="12.75" customHeight="1">
      <c r="A55" s="92"/>
      <c r="B55" s="92"/>
      <c r="C55" s="92"/>
      <c r="D55" s="116"/>
      <c r="E55" s="95"/>
      <c r="F55" s="54"/>
      <c r="G55" s="96"/>
      <c r="H55" s="54"/>
    </row>
    <row r="56" spans="1:8" s="52" customFormat="1" ht="12.75">
      <c r="A56" s="92"/>
      <c r="B56" s="92"/>
      <c r="C56" s="92"/>
      <c r="D56" s="116"/>
      <c r="E56" s="95"/>
      <c r="F56" s="54"/>
      <c r="G56" s="96"/>
      <c r="H56" s="54"/>
    </row>
    <row r="57" spans="1:8" ht="12.75">
      <c r="A57" s="92"/>
      <c r="B57" s="100"/>
      <c r="C57" s="101"/>
      <c r="D57" s="116"/>
      <c r="E57" s="95"/>
    </row>
    <row r="58" spans="1:8" s="52" customFormat="1" ht="12.75" customHeight="1">
      <c r="A58" s="92"/>
      <c r="B58" s="100"/>
      <c r="C58" s="101"/>
      <c r="D58" s="102"/>
      <c r="E58" s="95"/>
      <c r="F58" s="54"/>
      <c r="G58" s="96"/>
      <c r="H58" s="54"/>
    </row>
    <row r="59" spans="1:8" ht="12.75">
      <c r="A59" s="92"/>
      <c r="B59" s="100"/>
      <c r="C59" s="101"/>
      <c r="D59" s="116"/>
      <c r="E59" s="95"/>
    </row>
    <row r="60" spans="1:8" ht="12.75">
      <c r="A60" s="92"/>
      <c r="B60" s="100"/>
      <c r="C60" s="101"/>
      <c r="D60" s="116"/>
      <c r="E60" s="95"/>
    </row>
    <row r="61" spans="1:8" ht="12.75">
      <c r="A61" s="92"/>
      <c r="B61" s="100"/>
      <c r="C61" s="101"/>
      <c r="D61" s="116"/>
      <c r="E61" s="95"/>
    </row>
    <row r="62" spans="1:8" ht="15.75">
      <c r="A62" s="92"/>
      <c r="B62" s="117"/>
      <c r="C62" s="118"/>
      <c r="D62" s="102"/>
      <c r="E62" s="119"/>
    </row>
    <row r="63" spans="1:8" ht="12.75">
      <c r="A63" s="92"/>
      <c r="B63" s="108"/>
      <c r="C63" s="120"/>
      <c r="D63" s="110"/>
      <c r="E63" s="92"/>
    </row>
    <row r="64" spans="1:8" s="52" customFormat="1" ht="12.75" customHeight="1">
      <c r="A64" s="92"/>
      <c r="B64" s="100"/>
      <c r="C64" s="101"/>
      <c r="D64" s="115"/>
      <c r="E64" s="95"/>
      <c r="F64" s="54"/>
      <c r="G64" s="96"/>
      <c r="H64" s="54"/>
    </row>
    <row r="65" spans="1:8" s="52" customFormat="1" ht="12.75" customHeight="1">
      <c r="A65" s="92"/>
      <c r="B65" s="117"/>
      <c r="C65" s="118"/>
      <c r="D65" s="102"/>
      <c r="E65" s="119"/>
      <c r="F65" s="54"/>
      <c r="G65" s="96"/>
      <c r="H65" s="54"/>
    </row>
    <row r="66" spans="1:8" ht="12.75">
      <c r="A66" s="92"/>
      <c r="B66" s="100"/>
      <c r="C66" s="101"/>
      <c r="D66" s="102"/>
      <c r="E66" s="95"/>
    </row>
    <row r="67" spans="1:8" ht="12.75">
      <c r="A67" s="92"/>
      <c r="B67" s="100"/>
      <c r="C67" s="101"/>
      <c r="D67" s="102"/>
      <c r="E67" s="95"/>
    </row>
    <row r="68" spans="1:8" ht="12.75">
      <c r="A68" s="92"/>
      <c r="B68" s="100"/>
      <c r="C68" s="101"/>
      <c r="D68" s="116"/>
      <c r="E68" s="95"/>
    </row>
    <row r="69" spans="1:8" ht="12.75">
      <c r="A69" s="92"/>
      <c r="B69" s="100"/>
      <c r="C69" s="101"/>
      <c r="D69" s="116"/>
      <c r="E69" s="95"/>
    </row>
    <row r="70" spans="1:8" ht="12.75">
      <c r="A70" s="92"/>
      <c r="B70" s="100"/>
      <c r="C70" s="101"/>
      <c r="D70" s="116"/>
      <c r="E70" s="95"/>
    </row>
    <row r="71" spans="1:8" ht="15.75">
      <c r="A71" s="92"/>
      <c r="B71" s="117"/>
      <c r="C71" s="118"/>
      <c r="D71" s="102"/>
      <c r="E71" s="119"/>
    </row>
    <row r="72" spans="1:8" ht="15.75">
      <c r="A72" s="92"/>
      <c r="B72" s="117"/>
      <c r="C72" s="118"/>
      <c r="D72" s="121"/>
      <c r="E72" s="119"/>
    </row>
    <row r="73" spans="1:8" ht="12.75">
      <c r="A73" s="92"/>
      <c r="B73" s="100"/>
      <c r="C73" s="101"/>
      <c r="D73" s="115"/>
      <c r="E73" s="95"/>
    </row>
    <row r="74" spans="1:8" ht="12.75">
      <c r="A74" s="92"/>
      <c r="B74" s="100"/>
      <c r="C74" s="101"/>
      <c r="D74" s="102"/>
      <c r="E74" s="95"/>
    </row>
    <row r="75" spans="1:8" ht="12.75">
      <c r="A75" s="92"/>
      <c r="B75" s="100"/>
      <c r="C75" s="101"/>
      <c r="D75" s="102"/>
      <c r="E75" s="95"/>
    </row>
    <row r="76" spans="1:8" ht="12.75">
      <c r="A76" s="92"/>
      <c r="B76" s="100"/>
      <c r="C76" s="101"/>
      <c r="D76" s="116"/>
      <c r="E76" s="95"/>
    </row>
    <row r="77" spans="1:8" ht="12.75">
      <c r="A77" s="92"/>
      <c r="B77" s="100"/>
      <c r="C77" s="101"/>
      <c r="D77" s="116"/>
      <c r="E77" s="95"/>
    </row>
    <row r="78" spans="1:8" ht="12.75">
      <c r="A78" s="92"/>
      <c r="B78" s="100"/>
      <c r="C78" s="101"/>
      <c r="D78" s="116"/>
      <c r="E78" s="95"/>
    </row>
    <row r="79" spans="1:8" ht="12.75">
      <c r="A79" s="92"/>
      <c r="B79" s="100"/>
      <c r="C79" s="101"/>
      <c r="D79" s="102"/>
      <c r="E79" s="95"/>
    </row>
    <row r="80" spans="1:8" ht="12.75">
      <c r="A80" s="92"/>
      <c r="B80" s="100"/>
      <c r="C80" s="101"/>
      <c r="D80" s="116"/>
      <c r="E80" s="95"/>
    </row>
    <row r="81" spans="1:8" ht="12.75">
      <c r="A81" s="92"/>
      <c r="B81" s="100"/>
      <c r="C81" s="101"/>
      <c r="D81" s="115"/>
      <c r="E81" s="95"/>
    </row>
    <row r="82" spans="1:8" ht="13.5" customHeight="1">
      <c r="A82" s="92"/>
      <c r="B82" s="100"/>
      <c r="C82" s="101"/>
      <c r="D82" s="102"/>
      <c r="E82" s="95"/>
    </row>
    <row r="83" spans="1:8" ht="13.5" customHeight="1">
      <c r="A83" s="92"/>
      <c r="B83" s="100"/>
      <c r="C83" s="101"/>
      <c r="D83" s="116"/>
      <c r="E83" s="95"/>
    </row>
    <row r="84" spans="1:8" s="52" customFormat="1" ht="12.75">
      <c r="A84" s="92"/>
      <c r="B84" s="100"/>
      <c r="C84" s="101"/>
      <c r="D84" s="116"/>
      <c r="E84" s="95"/>
      <c r="F84" s="54"/>
      <c r="G84" s="96"/>
      <c r="H84" s="54"/>
    </row>
    <row r="85" spans="1:8" s="52" customFormat="1" ht="12.75">
      <c r="A85" s="92"/>
      <c r="B85" s="100"/>
      <c r="C85" s="101"/>
      <c r="D85" s="116"/>
      <c r="E85" s="95"/>
      <c r="F85" s="54"/>
      <c r="G85" s="96"/>
      <c r="H85" s="54"/>
    </row>
    <row r="86" spans="1:8" s="52" customFormat="1" ht="12.75">
      <c r="A86" s="92"/>
      <c r="B86" s="100"/>
      <c r="C86" s="101"/>
      <c r="D86" s="102"/>
      <c r="E86" s="95"/>
      <c r="F86" s="54"/>
      <c r="G86" s="96"/>
      <c r="H86" s="54"/>
    </row>
    <row r="87" spans="1:8" ht="13.5" customHeight="1">
      <c r="A87" s="92"/>
      <c r="B87" s="100"/>
      <c r="C87" s="101"/>
      <c r="D87" s="116"/>
      <c r="E87" s="95"/>
    </row>
    <row r="88" spans="1:8" ht="13.5" customHeight="1">
      <c r="A88" s="92"/>
      <c r="B88" s="100"/>
      <c r="C88" s="101"/>
      <c r="D88" s="115"/>
      <c r="E88" s="95"/>
    </row>
    <row r="89" spans="1:8" s="52" customFormat="1" ht="12.75">
      <c r="A89" s="92"/>
      <c r="B89" s="95"/>
      <c r="C89" s="114"/>
      <c r="D89" s="122"/>
      <c r="E89" s="95"/>
      <c r="F89" s="54"/>
      <c r="G89" s="96"/>
      <c r="H89" s="54"/>
    </row>
    <row r="90" spans="1:8" s="52" customFormat="1" ht="12.75">
      <c r="A90" s="92"/>
      <c r="B90" s="95"/>
      <c r="C90" s="114"/>
      <c r="D90" s="114"/>
      <c r="E90" s="95"/>
      <c r="F90" s="54"/>
      <c r="G90" s="96"/>
      <c r="H90" s="54"/>
    </row>
    <row r="91" spans="1:8" s="52" customFormat="1" ht="12.75">
      <c r="A91" s="92"/>
      <c r="B91" s="108"/>
      <c r="C91" s="120"/>
      <c r="D91" s="110"/>
      <c r="E91" s="92"/>
      <c r="F91" s="54"/>
      <c r="G91" s="96"/>
      <c r="H91" s="54"/>
    </row>
    <row r="92" spans="1:8" s="52" customFormat="1" ht="12.75">
      <c r="A92" s="92"/>
      <c r="B92" s="100"/>
      <c r="C92" s="123"/>
      <c r="D92" s="116"/>
      <c r="E92" s="95"/>
      <c r="F92" s="54"/>
      <c r="G92" s="96"/>
      <c r="H92" s="54"/>
    </row>
    <row r="93" spans="1:8" s="52" customFormat="1" ht="12.75">
      <c r="A93" s="92"/>
      <c r="B93" s="100"/>
      <c r="C93" s="123"/>
      <c r="D93" s="116"/>
      <c r="E93" s="95"/>
      <c r="F93" s="54"/>
      <c r="G93" s="96"/>
      <c r="H93" s="54"/>
    </row>
    <row r="94" spans="1:8" s="52" customFormat="1" ht="12.75">
      <c r="A94" s="92"/>
      <c r="B94" s="95"/>
      <c r="C94" s="114"/>
      <c r="D94" s="122"/>
      <c r="E94" s="95"/>
      <c r="F94" s="54"/>
      <c r="G94" s="96"/>
      <c r="H94" s="54"/>
    </row>
    <row r="95" spans="1:8" s="52" customFormat="1" ht="12.75">
      <c r="A95" s="92"/>
      <c r="B95" s="95"/>
      <c r="C95" s="114"/>
      <c r="D95" s="114"/>
      <c r="E95" s="95"/>
      <c r="F95" s="54"/>
      <c r="G95" s="96"/>
      <c r="H95" s="54"/>
    </row>
    <row r="96" spans="1:8" s="52" customFormat="1" ht="12.75">
      <c r="A96" s="92"/>
      <c r="B96" s="108"/>
      <c r="C96" s="120"/>
      <c r="D96" s="110"/>
      <c r="E96" s="92"/>
      <c r="F96" s="54"/>
      <c r="G96" s="96"/>
      <c r="H96" s="54"/>
    </row>
    <row r="97" spans="1:8" ht="13.5" customHeight="1">
      <c r="A97" s="92"/>
      <c r="B97" s="108"/>
      <c r="C97" s="120"/>
      <c r="D97" s="110"/>
      <c r="E97" s="92"/>
    </row>
    <row r="98" spans="1:8" s="52" customFormat="1" ht="12.75">
      <c r="A98" s="92"/>
      <c r="B98" s="100"/>
      <c r="C98" s="123"/>
      <c r="D98" s="115"/>
      <c r="E98" s="95"/>
      <c r="F98" s="54"/>
      <c r="G98" s="96"/>
      <c r="H98" s="54"/>
    </row>
    <row r="99" spans="1:8" s="52" customFormat="1" ht="12.75">
      <c r="A99" s="92"/>
      <c r="B99" s="100"/>
      <c r="C99" s="123"/>
      <c r="D99" s="116"/>
      <c r="E99" s="95"/>
      <c r="F99" s="54"/>
      <c r="G99" s="96"/>
      <c r="H99" s="54"/>
    </row>
    <row r="100" spans="1:8" ht="13.5" customHeight="1">
      <c r="A100" s="92"/>
      <c r="B100" s="100"/>
      <c r="C100" s="123"/>
      <c r="D100" s="115"/>
      <c r="E100" s="95"/>
    </row>
    <row r="101" spans="1:8" ht="13.5" customHeight="1">
      <c r="A101" s="92"/>
      <c r="B101" s="100"/>
      <c r="C101" s="123"/>
      <c r="D101" s="115"/>
      <c r="E101" s="95"/>
    </row>
    <row r="102" spans="1:8" s="52" customFormat="1" ht="12.75">
      <c r="A102" s="92"/>
      <c r="B102" s="100"/>
      <c r="C102" s="123"/>
      <c r="D102" s="115"/>
      <c r="E102" s="95"/>
      <c r="F102" s="54"/>
      <c r="G102" s="96"/>
      <c r="H102" s="54"/>
    </row>
    <row r="103" spans="1:8" s="52" customFormat="1" ht="12.75">
      <c r="A103" s="92"/>
      <c r="B103" s="100"/>
      <c r="C103" s="123"/>
      <c r="D103" s="116"/>
      <c r="E103" s="95"/>
      <c r="F103" s="54"/>
      <c r="G103" s="96"/>
      <c r="H103" s="54"/>
    </row>
    <row r="104" spans="1:8" ht="13.5" customHeight="1">
      <c r="A104" s="92"/>
      <c r="B104" s="95"/>
      <c r="C104" s="114"/>
      <c r="D104" s="114"/>
      <c r="E104" s="95"/>
    </row>
    <row r="105" spans="1:8" ht="13.5" customHeight="1">
      <c r="B105" s="73"/>
      <c r="C105" s="125"/>
      <c r="D105" s="126"/>
      <c r="E105" s="124"/>
    </row>
    <row r="106" spans="1:8" ht="13.5" customHeight="1">
      <c r="B106" s="83"/>
      <c r="C106" s="127"/>
      <c r="D106" s="82"/>
    </row>
    <row r="109" spans="1:8" ht="13.5" customHeight="1">
      <c r="B109" s="73"/>
      <c r="C109" s="125"/>
      <c r="D109" s="126"/>
      <c r="E109" s="124"/>
    </row>
    <row r="110" spans="1:8" ht="13.5" customHeight="1">
      <c r="B110" s="83"/>
      <c r="C110" s="127"/>
      <c r="D110" s="82"/>
    </row>
    <row r="111" spans="1:8" s="52" customFormat="1" ht="12.75">
      <c r="A111" s="124"/>
      <c r="B111" s="72"/>
      <c r="C111" s="53"/>
      <c r="D111" s="128"/>
      <c r="E111" s="72"/>
      <c r="F111" s="54"/>
      <c r="G111" s="96"/>
      <c r="H111" s="54"/>
    </row>
    <row r="112" spans="1:8" ht="13.5" customHeight="1">
      <c r="D112" s="128"/>
    </row>
    <row r="113" spans="1:9" ht="13.5" customHeight="1">
      <c r="D113" s="128"/>
    </row>
    <row r="114" spans="1:9" ht="13.5" customHeight="1">
      <c r="D114" s="128"/>
    </row>
    <row r="115" spans="1:9" ht="13.5" customHeight="1">
      <c r="D115" s="128"/>
    </row>
    <row r="118" spans="1:9" ht="13.5" customHeight="1">
      <c r="B118" s="83"/>
      <c r="C118" s="127"/>
      <c r="D118" s="82"/>
    </row>
    <row r="119" spans="1:9" ht="13.5" customHeight="1">
      <c r="D119" s="129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ht="13.5" customHeight="1">
      <c r="H159" s="53"/>
    </row>
    <row r="160" spans="1:9" ht="13.5" customHeight="1">
      <c r="H160" s="53"/>
    </row>
    <row r="161" spans="8:8" ht="13.5" customHeight="1">
      <c r="H161" s="53"/>
    </row>
    <row r="162" spans="8:8" ht="13.5" customHeight="1">
      <c r="H162" s="53"/>
    </row>
    <row r="163" spans="8:8" ht="13.5" customHeight="1">
      <c r="H163" s="53"/>
    </row>
    <row r="164" spans="8:8" ht="13.5" customHeight="1">
      <c r="H164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8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>
    <tabColor rgb="FFFF99CC"/>
  </sheetPr>
  <dimension ref="A1:K35"/>
  <sheetViews>
    <sheetView view="pageBreakPreview" zoomScaleNormal="85" zoomScaleSheetLayoutView="100" workbookViewId="0">
      <selection activeCell="D23" sqref="D23"/>
    </sheetView>
  </sheetViews>
  <sheetFormatPr defaultRowHeight="12.75"/>
  <cols>
    <col min="1" max="1" width="5.28515625" style="1320" customWidth="1"/>
    <col min="2" max="2" width="7.5703125" style="53" customWidth="1"/>
    <col min="3" max="3" width="12.7109375" style="53" customWidth="1"/>
    <col min="4" max="4" width="60.7109375" style="53" customWidth="1"/>
    <col min="5" max="5" width="8.5703125" style="72" customWidth="1"/>
    <col min="6" max="6" width="11.7109375" style="54" customWidth="1"/>
    <col min="7" max="7" width="12.7109375" style="96" customWidth="1"/>
    <col min="8" max="8" width="16.7109375" style="54" customWidth="1"/>
    <col min="9" max="9" width="22.7109375" style="51" customWidth="1"/>
    <col min="10" max="16384" width="9.140625" style="51"/>
  </cols>
  <sheetData>
    <row r="1" spans="1:10" s="1303" customFormat="1" ht="13.5" thickBot="1">
      <c r="A1" s="1298" t="s">
        <v>156</v>
      </c>
      <c r="B1" s="1299"/>
      <c r="C1" s="1299" t="s">
        <v>2</v>
      </c>
      <c r="D1" s="1300"/>
      <c r="E1" s="1299"/>
      <c r="F1" s="1301"/>
      <c r="G1" s="1301"/>
      <c r="H1" s="1302" t="s">
        <v>276</v>
      </c>
      <c r="J1" s="1304"/>
    </row>
    <row r="2" spans="1:10" s="1303" customFormat="1">
      <c r="A2" s="1298"/>
      <c r="B2" s="1299"/>
      <c r="C2" s="1299"/>
      <c r="D2" s="1299"/>
      <c r="E2" s="1299"/>
      <c r="F2" s="1301"/>
      <c r="G2" s="1301"/>
      <c r="H2" s="1293"/>
      <c r="J2" s="1304"/>
    </row>
    <row r="3" spans="1:10" s="1303" customFormat="1">
      <c r="A3" s="1298" t="s">
        <v>158</v>
      </c>
      <c r="B3" s="1299"/>
      <c r="C3" s="1299" t="s">
        <v>1745</v>
      </c>
      <c r="D3" s="1299"/>
      <c r="E3" s="1299"/>
      <c r="F3" s="1301"/>
      <c r="G3" s="1301"/>
      <c r="H3" s="1293"/>
      <c r="J3" s="1304"/>
    </row>
    <row r="4" spans="1:10">
      <c r="A4" s="172" t="s">
        <v>160</v>
      </c>
      <c r="B4" s="1305"/>
      <c r="C4" s="1298" t="s">
        <v>44</v>
      </c>
      <c r="D4" s="1305"/>
      <c r="E4" s="1305"/>
      <c r="F4" s="1305"/>
      <c r="G4" s="1305"/>
      <c r="H4" s="1305"/>
    </row>
    <row r="5" spans="1:10">
      <c r="A5" s="1293" t="s">
        <v>911</v>
      </c>
      <c r="B5" s="1305"/>
      <c r="C5" s="1298" t="s">
        <v>1759</v>
      </c>
      <c r="D5" s="1305"/>
      <c r="E5" s="1305"/>
      <c r="F5" s="1305"/>
      <c r="G5" s="1305"/>
      <c r="H5" s="1305"/>
    </row>
    <row r="6" spans="1:10" s="68" customFormat="1" ht="13.5" thickBot="1">
      <c r="A6" s="1700"/>
      <c r="B6" s="1700"/>
      <c r="C6" s="1700"/>
      <c r="D6" s="1700"/>
      <c r="E6" s="1700"/>
      <c r="F6" s="1700"/>
      <c r="G6" s="1700"/>
      <c r="H6" s="1700"/>
    </row>
    <row r="7" spans="1:10" ht="13.5" thickBot="1">
      <c r="A7" s="1691" t="s">
        <v>162</v>
      </c>
      <c r="B7" s="1692"/>
      <c r="C7" s="1693"/>
      <c r="D7" s="1701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10" ht="13.5" thickBot="1">
      <c r="A8" s="69" t="s">
        <v>168</v>
      </c>
      <c r="B8" s="69" t="s">
        <v>169</v>
      </c>
      <c r="C8" s="69" t="s">
        <v>170</v>
      </c>
      <c r="D8" s="1702"/>
      <c r="E8" s="1697"/>
      <c r="F8" s="1699"/>
      <c r="G8" s="1688"/>
      <c r="H8" s="1688" t="s">
        <v>171</v>
      </c>
      <c r="I8" s="1688"/>
    </row>
    <row r="9" spans="1:10">
      <c r="A9" s="1306"/>
      <c r="B9" s="76"/>
      <c r="C9" s="75"/>
      <c r="D9" s="76"/>
      <c r="E9" s="51"/>
      <c r="F9" s="51"/>
      <c r="G9" s="51"/>
      <c r="H9" s="80"/>
    </row>
    <row r="10" spans="1:10">
      <c r="A10" s="1306"/>
      <c r="B10" s="76">
        <v>451120</v>
      </c>
      <c r="C10" s="75"/>
      <c r="D10" s="76" t="s">
        <v>185</v>
      </c>
      <c r="E10" s="51"/>
      <c r="F10" s="51"/>
      <c r="G10" s="51"/>
      <c r="H10" s="80">
        <f>SUM(H12:H14)</f>
        <v>0</v>
      </c>
    </row>
    <row r="11" spans="1:10" s="81" customFormat="1"/>
    <row r="12" spans="1:10">
      <c r="A12" s="84">
        <v>1</v>
      </c>
      <c r="B12" s="1307"/>
      <c r="C12" s="1308" t="s">
        <v>186</v>
      </c>
      <c r="D12" s="1294" t="s">
        <v>187</v>
      </c>
      <c r="E12" s="1295" t="s">
        <v>188</v>
      </c>
      <c r="F12" s="1309">
        <v>130</v>
      </c>
      <c r="G12" s="1253"/>
      <c r="H12" s="90">
        <f t="shared" ref="H12:H13" si="0">ROUND(F12*G12,2)</f>
        <v>0</v>
      </c>
      <c r="I12" s="1253"/>
    </row>
    <row r="13" spans="1:10">
      <c r="A13" s="84">
        <v>2</v>
      </c>
      <c r="B13" s="1307"/>
      <c r="C13" s="1308" t="s">
        <v>360</v>
      </c>
      <c r="D13" s="1294" t="s">
        <v>361</v>
      </c>
      <c r="E13" s="1295" t="s">
        <v>188</v>
      </c>
      <c r="F13" s="1309">
        <v>166.4</v>
      </c>
      <c r="G13" s="1253"/>
      <c r="H13" s="90">
        <f t="shared" si="0"/>
        <v>0</v>
      </c>
      <c r="I13" s="1253"/>
    </row>
    <row r="14" spans="1:10">
      <c r="A14" s="84">
        <v>3</v>
      </c>
      <c r="B14" s="1307"/>
      <c r="C14" s="1308" t="s">
        <v>192</v>
      </c>
      <c r="D14" s="1294" t="s">
        <v>193</v>
      </c>
      <c r="E14" s="1295" t="s">
        <v>188</v>
      </c>
      <c r="F14" s="1309">
        <v>130</v>
      </c>
      <c r="G14" s="1253"/>
      <c r="H14" s="90">
        <f>ROUND(F14*G14,2)</f>
        <v>0</v>
      </c>
      <c r="I14" s="1253"/>
    </row>
    <row r="15" spans="1:10">
      <c r="A15" s="1306"/>
      <c r="B15" s="76"/>
      <c r="C15" s="75"/>
      <c r="D15" s="76"/>
      <c r="E15" s="51"/>
      <c r="F15" s="51"/>
      <c r="G15" s="51"/>
      <c r="H15" s="80"/>
    </row>
    <row r="16" spans="1:10">
      <c r="A16" s="1306"/>
      <c r="B16" s="76">
        <v>453143</v>
      </c>
      <c r="C16" s="75"/>
      <c r="D16" s="76" t="s">
        <v>445</v>
      </c>
      <c r="E16" s="51"/>
      <c r="F16" s="51"/>
      <c r="G16" s="51"/>
      <c r="H16" s="80">
        <f>SUM(H18:H18)</f>
        <v>0</v>
      </c>
    </row>
    <row r="17" spans="1:10" s="81" customFormat="1"/>
    <row r="18" spans="1:10" ht="25.5">
      <c r="A18" s="84">
        <v>4</v>
      </c>
      <c r="B18" s="1307"/>
      <c r="C18" s="1297">
        <v>92020403</v>
      </c>
      <c r="D18" s="1294" t="s">
        <v>446</v>
      </c>
      <c r="E18" s="1295" t="s">
        <v>176</v>
      </c>
      <c r="F18" s="1309">
        <v>130</v>
      </c>
      <c r="G18" s="1253"/>
      <c r="H18" s="90">
        <f>ROUND(F18*G18,2)</f>
        <v>0</v>
      </c>
      <c r="I18" s="1253"/>
    </row>
    <row r="19" spans="1:10">
      <c r="A19" s="1306"/>
      <c r="B19" s="1310"/>
      <c r="C19" s="1311"/>
      <c r="D19" s="1312"/>
      <c r="E19" s="1313"/>
      <c r="F19" s="1314"/>
      <c r="H19" s="96"/>
    </row>
    <row r="20" spans="1:10" ht="15">
      <c r="A20" s="1306"/>
      <c r="B20" s="1310"/>
      <c r="C20" s="1311"/>
      <c r="D20" s="103" t="s">
        <v>181</v>
      </c>
      <c r="E20" s="1315"/>
      <c r="F20" s="1316"/>
      <c r="G20" s="106"/>
      <c r="H20" s="107">
        <f>H10+H16</f>
        <v>0</v>
      </c>
    </row>
    <row r="21" spans="1:10">
      <c r="A21" s="1306"/>
      <c r="B21" s="1317"/>
      <c r="C21" s="1318"/>
      <c r="D21" s="1319"/>
      <c r="E21" s="1306"/>
      <c r="F21" s="1314"/>
    </row>
    <row r="22" spans="1:10" s="52" customFormat="1">
      <c r="A22" s="1306"/>
      <c r="B22" s="1306"/>
      <c r="C22" s="1306"/>
      <c r="E22" s="1313"/>
      <c r="F22" s="1314"/>
      <c r="G22" s="96"/>
      <c r="H22" s="54"/>
    </row>
    <row r="23" spans="1:10" s="113" customFormat="1">
      <c r="A23" s="1320"/>
      <c r="B23" s="53"/>
      <c r="C23" s="53"/>
      <c r="D23" s="53"/>
      <c r="E23" s="72"/>
      <c r="F23" s="54"/>
      <c r="G23" s="96"/>
      <c r="H23" s="54"/>
      <c r="I23" s="51"/>
      <c r="J23" s="51"/>
    </row>
    <row r="24" spans="1:10" s="113" customFormat="1">
      <c r="A24" s="1320"/>
      <c r="B24" s="53"/>
      <c r="C24" s="53"/>
      <c r="D24" s="53"/>
      <c r="E24" s="72"/>
      <c r="F24" s="54"/>
      <c r="G24" s="96"/>
      <c r="H24" s="54"/>
      <c r="I24" s="51"/>
      <c r="J24" s="51"/>
    </row>
    <row r="25" spans="1:10" s="113" customFormat="1">
      <c r="A25" s="1320"/>
      <c r="B25" s="53"/>
      <c r="C25" s="53"/>
      <c r="D25" s="53"/>
      <c r="E25" s="72"/>
      <c r="F25" s="54"/>
      <c r="G25" s="96"/>
      <c r="H25" s="54"/>
      <c r="I25" s="51"/>
      <c r="J25" s="51"/>
    </row>
    <row r="26" spans="1:10" s="113" customFormat="1">
      <c r="A26" s="1320"/>
      <c r="B26" s="53"/>
      <c r="C26" s="53"/>
      <c r="D26" s="53"/>
      <c r="E26" s="72"/>
      <c r="F26" s="54"/>
      <c r="G26" s="96"/>
      <c r="H26" s="54"/>
      <c r="I26" s="51"/>
      <c r="J26" s="51"/>
    </row>
    <row r="27" spans="1:10" s="113" customFormat="1">
      <c r="A27" s="1320"/>
      <c r="B27" s="53"/>
      <c r="C27" s="53"/>
      <c r="D27" s="53"/>
      <c r="E27" s="72"/>
      <c r="F27" s="54"/>
      <c r="G27" s="96"/>
      <c r="H27" s="54"/>
      <c r="I27" s="51"/>
      <c r="J27" s="51"/>
    </row>
    <row r="28" spans="1:10" s="113" customFormat="1">
      <c r="A28" s="1320"/>
      <c r="B28" s="53"/>
      <c r="C28" s="53"/>
      <c r="D28" s="53"/>
      <c r="E28" s="72"/>
      <c r="F28" s="54"/>
      <c r="G28" s="96"/>
      <c r="H28" s="54"/>
      <c r="I28" s="51"/>
      <c r="J28" s="51"/>
    </row>
    <row r="29" spans="1:10" s="113" customFormat="1">
      <c r="A29" s="1320"/>
      <c r="B29" s="53"/>
      <c r="C29" s="53"/>
      <c r="D29" s="53"/>
      <c r="E29" s="72"/>
      <c r="F29" s="54"/>
      <c r="G29" s="96"/>
      <c r="H29" s="54"/>
      <c r="I29" s="51"/>
      <c r="J29" s="51"/>
    </row>
    <row r="30" spans="1:10">
      <c r="H30" s="51"/>
    </row>
    <row r="31" spans="1:10">
      <c r="H31" s="51"/>
    </row>
    <row r="32" spans="1:10">
      <c r="H32" s="51"/>
    </row>
    <row r="33" spans="1:11" s="72" customFormat="1">
      <c r="A33" s="1320"/>
      <c r="B33" s="53"/>
      <c r="C33" s="53"/>
      <c r="D33" s="53"/>
      <c r="F33" s="54"/>
      <c r="G33" s="96"/>
      <c r="H33" s="51"/>
      <c r="I33" s="51"/>
      <c r="J33" s="51"/>
      <c r="K33" s="51"/>
    </row>
    <row r="34" spans="1:11" s="72" customFormat="1">
      <c r="A34" s="1320"/>
      <c r="B34" s="53"/>
      <c r="C34" s="53"/>
      <c r="D34" s="53"/>
      <c r="F34" s="54"/>
      <c r="G34" s="96"/>
      <c r="H34" s="51"/>
      <c r="I34" s="51"/>
      <c r="J34" s="51"/>
      <c r="K34" s="51"/>
    </row>
    <row r="35" spans="1:11" s="72" customFormat="1">
      <c r="A35" s="1320"/>
      <c r="B35" s="53"/>
      <c r="C35" s="53"/>
      <c r="D35" s="53"/>
      <c r="F35" s="54"/>
      <c r="G35" s="96"/>
      <c r="H35" s="51"/>
      <c r="I35" s="51"/>
      <c r="J35" s="51"/>
      <c r="K35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8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4">
    <tabColor rgb="FFFF99CC"/>
  </sheetPr>
  <dimension ref="A1:K36"/>
  <sheetViews>
    <sheetView view="pageBreakPreview" zoomScaleNormal="85" zoomScaleSheetLayoutView="100" workbookViewId="0">
      <selection activeCell="D23" sqref="D23"/>
    </sheetView>
  </sheetViews>
  <sheetFormatPr defaultRowHeight="12.75"/>
  <cols>
    <col min="1" max="1" width="5.7109375" style="1320" customWidth="1"/>
    <col min="2" max="2" width="8.7109375" style="53" customWidth="1"/>
    <col min="3" max="3" width="12.7109375" style="53" customWidth="1"/>
    <col min="4" max="4" width="60.7109375" style="53" customWidth="1"/>
    <col min="5" max="5" width="8.5703125" style="72" customWidth="1"/>
    <col min="6" max="6" width="11.7109375" style="54" customWidth="1"/>
    <col min="7" max="7" width="12.7109375" style="96" customWidth="1"/>
    <col min="8" max="8" width="16.7109375" style="54" customWidth="1"/>
    <col min="9" max="9" width="22.7109375" style="51" customWidth="1"/>
    <col min="10" max="16384" width="9.140625" style="51"/>
  </cols>
  <sheetData>
    <row r="1" spans="1:10" s="1303" customFormat="1" ht="13.5" thickBot="1">
      <c r="A1" s="1298" t="s">
        <v>156</v>
      </c>
      <c r="B1" s="1299"/>
      <c r="C1" s="1299" t="s">
        <v>2</v>
      </c>
      <c r="D1" s="1300"/>
      <c r="E1" s="1299"/>
      <c r="F1" s="1301"/>
      <c r="G1" s="1301"/>
      <c r="H1" s="1302" t="s">
        <v>276</v>
      </c>
      <c r="J1" s="1304"/>
    </row>
    <row r="2" spans="1:10" s="1303" customFormat="1">
      <c r="A2" s="1298"/>
      <c r="B2" s="1299"/>
      <c r="C2" s="1299"/>
      <c r="D2" s="1299"/>
      <c r="E2" s="1299"/>
      <c r="F2" s="1301"/>
      <c r="G2" s="1301"/>
      <c r="H2" s="1293"/>
      <c r="J2" s="1304"/>
    </row>
    <row r="3" spans="1:10" s="1303" customFormat="1">
      <c r="A3" s="1298" t="s">
        <v>158</v>
      </c>
      <c r="B3" s="1299"/>
      <c r="C3" s="1299" t="s">
        <v>1747</v>
      </c>
      <c r="D3" s="1299"/>
      <c r="E3" s="1299"/>
      <c r="F3" s="1301"/>
      <c r="G3" s="1301"/>
      <c r="H3" s="1293"/>
      <c r="J3" s="1304"/>
    </row>
    <row r="4" spans="1:10">
      <c r="A4" s="172" t="s">
        <v>160</v>
      </c>
      <c r="B4" s="1305"/>
      <c r="C4" s="1298" t="s">
        <v>44</v>
      </c>
      <c r="D4" s="1305"/>
      <c r="E4" s="1305"/>
      <c r="F4" s="1305"/>
      <c r="G4" s="1305"/>
      <c r="H4" s="1305"/>
    </row>
    <row r="5" spans="1:10">
      <c r="A5" s="1293" t="s">
        <v>911</v>
      </c>
      <c r="B5" s="1305"/>
      <c r="C5" s="1298" t="s">
        <v>1760</v>
      </c>
      <c r="D5" s="1305"/>
      <c r="E5" s="1305"/>
      <c r="F5" s="1305"/>
      <c r="G5" s="1305"/>
      <c r="H5" s="1305"/>
    </row>
    <row r="6" spans="1:10" s="68" customFormat="1" ht="13.5" thickBot="1">
      <c r="A6" s="1700"/>
      <c r="B6" s="1700"/>
      <c r="C6" s="1700"/>
      <c r="D6" s="1700"/>
      <c r="E6" s="1700"/>
      <c r="F6" s="1700"/>
      <c r="G6" s="1700"/>
      <c r="H6" s="1700"/>
    </row>
    <row r="7" spans="1:10" ht="13.5" thickBot="1">
      <c r="A7" s="1691" t="s">
        <v>162</v>
      </c>
      <c r="B7" s="1692"/>
      <c r="C7" s="1693"/>
      <c r="D7" s="1701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10" ht="13.5" thickBot="1">
      <c r="A8" s="69" t="s">
        <v>168</v>
      </c>
      <c r="B8" s="69" t="s">
        <v>169</v>
      </c>
      <c r="C8" s="69" t="s">
        <v>170</v>
      </c>
      <c r="D8" s="1702"/>
      <c r="E8" s="1697"/>
      <c r="F8" s="1699"/>
      <c r="G8" s="1688"/>
      <c r="H8" s="1688" t="s">
        <v>171</v>
      </c>
      <c r="I8" s="1688"/>
    </row>
    <row r="9" spans="1:10">
      <c r="A9" s="1306"/>
      <c r="B9" s="76"/>
      <c r="C9" s="75"/>
      <c r="D9" s="76"/>
      <c r="E9" s="51"/>
      <c r="F9" s="51"/>
      <c r="G9" s="51"/>
      <c r="H9" s="80"/>
    </row>
    <row r="10" spans="1:10">
      <c r="A10" s="1306"/>
      <c r="B10" s="76">
        <v>451120</v>
      </c>
      <c r="C10" s="75"/>
      <c r="D10" s="76" t="s">
        <v>185</v>
      </c>
      <c r="E10" s="51"/>
      <c r="F10" s="51"/>
      <c r="G10" s="51"/>
      <c r="H10" s="80">
        <f>SUM(H12:H14)</f>
        <v>0</v>
      </c>
    </row>
    <row r="11" spans="1:10" s="81" customFormat="1"/>
    <row r="12" spans="1:10">
      <c r="A12" s="84">
        <v>1</v>
      </c>
      <c r="B12" s="1307"/>
      <c r="C12" s="1308" t="s">
        <v>186</v>
      </c>
      <c r="D12" s="1294" t="s">
        <v>187</v>
      </c>
      <c r="E12" s="1295" t="s">
        <v>188</v>
      </c>
      <c r="F12" s="1309">
        <v>30</v>
      </c>
      <c r="G12" s="1253"/>
      <c r="H12" s="90">
        <f>ROUND(F12*G12,2)</f>
        <v>0</v>
      </c>
      <c r="I12" s="1253"/>
    </row>
    <row r="13" spans="1:10">
      <c r="A13" s="84">
        <v>2</v>
      </c>
      <c r="B13" s="1307"/>
      <c r="C13" s="1308" t="s">
        <v>360</v>
      </c>
      <c r="D13" s="1294" t="s">
        <v>361</v>
      </c>
      <c r="E13" s="1295" t="s">
        <v>188</v>
      </c>
      <c r="F13" s="1309">
        <v>38.4</v>
      </c>
      <c r="G13" s="1253"/>
      <c r="H13" s="90">
        <f t="shared" ref="H13:H14" si="0">ROUND(F13*G13,2)</f>
        <v>0</v>
      </c>
      <c r="I13" s="1253"/>
    </row>
    <row r="14" spans="1:10">
      <c r="A14" s="84">
        <v>3</v>
      </c>
      <c r="B14" s="1307"/>
      <c r="C14" s="1308" t="s">
        <v>192</v>
      </c>
      <c r="D14" s="1294" t="s">
        <v>193</v>
      </c>
      <c r="E14" s="1295" t="s">
        <v>188</v>
      </c>
      <c r="F14" s="1309">
        <v>30</v>
      </c>
      <c r="G14" s="1253"/>
      <c r="H14" s="90">
        <f t="shared" si="0"/>
        <v>0</v>
      </c>
      <c r="I14" s="1253"/>
    </row>
    <row r="15" spans="1:10">
      <c r="A15" s="1306"/>
      <c r="B15" s="76"/>
      <c r="C15" s="75"/>
      <c r="D15" s="76"/>
      <c r="E15" s="51"/>
      <c r="F15" s="51"/>
      <c r="G15" s="51"/>
      <c r="H15" s="80"/>
    </row>
    <row r="16" spans="1:10">
      <c r="A16" s="1306"/>
      <c r="B16" s="76">
        <v>453143</v>
      </c>
      <c r="C16" s="75"/>
      <c r="D16" s="76" t="s">
        <v>445</v>
      </c>
      <c r="E16" s="51"/>
      <c r="F16" s="51"/>
      <c r="G16" s="51"/>
      <c r="H16" s="80">
        <f>SUM(H18:H19)</f>
        <v>0</v>
      </c>
    </row>
    <row r="17" spans="1:10" s="81" customFormat="1"/>
    <row r="18" spans="1:10">
      <c r="A18" s="84">
        <v>4</v>
      </c>
      <c r="B18" s="1307"/>
      <c r="C18" s="1297">
        <v>92020401</v>
      </c>
      <c r="D18" s="1294" t="s">
        <v>370</v>
      </c>
      <c r="E18" s="1295" t="s">
        <v>176</v>
      </c>
      <c r="F18" s="1309">
        <v>30</v>
      </c>
      <c r="G18" s="1253"/>
      <c r="H18" s="90">
        <f>ROUND(F18*G18,2)</f>
        <v>0</v>
      </c>
      <c r="I18" s="1253"/>
    </row>
    <row r="19" spans="1:10" ht="25.5">
      <c r="A19" s="84">
        <v>5</v>
      </c>
      <c r="B19" s="1307"/>
      <c r="C19" s="1297">
        <v>92020403</v>
      </c>
      <c r="D19" s="1294" t="s">
        <v>446</v>
      </c>
      <c r="E19" s="1295" t="s">
        <v>176</v>
      </c>
      <c r="F19" s="1309">
        <v>30</v>
      </c>
      <c r="G19" s="1253"/>
      <c r="H19" s="90">
        <f>ROUND(F19*G19,2)</f>
        <v>0</v>
      </c>
      <c r="I19" s="1253"/>
    </row>
    <row r="20" spans="1:10">
      <c r="A20" s="1306"/>
      <c r="B20" s="1310"/>
      <c r="C20" s="1311"/>
      <c r="D20" s="1312"/>
      <c r="E20" s="1313"/>
      <c r="F20" s="1314"/>
      <c r="H20" s="96"/>
    </row>
    <row r="21" spans="1:10" ht="15">
      <c r="A21" s="1306"/>
      <c r="B21" s="1310"/>
      <c r="C21" s="1311"/>
      <c r="D21" s="103" t="s">
        <v>181</v>
      </c>
      <c r="E21" s="1315"/>
      <c r="F21" s="1316"/>
      <c r="G21" s="106"/>
      <c r="H21" s="107">
        <f>H10+H16</f>
        <v>0</v>
      </c>
    </row>
    <row r="22" spans="1:10">
      <c r="A22" s="1306"/>
      <c r="B22" s="1317"/>
      <c r="C22" s="1318"/>
      <c r="D22" s="1319"/>
      <c r="E22" s="1306"/>
      <c r="F22" s="1314"/>
    </row>
    <row r="23" spans="1:10" s="52" customFormat="1">
      <c r="A23" s="1306"/>
      <c r="B23" s="1306"/>
      <c r="C23" s="1306"/>
      <c r="E23" s="1313"/>
      <c r="F23" s="1314"/>
      <c r="G23" s="96"/>
      <c r="H23" s="54"/>
    </row>
    <row r="24" spans="1:10" s="113" customFormat="1">
      <c r="A24" s="1320"/>
      <c r="B24" s="53"/>
      <c r="C24" s="53"/>
      <c r="D24" s="53"/>
      <c r="E24" s="72"/>
      <c r="F24" s="54"/>
      <c r="G24" s="96"/>
      <c r="H24" s="54"/>
      <c r="I24" s="51"/>
      <c r="J24" s="51"/>
    </row>
    <row r="25" spans="1:10" s="113" customFormat="1">
      <c r="A25" s="1320"/>
      <c r="B25" s="53"/>
      <c r="C25" s="53"/>
      <c r="D25" s="53"/>
      <c r="E25" s="72"/>
      <c r="F25" s="54"/>
      <c r="G25" s="96"/>
      <c r="H25" s="54"/>
      <c r="I25" s="51"/>
      <c r="J25" s="51"/>
    </row>
    <row r="26" spans="1:10" s="113" customFormat="1">
      <c r="A26" s="1320"/>
      <c r="B26" s="53"/>
      <c r="C26" s="53"/>
      <c r="D26" s="53"/>
      <c r="E26" s="72"/>
      <c r="F26" s="54"/>
      <c r="G26" s="96"/>
      <c r="H26" s="54"/>
      <c r="I26" s="51"/>
      <c r="J26" s="51"/>
    </row>
    <row r="27" spans="1:10" s="113" customFormat="1">
      <c r="A27" s="1320"/>
      <c r="B27" s="53"/>
      <c r="C27" s="53"/>
      <c r="D27" s="53"/>
      <c r="E27" s="72"/>
      <c r="F27" s="54"/>
      <c r="G27" s="96"/>
      <c r="H27" s="54"/>
      <c r="I27" s="51"/>
      <c r="J27" s="51"/>
    </row>
    <row r="28" spans="1:10" s="113" customFormat="1">
      <c r="A28" s="1320"/>
      <c r="B28" s="53"/>
      <c r="C28" s="53"/>
      <c r="D28" s="53"/>
      <c r="E28" s="72"/>
      <c r="F28" s="54"/>
      <c r="G28" s="96"/>
      <c r="H28" s="54"/>
      <c r="I28" s="51"/>
      <c r="J28" s="51"/>
    </row>
    <row r="29" spans="1:10" s="113" customFormat="1">
      <c r="A29" s="1320"/>
      <c r="B29" s="53"/>
      <c r="C29" s="53"/>
      <c r="D29" s="53"/>
      <c r="E29" s="72"/>
      <c r="F29" s="54"/>
      <c r="G29" s="96"/>
      <c r="H29" s="54"/>
      <c r="I29" s="51"/>
      <c r="J29" s="51"/>
    </row>
    <row r="30" spans="1:10" s="113" customFormat="1">
      <c r="A30" s="1320"/>
      <c r="B30" s="53"/>
      <c r="C30" s="53"/>
      <c r="D30" s="53"/>
      <c r="E30" s="72"/>
      <c r="F30" s="54"/>
      <c r="G30" s="96"/>
      <c r="H30" s="54"/>
      <c r="I30" s="51"/>
      <c r="J30" s="51"/>
    </row>
    <row r="31" spans="1:10">
      <c r="H31" s="51"/>
    </row>
    <row r="32" spans="1:10">
      <c r="H32" s="51"/>
    </row>
    <row r="33" spans="1:11">
      <c r="H33" s="51"/>
    </row>
    <row r="34" spans="1:11" s="72" customFormat="1">
      <c r="A34" s="1320"/>
      <c r="B34" s="53"/>
      <c r="C34" s="53"/>
      <c r="D34" s="53"/>
      <c r="F34" s="54"/>
      <c r="G34" s="96"/>
      <c r="H34" s="51"/>
      <c r="I34" s="51"/>
      <c r="J34" s="51"/>
      <c r="K34" s="51"/>
    </row>
    <row r="35" spans="1:11" s="72" customFormat="1">
      <c r="A35" s="1320"/>
      <c r="B35" s="53"/>
      <c r="C35" s="53"/>
      <c r="D35" s="53"/>
      <c r="F35" s="54"/>
      <c r="G35" s="96"/>
      <c r="H35" s="51"/>
      <c r="I35" s="51"/>
      <c r="J35" s="51"/>
      <c r="K35" s="51"/>
    </row>
    <row r="36" spans="1:11" s="72" customFormat="1">
      <c r="A36" s="1320"/>
      <c r="B36" s="53"/>
      <c r="C36" s="53"/>
      <c r="D36" s="53"/>
      <c r="F36" s="54"/>
      <c r="G36" s="96"/>
      <c r="H36" s="51"/>
      <c r="I36" s="51"/>
      <c r="J36" s="51"/>
      <c r="K36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8">
    <tabColor rgb="FFFF99CC"/>
  </sheetPr>
  <dimension ref="A1:K36"/>
  <sheetViews>
    <sheetView view="pageBreakPreview" zoomScaleNormal="85" zoomScaleSheetLayoutView="100" workbookViewId="0">
      <selection activeCell="D24" sqref="D24"/>
    </sheetView>
  </sheetViews>
  <sheetFormatPr defaultRowHeight="12.75"/>
  <cols>
    <col min="1" max="1" width="5.7109375" style="1320" customWidth="1"/>
    <col min="2" max="2" width="8.7109375" style="53" customWidth="1"/>
    <col min="3" max="3" width="12.7109375" style="53" customWidth="1"/>
    <col min="4" max="4" width="60.7109375" style="53" customWidth="1"/>
    <col min="5" max="5" width="8.5703125" style="72" customWidth="1"/>
    <col min="6" max="6" width="11.7109375" style="54" customWidth="1"/>
    <col min="7" max="7" width="12.7109375" style="96" customWidth="1"/>
    <col min="8" max="8" width="16.7109375" style="54" customWidth="1"/>
    <col min="9" max="9" width="22.7109375" style="51" customWidth="1"/>
    <col min="10" max="16384" width="9.140625" style="51"/>
  </cols>
  <sheetData>
    <row r="1" spans="1:10" s="1303" customFormat="1" ht="13.5" thickBot="1">
      <c r="A1" s="1298" t="s">
        <v>156</v>
      </c>
      <c r="B1" s="1299"/>
      <c r="C1" s="1299" t="s">
        <v>2</v>
      </c>
      <c r="D1" s="1300"/>
      <c r="E1" s="1299"/>
      <c r="F1" s="1301"/>
      <c r="G1" s="1301"/>
      <c r="H1" s="1302" t="s">
        <v>276</v>
      </c>
      <c r="J1" s="1304"/>
    </row>
    <row r="2" spans="1:10" s="1303" customFormat="1">
      <c r="A2" s="1298"/>
      <c r="B2" s="1299"/>
      <c r="C2" s="1299"/>
      <c r="D2" s="1299"/>
      <c r="E2" s="1299"/>
      <c r="F2" s="1301"/>
      <c r="G2" s="1301"/>
      <c r="H2" s="1293"/>
      <c r="J2" s="1304"/>
    </row>
    <row r="3" spans="1:10" s="1303" customFormat="1">
      <c r="A3" s="1298" t="s">
        <v>158</v>
      </c>
      <c r="B3" s="1299"/>
      <c r="C3" s="1299" t="s">
        <v>1749</v>
      </c>
      <c r="D3" s="1299"/>
      <c r="E3" s="1299"/>
      <c r="F3" s="1301"/>
      <c r="G3" s="1301"/>
      <c r="H3" s="1293"/>
      <c r="J3" s="1304"/>
    </row>
    <row r="4" spans="1:10">
      <c r="A4" s="172" t="s">
        <v>160</v>
      </c>
      <c r="B4" s="1305"/>
      <c r="C4" s="1298" t="s">
        <v>44</v>
      </c>
      <c r="D4" s="1305"/>
      <c r="E4" s="1305"/>
      <c r="F4" s="1305"/>
      <c r="G4" s="1305"/>
      <c r="H4" s="1305"/>
    </row>
    <row r="5" spans="1:10">
      <c r="A5" s="1293" t="s">
        <v>911</v>
      </c>
      <c r="B5" s="1305"/>
      <c r="C5" s="1298" t="s">
        <v>1761</v>
      </c>
      <c r="D5" s="1305"/>
      <c r="E5" s="1305"/>
      <c r="F5" s="1305"/>
      <c r="G5" s="1305"/>
      <c r="H5" s="1305"/>
    </row>
    <row r="6" spans="1:10" s="68" customFormat="1" ht="13.5" thickBot="1">
      <c r="A6" s="1700"/>
      <c r="B6" s="1700"/>
      <c r="C6" s="1700"/>
      <c r="D6" s="1700"/>
      <c r="E6" s="1700"/>
      <c r="F6" s="1700"/>
      <c r="G6" s="1700"/>
      <c r="H6" s="1700"/>
    </row>
    <row r="7" spans="1:10" ht="13.5" thickBot="1">
      <c r="A7" s="1691" t="s">
        <v>162</v>
      </c>
      <c r="B7" s="1692"/>
      <c r="C7" s="1693"/>
      <c r="D7" s="1701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10" ht="13.5" thickBot="1">
      <c r="A8" s="69" t="s">
        <v>168</v>
      </c>
      <c r="B8" s="69" t="s">
        <v>169</v>
      </c>
      <c r="C8" s="69" t="s">
        <v>170</v>
      </c>
      <c r="D8" s="1702"/>
      <c r="E8" s="1697"/>
      <c r="F8" s="1699"/>
      <c r="G8" s="1688"/>
      <c r="H8" s="1688" t="s">
        <v>171</v>
      </c>
      <c r="I8" s="1688"/>
    </row>
    <row r="9" spans="1:10">
      <c r="A9" s="1306"/>
      <c r="B9" s="76"/>
      <c r="C9" s="75"/>
      <c r="D9" s="76"/>
      <c r="E9" s="51"/>
      <c r="F9" s="51"/>
      <c r="G9" s="51"/>
      <c r="H9" s="80"/>
    </row>
    <row r="10" spans="1:10">
      <c r="A10" s="1306"/>
      <c r="B10" s="76">
        <v>451120</v>
      </c>
      <c r="C10" s="75"/>
      <c r="D10" s="76" t="s">
        <v>185</v>
      </c>
      <c r="E10" s="51"/>
      <c r="F10" s="51"/>
      <c r="G10" s="51"/>
      <c r="H10" s="80">
        <f>SUM(H12:H14)</f>
        <v>0</v>
      </c>
    </row>
    <row r="11" spans="1:10" s="81" customFormat="1"/>
    <row r="12" spans="1:10">
      <c r="A12" s="84">
        <v>1</v>
      </c>
      <c r="B12" s="1307"/>
      <c r="C12" s="1308" t="s">
        <v>186</v>
      </c>
      <c r="D12" s="1294" t="s">
        <v>187</v>
      </c>
      <c r="E12" s="1295" t="s">
        <v>188</v>
      </c>
      <c r="F12" s="1309">
        <v>15</v>
      </c>
      <c r="G12" s="1253"/>
      <c r="H12" s="90">
        <f>ROUND(F12*G12,2)</f>
        <v>0</v>
      </c>
      <c r="I12" s="1253"/>
    </row>
    <row r="13" spans="1:10">
      <c r="A13" s="84">
        <v>2</v>
      </c>
      <c r="B13" s="1307"/>
      <c r="C13" s="1308" t="s">
        <v>360</v>
      </c>
      <c r="D13" s="1294" t="s">
        <v>361</v>
      </c>
      <c r="E13" s="1295" t="s">
        <v>188</v>
      </c>
      <c r="F13" s="1309">
        <v>19.2</v>
      </c>
      <c r="G13" s="1253"/>
      <c r="H13" s="90">
        <f t="shared" ref="H13:H14" si="0">ROUND(F13*G13,2)</f>
        <v>0</v>
      </c>
      <c r="I13" s="1253"/>
    </row>
    <row r="14" spans="1:10">
      <c r="A14" s="84">
        <v>3</v>
      </c>
      <c r="B14" s="1307"/>
      <c r="C14" s="1308" t="s">
        <v>192</v>
      </c>
      <c r="D14" s="1294" t="s">
        <v>193</v>
      </c>
      <c r="E14" s="1295" t="s">
        <v>188</v>
      </c>
      <c r="F14" s="1309">
        <v>15</v>
      </c>
      <c r="G14" s="1253"/>
      <c r="H14" s="90">
        <f t="shared" si="0"/>
        <v>0</v>
      </c>
      <c r="I14" s="1253"/>
    </row>
    <row r="15" spans="1:10">
      <c r="A15" s="1306"/>
      <c r="B15" s="76"/>
      <c r="C15" s="75"/>
      <c r="D15" s="76"/>
      <c r="E15" s="51"/>
      <c r="F15" s="51"/>
      <c r="G15" s="51"/>
      <c r="H15" s="80"/>
    </row>
    <row r="16" spans="1:10">
      <c r="A16" s="1306"/>
      <c r="B16" s="76">
        <v>453143</v>
      </c>
      <c r="C16" s="75"/>
      <c r="D16" s="76" t="s">
        <v>445</v>
      </c>
      <c r="E16" s="51"/>
      <c r="F16" s="51"/>
      <c r="G16" s="51"/>
      <c r="H16" s="80">
        <f>SUM(H18:H19)</f>
        <v>0</v>
      </c>
    </row>
    <row r="17" spans="1:10" s="81" customFormat="1"/>
    <row r="18" spans="1:10">
      <c r="A18" s="84">
        <v>4</v>
      </c>
      <c r="B18" s="1307"/>
      <c r="C18" s="1297">
        <v>92020401</v>
      </c>
      <c r="D18" s="1294" t="s">
        <v>370</v>
      </c>
      <c r="E18" s="1295" t="s">
        <v>176</v>
      </c>
      <c r="F18" s="1309">
        <v>15</v>
      </c>
      <c r="G18" s="1253"/>
      <c r="H18" s="90">
        <f>ROUND(F18*G18,2)</f>
        <v>0</v>
      </c>
      <c r="I18" s="1253"/>
    </row>
    <row r="19" spans="1:10" ht="25.5">
      <c r="A19" s="84">
        <v>5</v>
      </c>
      <c r="B19" s="1307"/>
      <c r="C19" s="1297">
        <v>92020403</v>
      </c>
      <c r="D19" s="1294" t="s">
        <v>446</v>
      </c>
      <c r="E19" s="1295" t="s">
        <v>176</v>
      </c>
      <c r="F19" s="1309">
        <v>15</v>
      </c>
      <c r="G19" s="1253"/>
      <c r="H19" s="90">
        <f>ROUND(F19*G19,2)</f>
        <v>0</v>
      </c>
      <c r="I19" s="1253"/>
    </row>
    <row r="20" spans="1:10">
      <c r="A20" s="1306"/>
      <c r="B20" s="1310"/>
      <c r="C20" s="1311"/>
      <c r="D20" s="1312"/>
      <c r="E20" s="1313"/>
      <c r="F20" s="1314"/>
      <c r="H20" s="96"/>
    </row>
    <row r="21" spans="1:10" ht="15">
      <c r="A21" s="1306"/>
      <c r="B21" s="1310"/>
      <c r="C21" s="1311"/>
      <c r="D21" s="103" t="s">
        <v>181</v>
      </c>
      <c r="E21" s="1315"/>
      <c r="F21" s="1316"/>
      <c r="G21" s="106"/>
      <c r="H21" s="107">
        <f>H10+H16</f>
        <v>0</v>
      </c>
    </row>
    <row r="22" spans="1:10">
      <c r="A22" s="1306"/>
      <c r="B22" s="1317"/>
      <c r="C22" s="1318"/>
      <c r="D22" s="1319"/>
      <c r="E22" s="1306"/>
      <c r="F22" s="1314"/>
    </row>
    <row r="23" spans="1:10" s="52" customFormat="1">
      <c r="A23" s="1306"/>
      <c r="B23" s="1306"/>
      <c r="C23" s="1306"/>
      <c r="E23" s="1313"/>
      <c r="F23" s="1314"/>
      <c r="G23" s="96"/>
      <c r="H23" s="54"/>
    </row>
    <row r="24" spans="1:10" s="113" customFormat="1">
      <c r="A24" s="1320"/>
      <c r="B24" s="53"/>
      <c r="C24" s="53"/>
      <c r="D24" s="53"/>
      <c r="E24" s="72"/>
      <c r="F24" s="54"/>
      <c r="G24" s="96"/>
      <c r="H24" s="54"/>
      <c r="I24" s="51"/>
      <c r="J24" s="51"/>
    </row>
    <row r="25" spans="1:10" s="113" customFormat="1">
      <c r="A25" s="1320"/>
      <c r="B25" s="53"/>
      <c r="C25" s="53"/>
      <c r="D25" s="53"/>
      <c r="E25" s="72"/>
      <c r="F25" s="54"/>
      <c r="G25" s="96"/>
      <c r="H25" s="54"/>
      <c r="I25" s="51"/>
      <c r="J25" s="51"/>
    </row>
    <row r="26" spans="1:10" s="113" customFormat="1">
      <c r="A26" s="1320"/>
      <c r="B26" s="53"/>
      <c r="C26" s="53"/>
      <c r="D26" s="53"/>
      <c r="E26" s="72"/>
      <c r="F26" s="54"/>
      <c r="G26" s="96"/>
      <c r="H26" s="54"/>
      <c r="I26" s="51"/>
      <c r="J26" s="51"/>
    </row>
    <row r="27" spans="1:10" s="113" customFormat="1">
      <c r="A27" s="1320"/>
      <c r="B27" s="53"/>
      <c r="C27" s="53"/>
      <c r="D27" s="53"/>
      <c r="E27" s="72"/>
      <c r="F27" s="54"/>
      <c r="G27" s="96"/>
      <c r="H27" s="54"/>
      <c r="I27" s="51"/>
      <c r="J27" s="51"/>
    </row>
    <row r="28" spans="1:10" s="113" customFormat="1">
      <c r="A28" s="1320"/>
      <c r="B28" s="53"/>
      <c r="C28" s="53"/>
      <c r="D28" s="53"/>
      <c r="E28" s="72"/>
      <c r="F28" s="54"/>
      <c r="G28" s="96"/>
      <c r="H28" s="54"/>
      <c r="I28" s="51"/>
      <c r="J28" s="51"/>
    </row>
    <row r="29" spans="1:10" s="113" customFormat="1">
      <c r="A29" s="1320"/>
      <c r="B29" s="53"/>
      <c r="C29" s="53"/>
      <c r="D29" s="53"/>
      <c r="E29" s="72"/>
      <c r="F29" s="54"/>
      <c r="G29" s="96"/>
      <c r="H29" s="54"/>
      <c r="I29" s="51"/>
      <c r="J29" s="51"/>
    </row>
    <row r="30" spans="1:10" s="113" customFormat="1">
      <c r="A30" s="1320"/>
      <c r="B30" s="53"/>
      <c r="C30" s="53"/>
      <c r="D30" s="53"/>
      <c r="E30" s="72"/>
      <c r="F30" s="54"/>
      <c r="G30" s="96"/>
      <c r="H30" s="54"/>
      <c r="I30" s="51"/>
      <c r="J30" s="51"/>
    </row>
    <row r="31" spans="1:10">
      <c r="H31" s="51"/>
    </row>
    <row r="32" spans="1:10">
      <c r="H32" s="51"/>
    </row>
    <row r="33" spans="1:11">
      <c r="H33" s="51"/>
    </row>
    <row r="34" spans="1:11" s="72" customFormat="1">
      <c r="A34" s="1320"/>
      <c r="B34" s="53"/>
      <c r="C34" s="53"/>
      <c r="D34" s="53"/>
      <c r="F34" s="54"/>
      <c r="G34" s="96"/>
      <c r="H34" s="51"/>
      <c r="I34" s="51"/>
      <c r="J34" s="51"/>
      <c r="K34" s="51"/>
    </row>
    <row r="35" spans="1:11" s="72" customFormat="1">
      <c r="A35" s="1320"/>
      <c r="B35" s="53"/>
      <c r="C35" s="53"/>
      <c r="D35" s="53"/>
      <c r="F35" s="54"/>
      <c r="G35" s="96"/>
      <c r="H35" s="51"/>
      <c r="I35" s="51"/>
      <c r="J35" s="51"/>
      <c r="K35" s="51"/>
    </row>
    <row r="36" spans="1:11" s="72" customFormat="1">
      <c r="A36" s="1320"/>
      <c r="B36" s="53"/>
      <c r="C36" s="53"/>
      <c r="D36" s="53"/>
      <c r="F36" s="54"/>
      <c r="G36" s="96"/>
      <c r="H36" s="51"/>
      <c r="I36" s="51"/>
      <c r="J36" s="51"/>
      <c r="K36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9">
    <tabColor rgb="FFFF99CC"/>
  </sheetPr>
  <dimension ref="A1:I47"/>
  <sheetViews>
    <sheetView view="pageBreakPreview" zoomScaleNormal="100" zoomScaleSheetLayoutView="100" workbookViewId="0">
      <selection activeCell="D25" sqref="D25"/>
    </sheetView>
  </sheetViews>
  <sheetFormatPr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3" customWidth="1"/>
    <col min="10" max="16384" width="9.140625" style="53"/>
  </cols>
  <sheetData>
    <row r="1" spans="1:9" s="1325" customFormat="1" ht="13.5" thickBot="1">
      <c r="A1" s="1321" t="s">
        <v>156</v>
      </c>
      <c r="B1" s="1322"/>
      <c r="C1" s="1323" t="s">
        <v>2</v>
      </c>
      <c r="D1" s="1324"/>
      <c r="E1" s="1322"/>
      <c r="H1" s="1326" t="s">
        <v>276</v>
      </c>
    </row>
    <row r="2" spans="1:9" s="1325" customFormat="1">
      <c r="A2" s="1321"/>
      <c r="B2" s="1322"/>
      <c r="C2" s="1323"/>
      <c r="D2" s="1323"/>
      <c r="E2" s="1322"/>
      <c r="H2" s="1323"/>
    </row>
    <row r="3" spans="1:9" s="1325" customFormat="1">
      <c r="A3" s="1321" t="s">
        <v>158</v>
      </c>
      <c r="B3" s="1322"/>
      <c r="C3" s="1323" t="s">
        <v>1751</v>
      </c>
      <c r="D3" s="1323"/>
      <c r="E3" s="1322"/>
      <c r="H3" s="1323"/>
    </row>
    <row r="4" spans="1:9">
      <c r="A4" s="65" t="s">
        <v>160</v>
      </c>
      <c r="B4" s="1327"/>
      <c r="C4" s="1328" t="s">
        <v>44</v>
      </c>
      <c r="D4" s="1325"/>
      <c r="E4" s="1327"/>
      <c r="F4" s="1325"/>
      <c r="G4" s="1325"/>
      <c r="H4" s="1325"/>
    </row>
    <row r="5" spans="1:9">
      <c r="A5" s="65" t="s">
        <v>904</v>
      </c>
      <c r="B5" s="1327"/>
      <c r="C5" s="1328" t="s">
        <v>1762</v>
      </c>
      <c r="D5" s="1325"/>
      <c r="E5" s="1327"/>
      <c r="F5" s="1325"/>
      <c r="G5" s="1325"/>
      <c r="H5" s="1325"/>
    </row>
    <row r="6" spans="1:9" s="220" customFormat="1" ht="13.5" thickBot="1">
      <c r="A6" s="1690"/>
      <c r="B6" s="1690"/>
      <c r="C6" s="1690"/>
      <c r="D6" s="1690"/>
      <c r="E6" s="1690"/>
      <c r="F6" s="1690"/>
      <c r="G6" s="1690"/>
      <c r="H6" s="1690"/>
    </row>
    <row r="7" spans="1:9" ht="13.5" thickBot="1">
      <c r="A7" s="1691" t="s">
        <v>162</v>
      </c>
      <c r="B7" s="1692"/>
      <c r="C7" s="1693"/>
      <c r="D7" s="1701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702"/>
      <c r="E8" s="1697"/>
      <c r="F8" s="1699"/>
      <c r="G8" s="1688"/>
      <c r="H8" s="1688" t="s">
        <v>171</v>
      </c>
      <c r="I8" s="1688"/>
    </row>
    <row r="9" spans="1:9">
      <c r="A9" s="92"/>
      <c r="B9" s="137"/>
      <c r="C9" s="75"/>
      <c r="D9" s="76"/>
      <c r="F9" s="53"/>
      <c r="G9" s="53"/>
      <c r="H9" s="80"/>
    </row>
    <row r="10" spans="1:9">
      <c r="A10" s="92"/>
      <c r="B10" s="137">
        <v>451120</v>
      </c>
      <c r="C10" s="75"/>
      <c r="D10" s="76" t="s">
        <v>185</v>
      </c>
      <c r="F10" s="53"/>
      <c r="G10" s="53"/>
      <c r="H10" s="80">
        <f>SUM(H12:H19)</f>
        <v>0</v>
      </c>
    </row>
    <row r="11" spans="1:9" s="82" customFormat="1">
      <c r="B11" s="83"/>
      <c r="E11" s="83"/>
    </row>
    <row r="12" spans="1:9" s="82" customFormat="1">
      <c r="A12" s="84">
        <v>1</v>
      </c>
      <c r="B12" s="85"/>
      <c r="C12" s="143" t="s">
        <v>358</v>
      </c>
      <c r="D12" s="144" t="s">
        <v>359</v>
      </c>
      <c r="E12" s="1329" t="s">
        <v>176</v>
      </c>
      <c r="F12" s="1511">
        <v>45</v>
      </c>
      <c r="G12" s="1520"/>
      <c r="H12" s="90">
        <f>ROUND(F12*G12,2)</f>
        <v>0</v>
      </c>
      <c r="I12" s="1520"/>
    </row>
    <row r="13" spans="1:9">
      <c r="A13" s="84">
        <v>2</v>
      </c>
      <c r="B13" s="85"/>
      <c r="C13" s="1330" t="s">
        <v>186</v>
      </c>
      <c r="D13" s="1331" t="s">
        <v>187</v>
      </c>
      <c r="E13" s="1329" t="s">
        <v>188</v>
      </c>
      <c r="F13" s="1511">
        <v>135</v>
      </c>
      <c r="G13" s="1520"/>
      <c r="H13" s="90">
        <f t="shared" ref="H13:H19" si="0">ROUND(F13*G13,2)</f>
        <v>0</v>
      </c>
      <c r="I13" s="1520"/>
    </row>
    <row r="14" spans="1:9">
      <c r="A14" s="84">
        <v>3</v>
      </c>
      <c r="B14" s="85"/>
      <c r="C14" s="1330" t="s">
        <v>600</v>
      </c>
      <c r="D14" s="1331" t="s">
        <v>601</v>
      </c>
      <c r="E14" s="1329" t="s">
        <v>188</v>
      </c>
      <c r="F14" s="1332">
        <v>9.98</v>
      </c>
      <c r="G14" s="1253"/>
      <c r="H14" s="90">
        <f t="shared" si="0"/>
        <v>0</v>
      </c>
      <c r="I14" s="1253"/>
    </row>
    <row r="15" spans="1:9">
      <c r="A15" s="84">
        <v>4</v>
      </c>
      <c r="B15" s="85"/>
      <c r="C15" s="1330" t="s">
        <v>360</v>
      </c>
      <c r="D15" s="1331" t="s">
        <v>361</v>
      </c>
      <c r="E15" s="1329" t="s">
        <v>188</v>
      </c>
      <c r="F15" s="1332">
        <v>156</v>
      </c>
      <c r="G15" s="1253"/>
      <c r="H15" s="90">
        <f t="shared" si="0"/>
        <v>0</v>
      </c>
      <c r="I15" s="1253"/>
    </row>
    <row r="16" spans="1:9">
      <c r="A16" s="84">
        <v>5</v>
      </c>
      <c r="B16" s="85"/>
      <c r="C16" s="1330" t="s">
        <v>192</v>
      </c>
      <c r="D16" s="1331" t="s">
        <v>193</v>
      </c>
      <c r="E16" s="1329" t="s">
        <v>188</v>
      </c>
      <c r="F16" s="1332">
        <v>130</v>
      </c>
      <c r="G16" s="1253"/>
      <c r="H16" s="90">
        <f t="shared" si="0"/>
        <v>0</v>
      </c>
      <c r="I16" s="1253"/>
    </row>
    <row r="17" spans="1:9">
      <c r="A17" s="84">
        <v>6</v>
      </c>
      <c r="B17" s="85"/>
      <c r="C17" s="1330" t="s">
        <v>199</v>
      </c>
      <c r="D17" s="1331" t="s">
        <v>444</v>
      </c>
      <c r="E17" s="1329" t="s">
        <v>188</v>
      </c>
      <c r="F17" s="1511">
        <v>279.3</v>
      </c>
      <c r="G17" s="1520"/>
      <c r="H17" s="90">
        <f t="shared" si="0"/>
        <v>0</v>
      </c>
      <c r="I17" s="1520"/>
    </row>
    <row r="18" spans="1:9">
      <c r="A18" s="84">
        <v>7</v>
      </c>
      <c r="B18" s="85"/>
      <c r="C18" s="1330" t="s">
        <v>720</v>
      </c>
      <c r="D18" s="1331" t="s">
        <v>721</v>
      </c>
      <c r="E18" s="1329" t="s">
        <v>188</v>
      </c>
      <c r="F18" s="1511">
        <v>16.8</v>
      </c>
      <c r="G18" s="1520"/>
      <c r="H18" s="90">
        <f t="shared" si="0"/>
        <v>0</v>
      </c>
      <c r="I18" s="1520"/>
    </row>
    <row r="19" spans="1:9">
      <c r="A19" s="84">
        <v>8</v>
      </c>
      <c r="B19" s="85"/>
      <c r="C19" s="1330" t="s">
        <v>674</v>
      </c>
      <c r="D19" s="1331" t="s">
        <v>675</v>
      </c>
      <c r="E19" s="1329" t="s">
        <v>197</v>
      </c>
      <c r="F19" s="1332">
        <v>95</v>
      </c>
      <c r="G19" s="1253"/>
      <c r="H19" s="90">
        <f t="shared" si="0"/>
        <v>0</v>
      </c>
      <c r="I19" s="1253"/>
    </row>
    <row r="20" spans="1:9">
      <c r="A20" s="92"/>
      <c r="B20" s="137"/>
      <c r="C20" s="75"/>
      <c r="D20" s="76"/>
      <c r="F20" s="53"/>
      <c r="G20" s="53"/>
      <c r="H20" s="80"/>
    </row>
    <row r="21" spans="1:9">
      <c r="A21" s="92"/>
      <c r="B21" s="137">
        <v>453143</v>
      </c>
      <c r="C21" s="75"/>
      <c r="D21" s="76" t="s">
        <v>445</v>
      </c>
      <c r="F21" s="53"/>
      <c r="G21" s="53"/>
      <c r="H21" s="80">
        <f>SUM(H23:H26)</f>
        <v>0</v>
      </c>
    </row>
    <row r="22" spans="1:9" s="82" customFormat="1">
      <c r="B22" s="83"/>
      <c r="E22" s="83"/>
    </row>
    <row r="23" spans="1:9">
      <c r="A23" s="84">
        <v>9</v>
      </c>
      <c r="B23" s="85"/>
      <c r="C23" s="1330">
        <v>92020107</v>
      </c>
      <c r="D23" s="1331" t="s">
        <v>368</v>
      </c>
      <c r="E23" s="1329" t="s">
        <v>176</v>
      </c>
      <c r="F23" s="1511">
        <v>45</v>
      </c>
      <c r="G23" s="1520"/>
      <c r="H23" s="90">
        <f>ROUND(F23*G23,2)</f>
        <v>0</v>
      </c>
      <c r="I23" s="1520"/>
    </row>
    <row r="24" spans="1:9">
      <c r="A24" s="84">
        <v>10</v>
      </c>
      <c r="B24" s="85"/>
      <c r="C24" s="1297">
        <v>92020401</v>
      </c>
      <c r="D24" s="1294" t="s">
        <v>370</v>
      </c>
      <c r="E24" s="1295" t="s">
        <v>176</v>
      </c>
      <c r="F24" s="1309">
        <v>45</v>
      </c>
      <c r="G24" s="1253"/>
      <c r="H24" s="90">
        <f>ROUND(F24*G24,2)</f>
        <v>0</v>
      </c>
      <c r="I24" s="1253"/>
    </row>
    <row r="25" spans="1:9" ht="25.5">
      <c r="A25" s="84">
        <v>11</v>
      </c>
      <c r="B25" s="85"/>
      <c r="C25" s="1333">
        <v>92020403</v>
      </c>
      <c r="D25" s="1331" t="s">
        <v>446</v>
      </c>
      <c r="E25" s="1329" t="s">
        <v>176</v>
      </c>
      <c r="F25" s="1332">
        <v>75</v>
      </c>
      <c r="G25" s="1253"/>
      <c r="H25" s="90">
        <f t="shared" ref="H25:H26" si="1">ROUND(F25*G25,2)</f>
        <v>0</v>
      </c>
      <c r="I25" s="1253"/>
    </row>
    <row r="26" spans="1:9">
      <c r="A26" s="84">
        <v>12</v>
      </c>
      <c r="B26" s="85"/>
      <c r="C26" s="1333">
        <v>92022501</v>
      </c>
      <c r="D26" s="1331" t="s">
        <v>372</v>
      </c>
      <c r="E26" s="1329" t="s">
        <v>180</v>
      </c>
      <c r="F26" s="1511">
        <v>384</v>
      </c>
      <c r="G26" s="1253"/>
      <c r="H26" s="90">
        <f t="shared" si="1"/>
        <v>0</v>
      </c>
      <c r="I26" s="1253"/>
    </row>
    <row r="27" spans="1:9">
      <c r="A27" s="92"/>
      <c r="B27" s="137"/>
      <c r="C27" s="75"/>
      <c r="D27" s="76"/>
      <c r="F27" s="53"/>
      <c r="G27" s="53"/>
      <c r="H27" s="80"/>
    </row>
    <row r="28" spans="1:9">
      <c r="A28" s="92"/>
      <c r="B28" s="137">
        <v>453162</v>
      </c>
      <c r="C28" s="75"/>
      <c r="D28" s="76" t="s">
        <v>362</v>
      </c>
      <c r="F28" s="53"/>
      <c r="G28" s="53"/>
      <c r="H28" s="80">
        <f>SUM(H30:H30)</f>
        <v>0</v>
      </c>
    </row>
    <row r="29" spans="1:9" s="82" customFormat="1">
      <c r="B29" s="83"/>
      <c r="E29" s="83"/>
    </row>
    <row r="30" spans="1:9">
      <c r="A30" s="1329">
        <v>13</v>
      </c>
      <c r="B30" s="1334"/>
      <c r="C30" s="1333">
        <v>92050702</v>
      </c>
      <c r="D30" s="1331" t="s">
        <v>357</v>
      </c>
      <c r="E30" s="1329" t="s">
        <v>180</v>
      </c>
      <c r="F30" s="1332">
        <v>20</v>
      </c>
      <c r="G30" s="1253"/>
      <c r="H30" s="90">
        <f>ROUND(F30*G30,2)</f>
        <v>0</v>
      </c>
      <c r="I30" s="1253"/>
    </row>
    <row r="31" spans="1:9">
      <c r="A31" s="92"/>
      <c r="B31" s="100"/>
      <c r="C31" s="101"/>
      <c r="D31" s="102"/>
      <c r="E31" s="95"/>
      <c r="H31" s="96"/>
    </row>
    <row r="32" spans="1:9" ht="15">
      <c r="A32" s="92"/>
      <c r="B32" s="100"/>
      <c r="C32" s="101"/>
      <c r="D32" s="103" t="s">
        <v>181</v>
      </c>
      <c r="E32" s="104"/>
      <c r="F32" s="105"/>
      <c r="G32" s="106"/>
      <c r="H32" s="107">
        <f>H10+H21+H28</f>
        <v>0</v>
      </c>
    </row>
    <row r="33" spans="1:9">
      <c r="A33" s="92"/>
      <c r="B33" s="108"/>
      <c r="C33" s="109"/>
      <c r="D33" s="110"/>
      <c r="E33" s="92"/>
    </row>
    <row r="34" spans="1:9">
      <c r="A34" s="92"/>
      <c r="B34" s="92"/>
      <c r="C34" s="92"/>
      <c r="E34" s="95"/>
    </row>
    <row r="35" spans="1:9" s="246" customFormat="1">
      <c r="A35" s="124"/>
      <c r="B35" s="72"/>
      <c r="C35" s="53"/>
      <c r="D35" s="53"/>
      <c r="E35" s="72"/>
      <c r="F35" s="54"/>
      <c r="G35" s="96"/>
      <c r="H35" s="54"/>
      <c r="I35" s="53"/>
    </row>
    <row r="36" spans="1:9" s="246" customFormat="1">
      <c r="A36" s="124"/>
      <c r="B36" s="72"/>
      <c r="C36" s="53"/>
      <c r="D36" s="53"/>
      <c r="E36" s="72"/>
      <c r="F36" s="54"/>
      <c r="G36" s="96"/>
      <c r="H36" s="54"/>
      <c r="I36" s="53"/>
    </row>
    <row r="37" spans="1:9" s="246" customFormat="1">
      <c r="A37" s="124"/>
      <c r="B37" s="72"/>
      <c r="C37" s="53"/>
      <c r="D37" s="53"/>
      <c r="E37" s="72"/>
      <c r="F37" s="54"/>
      <c r="G37" s="96"/>
      <c r="H37" s="54"/>
      <c r="I37" s="53"/>
    </row>
    <row r="38" spans="1:9" s="246" customFormat="1">
      <c r="A38" s="124"/>
      <c r="B38" s="72"/>
      <c r="C38" s="53"/>
      <c r="D38" s="53"/>
      <c r="E38" s="72"/>
      <c r="F38" s="54"/>
      <c r="G38" s="96"/>
      <c r="H38" s="54"/>
      <c r="I38" s="53"/>
    </row>
    <row r="39" spans="1:9" s="246" customFormat="1">
      <c r="A39" s="124"/>
      <c r="B39" s="72"/>
      <c r="C39" s="53"/>
      <c r="D39" s="53"/>
      <c r="E39" s="72"/>
      <c r="F39" s="54"/>
      <c r="G39" s="96"/>
      <c r="H39" s="54"/>
      <c r="I39" s="53"/>
    </row>
    <row r="40" spans="1:9" s="246" customFormat="1">
      <c r="A40" s="124"/>
      <c r="B40" s="72"/>
      <c r="C40" s="53"/>
      <c r="D40" s="53"/>
      <c r="E40" s="72"/>
      <c r="F40" s="54"/>
      <c r="G40" s="96"/>
      <c r="H40" s="54"/>
      <c r="I40" s="53"/>
    </row>
    <row r="41" spans="1:9" s="246" customFormat="1">
      <c r="A41" s="124"/>
      <c r="B41" s="72"/>
      <c r="C41" s="53"/>
      <c r="D41" s="53"/>
      <c r="E41" s="72"/>
      <c r="F41" s="54"/>
      <c r="G41" s="96"/>
      <c r="H41" s="54"/>
      <c r="I41" s="53"/>
    </row>
    <row r="42" spans="1:9">
      <c r="H42" s="53"/>
    </row>
    <row r="43" spans="1:9">
      <c r="H43" s="53"/>
    </row>
    <row r="44" spans="1:9">
      <c r="H44" s="53"/>
    </row>
    <row r="45" spans="1:9" s="72" customFormat="1">
      <c r="A45" s="124"/>
      <c r="C45" s="53"/>
      <c r="D45" s="53"/>
      <c r="F45" s="54"/>
      <c r="G45" s="96"/>
      <c r="H45" s="53"/>
      <c r="I45" s="53"/>
    </row>
    <row r="46" spans="1:9" s="72" customFormat="1">
      <c r="A46" s="124"/>
      <c r="C46" s="53"/>
      <c r="D46" s="53"/>
      <c r="F46" s="54"/>
      <c r="G46" s="96"/>
      <c r="H46" s="53"/>
      <c r="I46" s="53"/>
    </row>
    <row r="47" spans="1:9" s="72" customFormat="1">
      <c r="A47" s="124"/>
      <c r="C47" s="53"/>
      <c r="D47" s="53"/>
      <c r="F47" s="54"/>
      <c r="G47" s="96"/>
      <c r="H47" s="53"/>
      <c r="I47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30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0">
    <tabColor rgb="FFFF99CC"/>
  </sheetPr>
  <dimension ref="A1:K36"/>
  <sheetViews>
    <sheetView view="pageBreakPreview" zoomScaleNormal="85" zoomScaleSheetLayoutView="100" workbookViewId="0">
      <selection activeCell="D23" sqref="D23"/>
    </sheetView>
  </sheetViews>
  <sheetFormatPr defaultRowHeight="12.75"/>
  <cols>
    <col min="1" max="1" width="5.7109375" style="1320" customWidth="1"/>
    <col min="2" max="2" width="8.7109375" style="53" customWidth="1"/>
    <col min="3" max="3" width="12.7109375" style="53" customWidth="1"/>
    <col min="4" max="4" width="60.7109375" style="53" customWidth="1"/>
    <col min="5" max="5" width="8.5703125" style="72" customWidth="1"/>
    <col min="6" max="6" width="11.7109375" style="54" customWidth="1"/>
    <col min="7" max="7" width="12.7109375" style="96" customWidth="1"/>
    <col min="8" max="8" width="16.7109375" style="54" customWidth="1"/>
    <col min="9" max="9" width="22.7109375" style="51" customWidth="1"/>
    <col min="10" max="16384" width="9.140625" style="51"/>
  </cols>
  <sheetData>
    <row r="1" spans="1:10" s="1303" customFormat="1" ht="13.5" thickBot="1">
      <c r="A1" s="1298" t="s">
        <v>156</v>
      </c>
      <c r="B1" s="1299"/>
      <c r="C1" s="1299" t="s">
        <v>2</v>
      </c>
      <c r="D1" s="1300"/>
      <c r="E1" s="1299"/>
      <c r="F1" s="1301"/>
      <c r="G1" s="1301"/>
      <c r="H1" s="1302" t="s">
        <v>276</v>
      </c>
      <c r="J1" s="1304"/>
    </row>
    <row r="2" spans="1:10" s="1303" customFormat="1">
      <c r="A2" s="1298"/>
      <c r="B2" s="1299"/>
      <c r="C2" s="1299"/>
      <c r="D2" s="1299"/>
      <c r="E2" s="1299"/>
      <c r="F2" s="1301"/>
      <c r="G2" s="1301"/>
      <c r="H2" s="1293"/>
      <c r="J2" s="1304"/>
    </row>
    <row r="3" spans="1:10" s="1303" customFormat="1">
      <c r="A3" s="1298" t="s">
        <v>158</v>
      </c>
      <c r="B3" s="1299"/>
      <c r="C3" s="1299" t="s">
        <v>1753</v>
      </c>
      <c r="D3" s="1299"/>
      <c r="E3" s="1299"/>
      <c r="F3" s="1301"/>
      <c r="G3" s="1301"/>
      <c r="H3" s="1293"/>
      <c r="J3" s="1304"/>
    </row>
    <row r="4" spans="1:10">
      <c r="A4" s="172" t="s">
        <v>160</v>
      </c>
      <c r="B4" s="1305"/>
      <c r="C4" s="1298" t="s">
        <v>44</v>
      </c>
      <c r="D4" s="1305"/>
      <c r="E4" s="1305"/>
      <c r="F4" s="1305"/>
      <c r="G4" s="1305"/>
      <c r="H4" s="1305"/>
    </row>
    <row r="5" spans="1:10">
      <c r="A5" s="1293" t="s">
        <v>911</v>
      </c>
      <c r="B5" s="1305"/>
      <c r="C5" s="1298" t="s">
        <v>1763</v>
      </c>
      <c r="D5" s="1305"/>
      <c r="E5" s="1305"/>
      <c r="F5" s="1305"/>
      <c r="G5" s="1305"/>
      <c r="H5" s="1305"/>
    </row>
    <row r="6" spans="1:10" s="68" customFormat="1" ht="13.5" thickBot="1">
      <c r="A6" s="1700"/>
      <c r="B6" s="1700"/>
      <c r="C6" s="1700"/>
      <c r="D6" s="1700"/>
      <c r="E6" s="1700"/>
      <c r="F6" s="1700"/>
      <c r="G6" s="1700"/>
      <c r="H6" s="1700"/>
    </row>
    <row r="7" spans="1:10" ht="13.5" thickBot="1">
      <c r="A7" s="1691" t="s">
        <v>162</v>
      </c>
      <c r="B7" s="1692"/>
      <c r="C7" s="1693"/>
      <c r="D7" s="1701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10" ht="13.5" thickBot="1">
      <c r="A8" s="69" t="s">
        <v>168</v>
      </c>
      <c r="B8" s="69" t="s">
        <v>169</v>
      </c>
      <c r="C8" s="69" t="s">
        <v>170</v>
      </c>
      <c r="D8" s="1702"/>
      <c r="E8" s="1697"/>
      <c r="F8" s="1699"/>
      <c r="G8" s="1688"/>
      <c r="H8" s="1688" t="s">
        <v>171</v>
      </c>
      <c r="I8" s="1688"/>
    </row>
    <row r="9" spans="1:10">
      <c r="A9" s="1306"/>
      <c r="B9" s="76"/>
      <c r="C9" s="75"/>
      <c r="D9" s="76"/>
      <c r="E9" s="51"/>
      <c r="F9" s="51"/>
      <c r="G9" s="51"/>
      <c r="H9" s="80"/>
    </row>
    <row r="10" spans="1:10">
      <c r="A10" s="1306"/>
      <c r="B10" s="76">
        <v>451120</v>
      </c>
      <c r="C10" s="75"/>
      <c r="D10" s="76" t="s">
        <v>185</v>
      </c>
      <c r="E10" s="51"/>
      <c r="F10" s="51"/>
      <c r="G10" s="51"/>
      <c r="H10" s="80">
        <f>SUM(H12:H14)</f>
        <v>0</v>
      </c>
    </row>
    <row r="11" spans="1:10" s="81" customFormat="1"/>
    <row r="12" spans="1:10">
      <c r="A12" s="84">
        <v>1</v>
      </c>
      <c r="B12" s="1307"/>
      <c r="C12" s="1308" t="s">
        <v>186</v>
      </c>
      <c r="D12" s="1294" t="s">
        <v>187</v>
      </c>
      <c r="E12" s="1295" t="s">
        <v>188</v>
      </c>
      <c r="F12" s="1309">
        <v>45</v>
      </c>
      <c r="G12" s="1253"/>
      <c r="H12" s="90">
        <f>ROUND(F12*G12,2)</f>
        <v>0</v>
      </c>
      <c r="I12" s="1253"/>
    </row>
    <row r="13" spans="1:10">
      <c r="A13" s="84">
        <v>2</v>
      </c>
      <c r="B13" s="1307"/>
      <c r="C13" s="1308" t="s">
        <v>360</v>
      </c>
      <c r="D13" s="1294" t="s">
        <v>361</v>
      </c>
      <c r="E13" s="1295" t="s">
        <v>188</v>
      </c>
      <c r="F13" s="1309">
        <v>57.5</v>
      </c>
      <c r="G13" s="1253"/>
      <c r="H13" s="90">
        <f t="shared" ref="H13:H14" si="0">ROUND(F13*G13,2)</f>
        <v>0</v>
      </c>
      <c r="I13" s="1253"/>
    </row>
    <row r="14" spans="1:10">
      <c r="A14" s="84">
        <v>3</v>
      </c>
      <c r="B14" s="1307"/>
      <c r="C14" s="1308" t="s">
        <v>192</v>
      </c>
      <c r="D14" s="1294" t="s">
        <v>193</v>
      </c>
      <c r="E14" s="1295" t="s">
        <v>188</v>
      </c>
      <c r="F14" s="1309">
        <v>45</v>
      </c>
      <c r="G14" s="1253"/>
      <c r="H14" s="90">
        <f t="shared" si="0"/>
        <v>0</v>
      </c>
      <c r="I14" s="1253"/>
    </row>
    <row r="15" spans="1:10">
      <c r="A15" s="1306"/>
      <c r="B15" s="76"/>
      <c r="C15" s="75"/>
      <c r="D15" s="76"/>
      <c r="E15" s="51"/>
      <c r="F15" s="51"/>
      <c r="G15" s="51"/>
      <c r="H15" s="80"/>
    </row>
    <row r="16" spans="1:10">
      <c r="A16" s="1306"/>
      <c r="B16" s="76">
        <v>453143</v>
      </c>
      <c r="C16" s="75"/>
      <c r="D16" s="76" t="s">
        <v>445</v>
      </c>
      <c r="E16" s="51"/>
      <c r="F16" s="51"/>
      <c r="G16" s="51"/>
      <c r="H16" s="80">
        <f>SUM(H18:H19)</f>
        <v>0</v>
      </c>
    </row>
    <row r="17" spans="1:10" s="81" customFormat="1"/>
    <row r="18" spans="1:10">
      <c r="A18" s="84">
        <v>4</v>
      </c>
      <c r="B18" s="1307"/>
      <c r="C18" s="1297">
        <v>92020401</v>
      </c>
      <c r="D18" s="1294" t="s">
        <v>370</v>
      </c>
      <c r="E18" s="1295" t="s">
        <v>176</v>
      </c>
      <c r="F18" s="1309">
        <v>45</v>
      </c>
      <c r="G18" s="1253"/>
      <c r="H18" s="90">
        <f>ROUND(F18*G18,2)</f>
        <v>0</v>
      </c>
      <c r="I18" s="1253"/>
    </row>
    <row r="19" spans="1:10" ht="25.5">
      <c r="A19" s="84">
        <v>5</v>
      </c>
      <c r="B19" s="1307"/>
      <c r="C19" s="1297">
        <v>92020403</v>
      </c>
      <c r="D19" s="1294" t="s">
        <v>446</v>
      </c>
      <c r="E19" s="1295" t="s">
        <v>176</v>
      </c>
      <c r="F19" s="1309">
        <v>45</v>
      </c>
      <c r="G19" s="1253"/>
      <c r="H19" s="90">
        <f>ROUND(F19*G19,2)</f>
        <v>0</v>
      </c>
      <c r="I19" s="1253"/>
    </row>
    <row r="20" spans="1:10">
      <c r="A20" s="1306"/>
      <c r="B20" s="1310"/>
      <c r="C20" s="1311"/>
      <c r="D20" s="1312"/>
      <c r="E20" s="1313"/>
      <c r="F20" s="1314"/>
      <c r="H20" s="96"/>
      <c r="I20" s="96"/>
    </row>
    <row r="21" spans="1:10">
      <c r="A21" s="1306"/>
      <c r="B21" s="1310"/>
      <c r="C21" s="1311"/>
      <c r="D21" s="76" t="s">
        <v>181</v>
      </c>
      <c r="E21" s="1313"/>
      <c r="F21" s="1314"/>
      <c r="H21" s="80">
        <f>H10+H16</f>
        <v>0</v>
      </c>
    </row>
    <row r="22" spans="1:10">
      <c r="A22" s="1306"/>
      <c r="B22" s="1317"/>
      <c r="C22" s="1318"/>
      <c r="D22" s="1319"/>
      <c r="E22" s="1306"/>
      <c r="F22" s="1314"/>
    </row>
    <row r="23" spans="1:10" s="52" customFormat="1">
      <c r="A23" s="1306"/>
      <c r="B23" s="1306"/>
      <c r="C23" s="1306"/>
      <c r="E23" s="1313"/>
      <c r="F23" s="1314"/>
      <c r="G23" s="96"/>
      <c r="H23" s="54"/>
    </row>
    <row r="24" spans="1:10" s="113" customFormat="1">
      <c r="A24" s="1320"/>
      <c r="B24" s="53"/>
      <c r="C24" s="53"/>
      <c r="D24" s="53"/>
      <c r="E24" s="72"/>
      <c r="F24" s="54"/>
      <c r="G24" s="96"/>
      <c r="H24" s="54"/>
      <c r="I24" s="51"/>
      <c r="J24" s="51"/>
    </row>
    <row r="25" spans="1:10" s="113" customFormat="1">
      <c r="A25" s="1320"/>
      <c r="B25" s="53"/>
      <c r="C25" s="53"/>
      <c r="D25" s="53"/>
      <c r="E25" s="72"/>
      <c r="F25" s="54"/>
      <c r="G25" s="96"/>
      <c r="H25" s="54"/>
      <c r="I25" s="51"/>
      <c r="J25" s="51"/>
    </row>
    <row r="26" spans="1:10" s="113" customFormat="1">
      <c r="A26" s="1320"/>
      <c r="B26" s="53"/>
      <c r="C26" s="53"/>
      <c r="D26" s="53"/>
      <c r="E26" s="72"/>
      <c r="F26" s="54"/>
      <c r="G26" s="96"/>
      <c r="H26" s="54"/>
      <c r="I26" s="51"/>
      <c r="J26" s="51"/>
    </row>
    <row r="27" spans="1:10" s="113" customFormat="1">
      <c r="A27" s="1320"/>
      <c r="B27" s="53"/>
      <c r="C27" s="53"/>
      <c r="D27" s="53"/>
      <c r="E27" s="72"/>
      <c r="F27" s="54"/>
      <c r="G27" s="96"/>
      <c r="H27" s="54"/>
      <c r="I27" s="51"/>
      <c r="J27" s="51"/>
    </row>
    <row r="28" spans="1:10" s="113" customFormat="1">
      <c r="A28" s="1320"/>
      <c r="B28" s="53"/>
      <c r="C28" s="53"/>
      <c r="D28" s="53"/>
      <c r="E28" s="72"/>
      <c r="F28" s="54"/>
      <c r="G28" s="96"/>
      <c r="H28" s="54"/>
      <c r="I28" s="51"/>
      <c r="J28" s="51"/>
    </row>
    <row r="29" spans="1:10" s="113" customFormat="1">
      <c r="A29" s="1320"/>
      <c r="B29" s="53"/>
      <c r="C29" s="53"/>
      <c r="D29" s="53"/>
      <c r="E29" s="72"/>
      <c r="F29" s="54"/>
      <c r="G29" s="96"/>
      <c r="H29" s="54"/>
      <c r="I29" s="51"/>
      <c r="J29" s="51"/>
    </row>
    <row r="30" spans="1:10" s="113" customFormat="1">
      <c r="A30" s="1320"/>
      <c r="B30" s="53"/>
      <c r="C30" s="53"/>
      <c r="D30" s="53"/>
      <c r="E30" s="72"/>
      <c r="F30" s="54"/>
      <c r="G30" s="96"/>
      <c r="H30" s="54"/>
      <c r="I30" s="51"/>
      <c r="J30" s="51"/>
    </row>
    <row r="31" spans="1:10">
      <c r="H31" s="51"/>
    </row>
    <row r="32" spans="1:10">
      <c r="H32" s="51"/>
    </row>
    <row r="33" spans="1:11">
      <c r="H33" s="51"/>
    </row>
    <row r="34" spans="1:11" s="72" customFormat="1">
      <c r="A34" s="1320"/>
      <c r="B34" s="53"/>
      <c r="C34" s="53"/>
      <c r="D34" s="53"/>
      <c r="F34" s="54"/>
      <c r="G34" s="96"/>
      <c r="H34" s="51"/>
      <c r="I34" s="51"/>
      <c r="J34" s="51"/>
      <c r="K34" s="51"/>
    </row>
    <row r="35" spans="1:11" s="72" customFormat="1">
      <c r="A35" s="1320"/>
      <c r="B35" s="53"/>
      <c r="C35" s="53"/>
      <c r="D35" s="53"/>
      <c r="F35" s="54"/>
      <c r="G35" s="96"/>
      <c r="H35" s="51"/>
      <c r="I35" s="51"/>
      <c r="J35" s="51"/>
      <c r="K35" s="51"/>
    </row>
    <row r="36" spans="1:11" s="72" customFormat="1">
      <c r="A36" s="1320"/>
      <c r="B36" s="53"/>
      <c r="C36" s="53"/>
      <c r="D36" s="53"/>
      <c r="F36" s="54"/>
      <c r="G36" s="96"/>
      <c r="H36" s="51"/>
      <c r="I36" s="51"/>
      <c r="J36" s="51"/>
      <c r="K36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1">
    <tabColor rgb="FFFF99CC"/>
  </sheetPr>
  <dimension ref="A1:K51"/>
  <sheetViews>
    <sheetView view="pageBreakPreview" zoomScaleNormal="85" zoomScaleSheetLayoutView="100" workbookViewId="0">
      <selection activeCell="D24" sqref="D24"/>
    </sheetView>
  </sheetViews>
  <sheetFormatPr defaultRowHeight="12.75"/>
  <cols>
    <col min="1" max="1" width="5.7109375" style="1320" customWidth="1"/>
    <col min="2" max="2" width="8.7109375" style="53" customWidth="1"/>
    <col min="3" max="3" width="12.7109375" style="53" customWidth="1"/>
    <col min="4" max="4" width="60.7109375" style="53" customWidth="1"/>
    <col min="5" max="5" width="8.5703125" style="72" customWidth="1"/>
    <col min="6" max="6" width="11.7109375" style="54" customWidth="1"/>
    <col min="7" max="7" width="12.7109375" style="96" customWidth="1"/>
    <col min="8" max="8" width="16.7109375" style="54" customWidth="1"/>
    <col min="9" max="9" width="22.7109375" style="51" customWidth="1"/>
    <col min="10" max="16384" width="9.140625" style="51"/>
  </cols>
  <sheetData>
    <row r="1" spans="1:10" s="1303" customFormat="1" ht="13.5" thickBot="1">
      <c r="A1" s="1298" t="s">
        <v>156</v>
      </c>
      <c r="B1" s="1299"/>
      <c r="C1" s="1299" t="s">
        <v>2</v>
      </c>
      <c r="D1" s="1300"/>
      <c r="E1" s="1299"/>
      <c r="F1" s="1301"/>
      <c r="G1" s="1301"/>
      <c r="H1" s="1302" t="s">
        <v>276</v>
      </c>
      <c r="J1" s="1304"/>
    </row>
    <row r="2" spans="1:10" s="1303" customFormat="1">
      <c r="A2" s="1298"/>
      <c r="B2" s="1299"/>
      <c r="C2" s="1299"/>
      <c r="D2" s="1299"/>
      <c r="E2" s="1299"/>
      <c r="F2" s="1301"/>
      <c r="G2" s="1301"/>
      <c r="H2" s="1293"/>
      <c r="J2" s="1304"/>
    </row>
    <row r="3" spans="1:10" s="1303" customFormat="1">
      <c r="A3" s="1298" t="s">
        <v>158</v>
      </c>
      <c r="B3" s="1299"/>
      <c r="C3" s="1299" t="s">
        <v>1755</v>
      </c>
      <c r="D3" s="1299"/>
      <c r="E3" s="1299"/>
      <c r="F3" s="1301"/>
      <c r="G3" s="1301"/>
      <c r="H3" s="1293"/>
      <c r="J3" s="1304"/>
    </row>
    <row r="4" spans="1:10">
      <c r="A4" s="172" t="s">
        <v>160</v>
      </c>
      <c r="B4" s="1305"/>
      <c r="C4" s="1298" t="s">
        <v>44</v>
      </c>
      <c r="D4" s="1305"/>
      <c r="E4" s="1305"/>
      <c r="F4" s="1305"/>
      <c r="G4" s="1305"/>
      <c r="H4" s="1305"/>
    </row>
    <row r="5" spans="1:10">
      <c r="A5" s="1293" t="s">
        <v>911</v>
      </c>
      <c r="B5" s="1305"/>
      <c r="C5" s="1298" t="s">
        <v>1764</v>
      </c>
      <c r="D5" s="1305"/>
      <c r="E5" s="1305"/>
      <c r="F5" s="1305"/>
      <c r="G5" s="1305"/>
      <c r="H5" s="1305"/>
    </row>
    <row r="6" spans="1:10" s="68" customFormat="1" ht="13.5" thickBot="1">
      <c r="A6" s="1700"/>
      <c r="B6" s="1700"/>
      <c r="C6" s="1700"/>
      <c r="D6" s="1700"/>
      <c r="E6" s="1700"/>
      <c r="F6" s="1700"/>
      <c r="G6" s="1700"/>
      <c r="H6" s="1700"/>
    </row>
    <row r="7" spans="1:10" ht="13.5" thickBot="1">
      <c r="A7" s="1691" t="s">
        <v>162</v>
      </c>
      <c r="B7" s="1692"/>
      <c r="C7" s="1693"/>
      <c r="D7" s="1701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10" ht="13.5" thickBot="1">
      <c r="A8" s="69" t="s">
        <v>168</v>
      </c>
      <c r="B8" s="69" t="s">
        <v>169</v>
      </c>
      <c r="C8" s="69" t="s">
        <v>170</v>
      </c>
      <c r="D8" s="1702"/>
      <c r="E8" s="1697"/>
      <c r="F8" s="1699"/>
      <c r="G8" s="1688"/>
      <c r="H8" s="1688" t="s">
        <v>171</v>
      </c>
      <c r="I8" s="1688"/>
    </row>
    <row r="9" spans="1:10">
      <c r="A9" s="1306"/>
      <c r="B9" s="76"/>
      <c r="C9" s="75"/>
      <c r="D9" s="76"/>
      <c r="E9" s="51"/>
      <c r="F9" s="51"/>
      <c r="G9" s="51"/>
      <c r="H9" s="80"/>
    </row>
    <row r="10" spans="1:10">
      <c r="A10" s="1306"/>
      <c r="B10" s="76">
        <v>451120</v>
      </c>
      <c r="C10" s="75"/>
      <c r="D10" s="76" t="s">
        <v>185</v>
      </c>
      <c r="E10" s="51"/>
      <c r="F10" s="51"/>
      <c r="G10" s="51"/>
      <c r="H10" s="80">
        <f>SUM(H12:H18)</f>
        <v>0</v>
      </c>
    </row>
    <row r="11" spans="1:10" s="81" customFormat="1"/>
    <row r="12" spans="1:10">
      <c r="A12" s="84">
        <v>1</v>
      </c>
      <c r="B12" s="1307"/>
      <c r="C12" s="1308" t="s">
        <v>186</v>
      </c>
      <c r="D12" s="1294" t="s">
        <v>187</v>
      </c>
      <c r="E12" s="1295" t="s">
        <v>188</v>
      </c>
      <c r="F12" s="1414">
        <v>510</v>
      </c>
      <c r="G12" s="1253"/>
      <c r="H12" s="90">
        <f>ROUND(F12*G12,2)</f>
        <v>0</v>
      </c>
      <c r="I12" s="1253"/>
    </row>
    <row r="13" spans="1:10">
      <c r="A13" s="84">
        <v>2</v>
      </c>
      <c r="B13" s="85"/>
      <c r="C13" s="1351" t="s">
        <v>425</v>
      </c>
      <c r="D13" s="1352" t="s">
        <v>426</v>
      </c>
      <c r="E13" s="1353" t="s">
        <v>188</v>
      </c>
      <c r="F13" s="1413">
        <v>2</v>
      </c>
      <c r="G13" s="1253"/>
      <c r="H13" s="90">
        <f t="shared" ref="H13:H18" si="0">ROUND(F13*G13,2)</f>
        <v>0</v>
      </c>
      <c r="I13" s="1253"/>
    </row>
    <row r="14" spans="1:10">
      <c r="A14" s="84">
        <v>3</v>
      </c>
      <c r="B14" s="85"/>
      <c r="C14" s="532" t="s">
        <v>600</v>
      </c>
      <c r="D14" s="1411" t="s">
        <v>601</v>
      </c>
      <c r="E14" s="450" t="s">
        <v>188</v>
      </c>
      <c r="F14" s="1413">
        <v>2</v>
      </c>
      <c r="G14" s="1253"/>
      <c r="H14" s="90">
        <f t="shared" si="0"/>
        <v>0</v>
      </c>
      <c r="I14" s="1253"/>
    </row>
    <row r="15" spans="1:10">
      <c r="A15" s="84">
        <v>4</v>
      </c>
      <c r="B15" s="1307"/>
      <c r="C15" s="1308" t="s">
        <v>360</v>
      </c>
      <c r="D15" s="1294" t="s">
        <v>361</v>
      </c>
      <c r="E15" s="1295" t="s">
        <v>188</v>
      </c>
      <c r="F15" s="1414">
        <v>645.6</v>
      </c>
      <c r="G15" s="1253"/>
      <c r="H15" s="90">
        <f t="shared" si="0"/>
        <v>0</v>
      </c>
      <c r="I15" s="1253"/>
    </row>
    <row r="16" spans="1:10">
      <c r="A16" s="84">
        <v>5</v>
      </c>
      <c r="B16" s="1307"/>
      <c r="C16" s="1308" t="s">
        <v>192</v>
      </c>
      <c r="D16" s="1294" t="s">
        <v>193</v>
      </c>
      <c r="E16" s="1295" t="s">
        <v>188</v>
      </c>
      <c r="F16" s="1414">
        <v>510</v>
      </c>
      <c r="G16" s="1253"/>
      <c r="H16" s="90">
        <f t="shared" si="0"/>
        <v>0</v>
      </c>
      <c r="I16" s="1253"/>
    </row>
    <row r="17" spans="1:9" s="81" customFormat="1">
      <c r="A17" s="84">
        <v>6</v>
      </c>
      <c r="B17" s="85"/>
      <c r="C17" s="532" t="s">
        <v>199</v>
      </c>
      <c r="D17" s="1411" t="s">
        <v>444</v>
      </c>
      <c r="E17" s="450" t="s">
        <v>188</v>
      </c>
      <c r="F17" s="1413">
        <v>2</v>
      </c>
      <c r="G17" s="1253"/>
      <c r="H17" s="90">
        <f t="shared" si="0"/>
        <v>0</v>
      </c>
      <c r="I17" s="1253"/>
    </row>
    <row r="18" spans="1:9">
      <c r="A18" s="84">
        <v>7</v>
      </c>
      <c r="B18" s="85"/>
      <c r="C18" s="532" t="s">
        <v>674</v>
      </c>
      <c r="D18" s="1411" t="s">
        <v>675</v>
      </c>
      <c r="E18" s="450" t="s">
        <v>197</v>
      </c>
      <c r="F18" s="1413">
        <v>512</v>
      </c>
      <c r="G18" s="1253"/>
      <c r="H18" s="90">
        <f t="shared" si="0"/>
        <v>0</v>
      </c>
      <c r="I18" s="1253"/>
    </row>
    <row r="19" spans="1:9">
      <c r="A19" s="92"/>
      <c r="B19" s="92"/>
      <c r="C19" s="92"/>
      <c r="D19" s="111"/>
      <c r="E19" s="100"/>
      <c r="G19" s="81"/>
      <c r="I19" s="81"/>
    </row>
    <row r="20" spans="1:9">
      <c r="A20" s="92"/>
      <c r="B20" s="137" t="s">
        <v>1640</v>
      </c>
      <c r="C20" s="75"/>
      <c r="D20" s="76" t="s">
        <v>732</v>
      </c>
      <c r="F20" s="53"/>
      <c r="G20" s="81"/>
      <c r="H20" s="80">
        <f>SUM(H22)</f>
        <v>0</v>
      </c>
      <c r="I20" s="81"/>
    </row>
    <row r="21" spans="1:9">
      <c r="A21" s="124"/>
      <c r="B21" s="1418"/>
      <c r="C21" s="1419"/>
      <c r="D21" s="1420"/>
      <c r="E21" s="124"/>
      <c r="G21" s="81"/>
      <c r="I21" s="81"/>
    </row>
    <row r="22" spans="1:9">
      <c r="A22" s="249">
        <v>8</v>
      </c>
      <c r="B22" s="84"/>
      <c r="C22" s="1421" t="s">
        <v>1290</v>
      </c>
      <c r="D22" s="1416" t="s">
        <v>1723</v>
      </c>
      <c r="E22" s="1415" t="s">
        <v>180</v>
      </c>
      <c r="F22" s="1417">
        <v>2</v>
      </c>
      <c r="G22" s="1253"/>
      <c r="H22" s="90">
        <f>ROUND(F22*G22,2)</f>
        <v>0</v>
      </c>
      <c r="I22" s="1253"/>
    </row>
    <row r="23" spans="1:9">
      <c r="A23" s="1306"/>
      <c r="B23" s="76"/>
      <c r="C23" s="75"/>
      <c r="D23" s="76"/>
      <c r="E23" s="51"/>
      <c r="F23" s="51"/>
      <c r="G23" s="81"/>
      <c r="H23" s="80"/>
      <c r="I23" s="81"/>
    </row>
    <row r="24" spans="1:9">
      <c r="A24" s="1306"/>
      <c r="B24" s="76">
        <v>453143</v>
      </c>
      <c r="C24" s="75"/>
      <c r="D24" s="76" t="s">
        <v>445</v>
      </c>
      <c r="E24" s="51"/>
      <c r="F24" s="51"/>
      <c r="G24" s="81"/>
      <c r="H24" s="80">
        <f>SUM(H26:H30)</f>
        <v>0</v>
      </c>
      <c r="I24" s="81"/>
    </row>
    <row r="25" spans="1:9">
      <c r="A25" s="81"/>
      <c r="B25" s="81"/>
      <c r="C25" s="81"/>
      <c r="D25" s="81"/>
      <c r="E25" s="81"/>
      <c r="F25" s="81"/>
      <c r="G25" s="81"/>
      <c r="H25" s="81"/>
      <c r="I25" s="81"/>
    </row>
    <row r="26" spans="1:9">
      <c r="A26" s="84">
        <v>9</v>
      </c>
      <c r="B26" s="85"/>
      <c r="C26" s="532">
        <v>92020107</v>
      </c>
      <c r="D26" s="1411" t="s">
        <v>368</v>
      </c>
      <c r="E26" s="450" t="s">
        <v>176</v>
      </c>
      <c r="F26" s="1422">
        <v>100</v>
      </c>
      <c r="G26" s="1253"/>
      <c r="H26" s="90">
        <f>ROUND(F26*G26,2)</f>
        <v>0</v>
      </c>
      <c r="I26" s="1253"/>
    </row>
    <row r="27" spans="1:9">
      <c r="A27" s="84">
        <v>10</v>
      </c>
      <c r="B27" s="85"/>
      <c r="C27" s="1351" t="s">
        <v>380</v>
      </c>
      <c r="D27" s="1352" t="s">
        <v>381</v>
      </c>
      <c r="E27" s="1353" t="s">
        <v>180</v>
      </c>
      <c r="F27" s="1422">
        <v>34</v>
      </c>
      <c r="G27" s="1253"/>
      <c r="H27" s="90">
        <f t="shared" ref="H27:H30" si="1">ROUND(F27*G27,2)</f>
        <v>0</v>
      </c>
      <c r="I27" s="1253"/>
    </row>
    <row r="28" spans="1:9">
      <c r="A28" s="84">
        <v>11</v>
      </c>
      <c r="B28" s="85"/>
      <c r="C28" s="1354">
        <v>92022501</v>
      </c>
      <c r="D28" s="1352" t="s">
        <v>372</v>
      </c>
      <c r="E28" s="1353" t="s">
        <v>180</v>
      </c>
      <c r="F28" s="1422">
        <v>4</v>
      </c>
      <c r="G28" s="1253"/>
      <c r="H28" s="90">
        <f t="shared" si="1"/>
        <v>0</v>
      </c>
      <c r="I28" s="1253"/>
    </row>
    <row r="29" spans="1:9">
      <c r="A29" s="84">
        <v>12</v>
      </c>
      <c r="B29" s="1307"/>
      <c r="C29" s="1297">
        <v>92020401</v>
      </c>
      <c r="D29" s="1294" t="s">
        <v>370</v>
      </c>
      <c r="E29" s="1295" t="s">
        <v>176</v>
      </c>
      <c r="F29" s="1414">
        <v>90</v>
      </c>
      <c r="G29" s="1253"/>
      <c r="H29" s="90">
        <f t="shared" si="1"/>
        <v>0</v>
      </c>
      <c r="I29" s="1253"/>
    </row>
    <row r="30" spans="1:9" ht="25.5">
      <c r="A30" s="84">
        <v>13</v>
      </c>
      <c r="B30" s="1307"/>
      <c r="C30" s="1297">
        <v>92020403</v>
      </c>
      <c r="D30" s="1294" t="s">
        <v>446</v>
      </c>
      <c r="E30" s="1295" t="s">
        <v>176</v>
      </c>
      <c r="F30" s="1414">
        <v>510</v>
      </c>
      <c r="G30" s="1253"/>
      <c r="H30" s="90">
        <f t="shared" si="1"/>
        <v>0</v>
      </c>
      <c r="I30" s="1253"/>
    </row>
    <row r="31" spans="1:9">
      <c r="A31" s="92"/>
      <c r="B31" s="137"/>
      <c r="C31" s="75"/>
      <c r="D31" s="76"/>
      <c r="F31" s="53"/>
      <c r="G31" s="81"/>
      <c r="H31" s="80"/>
      <c r="I31" s="81"/>
    </row>
    <row r="32" spans="1:9">
      <c r="A32" s="92"/>
      <c r="B32" s="137">
        <v>453162</v>
      </c>
      <c r="C32" s="75"/>
      <c r="D32" s="76" t="s">
        <v>362</v>
      </c>
      <c r="F32" s="53"/>
      <c r="G32" s="81"/>
      <c r="H32" s="80">
        <f>SUM(H34)</f>
        <v>0</v>
      </c>
      <c r="I32" s="81"/>
    </row>
    <row r="33" spans="1:10">
      <c r="A33" s="82"/>
      <c r="B33" s="83"/>
      <c r="C33" s="82"/>
      <c r="D33" s="82"/>
      <c r="E33" s="83"/>
      <c r="F33" s="82"/>
      <c r="G33" s="81"/>
      <c r="H33" s="82"/>
      <c r="I33" s="81"/>
    </row>
    <row r="34" spans="1:10">
      <c r="A34" s="84">
        <v>14</v>
      </c>
      <c r="B34" s="1409"/>
      <c r="C34" s="1408">
        <v>92050702</v>
      </c>
      <c r="D34" s="1411" t="s">
        <v>357</v>
      </c>
      <c r="E34" s="450" t="s">
        <v>180</v>
      </c>
      <c r="F34" s="1413">
        <v>4</v>
      </c>
      <c r="G34" s="1253"/>
      <c r="H34" s="90">
        <f>ROUND(F34*G34,2)</f>
        <v>0</v>
      </c>
      <c r="I34" s="1253"/>
    </row>
    <row r="35" spans="1:10">
      <c r="A35" s="83"/>
      <c r="B35" s="1404"/>
      <c r="C35" s="1405"/>
      <c r="D35" s="1406"/>
      <c r="E35" s="1350"/>
      <c r="F35" s="1407"/>
      <c r="G35" s="1407"/>
      <c r="H35" s="79"/>
      <c r="I35" s="81"/>
    </row>
    <row r="36" spans="1:10">
      <c r="A36" s="1306"/>
      <c r="B36" s="1310"/>
      <c r="C36" s="1311"/>
      <c r="D36" s="76" t="s">
        <v>181</v>
      </c>
      <c r="E36" s="1313"/>
      <c r="F36" s="1314"/>
      <c r="H36" s="80">
        <f>H10+H20+H24+H32</f>
        <v>0</v>
      </c>
    </row>
    <row r="37" spans="1:10">
      <c r="A37" s="1306"/>
      <c r="B37" s="1317"/>
      <c r="C37" s="1318"/>
      <c r="D37" s="1319"/>
      <c r="E37" s="1306"/>
      <c r="F37" s="1314"/>
    </row>
    <row r="38" spans="1:10" s="52" customFormat="1">
      <c r="A38" s="1306"/>
      <c r="B38" s="1306"/>
      <c r="C38" s="1306"/>
      <c r="E38" s="1313"/>
      <c r="F38" s="1314"/>
      <c r="G38" s="96"/>
      <c r="H38" s="54"/>
    </row>
    <row r="39" spans="1:10" s="113" customFormat="1">
      <c r="A39" s="1320"/>
      <c r="B39" s="53"/>
      <c r="C39" s="53"/>
      <c r="D39" s="53"/>
      <c r="E39" s="72"/>
      <c r="F39" s="54"/>
      <c r="G39" s="96"/>
      <c r="H39" s="54"/>
      <c r="I39" s="51"/>
      <c r="J39" s="51"/>
    </row>
    <row r="40" spans="1:10" s="113" customFormat="1">
      <c r="A40" s="1320"/>
      <c r="B40" s="53"/>
      <c r="C40" s="53"/>
      <c r="D40" s="53"/>
      <c r="E40" s="72"/>
      <c r="F40" s="54"/>
      <c r="G40" s="96"/>
      <c r="H40" s="54"/>
      <c r="I40" s="51"/>
      <c r="J40" s="51"/>
    </row>
    <row r="41" spans="1:10" s="113" customFormat="1">
      <c r="A41" s="1320"/>
      <c r="B41" s="53"/>
      <c r="C41" s="53"/>
      <c r="D41" s="53"/>
      <c r="E41" s="72"/>
      <c r="F41" s="54"/>
      <c r="G41" s="96"/>
      <c r="H41" s="54"/>
      <c r="I41" s="51"/>
      <c r="J41" s="51"/>
    </row>
    <row r="42" spans="1:10" s="113" customFormat="1">
      <c r="A42" s="1320"/>
      <c r="B42" s="53"/>
      <c r="C42" s="53"/>
      <c r="D42" s="53"/>
      <c r="E42" s="72"/>
      <c r="F42" s="54"/>
      <c r="G42" s="96"/>
      <c r="H42" s="54"/>
      <c r="I42" s="51"/>
      <c r="J42" s="51"/>
    </row>
    <row r="43" spans="1:10" s="113" customFormat="1">
      <c r="A43" s="1320"/>
      <c r="B43" s="53"/>
      <c r="C43" s="53"/>
      <c r="D43" s="53"/>
      <c r="E43" s="72"/>
      <c r="F43" s="54"/>
      <c r="G43" s="96"/>
      <c r="H43" s="54"/>
      <c r="I43" s="51"/>
      <c r="J43" s="51"/>
    </row>
    <row r="44" spans="1:10" s="113" customFormat="1">
      <c r="A44" s="1320"/>
      <c r="B44" s="53"/>
      <c r="C44" s="53"/>
      <c r="D44" s="53"/>
      <c r="E44" s="72"/>
      <c r="F44" s="54"/>
      <c r="G44" s="96"/>
      <c r="H44" s="54"/>
      <c r="I44" s="51"/>
      <c r="J44" s="51"/>
    </row>
    <row r="45" spans="1:10" s="113" customFormat="1">
      <c r="A45" s="1320"/>
      <c r="B45" s="53"/>
      <c r="C45" s="53"/>
      <c r="D45" s="53"/>
      <c r="E45" s="72"/>
      <c r="F45" s="54"/>
      <c r="G45" s="96"/>
      <c r="H45" s="54"/>
      <c r="I45" s="51"/>
      <c r="J45" s="51"/>
    </row>
    <row r="46" spans="1:10">
      <c r="H46" s="51"/>
    </row>
    <row r="47" spans="1:10">
      <c r="H47" s="51"/>
    </row>
    <row r="48" spans="1:10">
      <c r="H48" s="51"/>
    </row>
    <row r="49" spans="1:11" s="72" customFormat="1">
      <c r="A49" s="1320"/>
      <c r="B49" s="53"/>
      <c r="C49" s="53"/>
      <c r="D49" s="53"/>
      <c r="F49" s="54"/>
      <c r="G49" s="96"/>
      <c r="H49" s="51"/>
      <c r="I49" s="51"/>
      <c r="J49" s="51"/>
      <c r="K49" s="51"/>
    </row>
    <row r="50" spans="1:11" s="72" customFormat="1">
      <c r="A50" s="1320"/>
      <c r="B50" s="53"/>
      <c r="C50" s="53"/>
      <c r="D50" s="53"/>
      <c r="F50" s="54"/>
      <c r="G50" s="96"/>
      <c r="H50" s="51"/>
      <c r="I50" s="51"/>
      <c r="J50" s="51"/>
      <c r="K50" s="51"/>
    </row>
    <row r="51" spans="1:11" s="72" customFormat="1">
      <c r="A51" s="1320"/>
      <c r="B51" s="53"/>
      <c r="C51" s="53"/>
      <c r="D51" s="53"/>
      <c r="F51" s="54"/>
      <c r="G51" s="96"/>
      <c r="H51" s="51"/>
      <c r="I51" s="51"/>
      <c r="J51" s="51"/>
      <c r="K51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34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2">
    <tabColor rgb="FFFF99CC"/>
  </sheetPr>
  <dimension ref="A1:K36"/>
  <sheetViews>
    <sheetView view="pageBreakPreview" zoomScaleNormal="85" zoomScaleSheetLayoutView="100" workbookViewId="0">
      <selection activeCell="D24" sqref="D24"/>
    </sheetView>
  </sheetViews>
  <sheetFormatPr defaultRowHeight="12.75"/>
  <cols>
    <col min="1" max="1" width="5.7109375" style="1320" customWidth="1"/>
    <col min="2" max="2" width="8.7109375" style="53" customWidth="1"/>
    <col min="3" max="3" width="12.7109375" style="53" customWidth="1"/>
    <col min="4" max="4" width="60.7109375" style="53" customWidth="1"/>
    <col min="5" max="5" width="8.5703125" style="72" customWidth="1"/>
    <col min="6" max="6" width="11.7109375" style="54" customWidth="1"/>
    <col min="7" max="7" width="12.7109375" style="96" customWidth="1"/>
    <col min="8" max="8" width="16.7109375" style="54" customWidth="1"/>
    <col min="9" max="9" width="22.7109375" style="51" customWidth="1"/>
    <col min="10" max="16384" width="9.140625" style="51"/>
  </cols>
  <sheetData>
    <row r="1" spans="1:10" s="1303" customFormat="1" ht="13.5" thickBot="1">
      <c r="A1" s="1298" t="s">
        <v>156</v>
      </c>
      <c r="B1" s="1299"/>
      <c r="C1" s="1299" t="s">
        <v>2</v>
      </c>
      <c r="D1" s="1300"/>
      <c r="E1" s="1299"/>
      <c r="F1" s="1301"/>
      <c r="G1" s="1301"/>
      <c r="H1" s="1302" t="s">
        <v>276</v>
      </c>
      <c r="J1" s="1304"/>
    </row>
    <row r="2" spans="1:10" s="1303" customFormat="1">
      <c r="A2" s="1298"/>
      <c r="B2" s="1299"/>
      <c r="C2" s="1299"/>
      <c r="D2" s="1299"/>
      <c r="E2" s="1299"/>
      <c r="F2" s="1301"/>
      <c r="G2" s="1301"/>
      <c r="H2" s="1293"/>
      <c r="J2" s="1304"/>
    </row>
    <row r="3" spans="1:10" s="1303" customFormat="1">
      <c r="A3" s="1298" t="s">
        <v>158</v>
      </c>
      <c r="B3" s="1299"/>
      <c r="C3" s="1299" t="s">
        <v>1757</v>
      </c>
      <c r="D3" s="1299"/>
      <c r="E3" s="1299"/>
      <c r="F3" s="1301"/>
      <c r="G3" s="1301"/>
      <c r="H3" s="1293"/>
      <c r="J3" s="1304"/>
    </row>
    <row r="4" spans="1:10">
      <c r="A4" s="172" t="s">
        <v>160</v>
      </c>
      <c r="B4" s="1305"/>
      <c r="C4" s="1298" t="s">
        <v>44</v>
      </c>
      <c r="D4" s="1305"/>
      <c r="E4" s="1305"/>
      <c r="F4" s="1305"/>
      <c r="G4" s="1305"/>
      <c r="H4" s="1305"/>
    </row>
    <row r="5" spans="1:10">
      <c r="A5" s="1293" t="s">
        <v>911</v>
      </c>
      <c r="B5" s="1305"/>
      <c r="C5" s="1298" t="s">
        <v>1765</v>
      </c>
      <c r="D5" s="1305"/>
      <c r="E5" s="1305"/>
      <c r="F5" s="1305"/>
      <c r="G5" s="1305"/>
      <c r="H5" s="1305"/>
    </row>
    <row r="6" spans="1:10" s="68" customFormat="1" ht="13.5" thickBot="1">
      <c r="A6" s="1700"/>
      <c r="B6" s="1700"/>
      <c r="C6" s="1700"/>
      <c r="D6" s="1700"/>
      <c r="E6" s="1700"/>
      <c r="F6" s="1700"/>
      <c r="G6" s="1700"/>
      <c r="H6" s="1700"/>
    </row>
    <row r="7" spans="1:10" ht="13.5" thickBot="1">
      <c r="A7" s="1691" t="s">
        <v>162</v>
      </c>
      <c r="B7" s="1692"/>
      <c r="C7" s="1693"/>
      <c r="D7" s="1701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10" ht="13.5" thickBot="1">
      <c r="A8" s="69" t="s">
        <v>168</v>
      </c>
      <c r="B8" s="69" t="s">
        <v>169</v>
      </c>
      <c r="C8" s="69" t="s">
        <v>170</v>
      </c>
      <c r="D8" s="1702"/>
      <c r="E8" s="1697"/>
      <c r="F8" s="1699"/>
      <c r="G8" s="1688"/>
      <c r="H8" s="1688" t="s">
        <v>171</v>
      </c>
      <c r="I8" s="1688"/>
    </row>
    <row r="9" spans="1:10">
      <c r="A9" s="1306"/>
      <c r="B9" s="76"/>
      <c r="C9" s="75"/>
      <c r="D9" s="76"/>
      <c r="E9" s="51"/>
      <c r="F9" s="51"/>
      <c r="G9" s="51"/>
      <c r="H9" s="80"/>
    </row>
    <row r="10" spans="1:10">
      <c r="A10" s="1306"/>
      <c r="B10" s="76">
        <v>451120</v>
      </c>
      <c r="C10" s="75"/>
      <c r="D10" s="76" t="s">
        <v>185</v>
      </c>
      <c r="E10" s="51"/>
      <c r="F10" s="51"/>
      <c r="G10" s="51"/>
      <c r="H10" s="80">
        <f>SUM(H12:H14)</f>
        <v>0</v>
      </c>
    </row>
    <row r="11" spans="1:10" s="81" customFormat="1"/>
    <row r="12" spans="1:10">
      <c r="A12" s="84">
        <v>1</v>
      </c>
      <c r="B12" s="1307"/>
      <c r="C12" s="1308" t="s">
        <v>186</v>
      </c>
      <c r="D12" s="1294" t="s">
        <v>187</v>
      </c>
      <c r="E12" s="1295" t="s">
        <v>188</v>
      </c>
      <c r="F12" s="1309">
        <v>30</v>
      </c>
      <c r="G12" s="1253"/>
      <c r="H12" s="90">
        <f>ROUND(F12*G12,2)</f>
        <v>0</v>
      </c>
      <c r="I12" s="1253"/>
    </row>
    <row r="13" spans="1:10">
      <c r="A13" s="84">
        <v>2</v>
      </c>
      <c r="B13" s="1307"/>
      <c r="C13" s="1308" t="s">
        <v>360</v>
      </c>
      <c r="D13" s="1294" t="s">
        <v>361</v>
      </c>
      <c r="E13" s="1295" t="s">
        <v>188</v>
      </c>
      <c r="F13" s="1309">
        <v>38.4</v>
      </c>
      <c r="G13" s="1253"/>
      <c r="H13" s="90">
        <f t="shared" ref="H13:H14" si="0">ROUND(F13*G13,2)</f>
        <v>0</v>
      </c>
      <c r="I13" s="1253"/>
    </row>
    <row r="14" spans="1:10">
      <c r="A14" s="84">
        <v>3</v>
      </c>
      <c r="B14" s="1307"/>
      <c r="C14" s="1308" t="s">
        <v>192</v>
      </c>
      <c r="D14" s="1294" t="s">
        <v>193</v>
      </c>
      <c r="E14" s="1295" t="s">
        <v>188</v>
      </c>
      <c r="F14" s="1309">
        <v>30</v>
      </c>
      <c r="G14" s="1253"/>
      <c r="H14" s="90">
        <f t="shared" si="0"/>
        <v>0</v>
      </c>
      <c r="I14" s="1253"/>
    </row>
    <row r="15" spans="1:10">
      <c r="A15" s="1306"/>
      <c r="B15" s="76"/>
      <c r="C15" s="75"/>
      <c r="D15" s="76"/>
      <c r="E15" s="51"/>
      <c r="F15" s="51"/>
      <c r="G15" s="51"/>
      <c r="H15" s="80"/>
    </row>
    <row r="16" spans="1:10">
      <c r="A16" s="1306"/>
      <c r="B16" s="76">
        <v>453143</v>
      </c>
      <c r="C16" s="75"/>
      <c r="D16" s="76" t="s">
        <v>445</v>
      </c>
      <c r="E16" s="51"/>
      <c r="F16" s="51"/>
      <c r="G16" s="51"/>
      <c r="H16" s="80">
        <f>SUM(H18:H19)</f>
        <v>0</v>
      </c>
    </row>
    <row r="17" spans="1:10" s="81" customFormat="1"/>
    <row r="18" spans="1:10">
      <c r="A18" s="84">
        <v>4</v>
      </c>
      <c r="B18" s="1307"/>
      <c r="C18" s="1297">
        <v>92020401</v>
      </c>
      <c r="D18" s="1294" t="s">
        <v>370</v>
      </c>
      <c r="E18" s="1295" t="s">
        <v>176</v>
      </c>
      <c r="F18" s="1309">
        <v>30</v>
      </c>
      <c r="G18" s="1253"/>
      <c r="H18" s="90">
        <f>ROUND(F18*G18,2)</f>
        <v>0</v>
      </c>
      <c r="I18" s="1253"/>
    </row>
    <row r="19" spans="1:10" ht="25.5">
      <c r="A19" s="84">
        <v>5</v>
      </c>
      <c r="B19" s="1307"/>
      <c r="C19" s="1297">
        <v>92020403</v>
      </c>
      <c r="D19" s="1294" t="s">
        <v>446</v>
      </c>
      <c r="E19" s="1295" t="s">
        <v>176</v>
      </c>
      <c r="F19" s="1309">
        <v>30</v>
      </c>
      <c r="G19" s="1253"/>
      <c r="H19" s="90">
        <f>ROUND(F19*G19,2)</f>
        <v>0</v>
      </c>
      <c r="I19" s="1253"/>
    </row>
    <row r="20" spans="1:10">
      <c r="A20" s="1306"/>
      <c r="B20" s="1310"/>
      <c r="C20" s="1311"/>
      <c r="D20" s="1312"/>
      <c r="E20" s="1313"/>
      <c r="F20" s="1314"/>
      <c r="H20" s="96"/>
    </row>
    <row r="21" spans="1:10">
      <c r="A21" s="1306"/>
      <c r="B21" s="1310"/>
      <c r="C21" s="1311"/>
      <c r="D21" s="76" t="s">
        <v>181</v>
      </c>
      <c r="E21" s="1313"/>
      <c r="F21" s="1314"/>
      <c r="H21" s="80">
        <f>H10+H16</f>
        <v>0</v>
      </c>
    </row>
    <row r="22" spans="1:10">
      <c r="A22" s="1306"/>
      <c r="B22" s="1317"/>
      <c r="C22" s="1318"/>
      <c r="D22" s="1319"/>
      <c r="E22" s="1306"/>
      <c r="F22" s="1314"/>
    </row>
    <row r="23" spans="1:10" s="52" customFormat="1">
      <c r="A23" s="1306"/>
      <c r="B23" s="1306"/>
      <c r="C23" s="1306"/>
      <c r="E23" s="1313"/>
      <c r="F23" s="1314"/>
      <c r="G23" s="96"/>
      <c r="H23" s="54"/>
    </row>
    <row r="24" spans="1:10" s="113" customFormat="1">
      <c r="A24" s="1320"/>
      <c r="B24" s="53"/>
      <c r="C24" s="53"/>
      <c r="D24" s="53"/>
      <c r="E24" s="72"/>
      <c r="F24" s="54"/>
      <c r="G24" s="96"/>
      <c r="H24" s="54"/>
      <c r="I24" s="51"/>
      <c r="J24" s="51"/>
    </row>
    <row r="25" spans="1:10" s="113" customFormat="1">
      <c r="A25" s="1320"/>
      <c r="B25" s="53"/>
      <c r="C25" s="53"/>
      <c r="D25" s="53"/>
      <c r="E25" s="72"/>
      <c r="F25" s="54"/>
      <c r="G25" s="96"/>
      <c r="H25" s="54"/>
      <c r="I25" s="51"/>
      <c r="J25" s="51"/>
    </row>
    <row r="26" spans="1:10" s="113" customFormat="1">
      <c r="A26" s="1320"/>
      <c r="B26" s="53"/>
      <c r="C26" s="53"/>
      <c r="D26" s="53"/>
      <c r="E26" s="72"/>
      <c r="F26" s="54"/>
      <c r="G26" s="96"/>
      <c r="H26" s="54"/>
      <c r="I26" s="51"/>
      <c r="J26" s="51"/>
    </row>
    <row r="27" spans="1:10" s="113" customFormat="1">
      <c r="A27" s="1320"/>
      <c r="B27" s="53"/>
      <c r="C27" s="53"/>
      <c r="D27" s="53"/>
      <c r="E27" s="72"/>
      <c r="F27" s="54"/>
      <c r="G27" s="96"/>
      <c r="H27" s="54"/>
      <c r="I27" s="51"/>
      <c r="J27" s="51"/>
    </row>
    <row r="28" spans="1:10" s="113" customFormat="1">
      <c r="A28" s="1320"/>
      <c r="B28" s="53"/>
      <c r="C28" s="53"/>
      <c r="D28" s="53"/>
      <c r="E28" s="72"/>
      <c r="F28" s="54"/>
      <c r="G28" s="96"/>
      <c r="H28" s="54"/>
      <c r="I28" s="51"/>
      <c r="J28" s="51"/>
    </row>
    <row r="29" spans="1:10" s="113" customFormat="1">
      <c r="A29" s="1320"/>
      <c r="B29" s="53"/>
      <c r="C29" s="53"/>
      <c r="D29" s="53"/>
      <c r="E29" s="72"/>
      <c r="F29" s="54"/>
      <c r="G29" s="96"/>
      <c r="H29" s="54"/>
      <c r="I29" s="51"/>
      <c r="J29" s="51"/>
    </row>
    <row r="30" spans="1:10" s="113" customFormat="1">
      <c r="A30" s="1320"/>
      <c r="B30" s="53"/>
      <c r="C30" s="53"/>
      <c r="D30" s="53"/>
      <c r="E30" s="72"/>
      <c r="F30" s="54"/>
      <c r="G30" s="96"/>
      <c r="H30" s="54"/>
      <c r="I30" s="51"/>
      <c r="J30" s="51"/>
    </row>
    <row r="31" spans="1:10">
      <c r="H31" s="51"/>
    </row>
    <row r="32" spans="1:10">
      <c r="H32" s="51"/>
    </row>
    <row r="33" spans="1:11">
      <c r="H33" s="51"/>
    </row>
    <row r="34" spans="1:11" s="72" customFormat="1">
      <c r="A34" s="1320"/>
      <c r="B34" s="53"/>
      <c r="C34" s="53"/>
      <c r="D34" s="53"/>
      <c r="F34" s="54"/>
      <c r="G34" s="96"/>
      <c r="H34" s="51"/>
      <c r="I34" s="51"/>
      <c r="J34" s="51"/>
      <c r="K34" s="51"/>
    </row>
    <row r="35" spans="1:11" s="72" customFormat="1">
      <c r="A35" s="1320"/>
      <c r="B35" s="53"/>
      <c r="C35" s="53"/>
      <c r="D35" s="53"/>
      <c r="F35" s="54"/>
      <c r="G35" s="96"/>
      <c r="H35" s="51"/>
      <c r="I35" s="51"/>
      <c r="J35" s="51"/>
      <c r="K35" s="51"/>
    </row>
    <row r="36" spans="1:11" s="72" customFormat="1">
      <c r="A36" s="1320"/>
      <c r="B36" s="53"/>
      <c r="C36" s="53"/>
      <c r="D36" s="53"/>
      <c r="F36" s="54"/>
      <c r="G36" s="96"/>
      <c r="H36" s="51"/>
      <c r="I36" s="51"/>
      <c r="J36" s="51"/>
      <c r="K36" s="51"/>
    </row>
  </sheetData>
  <sheetProtection algorithmName="SHA-512" hashValue="VaDmlbq/qxv5xD9g7jn2SCDW9ej7LlvbEPi8vNfPUPxlqT1hlnZlxoLzxbH3E7Wf9C6kt7s/a1Fq5WQQN7+I1A==" saltValue="VaZgnRv7ORmZ8dAD/B8jCg==" spinCount="100000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9">
    <tabColor rgb="FFFF99CC"/>
  </sheetPr>
  <dimension ref="A1:K42"/>
  <sheetViews>
    <sheetView view="pageBreakPreview" zoomScaleNormal="85" zoomScaleSheetLayoutView="100" workbookViewId="0">
      <selection activeCell="D25" sqref="D25"/>
    </sheetView>
  </sheetViews>
  <sheetFormatPr defaultRowHeight="12.75"/>
  <cols>
    <col min="1" max="1" width="5.7109375" style="1320" customWidth="1"/>
    <col min="2" max="2" width="8.7109375" style="53" customWidth="1"/>
    <col min="3" max="3" width="12.7109375" style="53" customWidth="1"/>
    <col min="4" max="4" width="60.7109375" style="53" customWidth="1"/>
    <col min="5" max="5" width="8.5703125" style="72" customWidth="1"/>
    <col min="6" max="6" width="11.7109375" style="54" customWidth="1"/>
    <col min="7" max="7" width="12.7109375" style="96" customWidth="1"/>
    <col min="8" max="8" width="16.7109375" style="54" customWidth="1"/>
    <col min="9" max="9" width="22.7109375" style="51" customWidth="1"/>
    <col min="10" max="16384" width="9.140625" style="51"/>
  </cols>
  <sheetData>
    <row r="1" spans="1:10" s="1303" customFormat="1" ht="13.5" thickBot="1">
      <c r="A1" s="1298" t="s">
        <v>156</v>
      </c>
      <c r="B1" s="1299"/>
      <c r="C1" s="1299" t="s">
        <v>2</v>
      </c>
      <c r="D1" s="1300"/>
      <c r="E1" s="1299"/>
      <c r="F1" s="1301"/>
      <c r="G1" s="1301"/>
      <c r="H1" s="1302" t="s">
        <v>276</v>
      </c>
      <c r="J1" s="1304"/>
    </row>
    <row r="2" spans="1:10" s="1303" customFormat="1">
      <c r="A2" s="1298"/>
      <c r="B2" s="1299"/>
      <c r="C2" s="1299"/>
      <c r="D2" s="1299"/>
      <c r="E2" s="1299"/>
      <c r="F2" s="1301"/>
      <c r="G2" s="1301"/>
      <c r="H2" s="1293"/>
      <c r="J2" s="1304"/>
    </row>
    <row r="3" spans="1:10" s="1303" customFormat="1">
      <c r="A3" s="1298" t="s">
        <v>158</v>
      </c>
      <c r="B3" s="1299"/>
      <c r="C3" s="1299" t="s">
        <v>1788</v>
      </c>
      <c r="D3" s="1299"/>
      <c r="E3" s="1299"/>
      <c r="F3" s="1301"/>
      <c r="G3" s="1301"/>
      <c r="H3" s="1293"/>
      <c r="J3" s="1304"/>
    </row>
    <row r="4" spans="1:10">
      <c r="A4" s="172" t="s">
        <v>160</v>
      </c>
      <c r="B4" s="1305"/>
      <c r="C4" s="1298" t="s">
        <v>44</v>
      </c>
      <c r="D4" s="1305"/>
      <c r="E4" s="1305"/>
      <c r="F4" s="1305"/>
      <c r="G4" s="1305"/>
      <c r="H4" s="1305"/>
    </row>
    <row r="5" spans="1:10">
      <c r="A5" s="1293" t="s">
        <v>911</v>
      </c>
      <c r="B5" s="1305"/>
      <c r="C5" s="1298" t="s">
        <v>1790</v>
      </c>
      <c r="D5" s="1305"/>
      <c r="E5" s="1305"/>
      <c r="F5" s="1305"/>
      <c r="G5" s="1305"/>
      <c r="H5" s="1305"/>
    </row>
    <row r="6" spans="1:10" s="68" customFormat="1" ht="13.5" customHeight="1" thickBot="1">
      <c r="A6" s="1700"/>
      <c r="B6" s="1700"/>
      <c r="C6" s="1700"/>
      <c r="D6" s="1700"/>
      <c r="E6" s="1700"/>
      <c r="F6" s="1700"/>
      <c r="G6" s="1700"/>
      <c r="H6" s="1700"/>
    </row>
    <row r="7" spans="1:10" ht="13.5" customHeight="1" thickBot="1">
      <c r="A7" s="1691" t="s">
        <v>162</v>
      </c>
      <c r="B7" s="1692"/>
      <c r="C7" s="1693"/>
      <c r="D7" s="1701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10" ht="13.5" customHeight="1" thickBot="1">
      <c r="A8" s="69" t="s">
        <v>168</v>
      </c>
      <c r="B8" s="69" t="s">
        <v>169</v>
      </c>
      <c r="C8" s="69" t="s">
        <v>170</v>
      </c>
      <c r="D8" s="1702"/>
      <c r="E8" s="1697"/>
      <c r="F8" s="1699"/>
      <c r="G8" s="1688"/>
      <c r="H8" s="1688" t="s">
        <v>171</v>
      </c>
      <c r="I8" s="1688"/>
    </row>
    <row r="9" spans="1:10">
      <c r="A9" s="1306"/>
      <c r="B9" s="76"/>
      <c r="C9" s="75"/>
      <c r="D9" s="76"/>
      <c r="E9" s="51"/>
      <c r="F9" s="51"/>
      <c r="G9" s="51"/>
      <c r="H9" s="80"/>
    </row>
    <row r="10" spans="1:10">
      <c r="A10" s="1306"/>
      <c r="B10" s="76">
        <v>451120</v>
      </c>
      <c r="C10" s="75"/>
      <c r="D10" s="76" t="s">
        <v>185</v>
      </c>
      <c r="E10" s="51"/>
      <c r="F10" s="51"/>
      <c r="G10" s="51"/>
      <c r="H10" s="80">
        <f>SUM(H12:H16)</f>
        <v>0</v>
      </c>
    </row>
    <row r="11" spans="1:10" s="81" customFormat="1" ht="12.75" customHeight="1"/>
    <row r="12" spans="1:10">
      <c r="A12" s="84">
        <v>1</v>
      </c>
      <c r="B12" s="1307"/>
      <c r="C12" s="1308" t="s">
        <v>186</v>
      </c>
      <c r="D12" s="1294" t="s">
        <v>187</v>
      </c>
      <c r="E12" s="1295" t="s">
        <v>188</v>
      </c>
      <c r="F12" s="1412">
        <v>15</v>
      </c>
      <c r="G12" s="1253"/>
      <c r="H12" s="90">
        <f>ROUND(F12*G12,2)</f>
        <v>0</v>
      </c>
      <c r="I12" s="1253"/>
    </row>
    <row r="13" spans="1:10">
      <c r="A13" s="84">
        <v>2</v>
      </c>
      <c r="B13" s="1307"/>
      <c r="C13" s="1308" t="s">
        <v>360</v>
      </c>
      <c r="D13" s="1294" t="s">
        <v>361</v>
      </c>
      <c r="E13" s="1295" t="s">
        <v>188</v>
      </c>
      <c r="F13" s="1412">
        <v>19.2</v>
      </c>
      <c r="G13" s="1253"/>
      <c r="H13" s="90">
        <f t="shared" ref="H13:H16" si="0">ROUND(F13*G13,2)</f>
        <v>0</v>
      </c>
      <c r="I13" s="1253"/>
    </row>
    <row r="14" spans="1:10">
      <c r="A14" s="84">
        <v>3</v>
      </c>
      <c r="B14" s="1307"/>
      <c r="C14" s="1308" t="s">
        <v>192</v>
      </c>
      <c r="D14" s="1294" t="s">
        <v>193</v>
      </c>
      <c r="E14" s="1295" t="s">
        <v>188</v>
      </c>
      <c r="F14" s="1412">
        <v>15</v>
      </c>
      <c r="G14" s="1253"/>
      <c r="H14" s="90">
        <f t="shared" si="0"/>
        <v>0</v>
      </c>
      <c r="I14" s="1253"/>
    </row>
    <row r="15" spans="1:10" s="53" customFormat="1">
      <c r="A15" s="84">
        <v>4</v>
      </c>
      <c r="B15" s="85"/>
      <c r="C15" s="532" t="s">
        <v>199</v>
      </c>
      <c r="D15" s="1411" t="s">
        <v>444</v>
      </c>
      <c r="E15" s="450" t="s">
        <v>188</v>
      </c>
      <c r="F15" s="1410">
        <v>15</v>
      </c>
      <c r="G15" s="1253"/>
      <c r="H15" s="90">
        <f>ROUND(F15*G15,2)</f>
        <v>0</v>
      </c>
      <c r="I15" s="1253"/>
    </row>
    <row r="16" spans="1:10" s="53" customFormat="1">
      <c r="A16" s="84">
        <v>5</v>
      </c>
      <c r="B16" s="85"/>
      <c r="C16" s="532" t="s">
        <v>674</v>
      </c>
      <c r="D16" s="1411" t="s">
        <v>675</v>
      </c>
      <c r="E16" s="450" t="s">
        <v>197</v>
      </c>
      <c r="F16" s="1410">
        <v>15</v>
      </c>
      <c r="G16" s="1253"/>
      <c r="H16" s="90">
        <f t="shared" si="0"/>
        <v>0</v>
      </c>
      <c r="I16" s="1253"/>
    </row>
    <row r="17" spans="1:10" s="53" customFormat="1">
      <c r="A17" s="92"/>
      <c r="B17" s="137"/>
      <c r="C17" s="75"/>
      <c r="D17" s="76"/>
      <c r="E17" s="72"/>
      <c r="H17" s="80"/>
      <c r="I17" s="81"/>
    </row>
    <row r="18" spans="1:10">
      <c r="A18" s="1306"/>
      <c r="B18" s="76">
        <v>453143</v>
      </c>
      <c r="C18" s="75"/>
      <c r="D18" s="76" t="s">
        <v>445</v>
      </c>
      <c r="E18" s="51"/>
      <c r="F18" s="51"/>
      <c r="G18" s="51"/>
      <c r="H18" s="80">
        <f>SUM(H20:H21)</f>
        <v>0</v>
      </c>
      <c r="I18" s="81"/>
    </row>
    <row r="19" spans="1:10" s="81" customFormat="1" ht="12.75" customHeight="1"/>
    <row r="20" spans="1:10">
      <c r="A20" s="84">
        <v>6</v>
      </c>
      <c r="B20" s="1307"/>
      <c r="C20" s="1297">
        <v>92020401</v>
      </c>
      <c r="D20" s="1294" t="s">
        <v>370</v>
      </c>
      <c r="E20" s="1295" t="s">
        <v>176</v>
      </c>
      <c r="F20" s="1412">
        <v>15</v>
      </c>
      <c r="G20" s="1253"/>
      <c r="H20" s="90">
        <f>ROUND(F20*G20,2)</f>
        <v>0</v>
      </c>
      <c r="I20" s="1253"/>
    </row>
    <row r="21" spans="1:10" ht="25.5">
      <c r="A21" s="84">
        <v>7</v>
      </c>
      <c r="B21" s="1307"/>
      <c r="C21" s="1297">
        <v>92020403</v>
      </c>
      <c r="D21" s="1294" t="s">
        <v>446</v>
      </c>
      <c r="E21" s="1295" t="s">
        <v>176</v>
      </c>
      <c r="F21" s="1412">
        <v>15</v>
      </c>
      <c r="G21" s="1253"/>
      <c r="H21" s="90">
        <f>ROUND(F21*G21,2)</f>
        <v>0</v>
      </c>
      <c r="I21" s="1253"/>
    </row>
    <row r="22" spans="1:10" s="53" customFormat="1">
      <c r="A22" s="92"/>
      <c r="B22" s="137"/>
      <c r="C22" s="75"/>
      <c r="D22" s="76"/>
      <c r="E22" s="72"/>
      <c r="H22" s="80"/>
      <c r="I22" s="51"/>
    </row>
    <row r="23" spans="1:10" s="53" customFormat="1">
      <c r="A23" s="92"/>
      <c r="B23" s="137">
        <v>453162</v>
      </c>
      <c r="C23" s="75"/>
      <c r="D23" s="76" t="s">
        <v>362</v>
      </c>
      <c r="E23" s="72"/>
      <c r="H23" s="80">
        <f>SUM(H25:H25)</f>
        <v>0</v>
      </c>
      <c r="I23" s="52"/>
    </row>
    <row r="24" spans="1:10" s="82" customFormat="1">
      <c r="B24" s="83"/>
      <c r="E24" s="83"/>
      <c r="I24" s="51"/>
    </row>
    <row r="25" spans="1:10" s="53" customFormat="1">
      <c r="A25" s="84">
        <v>8</v>
      </c>
      <c r="B25" s="1409"/>
      <c r="C25" s="1408">
        <v>92050702</v>
      </c>
      <c r="D25" s="1411" t="s">
        <v>357</v>
      </c>
      <c r="E25" s="450" t="s">
        <v>180</v>
      </c>
      <c r="F25" s="1410">
        <v>2</v>
      </c>
      <c r="G25" s="1253"/>
      <c r="H25" s="90">
        <f>ROUND(F25*G25,2)</f>
        <v>0</v>
      </c>
      <c r="I25" s="1253"/>
    </row>
    <row r="26" spans="1:10">
      <c r="A26" s="1306"/>
      <c r="B26" s="1310"/>
      <c r="C26" s="1311"/>
      <c r="D26" s="1312"/>
      <c r="E26" s="1313"/>
      <c r="F26" s="1314"/>
      <c r="H26" s="96"/>
    </row>
    <row r="27" spans="1:10">
      <c r="A27" s="1306"/>
      <c r="B27" s="1310"/>
      <c r="C27" s="1311"/>
      <c r="D27" s="76" t="s">
        <v>181</v>
      </c>
      <c r="E27" s="1313"/>
      <c r="F27" s="1314"/>
      <c r="H27" s="80">
        <f>H10+H18+H23</f>
        <v>0</v>
      </c>
    </row>
    <row r="28" spans="1:10" ht="13.5" customHeight="1">
      <c r="A28" s="1306"/>
      <c r="B28" s="1317"/>
      <c r="C28" s="1318"/>
      <c r="D28" s="1319"/>
      <c r="E28" s="1306"/>
      <c r="F28" s="1314"/>
    </row>
    <row r="29" spans="1:10" s="52" customFormat="1">
      <c r="A29" s="1306"/>
      <c r="B29" s="1306"/>
      <c r="C29" s="1306"/>
      <c r="E29" s="1313"/>
      <c r="F29" s="1314"/>
      <c r="G29" s="96"/>
      <c r="H29" s="54"/>
      <c r="I29" s="51"/>
    </row>
    <row r="30" spans="1:10" s="113" customFormat="1" ht="13.5" customHeight="1">
      <c r="A30" s="1320"/>
      <c r="B30" s="53"/>
      <c r="C30" s="53"/>
      <c r="D30" s="53"/>
      <c r="E30" s="72"/>
      <c r="F30" s="54"/>
      <c r="G30" s="96"/>
      <c r="H30" s="54"/>
      <c r="I30" s="51"/>
      <c r="J30" s="51"/>
    </row>
    <row r="31" spans="1:10" s="113" customFormat="1" ht="13.5" customHeight="1">
      <c r="A31" s="1320"/>
      <c r="B31" s="53"/>
      <c r="C31" s="53"/>
      <c r="D31" s="53"/>
      <c r="E31" s="72"/>
      <c r="F31" s="54"/>
      <c r="G31" s="96"/>
      <c r="H31" s="54"/>
      <c r="I31" s="51"/>
      <c r="J31" s="51"/>
    </row>
    <row r="32" spans="1:10" s="113" customFormat="1" ht="13.5" customHeight="1">
      <c r="A32" s="1320"/>
      <c r="B32" s="53"/>
      <c r="C32" s="53"/>
      <c r="D32" s="53"/>
      <c r="E32" s="72"/>
      <c r="F32" s="54"/>
      <c r="G32" s="96"/>
      <c r="H32" s="54"/>
      <c r="I32" s="51"/>
      <c r="J32" s="51"/>
    </row>
    <row r="33" spans="1:11" s="113" customFormat="1" ht="13.5" customHeight="1">
      <c r="A33" s="1320"/>
      <c r="B33" s="53"/>
      <c r="C33" s="53"/>
      <c r="D33" s="53"/>
      <c r="E33" s="72"/>
      <c r="F33" s="54"/>
      <c r="G33" s="96"/>
      <c r="H33" s="54"/>
      <c r="I33" s="51"/>
      <c r="J33" s="51"/>
    </row>
    <row r="34" spans="1:11" s="113" customFormat="1" ht="13.5" customHeight="1">
      <c r="A34" s="1320"/>
      <c r="B34" s="53"/>
      <c r="C34" s="53"/>
      <c r="D34" s="53"/>
      <c r="E34" s="72"/>
      <c r="F34" s="54"/>
      <c r="G34" s="96"/>
      <c r="H34" s="54"/>
      <c r="I34" s="51"/>
      <c r="J34" s="51"/>
    </row>
    <row r="35" spans="1:11" s="113" customFormat="1" ht="13.5" customHeight="1">
      <c r="A35" s="1320"/>
      <c r="B35" s="53"/>
      <c r="C35" s="53"/>
      <c r="D35" s="53"/>
      <c r="E35" s="72"/>
      <c r="F35" s="54"/>
      <c r="G35" s="96"/>
      <c r="H35" s="54"/>
      <c r="I35" s="51"/>
      <c r="J35" s="51"/>
    </row>
    <row r="36" spans="1:11" s="113" customFormat="1" ht="13.5" customHeight="1">
      <c r="A36" s="1320"/>
      <c r="B36" s="53"/>
      <c r="C36" s="53"/>
      <c r="D36" s="53"/>
      <c r="E36" s="72"/>
      <c r="F36" s="54"/>
      <c r="G36" s="96"/>
      <c r="H36" s="54"/>
      <c r="I36" s="51"/>
      <c r="J36" s="51"/>
    </row>
    <row r="37" spans="1:11" ht="13.5" customHeight="1">
      <c r="H37" s="51"/>
    </row>
    <row r="38" spans="1:11" ht="13.5" customHeight="1">
      <c r="H38" s="51"/>
    </row>
    <row r="39" spans="1:11" ht="13.5" customHeight="1">
      <c r="H39" s="51"/>
    </row>
    <row r="40" spans="1:11" s="72" customFormat="1" ht="13.5" customHeight="1">
      <c r="A40" s="1320"/>
      <c r="B40" s="53"/>
      <c r="C40" s="53"/>
      <c r="D40" s="53"/>
      <c r="F40" s="54"/>
      <c r="G40" s="96"/>
      <c r="H40" s="51"/>
      <c r="I40" s="51"/>
      <c r="J40" s="51"/>
      <c r="K40" s="51"/>
    </row>
    <row r="41" spans="1:11" s="72" customFormat="1" ht="13.5" customHeight="1">
      <c r="A41" s="1320"/>
      <c r="B41" s="53"/>
      <c r="C41" s="53"/>
      <c r="D41" s="53"/>
      <c r="F41" s="54"/>
      <c r="G41" s="96"/>
      <c r="H41" s="51"/>
      <c r="I41" s="51"/>
      <c r="J41" s="51"/>
      <c r="K41" s="51"/>
    </row>
    <row r="42" spans="1:11" s="72" customFormat="1" ht="13.5" customHeight="1">
      <c r="A42" s="1320"/>
      <c r="B42" s="53"/>
      <c r="C42" s="53"/>
      <c r="D42" s="53"/>
      <c r="F42" s="54"/>
      <c r="G42" s="96"/>
      <c r="H42" s="51"/>
      <c r="I42" s="51"/>
      <c r="J42" s="51"/>
      <c r="K42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5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D118"/>
  <sheetViews>
    <sheetView view="pageBreakPreview" topLeftCell="A67" zoomScaleNormal="100" zoomScaleSheetLayoutView="100" workbookViewId="0">
      <selection activeCell="A89" sqref="A89"/>
    </sheetView>
  </sheetViews>
  <sheetFormatPr defaultRowHeight="12.75"/>
  <cols>
    <col min="1" max="1" width="15.28515625" style="48" customWidth="1"/>
    <col min="2" max="2" width="13.7109375" style="49" customWidth="1"/>
    <col min="3" max="3" width="97.7109375" style="15" customWidth="1"/>
    <col min="4" max="4" width="17.28515625" style="15" customWidth="1"/>
    <col min="5" max="16384" width="9.140625" style="15"/>
  </cols>
  <sheetData>
    <row r="1" spans="1:4" s="1" customFormat="1" ht="22.5" customHeight="1">
      <c r="B1" s="2" t="s">
        <v>0</v>
      </c>
    </row>
    <row r="2" spans="1:4" s="6" customFormat="1">
      <c r="A2" s="3"/>
      <c r="B2" s="4"/>
      <c r="C2" s="5"/>
      <c r="D2" s="5"/>
    </row>
    <row r="3" spans="1:4" s="8" customFormat="1">
      <c r="A3" s="3"/>
      <c r="B3" s="7" t="s">
        <v>1</v>
      </c>
      <c r="C3" s="1664" t="s">
        <v>2</v>
      </c>
      <c r="D3" s="1664"/>
    </row>
    <row r="4" spans="1:4" s="8" customFormat="1" ht="15" customHeight="1">
      <c r="A4" s="3"/>
      <c r="B4" s="7" t="s">
        <v>3</v>
      </c>
      <c r="C4" s="9" t="s">
        <v>155</v>
      </c>
      <c r="D4" s="9"/>
    </row>
    <row r="5" spans="1:4" s="8" customFormat="1" ht="15" customHeight="1">
      <c r="A5" s="3"/>
      <c r="B5" s="10"/>
      <c r="C5" s="11"/>
      <c r="D5" s="11"/>
    </row>
    <row r="6" spans="1:4" s="8" customFormat="1" ht="15" customHeight="1">
      <c r="A6" s="3"/>
      <c r="B6" s="12" t="s">
        <v>4</v>
      </c>
      <c r="C6" s="13" t="s">
        <v>5</v>
      </c>
      <c r="D6" s="13"/>
    </row>
    <row r="7" spans="1:4" ht="7.5" customHeight="1" thickBot="1">
      <c r="A7" s="14"/>
      <c r="B7" s="15"/>
      <c r="C7" s="16"/>
      <c r="D7" s="16"/>
    </row>
    <row r="8" spans="1:4" s="9" customFormat="1" ht="15" customHeight="1">
      <c r="A8" s="4"/>
      <c r="B8" s="17" t="s">
        <v>6</v>
      </c>
      <c r="C8" s="777" t="s">
        <v>7</v>
      </c>
      <c r="D8" s="18" t="s">
        <v>148</v>
      </c>
    </row>
    <row r="9" spans="1:4" s="9" customFormat="1" ht="15" customHeight="1" thickBot="1">
      <c r="A9" s="4"/>
      <c r="B9" s="19"/>
      <c r="C9" s="778"/>
      <c r="D9" s="20" t="s">
        <v>8</v>
      </c>
    </row>
    <row r="10" spans="1:4" s="6" customFormat="1" ht="12.95" customHeight="1">
      <c r="A10" s="21" t="s">
        <v>782</v>
      </c>
      <c r="B10" s="22" t="s">
        <v>9</v>
      </c>
      <c r="C10" s="23" t="s">
        <v>10</v>
      </c>
      <c r="D10" s="24">
        <f>'PS 17-21-01'!H45</f>
        <v>0</v>
      </c>
    </row>
    <row r="11" spans="1:4" s="6" customFormat="1" ht="12.95" customHeight="1">
      <c r="A11" s="21" t="s">
        <v>783</v>
      </c>
      <c r="B11" s="25" t="s">
        <v>11</v>
      </c>
      <c r="C11" s="26" t="s">
        <v>12</v>
      </c>
      <c r="D11" s="27">
        <f>'PS 17-21-02'!H45</f>
        <v>0</v>
      </c>
    </row>
    <row r="12" spans="1:4" s="6" customFormat="1" ht="12.95" customHeight="1">
      <c r="A12" s="21" t="s">
        <v>784</v>
      </c>
      <c r="B12" s="25" t="s">
        <v>13</v>
      </c>
      <c r="C12" s="26" t="s">
        <v>14</v>
      </c>
      <c r="D12" s="27">
        <f>'PS 17-21-03'!H45</f>
        <v>0</v>
      </c>
    </row>
    <row r="13" spans="1:4" s="6" customFormat="1" ht="12.95" customHeight="1">
      <c r="A13" s="21" t="s">
        <v>785</v>
      </c>
      <c r="B13" s="25" t="s">
        <v>15</v>
      </c>
      <c r="C13" s="26" t="s">
        <v>16</v>
      </c>
      <c r="D13" s="27">
        <f>'PS 17-21-04'!H45</f>
        <v>0</v>
      </c>
    </row>
    <row r="14" spans="1:4" s="6" customFormat="1">
      <c r="A14" s="21" t="s">
        <v>1391</v>
      </c>
      <c r="B14" s="25" t="s">
        <v>17</v>
      </c>
      <c r="C14" s="26" t="s">
        <v>18</v>
      </c>
      <c r="D14" s="27">
        <f>'PS 17-21-05'!H45</f>
        <v>0</v>
      </c>
    </row>
    <row r="15" spans="1:4" s="6" customFormat="1">
      <c r="A15" s="21" t="s">
        <v>786</v>
      </c>
      <c r="B15" s="28" t="s">
        <v>19</v>
      </c>
      <c r="C15" s="29" t="s">
        <v>20</v>
      </c>
      <c r="D15" s="30">
        <f>'PS 17-21-06'!H45</f>
        <v>0</v>
      </c>
    </row>
    <row r="16" spans="1:4" s="6" customFormat="1" ht="12.95" customHeight="1">
      <c r="A16" s="21" t="s">
        <v>502</v>
      </c>
      <c r="B16" s="25" t="s">
        <v>21</v>
      </c>
      <c r="C16" s="26" t="s">
        <v>22</v>
      </c>
      <c r="D16" s="27">
        <f>'PS 17-22-01'!H37</f>
        <v>0</v>
      </c>
    </row>
    <row r="17" spans="1:4" s="6" customFormat="1" ht="12.95" customHeight="1">
      <c r="A17" s="21" t="s">
        <v>502</v>
      </c>
      <c r="B17" s="25" t="s">
        <v>23</v>
      </c>
      <c r="C17" s="26" t="s">
        <v>24</v>
      </c>
      <c r="D17" s="27">
        <f>'PS 17-22-02'!H36</f>
        <v>0</v>
      </c>
    </row>
    <row r="18" spans="1:4" s="6" customFormat="1" ht="12.95" customHeight="1">
      <c r="A18" s="21" t="s">
        <v>503</v>
      </c>
      <c r="B18" s="25" t="s">
        <v>25</v>
      </c>
      <c r="C18" s="26" t="s">
        <v>26</v>
      </c>
      <c r="D18" s="27">
        <f>'PS 17-22-11'!H20</f>
        <v>0</v>
      </c>
    </row>
    <row r="19" spans="1:4" s="6" customFormat="1" ht="12.95" customHeight="1">
      <c r="A19" s="21" t="s">
        <v>504</v>
      </c>
      <c r="B19" s="25" t="s">
        <v>27</v>
      </c>
      <c r="C19" s="26" t="s">
        <v>28</v>
      </c>
      <c r="D19" s="27">
        <f>'PS 17-22-21'!H34</f>
        <v>0</v>
      </c>
    </row>
    <row r="20" spans="1:4" s="6" customFormat="1" ht="12.95" customHeight="1">
      <c r="A20" s="21" t="s">
        <v>505</v>
      </c>
      <c r="B20" s="25" t="s">
        <v>29</v>
      </c>
      <c r="C20" s="26" t="s">
        <v>30</v>
      </c>
      <c r="D20" s="27">
        <f>'PS 17-22-22'!H34</f>
        <v>0</v>
      </c>
    </row>
    <row r="21" spans="1:4" s="6" customFormat="1" ht="12.95" customHeight="1">
      <c r="A21" s="21" t="s">
        <v>506</v>
      </c>
      <c r="B21" s="25" t="s">
        <v>31</v>
      </c>
      <c r="C21" s="26" t="s">
        <v>32</v>
      </c>
      <c r="D21" s="27">
        <f>'PS 17-22-23'!H34</f>
        <v>0</v>
      </c>
    </row>
    <row r="22" spans="1:4" s="6" customFormat="1" ht="12.95" customHeight="1">
      <c r="A22" s="21" t="s">
        <v>507</v>
      </c>
      <c r="B22" s="25" t="s">
        <v>33</v>
      </c>
      <c r="C22" s="26" t="s">
        <v>34</v>
      </c>
      <c r="D22" s="27">
        <f>'PS 17-22-24'!H34</f>
        <v>0</v>
      </c>
    </row>
    <row r="23" spans="1:4" s="6" customFormat="1" ht="12.95" customHeight="1">
      <c r="A23" s="21" t="s">
        <v>508</v>
      </c>
      <c r="B23" s="25" t="s">
        <v>35</v>
      </c>
      <c r="C23" s="26" t="s">
        <v>36</v>
      </c>
      <c r="D23" s="27">
        <f>'PS 17-22-25'!H34</f>
        <v>0</v>
      </c>
    </row>
    <row r="24" spans="1:4" s="6" customFormat="1" ht="12.95" customHeight="1">
      <c r="A24" s="21" t="s">
        <v>509</v>
      </c>
      <c r="B24" s="25" t="s">
        <v>37</v>
      </c>
      <c r="C24" s="26" t="s">
        <v>38</v>
      </c>
      <c r="D24" s="27">
        <f>'PS 17-22-26'!H34</f>
        <v>0</v>
      </c>
    </row>
    <row r="25" spans="1:4" s="6" customFormat="1" ht="12.95" customHeight="1">
      <c r="A25" s="21" t="s">
        <v>510</v>
      </c>
      <c r="B25" s="25" t="s">
        <v>39</v>
      </c>
      <c r="C25" s="26" t="s">
        <v>40</v>
      </c>
      <c r="D25" s="27">
        <f>'PS 17-22-31'!H43</f>
        <v>0</v>
      </c>
    </row>
    <row r="26" spans="1:4" s="6" customFormat="1" ht="12.95" customHeight="1">
      <c r="A26" s="21" t="s">
        <v>511</v>
      </c>
      <c r="B26" s="25" t="s">
        <v>41</v>
      </c>
      <c r="C26" s="26" t="s">
        <v>42</v>
      </c>
      <c r="D26" s="27">
        <f>'PS 17-22-51'!H40</f>
        <v>0</v>
      </c>
    </row>
    <row r="27" spans="1:4" s="6" customFormat="1" ht="12.95" customHeight="1">
      <c r="A27" s="21"/>
      <c r="B27" s="31" t="s">
        <v>43</v>
      </c>
      <c r="C27" s="32" t="s">
        <v>44</v>
      </c>
      <c r="D27" s="33">
        <f>D28+D29+D30+D31+D32+D33+D34</f>
        <v>0</v>
      </c>
    </row>
    <row r="28" spans="1:4" s="6" customFormat="1" ht="12.95" customHeight="1">
      <c r="A28" s="21" t="s">
        <v>1766</v>
      </c>
      <c r="B28" s="34" t="s">
        <v>1745</v>
      </c>
      <c r="C28" s="35" t="s">
        <v>1746</v>
      </c>
      <c r="D28" s="36">
        <f>'PS 17-22-61.1'!H20</f>
        <v>0</v>
      </c>
    </row>
    <row r="29" spans="1:4" s="6" customFormat="1" ht="12.95" customHeight="1">
      <c r="A29" s="21" t="s">
        <v>1767</v>
      </c>
      <c r="B29" s="34" t="s">
        <v>1747</v>
      </c>
      <c r="C29" s="35" t="s">
        <v>1748</v>
      </c>
      <c r="D29" s="36">
        <f>'PS 17-22-61.2'!H21</f>
        <v>0</v>
      </c>
    </row>
    <row r="30" spans="1:4" s="6" customFormat="1" ht="12.95" customHeight="1">
      <c r="A30" s="21" t="s">
        <v>1768</v>
      </c>
      <c r="B30" s="34" t="s">
        <v>1749</v>
      </c>
      <c r="C30" s="35" t="s">
        <v>1750</v>
      </c>
      <c r="D30" s="36">
        <f>'PS 17-22-61.3'!H21</f>
        <v>0</v>
      </c>
    </row>
    <row r="31" spans="1:4" s="6" customFormat="1" ht="12.95" customHeight="1">
      <c r="A31" s="21" t="s">
        <v>1769</v>
      </c>
      <c r="B31" s="34" t="s">
        <v>1751</v>
      </c>
      <c r="C31" s="35" t="s">
        <v>1752</v>
      </c>
      <c r="D31" s="36">
        <f>'PS 17-22-61.4'!H32</f>
        <v>0</v>
      </c>
    </row>
    <row r="32" spans="1:4" s="6" customFormat="1" ht="12.95" customHeight="1">
      <c r="A32" s="21" t="s">
        <v>1770</v>
      </c>
      <c r="B32" s="34" t="s">
        <v>1753</v>
      </c>
      <c r="C32" s="35" t="s">
        <v>1754</v>
      </c>
      <c r="D32" s="36">
        <f>'PS 17-22-61.5'!H21</f>
        <v>0</v>
      </c>
    </row>
    <row r="33" spans="1:4" s="6" customFormat="1" ht="12.95" customHeight="1">
      <c r="A33" s="21" t="s">
        <v>1771</v>
      </c>
      <c r="B33" s="34" t="s">
        <v>1755</v>
      </c>
      <c r="C33" s="35" t="s">
        <v>1756</v>
      </c>
      <c r="D33" s="36">
        <f>'PS 17-22-61.6'!H36</f>
        <v>0</v>
      </c>
    </row>
    <row r="34" spans="1:4" s="6" customFormat="1" ht="12.95" customHeight="1">
      <c r="A34" s="21" t="s">
        <v>1772</v>
      </c>
      <c r="B34" s="34" t="s">
        <v>1757</v>
      </c>
      <c r="C34" s="35" t="s">
        <v>1758</v>
      </c>
      <c r="D34" s="36">
        <f>'PS 17-22-61.7'!H21</f>
        <v>0</v>
      </c>
    </row>
    <row r="35" spans="1:4" s="6" customFormat="1" ht="12.95" customHeight="1">
      <c r="A35" s="21" t="s">
        <v>1791</v>
      </c>
      <c r="B35" s="34" t="s">
        <v>1788</v>
      </c>
      <c r="C35" s="35" t="s">
        <v>1789</v>
      </c>
      <c r="D35" s="36">
        <f>'PS 17-22-61.8'!H27</f>
        <v>0</v>
      </c>
    </row>
    <row r="36" spans="1:4" s="6" customFormat="1" ht="12.95" customHeight="1">
      <c r="A36" s="3"/>
      <c r="B36" s="31" t="s">
        <v>45</v>
      </c>
      <c r="C36" s="32" t="s">
        <v>46</v>
      </c>
      <c r="D36" s="33">
        <f>D37+D38</f>
        <v>0</v>
      </c>
    </row>
    <row r="37" spans="1:4" s="6" customFormat="1" ht="12.95" customHeight="1">
      <c r="A37" s="21" t="s">
        <v>945</v>
      </c>
      <c r="B37" s="34" t="s">
        <v>928</v>
      </c>
      <c r="C37" s="35" t="s">
        <v>1396</v>
      </c>
      <c r="D37" s="36">
        <f>'PS 17-22-71.1'!H88</f>
        <v>0</v>
      </c>
    </row>
    <row r="38" spans="1:4" s="6" customFormat="1" ht="12.95" customHeight="1">
      <c r="A38" s="21" t="s">
        <v>946</v>
      </c>
      <c r="B38" s="34" t="s">
        <v>943</v>
      </c>
      <c r="C38" s="35" t="s">
        <v>1397</v>
      </c>
      <c r="D38" s="36">
        <f>'PS 17-22-71.2'!H71</f>
        <v>0</v>
      </c>
    </row>
    <row r="39" spans="1:4" s="6" customFormat="1" ht="12.95" customHeight="1">
      <c r="A39" s="21" t="s">
        <v>837</v>
      </c>
      <c r="B39" s="25" t="s">
        <v>47</v>
      </c>
      <c r="C39" s="26" t="s">
        <v>48</v>
      </c>
      <c r="D39" s="27">
        <f>'PS 17-23-41'!H15</f>
        <v>0</v>
      </c>
    </row>
    <row r="40" spans="1:4" s="6" customFormat="1" ht="12.95" customHeight="1">
      <c r="A40" s="21" t="s">
        <v>838</v>
      </c>
      <c r="B40" s="25" t="s">
        <v>49</v>
      </c>
      <c r="C40" s="26" t="s">
        <v>50</v>
      </c>
      <c r="D40" s="27">
        <f>'PS 17-23-42'!H14</f>
        <v>0</v>
      </c>
    </row>
    <row r="41" spans="1:4" s="6" customFormat="1" ht="12.95" customHeight="1">
      <c r="A41" s="21" t="s">
        <v>841</v>
      </c>
      <c r="B41" s="25" t="s">
        <v>51</v>
      </c>
      <c r="C41" s="26" t="s">
        <v>52</v>
      </c>
      <c r="D41" s="27">
        <f>'PS 17-23-51'!H14</f>
        <v>0</v>
      </c>
    </row>
    <row r="42" spans="1:4" s="6" customFormat="1" ht="12.95" customHeight="1">
      <c r="A42" s="21" t="s">
        <v>512</v>
      </c>
      <c r="B42" s="25" t="s">
        <v>53</v>
      </c>
      <c r="C42" s="26" t="s">
        <v>54</v>
      </c>
      <c r="D42" s="27">
        <f>'PS 17-24-01'!H31</f>
        <v>0</v>
      </c>
    </row>
    <row r="43" spans="1:4" s="6" customFormat="1" ht="12.95" customHeight="1">
      <c r="A43" s="21" t="s">
        <v>513</v>
      </c>
      <c r="B43" s="25" t="s">
        <v>55</v>
      </c>
      <c r="C43" s="26" t="s">
        <v>56</v>
      </c>
      <c r="D43" s="27">
        <f>'PS 17-24-02'!H28</f>
        <v>0</v>
      </c>
    </row>
    <row r="44" spans="1:4" s="6" customFormat="1" ht="12.95" customHeight="1">
      <c r="A44" s="21" t="s">
        <v>842</v>
      </c>
      <c r="B44" s="25" t="s">
        <v>57</v>
      </c>
      <c r="C44" s="26" t="s">
        <v>58</v>
      </c>
      <c r="D44" s="27">
        <f>'PS 17-24-03'!H15</f>
        <v>0</v>
      </c>
    </row>
    <row r="45" spans="1:4" s="6" customFormat="1" ht="12.95" customHeight="1">
      <c r="A45" s="21" t="s">
        <v>716</v>
      </c>
      <c r="B45" s="37" t="s">
        <v>59</v>
      </c>
      <c r="C45" s="38" t="s">
        <v>60</v>
      </c>
      <c r="D45" s="39">
        <f>'SO 17-02-01'!H24</f>
        <v>0</v>
      </c>
    </row>
    <row r="46" spans="1:4" s="6" customFormat="1" ht="12.95" customHeight="1">
      <c r="A46" s="21" t="s">
        <v>717</v>
      </c>
      <c r="B46" s="37" t="s">
        <v>61</v>
      </c>
      <c r="C46" s="38" t="s">
        <v>62</v>
      </c>
      <c r="D46" s="39">
        <f>'SO 17-02-11 '!H22</f>
        <v>0</v>
      </c>
    </row>
    <row r="47" spans="1:4" s="6" customFormat="1" ht="12.95" customHeight="1">
      <c r="A47" s="21" t="s">
        <v>718</v>
      </c>
      <c r="B47" s="37" t="s">
        <v>63</v>
      </c>
      <c r="C47" s="38" t="s">
        <v>64</v>
      </c>
      <c r="D47" s="39">
        <f>'SO 17-04-01'!H49</f>
        <v>0</v>
      </c>
    </row>
    <row r="48" spans="1:4" s="6" customFormat="1" ht="12.95" customHeight="1">
      <c r="A48" s="21" t="s">
        <v>1279</v>
      </c>
      <c r="B48" s="37" t="s">
        <v>65</v>
      </c>
      <c r="C48" s="38" t="s">
        <v>66</v>
      </c>
      <c r="D48" s="39">
        <f>'SO 17.04.01.1'!H31</f>
        <v>0</v>
      </c>
    </row>
    <row r="49" spans="1:4" s="6" customFormat="1">
      <c r="A49" s="21" t="s">
        <v>719</v>
      </c>
      <c r="B49" s="37" t="s">
        <v>67</v>
      </c>
      <c r="C49" s="40" t="s">
        <v>68</v>
      </c>
      <c r="D49" s="39">
        <f>'SO 17-05-01 '!H48</f>
        <v>0</v>
      </c>
    </row>
    <row r="50" spans="1:4" s="6" customFormat="1" ht="12.95" customHeight="1">
      <c r="A50" s="21" t="s">
        <v>514</v>
      </c>
      <c r="B50" s="37" t="s">
        <v>69</v>
      </c>
      <c r="C50" s="38" t="s">
        <v>70</v>
      </c>
      <c r="D50" s="39">
        <f>'SO 17-05-01.1'!H14</f>
        <v>0</v>
      </c>
    </row>
    <row r="51" spans="1:4" s="6" customFormat="1" ht="12.95" customHeight="1">
      <c r="A51" s="21" t="s">
        <v>751</v>
      </c>
      <c r="B51" s="37" t="s">
        <v>71</v>
      </c>
      <c r="C51" s="38" t="s">
        <v>72</v>
      </c>
      <c r="D51" s="39">
        <f>'SO 17-06-01'!H46</f>
        <v>0</v>
      </c>
    </row>
    <row r="52" spans="1:4" s="6" customFormat="1" ht="12.95" customHeight="1">
      <c r="A52" s="21" t="s">
        <v>752</v>
      </c>
      <c r="B52" s="37" t="s">
        <v>73</v>
      </c>
      <c r="C52" s="38" t="s">
        <v>74</v>
      </c>
      <c r="D52" s="39">
        <f>'SO 17-06-02'!H47</f>
        <v>0</v>
      </c>
    </row>
    <row r="53" spans="1:4" s="6" customFormat="1" ht="12.95" customHeight="1">
      <c r="A53" s="21" t="s">
        <v>753</v>
      </c>
      <c r="B53" s="37" t="s">
        <v>75</v>
      </c>
      <c r="C53" s="38" t="s">
        <v>76</v>
      </c>
      <c r="D53" s="39">
        <f>'SO 17-06-03'!H45</f>
        <v>0</v>
      </c>
    </row>
    <row r="54" spans="1:4" s="6" customFormat="1" ht="12.95" customHeight="1">
      <c r="A54" s="21" t="s">
        <v>754</v>
      </c>
      <c r="B54" s="37" t="s">
        <v>77</v>
      </c>
      <c r="C54" s="38" t="s">
        <v>78</v>
      </c>
      <c r="D54" s="39">
        <f>'SO 17-06-04'!H49</f>
        <v>0</v>
      </c>
    </row>
    <row r="55" spans="1:4" s="6" customFormat="1" ht="12.95" customHeight="1">
      <c r="A55" s="21" t="s">
        <v>755</v>
      </c>
      <c r="B55" s="37" t="s">
        <v>79</v>
      </c>
      <c r="C55" s="38" t="s">
        <v>80</v>
      </c>
      <c r="D55" s="39">
        <f>'SO 17-06-05'!H46</f>
        <v>0</v>
      </c>
    </row>
    <row r="56" spans="1:4" s="6" customFormat="1" ht="12.95" customHeight="1">
      <c r="A56" s="21" t="s">
        <v>756</v>
      </c>
      <c r="B56" s="37" t="s">
        <v>81</v>
      </c>
      <c r="C56" s="38" t="s">
        <v>82</v>
      </c>
      <c r="D56" s="39">
        <f>'SO 17-06-06'!H42</f>
        <v>0</v>
      </c>
    </row>
    <row r="57" spans="1:4" s="6" customFormat="1" ht="12.95" customHeight="1">
      <c r="A57" s="21" t="s">
        <v>556</v>
      </c>
      <c r="B57" s="37" t="s">
        <v>83</v>
      </c>
      <c r="C57" s="38" t="s">
        <v>84</v>
      </c>
      <c r="D57" s="39">
        <f>'SO 17-07-03'!H32</f>
        <v>0</v>
      </c>
    </row>
    <row r="58" spans="1:4" s="6" customFormat="1" ht="12.95" customHeight="1">
      <c r="A58" s="21" t="s">
        <v>557</v>
      </c>
      <c r="B58" s="37" t="s">
        <v>85</v>
      </c>
      <c r="C58" s="38" t="s">
        <v>544</v>
      </c>
      <c r="D58" s="39">
        <f>'SO 17-07-04'!H32</f>
        <v>0</v>
      </c>
    </row>
    <row r="59" spans="1:4" s="6" customFormat="1" ht="12.95" customHeight="1">
      <c r="A59" s="21" t="s">
        <v>558</v>
      </c>
      <c r="B59" s="37" t="s">
        <v>87</v>
      </c>
      <c r="C59" s="38" t="s">
        <v>86</v>
      </c>
      <c r="D59" s="39">
        <f>'SO 17-07-05'!H32</f>
        <v>0</v>
      </c>
    </row>
    <row r="60" spans="1:4" s="6" customFormat="1" ht="12.95" customHeight="1">
      <c r="A60" s="21" t="s">
        <v>559</v>
      </c>
      <c r="B60" s="37" t="s">
        <v>89</v>
      </c>
      <c r="C60" s="38" t="s">
        <v>88</v>
      </c>
      <c r="D60" s="39">
        <f>'SO 17-07-06'!H32</f>
        <v>0</v>
      </c>
    </row>
    <row r="61" spans="1:4" s="6" customFormat="1" ht="12.95" customHeight="1">
      <c r="A61" s="21" t="s">
        <v>560</v>
      </c>
      <c r="B61" s="37" t="s">
        <v>91</v>
      </c>
      <c r="C61" s="38" t="s">
        <v>90</v>
      </c>
      <c r="D61" s="39">
        <f>'SO 17-07-07'!H32</f>
        <v>0</v>
      </c>
    </row>
    <row r="62" spans="1:4" s="6" customFormat="1" ht="12.95" customHeight="1">
      <c r="A62" s="21" t="s">
        <v>641</v>
      </c>
      <c r="B62" s="37" t="s">
        <v>92</v>
      </c>
      <c r="C62" s="38" t="s">
        <v>93</v>
      </c>
      <c r="D62" s="39">
        <f>'SO 17-07-31 '!H68</f>
        <v>0</v>
      </c>
    </row>
    <row r="63" spans="1:4" s="6" customFormat="1" ht="12.95" customHeight="1">
      <c r="A63" s="21" t="s">
        <v>1384</v>
      </c>
      <c r="B63" s="37" t="s">
        <v>94</v>
      </c>
      <c r="C63" s="38" t="s">
        <v>95</v>
      </c>
      <c r="D63" s="39">
        <f>'SO 17-07-51'!H36</f>
        <v>0</v>
      </c>
    </row>
    <row r="64" spans="1:4" s="6" customFormat="1" ht="12.95" customHeight="1">
      <c r="A64" s="21" t="s">
        <v>561</v>
      </c>
      <c r="B64" s="37" t="s">
        <v>96</v>
      </c>
      <c r="C64" s="38" t="s">
        <v>97</v>
      </c>
      <c r="D64" s="39">
        <f>'SO 17-07-61 '!H19</f>
        <v>0</v>
      </c>
    </row>
    <row r="65" spans="1:4" s="6" customFormat="1" ht="12.95" customHeight="1">
      <c r="A65" s="21" t="s">
        <v>562</v>
      </c>
      <c r="B65" s="37" t="s">
        <v>98</v>
      </c>
      <c r="C65" s="38" t="s">
        <v>99</v>
      </c>
      <c r="D65" s="39">
        <f>'SO 17-07-62 '!H15</f>
        <v>0</v>
      </c>
    </row>
    <row r="66" spans="1:4" s="6" customFormat="1" ht="12.95" customHeight="1">
      <c r="A66" s="21" t="s">
        <v>1782</v>
      </c>
      <c r="B66" s="31" t="s">
        <v>1773</v>
      </c>
      <c r="C66" s="32" t="s">
        <v>1774</v>
      </c>
      <c r="D66" s="33">
        <f>'SO 17-07-62.1'!H28</f>
        <v>0</v>
      </c>
    </row>
    <row r="67" spans="1:4" s="6" customFormat="1" ht="12.95" customHeight="1">
      <c r="A67" s="3"/>
      <c r="B67" s="31" t="s">
        <v>100</v>
      </c>
      <c r="C67" s="32" t="s">
        <v>101</v>
      </c>
      <c r="D67" s="33">
        <f>D68+D69+D70+D71+D72</f>
        <v>0</v>
      </c>
    </row>
    <row r="68" spans="1:4" s="6" customFormat="1" ht="12.95" customHeight="1">
      <c r="A68" s="21" t="s">
        <v>970</v>
      </c>
      <c r="B68" s="34" t="s">
        <v>919</v>
      </c>
      <c r="C68" s="35" t="s">
        <v>1398</v>
      </c>
      <c r="D68" s="36">
        <f>'SO 17-08-01-1'!H33</f>
        <v>0</v>
      </c>
    </row>
    <row r="69" spans="1:4" s="6" customFormat="1" ht="12.95" customHeight="1">
      <c r="A69" s="21" t="s">
        <v>971</v>
      </c>
      <c r="B69" s="34" t="s">
        <v>920</v>
      </c>
      <c r="C69" s="35" t="s">
        <v>1399</v>
      </c>
      <c r="D69" s="36">
        <f>'SO 17-08-01-2'!H40</f>
        <v>0</v>
      </c>
    </row>
    <row r="70" spans="1:4" s="6" customFormat="1" ht="12.95" customHeight="1">
      <c r="A70" s="21" t="s">
        <v>972</v>
      </c>
      <c r="B70" s="34" t="s">
        <v>921</v>
      </c>
      <c r="C70" s="35" t="s">
        <v>1400</v>
      </c>
      <c r="D70" s="36">
        <f>'SO 17-08-01-3'!H31</f>
        <v>0</v>
      </c>
    </row>
    <row r="71" spans="1:4" s="6" customFormat="1" ht="12.95" customHeight="1">
      <c r="A71" s="21" t="s">
        <v>973</v>
      </c>
      <c r="B71" s="34" t="s">
        <v>922</v>
      </c>
      <c r="C71" s="35" t="s">
        <v>1402</v>
      </c>
      <c r="D71" s="36">
        <f>'SO 17-08-01-4'!H31</f>
        <v>0</v>
      </c>
    </row>
    <row r="72" spans="1:4" s="6" customFormat="1" ht="12.95" customHeight="1">
      <c r="A72" s="21" t="s">
        <v>1271</v>
      </c>
      <c r="B72" s="34" t="s">
        <v>1250</v>
      </c>
      <c r="C72" s="35" t="s">
        <v>1401</v>
      </c>
      <c r="D72" s="36">
        <f>'SO 17-08-01-5'!H14</f>
        <v>0</v>
      </c>
    </row>
    <row r="73" spans="1:4" s="6" customFormat="1" ht="12.95" customHeight="1">
      <c r="A73" s="21" t="s">
        <v>867</v>
      </c>
      <c r="B73" s="31" t="s">
        <v>102</v>
      </c>
      <c r="C73" s="32" t="s">
        <v>103</v>
      </c>
      <c r="D73" s="33">
        <f>'SO 17-08-11'!H36</f>
        <v>0</v>
      </c>
    </row>
    <row r="74" spans="1:4" s="6" customFormat="1" ht="12.95" customHeight="1">
      <c r="A74" s="21" t="s">
        <v>886</v>
      </c>
      <c r="B74" s="31" t="s">
        <v>104</v>
      </c>
      <c r="C74" s="32" t="s">
        <v>105</v>
      </c>
      <c r="D74" s="33">
        <f>'SO 17.08.21'!H42</f>
        <v>0</v>
      </c>
    </row>
    <row r="75" spans="1:4" s="6" customFormat="1" ht="12.95" customHeight="1">
      <c r="A75" s="21" t="s">
        <v>887</v>
      </c>
      <c r="B75" s="31" t="s">
        <v>149</v>
      </c>
      <c r="C75" s="32" t="s">
        <v>150</v>
      </c>
      <c r="D75" s="33">
        <f>'SO 17.08.21.1'!H29</f>
        <v>0</v>
      </c>
    </row>
    <row r="76" spans="1:4" s="6" customFormat="1" ht="12.95" customHeight="1">
      <c r="A76" s="3"/>
      <c r="B76" s="31" t="s">
        <v>106</v>
      </c>
      <c r="C76" s="32" t="s">
        <v>107</v>
      </c>
      <c r="D76" s="33">
        <f>D77+D78+D79+D80+D81+D82+D83+D84</f>
        <v>0</v>
      </c>
    </row>
    <row r="77" spans="1:4" s="6" customFormat="1" ht="12.95" customHeight="1">
      <c r="A77" s="21" t="s">
        <v>912</v>
      </c>
      <c r="B77" s="34" t="s">
        <v>888</v>
      </c>
      <c r="C77" s="35" t="s">
        <v>1403</v>
      </c>
      <c r="D77" s="36">
        <f>'SO 17-09-01.1'!H27</f>
        <v>0</v>
      </c>
    </row>
    <row r="78" spans="1:4" s="6" customFormat="1" ht="12.95" customHeight="1">
      <c r="A78" s="21" t="s">
        <v>971</v>
      </c>
      <c r="B78" s="34" t="s">
        <v>889</v>
      </c>
      <c r="C78" s="35" t="s">
        <v>1404</v>
      </c>
      <c r="D78" s="36">
        <f>'SO 17-09-01.2'!H27</f>
        <v>0</v>
      </c>
    </row>
    <row r="79" spans="1:4" s="6" customFormat="1" ht="12.95" customHeight="1">
      <c r="A79" s="21" t="s">
        <v>913</v>
      </c>
      <c r="B79" s="34" t="s">
        <v>890</v>
      </c>
      <c r="C79" s="35" t="s">
        <v>1405</v>
      </c>
      <c r="D79" s="36">
        <f>'SO 17-09-01.3'!H22</f>
        <v>0</v>
      </c>
    </row>
    <row r="80" spans="1:4" s="6" customFormat="1" ht="12.95" customHeight="1">
      <c r="A80" s="21" t="s">
        <v>914</v>
      </c>
      <c r="B80" s="34" t="s">
        <v>891</v>
      </c>
      <c r="C80" s="35" t="s">
        <v>1406</v>
      </c>
      <c r="D80" s="36">
        <f>'SO 17-09-01.4'!H22</f>
        <v>0</v>
      </c>
    </row>
    <row r="81" spans="1:4" s="6" customFormat="1" ht="12.95" customHeight="1">
      <c r="A81" s="21" t="s">
        <v>915</v>
      </c>
      <c r="B81" s="34" t="s">
        <v>892</v>
      </c>
      <c r="C81" s="35" t="s">
        <v>1407</v>
      </c>
      <c r="D81" s="36">
        <f>'SO 17-09-01.5'!H22</f>
        <v>0</v>
      </c>
    </row>
    <row r="82" spans="1:4" s="6" customFormat="1" ht="12.95" customHeight="1">
      <c r="A82" s="21" t="s">
        <v>916</v>
      </c>
      <c r="B82" s="34" t="s">
        <v>893</v>
      </c>
      <c r="C82" s="35" t="s">
        <v>1408</v>
      </c>
      <c r="D82" s="36">
        <f>'SO 17-09-01.6'!H22</f>
        <v>0</v>
      </c>
    </row>
    <row r="83" spans="1:4" s="6" customFormat="1" ht="12.95" customHeight="1">
      <c r="A83" s="21" t="s">
        <v>917</v>
      </c>
      <c r="B83" s="34" t="s">
        <v>894</v>
      </c>
      <c r="C83" s="35" t="s">
        <v>1409</v>
      </c>
      <c r="D83" s="36">
        <f>'SO 17-09-01.7'!H22</f>
        <v>0</v>
      </c>
    </row>
    <row r="84" spans="1:4" s="6" customFormat="1" ht="12.95" customHeight="1">
      <c r="A84" s="21" t="s">
        <v>918</v>
      </c>
      <c r="B84" s="34" t="s">
        <v>895</v>
      </c>
      <c r="C84" s="35" t="s">
        <v>1410</v>
      </c>
      <c r="D84" s="36">
        <f>'SO 17-09-01.8'!H22</f>
        <v>0</v>
      </c>
    </row>
    <row r="85" spans="1:4" s="6" customFormat="1" ht="12.95" customHeight="1">
      <c r="A85" s="21" t="s">
        <v>1361</v>
      </c>
      <c r="B85" s="37" t="s">
        <v>108</v>
      </c>
      <c r="C85" s="38" t="s">
        <v>109</v>
      </c>
      <c r="D85" s="39">
        <f>'SO 17-12-01'!H66</f>
        <v>0</v>
      </c>
    </row>
    <row r="86" spans="1:4" s="6" customFormat="1" ht="12.95" customHeight="1">
      <c r="A86" s="21" t="s">
        <v>1381</v>
      </c>
      <c r="B86" s="37" t="s">
        <v>110</v>
      </c>
      <c r="C86" s="38" t="s">
        <v>111</v>
      </c>
      <c r="D86" s="39">
        <f>'SO 17-12-03'!H64</f>
        <v>0</v>
      </c>
    </row>
    <row r="87" spans="1:4" s="6" customFormat="1" ht="12.95" customHeight="1">
      <c r="A87" s="21" t="s">
        <v>1801</v>
      </c>
      <c r="B87" s="37" t="s">
        <v>1793</v>
      </c>
      <c r="C87" s="38" t="s">
        <v>1794</v>
      </c>
      <c r="D87" s="39">
        <f>'SO 17-12-03.1'!H29</f>
        <v>0</v>
      </c>
    </row>
    <row r="88" spans="1:4" s="6" customFormat="1" ht="12.95" customHeight="1">
      <c r="A88" s="3"/>
      <c r="B88" s="37" t="s">
        <v>112</v>
      </c>
      <c r="C88" s="38" t="s">
        <v>113</v>
      </c>
      <c r="D88" s="39">
        <f>D89+D90+D91+D92+D93+D94</f>
        <v>0</v>
      </c>
    </row>
    <row r="89" spans="1:4" s="6" customFormat="1" ht="12.95" customHeight="1">
      <c r="A89" s="21" t="s">
        <v>1243</v>
      </c>
      <c r="B89" s="41" t="s">
        <v>974</v>
      </c>
      <c r="C89" s="42" t="s">
        <v>1411</v>
      </c>
      <c r="D89" s="43">
        <f>'SO 17-20-01.1'!H141</f>
        <v>0</v>
      </c>
    </row>
    <row r="90" spans="1:4" s="6" customFormat="1" ht="12.95" customHeight="1">
      <c r="A90" s="21" t="s">
        <v>1244</v>
      </c>
      <c r="B90" s="41" t="s">
        <v>1128</v>
      </c>
      <c r="C90" s="42" t="s">
        <v>1412</v>
      </c>
      <c r="D90" s="43">
        <f>'SO 17-20-01.2'!H21</f>
        <v>0</v>
      </c>
    </row>
    <row r="91" spans="1:4" s="6" customFormat="1" ht="12.95" customHeight="1">
      <c r="A91" s="21" t="s">
        <v>1245</v>
      </c>
      <c r="B91" s="41" t="s">
        <v>1140</v>
      </c>
      <c r="C91" s="42" t="s">
        <v>1417</v>
      </c>
      <c r="D91" s="43">
        <f>'SO 17-20-01.3'!H42</f>
        <v>0</v>
      </c>
    </row>
    <row r="92" spans="1:4" s="6" customFormat="1" ht="12.95" customHeight="1">
      <c r="A92" s="21" t="s">
        <v>1246</v>
      </c>
      <c r="B92" s="41" t="s">
        <v>1173</v>
      </c>
      <c r="C92" s="42" t="s">
        <v>1414</v>
      </c>
      <c r="D92" s="43">
        <f>'SO 17-20-01.4'!H61</f>
        <v>0</v>
      </c>
    </row>
    <row r="93" spans="1:4" s="6" customFormat="1" ht="12.95" customHeight="1">
      <c r="A93" s="21" t="s">
        <v>1247</v>
      </c>
      <c r="B93" s="41" t="s">
        <v>1219</v>
      </c>
      <c r="C93" s="42" t="s">
        <v>1415</v>
      </c>
      <c r="D93" s="43">
        <f>'SO 17-20-01.5'!H19</f>
        <v>0</v>
      </c>
    </row>
    <row r="94" spans="1:4" s="6" customFormat="1" ht="12.95" customHeight="1">
      <c r="A94" s="21" t="s">
        <v>1248</v>
      </c>
      <c r="B94" s="41" t="s">
        <v>1226</v>
      </c>
      <c r="C94" s="42" t="s">
        <v>1416</v>
      </c>
      <c r="D94" s="43">
        <f>'SO 17-20-01.6'!H21</f>
        <v>0</v>
      </c>
    </row>
    <row r="95" spans="1:4" s="6" customFormat="1" ht="12.95" customHeight="1">
      <c r="A95" s="21" t="s">
        <v>843</v>
      </c>
      <c r="B95" s="37" t="s">
        <v>114</v>
      </c>
      <c r="C95" s="38" t="s">
        <v>115</v>
      </c>
      <c r="D95" s="39">
        <f>'SO 17-20-11'!H31</f>
        <v>0</v>
      </c>
    </row>
    <row r="96" spans="1:4" s="6" customFormat="1" ht="12.95" customHeight="1">
      <c r="A96" s="3"/>
      <c r="B96" s="37" t="s">
        <v>116</v>
      </c>
      <c r="C96" s="38" t="s">
        <v>117</v>
      </c>
      <c r="D96" s="39">
        <f>D97+D98</f>
        <v>0</v>
      </c>
    </row>
    <row r="97" spans="1:4" s="6" customFormat="1" ht="12.95" customHeight="1">
      <c r="A97" s="21" t="s">
        <v>1249</v>
      </c>
      <c r="B97" s="41" t="s">
        <v>1385</v>
      </c>
      <c r="C97" s="42" t="s">
        <v>1411</v>
      </c>
      <c r="D97" s="43">
        <f>'SO 17-20-21.1'!H51</f>
        <v>0</v>
      </c>
    </row>
    <row r="98" spans="1:4" s="6" customFormat="1" ht="12.95" customHeight="1">
      <c r="A98" s="21" t="s">
        <v>1267</v>
      </c>
      <c r="B98" s="41" t="s">
        <v>1386</v>
      </c>
      <c r="C98" s="42" t="s">
        <v>1413</v>
      </c>
      <c r="D98" s="43">
        <f>'SO 17-20-21.3'!H22</f>
        <v>0</v>
      </c>
    </row>
    <row r="99" spans="1:4" s="6" customFormat="1" ht="12.95" customHeight="1">
      <c r="A99" s="21" t="s">
        <v>515</v>
      </c>
      <c r="B99" s="37" t="s">
        <v>118</v>
      </c>
      <c r="C99" s="38" t="s">
        <v>119</v>
      </c>
      <c r="D99" s="39">
        <f>'SO 17-23-01'!H31</f>
        <v>0</v>
      </c>
    </row>
    <row r="100" spans="1:4" s="6" customFormat="1" ht="12.95" customHeight="1">
      <c r="A100" s="21" t="s">
        <v>584</v>
      </c>
      <c r="B100" s="37" t="s">
        <v>120</v>
      </c>
      <c r="C100" s="38" t="s">
        <v>121</v>
      </c>
      <c r="D100" s="39">
        <f>'SO 17-23-02'!H24</f>
        <v>0</v>
      </c>
    </row>
    <row r="101" spans="1:4" s="6" customFormat="1" ht="12.95" customHeight="1">
      <c r="A101" s="21" t="s">
        <v>585</v>
      </c>
      <c r="B101" s="31" t="s">
        <v>122</v>
      </c>
      <c r="C101" s="32" t="s">
        <v>123</v>
      </c>
      <c r="D101" s="33">
        <f>'SO 17-23-21'!H21</f>
        <v>0</v>
      </c>
    </row>
    <row r="102" spans="1:4" s="6" customFormat="1" ht="12.95" customHeight="1">
      <c r="A102" s="21" t="s">
        <v>586</v>
      </c>
      <c r="B102" s="31" t="s">
        <v>573</v>
      </c>
      <c r="C102" s="32" t="s">
        <v>574</v>
      </c>
      <c r="D102" s="33">
        <f>'SO 17-23-21.1'!H24</f>
        <v>0</v>
      </c>
    </row>
    <row r="103" spans="1:4" s="6" customFormat="1" ht="12.95" customHeight="1">
      <c r="A103" s="21" t="s">
        <v>587</v>
      </c>
      <c r="B103" s="31" t="s">
        <v>580</v>
      </c>
      <c r="C103" s="32" t="s">
        <v>581</v>
      </c>
      <c r="D103" s="33">
        <f>'SO 17-23-21.2'!H22</f>
        <v>0</v>
      </c>
    </row>
    <row r="104" spans="1:4" s="6" customFormat="1" ht="12.95" customHeight="1">
      <c r="A104" s="21" t="s">
        <v>1285</v>
      </c>
      <c r="B104" s="31" t="s">
        <v>124</v>
      </c>
      <c r="C104" s="32" t="s">
        <v>125</v>
      </c>
      <c r="D104" s="33">
        <f>'SO 17-23-31'!H24</f>
        <v>0</v>
      </c>
    </row>
    <row r="105" spans="1:4" s="6" customFormat="1" ht="12.95" customHeight="1">
      <c r="A105" s="21" t="s">
        <v>516</v>
      </c>
      <c r="B105" s="37" t="s">
        <v>126</v>
      </c>
      <c r="C105" s="38" t="s">
        <v>127</v>
      </c>
      <c r="D105" s="39">
        <f>'SO 17-23-41'!H45</f>
        <v>0</v>
      </c>
    </row>
    <row r="106" spans="1:4" s="6" customFormat="1" ht="12.95" customHeight="1">
      <c r="A106" s="21" t="s">
        <v>841</v>
      </c>
      <c r="B106" s="37" t="s">
        <v>128</v>
      </c>
      <c r="C106" s="38" t="s">
        <v>129</v>
      </c>
      <c r="D106" s="39">
        <f>'SO 17-23-51'!H22</f>
        <v>0</v>
      </c>
    </row>
    <row r="107" spans="1:4" s="6" customFormat="1" ht="12.95" customHeight="1">
      <c r="A107" s="21" t="s">
        <v>517</v>
      </c>
      <c r="B107" s="31" t="s">
        <v>130</v>
      </c>
      <c r="C107" s="32" t="s">
        <v>131</v>
      </c>
      <c r="D107" s="33">
        <f>'SO 17-23-61'!H31</f>
        <v>0</v>
      </c>
    </row>
    <row r="108" spans="1:4" s="6" customFormat="1" ht="12.95" customHeight="1">
      <c r="A108" s="21" t="s">
        <v>1268</v>
      </c>
      <c r="B108" s="31" t="s">
        <v>132</v>
      </c>
      <c r="C108" s="32" t="s">
        <v>133</v>
      </c>
      <c r="D108" s="33">
        <f>'SO 17-25-01'!H28</f>
        <v>0</v>
      </c>
    </row>
    <row r="109" spans="1:4" s="6" customFormat="1" ht="12.95" customHeight="1">
      <c r="A109" s="21" t="s">
        <v>1269</v>
      </c>
      <c r="B109" s="37" t="s">
        <v>134</v>
      </c>
      <c r="C109" s="38" t="s">
        <v>135</v>
      </c>
      <c r="D109" s="39">
        <f>'SO 17-25-02'!H28</f>
        <v>0</v>
      </c>
    </row>
    <row r="110" spans="1:4" s="6" customFormat="1" ht="12.95" customHeight="1">
      <c r="A110" s="21" t="s">
        <v>1270</v>
      </c>
      <c r="B110" s="31" t="s">
        <v>136</v>
      </c>
      <c r="C110" s="32" t="s">
        <v>137</v>
      </c>
      <c r="D110" s="33">
        <f>'SO 17-25-03'!H29</f>
        <v>0</v>
      </c>
    </row>
    <row r="111" spans="1:4" s="6" customFormat="1" ht="12.95" customHeight="1">
      <c r="A111" s="21" t="s">
        <v>518</v>
      </c>
      <c r="B111" s="37" t="s">
        <v>138</v>
      </c>
      <c r="C111" s="38" t="s">
        <v>139</v>
      </c>
      <c r="D111" s="39">
        <f>'SO 17-26-01'!H52</f>
        <v>0</v>
      </c>
    </row>
    <row r="112" spans="1:4" s="6" customFormat="1" ht="12.95" customHeight="1">
      <c r="A112" s="21" t="s">
        <v>519</v>
      </c>
      <c r="B112" s="37" t="s">
        <v>140</v>
      </c>
      <c r="C112" s="38" t="s">
        <v>141</v>
      </c>
      <c r="D112" s="39">
        <f>'SO 17-26-02'!H37</f>
        <v>0</v>
      </c>
    </row>
    <row r="113" spans="1:4" s="6" customFormat="1" ht="15" customHeight="1" thickBot="1">
      <c r="A113" s="21" t="s">
        <v>520</v>
      </c>
      <c r="B113" s="44" t="s">
        <v>142</v>
      </c>
      <c r="C113" s="45" t="s">
        <v>143</v>
      </c>
      <c r="D113" s="46">
        <f>'SO 17-26-03'!H20</f>
        <v>0</v>
      </c>
    </row>
    <row r="114" spans="1:4" s="6" customFormat="1" ht="24.75" customHeight="1" thickBot="1">
      <c r="A114" s="3"/>
      <c r="B114" s="1674" t="s">
        <v>144</v>
      </c>
      <c r="C114" s="1675"/>
      <c r="D114" s="47">
        <f>D116+D117+D118</f>
        <v>0</v>
      </c>
    </row>
    <row r="115" spans="1:4" ht="13.5" thickBot="1">
      <c r="A115" s="14"/>
      <c r="B115" s="48"/>
      <c r="C115" s="49"/>
      <c r="D115" s="50"/>
    </row>
    <row r="116" spans="1:4" ht="13.5" thickBot="1">
      <c r="A116" s="14"/>
      <c r="B116" s="1676" t="s">
        <v>145</v>
      </c>
      <c r="C116" s="1677"/>
      <c r="D116" s="781">
        <f>SUM(D45:D65)+SUM(D85:D88,D95:D96,D99:D100)+SUM(D105:D106)+SUM(D109)+SUM(D111:D113)</f>
        <v>0</v>
      </c>
    </row>
    <row r="117" spans="1:4" ht="13.5" thickBot="1">
      <c r="B117" s="1670" t="s">
        <v>146</v>
      </c>
      <c r="C117" s="1671"/>
      <c r="D117" s="779">
        <f>SUM(D10:D26)+SUM(D39:D44)</f>
        <v>0</v>
      </c>
    </row>
    <row r="118" spans="1:4" ht="13.5" thickBot="1">
      <c r="B118" s="1672" t="s">
        <v>147</v>
      </c>
      <c r="C118" s="1673"/>
      <c r="D118" s="780">
        <f>SUM(D27:D36)+SUM(D67,D73:D76)+SUM(D101:D104)+SUM(D107:D108,D110)</f>
        <v>0</v>
      </c>
    </row>
  </sheetData>
  <sheetProtection password="CC33" sheet="1" objects="1" scenarios="1"/>
  <dataConsolidate/>
  <mergeCells count="5">
    <mergeCell ref="B117:C117"/>
    <mergeCell ref="B118:C118"/>
    <mergeCell ref="C3:D3"/>
    <mergeCell ref="B114:C114"/>
    <mergeCell ref="B116:C116"/>
  </mergeCells>
  <hyperlinks>
    <hyperlink ref="A16" location="'PS 17-22-01'!A1" display="'PS 17-22-01'!A1"/>
    <hyperlink ref="A18" location="'PS 17-22-11'!A1" display="'PS 17-22-11'!A1"/>
    <hyperlink ref="A19" location="'PS 17-22-21'!A1" display="'PS 17-22-21'!A1"/>
    <hyperlink ref="A20" location="'PS 17-22-22'!A1" display="'PS 17-22-22'!A1"/>
    <hyperlink ref="A21" location="'PS 17-22-23'!A1" display="'PS 17-22-23'!A1"/>
    <hyperlink ref="A22" location="'PS 17-22-24'!A1" display="'PS 17-22-24'!A1"/>
    <hyperlink ref="A23" location="'PS 17-22-25'!A1" display="'PS 17-22-25'!A1"/>
    <hyperlink ref="A24" location="'PS 17-22-26'!A1" display="'PS 17-22-26'!A1"/>
    <hyperlink ref="A25" location="'PS 17-22-31'!A1" display="'PS 17-22-31'!A1"/>
    <hyperlink ref="A26" location="'PS 17-22-51'!A1" display="'PS 17-22-51'!A1"/>
    <hyperlink ref="A42" location="'PS 17-24-01'!A1" display="'PS 17-24-01'!A1"/>
    <hyperlink ref="A43" location="'PS 17-24-02'!A1" display="'PS 17-24-02'!A1"/>
    <hyperlink ref="A50" location="'SO 17-05-01.1'!A1" display="'SO 17-05-01.1'!A1"/>
    <hyperlink ref="A99" location="'SO 17-23-01'!A1" display="'SO 17-23-01'!A1"/>
    <hyperlink ref="A105" location="'SO 17-23-41'!A1" display="'SO 17-23-41'!A1"/>
    <hyperlink ref="A107" location="'SO 17-23-61'!A1" display="'SO 17-23-61'!A1"/>
    <hyperlink ref="A111" location="'SO 17-26-01'!A1" display="'SO 17-26-01'!A1"/>
    <hyperlink ref="A112" location="'SO 17-26-02'!A1" display="'SO 17-26-02'!A1"/>
    <hyperlink ref="A113" location="'SO 17-26-03'!A1" display="'SO 17-26-03'!A1"/>
    <hyperlink ref="A57" location="'SO 17-07-03'!A1" display="'SO 17-07-03'!A1"/>
    <hyperlink ref="A58" location="'SO 17-07-04'!A1" display="'SO 17-07-04'!A1"/>
    <hyperlink ref="A59" location="'SO 17-07-05'!A1" display="'SO 17-07-05'!A1"/>
    <hyperlink ref="A60" location="'SO 17-07-06'!A1" display="'SO 17-07-06'!A1"/>
    <hyperlink ref="A61" location="'SO 17-07-07'!A1" display="'SO 17-07-07'!A1"/>
    <hyperlink ref="A64" location="'SO 17-07-61 '!A1" display="'SO 17-07-61 '!A1"/>
    <hyperlink ref="A65" location="'SO 17-07-62 '!A1" display="'SO 17-07-62 '!A1"/>
    <hyperlink ref="A100" location="'SO 17-23-02'!A1" display="'SO 17-23-02'!A1"/>
    <hyperlink ref="A101" location="'SO 17-23-21'!A1" display="'SO 17-23-21'!A1"/>
    <hyperlink ref="A102" location="'SO 17-23-21.1'!A1" display="'SO 17-23-21.1'!A1"/>
    <hyperlink ref="A103" location="'SO 17-23-21.2'!A1" display="'SO 17-23-21.2'!A1"/>
    <hyperlink ref="A62" location="'SO 17-07-31 '!A1" display="'SO 17-07-31 '!A1"/>
    <hyperlink ref="A45" location="'SO 17-02-01'!A1" display="'SO 17-02-01'!A1"/>
    <hyperlink ref="A46" location="'SO 17-02-11 '!A1" display="'SO 17-02-11 '!A1"/>
    <hyperlink ref="A47" location="'SO 17-04-01'!A1" display="'SO 17-04-01'!A1"/>
    <hyperlink ref="A49" location="'SO 17-05-01 '!A1" display="'SO 17-05-01 '!A1"/>
    <hyperlink ref="A51" location="'SO 17-06-01'!A1" display="'SO 17-06-01'!A1"/>
    <hyperlink ref="A52" location="'SO 17-06-02'!A1" display="'SO 17-06-02'!A1"/>
    <hyperlink ref="A53" location="'SO 17-06-03'!A1" display="'SO 17-06-03'!A1"/>
    <hyperlink ref="A54" location="'SO 17-06-04'!A1" display="'SO 17-06-04'!A1"/>
    <hyperlink ref="A55" location="'SO 17-06-05'!A1" display="'SO 17-06-05'!A1"/>
    <hyperlink ref="A56" location="'SO 17-06-06'!A1" display="'SO 17-06-06'!A1"/>
    <hyperlink ref="A10" location="'PS 17-21-01'!A1" display="'PS 17-21-01'!A1"/>
    <hyperlink ref="A11" location="'PS 17-21-02'!A1" display="'PS 17-21-02'!A1"/>
    <hyperlink ref="A12" location="'PS 17-21-03'!A1" display="'PS 17-21-03'!A1"/>
    <hyperlink ref="A13" location="'PS 17-21-04'!A1" display="'PS 17-21-04'!A1"/>
    <hyperlink ref="A15" location="'PS 17-21-06'!A1" display="'PS 17-21-06'!A1"/>
    <hyperlink ref="A17" location="'PS 17-22-01'!A1" display="'PS 17-22-01'!A1"/>
    <hyperlink ref="A39" location="'PS 17-23-41'!A1" display="'PS 17-23-41'!A1"/>
    <hyperlink ref="A40" location="'PS 17-23-42'!A1" display="'PS 17-23-42'!A1"/>
    <hyperlink ref="A41" location="'PS 17-23-51'!A1" display="'PS 17-23-51'!A1"/>
    <hyperlink ref="A44" location="'PS 17-24-03'!A1" display="'PS 17-24-03'!A1"/>
    <hyperlink ref="A95" location="'SO 17-20-11'!A1" display="'SO 17-20-11'!A1"/>
    <hyperlink ref="A73" location="'SO 17-08-11'!A1" display="'SO 17-08-11'!A1"/>
    <hyperlink ref="A74" location="'SO 17.08.21'!A1" display="'SO 17.08.21'!A1"/>
    <hyperlink ref="A75" location="'SO 17.08.21.1'!A1" display="'SO 17.08.21.1'!A1"/>
    <hyperlink ref="A37" location="'PS 17-22-71.1'!A1" display="'PS 17-22-71.1'!A1"/>
    <hyperlink ref="A38" location="'PS 17-22-71.2'!A1" display="'PS 17-22-71.2'!A1"/>
    <hyperlink ref="A68" location="'SO 17-08-01-1'!A1" display="'SO 17-08-01-1'!A1"/>
    <hyperlink ref="A69" location="'SO 17-08-01-2'!A1" display="'SO 17-08-01-2'!A1"/>
    <hyperlink ref="A70" location="'SO 17-08-01-3'!A1" display="'SO 17-08-01-3'!A1"/>
    <hyperlink ref="A71" location="'SO 17-08-01-4'!A1" display="'SO 17-08-01-4'!A1"/>
    <hyperlink ref="A77" location="'SO 17-09-01.1'!A1" display="'SO 17-09-01.1'!A1"/>
    <hyperlink ref="A78" location="'SO 17-08-01-2'!A1" display="'SO 17-08-01-2'!A1"/>
    <hyperlink ref="A79" location="'SO 17-09-01.3'!A1" display="'SO 17-09-01.3'!A1"/>
    <hyperlink ref="A80" location="'SO 17-09-01.4'!A1" display="'SO 17-09-01.4'!A1"/>
    <hyperlink ref="A81" location="'SO 17-09-01.5'!A1" display="'SO 17-09-01.5'!A1"/>
    <hyperlink ref="A82" location="'SO 17-09-01.6'!A1" display="'SO 17-09-01.6'!A1"/>
    <hyperlink ref="A83" location="'SO 17-09-01.7'!A1" display="'SO 17-09-01.7'!A1"/>
    <hyperlink ref="A84" location="'SO 17-09-01.8'!A1" display="'SO 17-09-01.8'!A1"/>
    <hyperlink ref="A89" location="'SO 17-20-01.1'!A1" display="'SO 17-20-01.1'!A1"/>
    <hyperlink ref="A90" location="'SO 17-20-01.2'!A1" display="'SO 17-20-01.2'!A1"/>
    <hyperlink ref="A91" location="'SO 17-20-01.3'!A1" display="'SO 17-20-01.3'!A1"/>
    <hyperlink ref="A92" location="'SO 17-20-01.4'!A1" display="'SO 17-20-01.4'!A1"/>
    <hyperlink ref="A93" location="'SO 17-20-01.5'!A1" display="'SO 17-20-01.5'!A1"/>
    <hyperlink ref="A94" location="'SO 17-20-01.6'!A1" display="'SO 17-20-01.6'!A1"/>
    <hyperlink ref="A97" location="'SO 17-20-21.1'!A1" display="'SO 17-20-21.1'!A1"/>
    <hyperlink ref="A98" location="'SO 17-20-21.3'!A1" display="'SO 17-20-21.3'!A1"/>
    <hyperlink ref="A108" location="'SO 17-25-01'!A1" display="'SO 17-25-01'!A1"/>
    <hyperlink ref="A109" location="'SO 17-25-02'!A1" display="'SO 17-25-02'!A1"/>
    <hyperlink ref="A110" location="'SO 17-25-03'!A1" display="'SO 17-25-03'!A1"/>
    <hyperlink ref="A72" location="'SO 17-08-01-5'!A1" display="'SO 17-08-01-5'!A1"/>
    <hyperlink ref="A48" location="'SO 17.04.01.1'!A1" display="'SO 17.04.01.1'!A1"/>
    <hyperlink ref="A104" location="'SO 17-23-31'!A1" display="'SO 17-23-31'!A1"/>
    <hyperlink ref="A85" location="'SO 17-12-01'!A1" display="'SO 17-12-01'!A1"/>
    <hyperlink ref="A86" location="'SO 17-12-03'!A1" display="'SO 17-12-03'!A1"/>
    <hyperlink ref="A106" location="'PS 17-23-51'!A1" display="'PS 17-23-51'!A1"/>
    <hyperlink ref="A63" location="'SO 17-07-51'!A1" display="'SO 17-07-51'!A1"/>
    <hyperlink ref="A14" location="'PS 17-21-05'!A1" display="'PS 17-21-05'!A1"/>
    <hyperlink ref="A28" location="'PS 17-22-61.1'!A1" display="'PS 17-22-61.1'!A1"/>
    <hyperlink ref="A29" location="'PS 17-22-61.2'!A1" display="'PS 17-22-61.2'!A1"/>
    <hyperlink ref="A30" location="'PS 17-22-61.3'!A1" display="'PS 17-22-61.3'!A1"/>
    <hyperlink ref="A31" location="'PS 17-22-61.4'!A1" display="'PS 17-22-61.4'!A1"/>
    <hyperlink ref="A32" location="'PS 17-22-61.5'!A1" display="'PS 17-22-61.5'!A1"/>
    <hyperlink ref="A33" location="'PS 17-22-61.6'!A1" display="'PS 17-22-61.6'!A1"/>
    <hyperlink ref="A34" location="'PS 17-22-61.7'!A1" display="'PS 17-22-61.7'!A1"/>
    <hyperlink ref="A66" location="'SO 17-07-62.1'!A1" display="'SO 17-07-62.1'!A1"/>
    <hyperlink ref="A35" location="'PS 17-22-61.8'!A1" display="'PS 17-22-61.8'!A1"/>
    <hyperlink ref="A87" location="'SO 17-12-03.1'!A1" display="'SO 17-12-03.1'!A1"/>
  </hyperlinks>
  <pageMargins left="0.59055118110236227" right="0.39370078740157483" top="0.86614173228346458" bottom="1.1417322834645669" header="0.62992125984251968" footer="0.59055118110236227"/>
  <pageSetup paperSize="9" scale="70" orientation="portrait" r:id="rId1"/>
  <headerFooter alignWithMargins="0">
    <oddFooter>&amp;L&amp;"-,Normálne"Združenie MET Košice&amp;C&amp;"-,Normálne"&amp;P&amp;R&amp;"-,Normálne"DSP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>
    <tabColor rgb="FFFF99CC"/>
  </sheetPr>
  <dimension ref="A1:I212"/>
  <sheetViews>
    <sheetView view="pageBreakPreview" zoomScaleNormal="100" zoomScaleSheetLayoutView="100" workbookViewId="0">
      <selection activeCell="D25" sqref="D25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3" customWidth="1"/>
    <col min="10" max="16384" width="9.140625" style="53"/>
  </cols>
  <sheetData>
    <row r="1" spans="1:9" s="339" customFormat="1" thickBot="1">
      <c r="A1" s="336" t="s">
        <v>156</v>
      </c>
      <c r="B1" s="337"/>
      <c r="C1" s="338" t="s">
        <v>2</v>
      </c>
      <c r="D1" s="712"/>
      <c r="E1" s="337"/>
      <c r="H1" s="340" t="s">
        <v>276</v>
      </c>
    </row>
    <row r="2" spans="1:9" s="339" customFormat="1" ht="12.75">
      <c r="A2" s="336"/>
      <c r="B2" s="337"/>
      <c r="C2" s="338"/>
      <c r="D2" s="338"/>
      <c r="E2" s="337"/>
      <c r="H2" s="338"/>
    </row>
    <row r="3" spans="1:9" s="339" customFormat="1" ht="12.75">
      <c r="A3" s="336" t="s">
        <v>158</v>
      </c>
      <c r="B3" s="337"/>
      <c r="C3" s="338" t="s">
        <v>928</v>
      </c>
      <c r="D3" s="338"/>
      <c r="E3" s="337"/>
      <c r="H3" s="338"/>
    </row>
    <row r="4" spans="1:9" ht="12.75">
      <c r="A4" s="65" t="s">
        <v>160</v>
      </c>
      <c r="B4" s="341"/>
      <c r="C4" s="342" t="s">
        <v>929</v>
      </c>
      <c r="D4" s="339"/>
      <c r="E4" s="341"/>
      <c r="F4" s="339"/>
      <c r="G4" s="339"/>
      <c r="H4" s="339"/>
    </row>
    <row r="5" spans="1:9" ht="12.75">
      <c r="A5" s="760" t="s">
        <v>911</v>
      </c>
      <c r="B5" s="341"/>
      <c r="C5" s="342" t="s">
        <v>930</v>
      </c>
      <c r="D5" s="339"/>
      <c r="E5" s="341"/>
      <c r="F5" s="339"/>
      <c r="G5" s="339"/>
      <c r="H5" s="339"/>
    </row>
    <row r="6" spans="1:9" s="220" customFormat="1" ht="13.5" customHeight="1" thickBot="1">
      <c r="A6" s="1690"/>
      <c r="B6" s="1690"/>
      <c r="C6" s="1690"/>
      <c r="D6" s="1690"/>
      <c r="E6" s="1690"/>
      <c r="F6" s="1690"/>
      <c r="G6" s="1690"/>
      <c r="H6" s="1690"/>
    </row>
    <row r="7" spans="1:9" ht="13.5" customHeight="1" thickBot="1">
      <c r="A7" s="1691" t="s">
        <v>162</v>
      </c>
      <c r="B7" s="1692"/>
      <c r="C7" s="1693"/>
      <c r="D7" s="1701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702"/>
      <c r="E8" s="1697"/>
      <c r="F8" s="1699"/>
      <c r="G8" s="1688"/>
      <c r="H8" s="1688" t="s">
        <v>171</v>
      </c>
      <c r="I8" s="1688"/>
    </row>
    <row r="9" spans="1:9" ht="12.75">
      <c r="A9" s="72"/>
      <c r="C9" s="72"/>
      <c r="D9" s="83"/>
      <c r="E9" s="189"/>
      <c r="F9" s="761"/>
      <c r="G9" s="83"/>
      <c r="H9" s="83"/>
    </row>
    <row r="10" spans="1:9" ht="12.75">
      <c r="A10" s="760"/>
      <c r="B10" s="762" t="s">
        <v>931</v>
      </c>
      <c r="C10" s="342"/>
      <c r="D10" s="339"/>
      <c r="E10" s="341"/>
      <c r="F10" s="339"/>
      <c r="G10" s="339"/>
      <c r="H10" s="339"/>
    </row>
    <row r="11" spans="1:9" ht="12.75">
      <c r="A11" s="92"/>
      <c r="B11" s="137"/>
      <c r="C11" s="75"/>
      <c r="D11" s="76"/>
      <c r="F11" s="53"/>
      <c r="G11" s="53"/>
      <c r="H11" s="80"/>
    </row>
    <row r="12" spans="1:9" ht="12.75">
      <c r="A12" s="92"/>
      <c r="B12" s="137">
        <v>451111</v>
      </c>
      <c r="C12" s="75"/>
      <c r="D12" s="76" t="s">
        <v>227</v>
      </c>
      <c r="F12" s="53"/>
      <c r="G12" s="53"/>
      <c r="H12" s="80">
        <f>SUM(H14:H14)</f>
        <v>0</v>
      </c>
    </row>
    <row r="13" spans="1:9" ht="13.5" customHeight="1">
      <c r="B13" s="83"/>
      <c r="C13" s="127"/>
      <c r="D13" s="82"/>
    </row>
    <row r="14" spans="1:9" ht="25.5">
      <c r="A14" s="249">
        <v>1</v>
      </c>
      <c r="B14" s="249"/>
      <c r="C14" s="763" t="s">
        <v>932</v>
      </c>
      <c r="D14" s="764" t="s">
        <v>933</v>
      </c>
      <c r="E14" s="348" t="s">
        <v>176</v>
      </c>
      <c r="F14" s="1459">
        <v>3550</v>
      </c>
      <c r="G14" s="1253"/>
      <c r="H14" s="90">
        <f>ROUND(F14*G14,2)</f>
        <v>0</v>
      </c>
      <c r="I14" s="1231"/>
    </row>
    <row r="15" spans="1:9" ht="12.75">
      <c r="A15" s="92"/>
      <c r="B15" s="137"/>
      <c r="C15" s="75"/>
      <c r="D15" s="76"/>
      <c r="F15" s="53"/>
      <c r="G15" s="53"/>
      <c r="H15" s="80"/>
    </row>
    <row r="16" spans="1:9" ht="12.75">
      <c r="A16" s="92"/>
      <c r="B16" s="137" t="s">
        <v>767</v>
      </c>
      <c r="C16" s="75"/>
      <c r="D16" s="76" t="s">
        <v>934</v>
      </c>
      <c r="F16" s="53"/>
      <c r="G16" s="53"/>
      <c r="H16" s="80">
        <f>SUM(H18:H18)</f>
        <v>0</v>
      </c>
    </row>
    <row r="17" spans="1:9" s="82" customFormat="1" ht="12.75">
      <c r="B17" s="83"/>
      <c r="E17" s="83"/>
    </row>
    <row r="18" spans="1:9" ht="12.75">
      <c r="A18" s="84">
        <v>2</v>
      </c>
      <c r="B18" s="85"/>
      <c r="C18" s="763" t="s">
        <v>769</v>
      </c>
      <c r="D18" s="764" t="s">
        <v>770</v>
      </c>
      <c r="E18" s="353" t="s">
        <v>267</v>
      </c>
      <c r="F18" s="1459">
        <v>115</v>
      </c>
      <c r="G18" s="1253"/>
      <c r="H18" s="90">
        <f>ROUND(F18*G18,2)</f>
        <v>0</v>
      </c>
      <c r="I18" s="1253"/>
    </row>
    <row r="19" spans="1:9" ht="12.75">
      <c r="A19" s="92"/>
      <c r="B19" s="137"/>
      <c r="C19" s="75"/>
      <c r="D19" s="76"/>
      <c r="F19" s="53"/>
      <c r="G19" s="53"/>
      <c r="H19" s="80"/>
    </row>
    <row r="20" spans="1:9" ht="12.75">
      <c r="A20" s="92"/>
      <c r="B20" s="137">
        <v>453143</v>
      </c>
      <c r="C20" s="75"/>
      <c r="D20" s="76" t="s">
        <v>445</v>
      </c>
      <c r="F20" s="53"/>
      <c r="G20" s="53"/>
      <c r="H20" s="80">
        <f>SUM(H22:H27)</f>
        <v>0</v>
      </c>
    </row>
    <row r="21" spans="1:9" s="82" customFormat="1" ht="12.75">
      <c r="B21" s="83"/>
      <c r="E21" s="83"/>
    </row>
    <row r="22" spans="1:9" ht="12.75">
      <c r="A22" s="84">
        <v>3</v>
      </c>
      <c r="B22" s="85"/>
      <c r="C22" s="763" t="s">
        <v>935</v>
      </c>
      <c r="D22" s="764" t="s">
        <v>936</v>
      </c>
      <c r="E22" s="353" t="s">
        <v>180</v>
      </c>
      <c r="F22" s="1459">
        <v>3.55</v>
      </c>
      <c r="G22" s="1253"/>
      <c r="H22" s="90">
        <f>ROUND(F22*G22,2)</f>
        <v>0</v>
      </c>
      <c r="I22" s="1253"/>
    </row>
    <row r="23" spans="1:9" ht="12.75">
      <c r="A23" s="84">
        <v>4</v>
      </c>
      <c r="B23" s="85"/>
      <c r="C23" s="763">
        <v>92020107</v>
      </c>
      <c r="D23" s="764" t="s">
        <v>368</v>
      </c>
      <c r="E23" s="353" t="s">
        <v>176</v>
      </c>
      <c r="F23" s="1459">
        <v>3550</v>
      </c>
      <c r="G23" s="1253"/>
      <c r="H23" s="90">
        <f t="shared" ref="H23:H27" si="0">ROUND(F23*G23,2)</f>
        <v>0</v>
      </c>
      <c r="I23" s="1253"/>
    </row>
    <row r="24" spans="1:9" ht="12.75">
      <c r="A24" s="84">
        <v>5</v>
      </c>
      <c r="B24" s="85"/>
      <c r="C24" s="766">
        <v>92020601</v>
      </c>
      <c r="D24" s="764" t="s">
        <v>937</v>
      </c>
      <c r="E24" s="353" t="s">
        <v>180</v>
      </c>
      <c r="F24" s="1459">
        <v>292</v>
      </c>
      <c r="G24" s="1253"/>
      <c r="H24" s="90">
        <f t="shared" si="0"/>
        <v>0</v>
      </c>
      <c r="I24" s="1253"/>
    </row>
    <row r="25" spans="1:9" ht="12.75">
      <c r="A25" s="84">
        <v>6</v>
      </c>
      <c r="B25" s="85"/>
      <c r="C25" s="766">
        <v>92020701</v>
      </c>
      <c r="D25" s="764" t="s">
        <v>938</v>
      </c>
      <c r="E25" s="353" t="s">
        <v>180</v>
      </c>
      <c r="F25" s="1459">
        <v>146</v>
      </c>
      <c r="G25" s="1253"/>
      <c r="H25" s="90">
        <f t="shared" si="0"/>
        <v>0</v>
      </c>
      <c r="I25" s="1253"/>
    </row>
    <row r="26" spans="1:9" ht="25.5">
      <c r="A26" s="84">
        <v>7</v>
      </c>
      <c r="B26" s="85"/>
      <c r="C26" s="766">
        <v>92020801</v>
      </c>
      <c r="D26" s="764" t="s">
        <v>939</v>
      </c>
      <c r="E26" s="353" t="s">
        <v>180</v>
      </c>
      <c r="F26" s="1459">
        <v>9</v>
      </c>
      <c r="G26" s="1253"/>
      <c r="H26" s="90">
        <f t="shared" si="0"/>
        <v>0</v>
      </c>
      <c r="I26" s="1253"/>
    </row>
    <row r="27" spans="1:9" ht="12.75">
      <c r="A27" s="84">
        <v>8</v>
      </c>
      <c r="B27" s="85"/>
      <c r="C27" s="766">
        <v>92022501</v>
      </c>
      <c r="D27" s="764" t="s">
        <v>372</v>
      </c>
      <c r="E27" s="353" t="s">
        <v>180</v>
      </c>
      <c r="F27" s="1459">
        <v>96</v>
      </c>
      <c r="G27" s="1253"/>
      <c r="H27" s="90">
        <f t="shared" si="0"/>
        <v>0</v>
      </c>
      <c r="I27" s="1253"/>
    </row>
    <row r="28" spans="1:9" ht="12.75">
      <c r="A28" s="92"/>
      <c r="B28" s="137"/>
      <c r="C28" s="75"/>
      <c r="D28" s="76"/>
      <c r="F28" s="53"/>
      <c r="G28" s="53"/>
      <c r="H28" s="80"/>
    </row>
    <row r="29" spans="1:9" ht="12.75">
      <c r="A29" s="92"/>
      <c r="B29" s="137">
        <v>453162</v>
      </c>
      <c r="C29" s="75"/>
      <c r="D29" s="76" t="s">
        <v>362</v>
      </c>
      <c r="F29" s="53"/>
      <c r="G29" s="53"/>
      <c r="H29" s="80">
        <f>SUM(H31:H31)</f>
        <v>0</v>
      </c>
    </row>
    <row r="30" spans="1:9" s="82" customFormat="1" ht="12.75">
      <c r="B30" s="83"/>
      <c r="E30" s="83"/>
    </row>
    <row r="31" spans="1:9" ht="12.75">
      <c r="A31" s="353">
        <v>9</v>
      </c>
      <c r="B31" s="348"/>
      <c r="C31" s="766">
        <v>92050702</v>
      </c>
      <c r="D31" s="764" t="s">
        <v>357</v>
      </c>
      <c r="E31" s="353" t="s">
        <v>180</v>
      </c>
      <c r="F31" s="1459">
        <v>155</v>
      </c>
      <c r="G31" s="1253"/>
      <c r="H31" s="90">
        <f>ROUND(F31*G31,2)</f>
        <v>0</v>
      </c>
      <c r="I31" s="1253"/>
    </row>
    <row r="32" spans="1:9" ht="12.75">
      <c r="A32" s="339"/>
      <c r="B32" s="767"/>
      <c r="C32" s="768"/>
      <c r="D32" s="769"/>
      <c r="E32" s="341"/>
      <c r="F32" s="1460"/>
      <c r="G32" s="79"/>
      <c r="H32" s="79"/>
      <c r="I32" s="79"/>
    </row>
    <row r="33" spans="1:9" ht="12.75">
      <c r="A33" s="760"/>
      <c r="B33" s="762" t="s">
        <v>940</v>
      </c>
      <c r="C33" s="342"/>
      <c r="D33" s="339"/>
      <c r="E33" s="341"/>
      <c r="F33" s="339"/>
      <c r="G33" s="339"/>
      <c r="H33" s="339"/>
      <c r="I33" s="339"/>
    </row>
    <row r="34" spans="1:9" ht="12.75">
      <c r="A34" s="92"/>
      <c r="B34" s="137"/>
      <c r="C34" s="75"/>
      <c r="D34" s="76"/>
      <c r="F34" s="53"/>
      <c r="G34" s="53"/>
      <c r="H34" s="80"/>
    </row>
    <row r="35" spans="1:9" ht="12.75">
      <c r="A35" s="92"/>
      <c r="B35" s="137">
        <v>451111</v>
      </c>
      <c r="C35" s="75"/>
      <c r="D35" s="76" t="s">
        <v>227</v>
      </c>
      <c r="F35" s="53"/>
      <c r="G35" s="53"/>
      <c r="H35" s="80">
        <f>SUM(H37:H43)</f>
        <v>0</v>
      </c>
    </row>
    <row r="36" spans="1:9" ht="12.75">
      <c r="B36" s="83"/>
      <c r="C36" s="127"/>
      <c r="D36" s="82"/>
      <c r="I36" s="96"/>
    </row>
    <row r="37" spans="1:9" ht="25.5">
      <c r="A37" s="249">
        <v>10</v>
      </c>
      <c r="B37" s="1461"/>
      <c r="C37" s="763" t="s">
        <v>932</v>
      </c>
      <c r="D37" s="764" t="s">
        <v>933</v>
      </c>
      <c r="E37" s="348" t="s">
        <v>176</v>
      </c>
      <c r="F37" s="1462">
        <v>3550</v>
      </c>
      <c r="G37" s="1253"/>
      <c r="H37" s="90">
        <f>ROUND(F37*G37,2)</f>
        <v>0</v>
      </c>
      <c r="I37" s="1253"/>
    </row>
    <row r="38" spans="1:9" ht="25.5">
      <c r="A38" s="249">
        <v>11</v>
      </c>
      <c r="B38" s="1461"/>
      <c r="C38" s="763" t="s">
        <v>758</v>
      </c>
      <c r="D38" s="764" t="s">
        <v>941</v>
      </c>
      <c r="E38" s="348" t="s">
        <v>180</v>
      </c>
      <c r="F38" s="1462">
        <v>447</v>
      </c>
      <c r="G38" s="1253"/>
      <c r="H38" s="90">
        <f>ROUND(F38*G38,2)</f>
        <v>0</v>
      </c>
      <c r="I38" s="1253"/>
    </row>
    <row r="39" spans="1:9" s="51" customFormat="1" ht="25.5">
      <c r="A39" s="249">
        <v>12</v>
      </c>
      <c r="B39" s="259"/>
      <c r="C39" s="311" t="s">
        <v>521</v>
      </c>
      <c r="D39" s="312" t="s">
        <v>522</v>
      </c>
      <c r="E39" s="249" t="s">
        <v>197</v>
      </c>
      <c r="F39" s="398">
        <v>20</v>
      </c>
      <c r="G39" s="1253"/>
      <c r="H39" s="398">
        <f t="shared" ref="H39:H43" si="1">ROUND(F39*G39,2)</f>
        <v>0</v>
      </c>
      <c r="I39" s="1253"/>
    </row>
    <row r="40" spans="1:9" s="51" customFormat="1" ht="25.5">
      <c r="A40" s="249">
        <v>13</v>
      </c>
      <c r="B40" s="259"/>
      <c r="C40" s="311" t="s">
        <v>523</v>
      </c>
      <c r="D40" s="312" t="s">
        <v>524</v>
      </c>
      <c r="E40" s="249" t="s">
        <v>197</v>
      </c>
      <c r="F40" s="398">
        <v>20</v>
      </c>
      <c r="G40" s="1253"/>
      <c r="H40" s="398">
        <f t="shared" si="1"/>
        <v>0</v>
      </c>
      <c r="I40" s="1253"/>
    </row>
    <row r="41" spans="1:9" s="51" customFormat="1" ht="18.75" customHeight="1">
      <c r="A41" s="249">
        <v>14</v>
      </c>
      <c r="B41" s="259"/>
      <c r="C41" s="311" t="s">
        <v>460</v>
      </c>
      <c r="D41" s="312" t="s">
        <v>527</v>
      </c>
      <c r="E41" s="249" t="s">
        <v>462</v>
      </c>
      <c r="F41" s="398">
        <v>30</v>
      </c>
      <c r="G41" s="1253"/>
      <c r="H41" s="398">
        <f t="shared" si="1"/>
        <v>0</v>
      </c>
      <c r="I41" s="1253"/>
    </row>
    <row r="42" spans="1:9" s="51" customFormat="1" ht="18" customHeight="1">
      <c r="A42" s="249">
        <v>15</v>
      </c>
      <c r="B42" s="259"/>
      <c r="C42" s="311" t="s">
        <v>528</v>
      </c>
      <c r="D42" s="312" t="s">
        <v>529</v>
      </c>
      <c r="E42" s="249" t="s">
        <v>197</v>
      </c>
      <c r="F42" s="398">
        <v>20</v>
      </c>
      <c r="G42" s="1253"/>
      <c r="H42" s="398">
        <f t="shared" si="1"/>
        <v>0</v>
      </c>
      <c r="I42" s="1253"/>
    </row>
    <row r="43" spans="1:9" ht="18" customHeight="1">
      <c r="A43" s="249">
        <v>16</v>
      </c>
      <c r="B43" s="259"/>
      <c r="C43" s="311" t="s">
        <v>453</v>
      </c>
      <c r="D43" s="312" t="s">
        <v>530</v>
      </c>
      <c r="E43" s="249" t="s">
        <v>176</v>
      </c>
      <c r="F43" s="398">
        <v>42</v>
      </c>
      <c r="G43" s="1253"/>
      <c r="H43" s="398">
        <f t="shared" si="1"/>
        <v>0</v>
      </c>
      <c r="I43" s="1253"/>
    </row>
    <row r="44" spans="1:9" ht="12.75">
      <c r="A44" s="92"/>
      <c r="B44" s="137"/>
      <c r="C44" s="75"/>
      <c r="D44" s="76"/>
      <c r="F44" s="53"/>
      <c r="G44" s="53"/>
      <c r="H44" s="80"/>
    </row>
    <row r="45" spans="1:9" ht="12.75">
      <c r="A45" s="92"/>
      <c r="B45" s="137">
        <v>451120</v>
      </c>
      <c r="C45" s="75"/>
      <c r="D45" s="76" t="s">
        <v>185</v>
      </c>
      <c r="F45" s="53"/>
      <c r="G45" s="53"/>
      <c r="H45" s="80">
        <f>SUM(H47:H57)</f>
        <v>0</v>
      </c>
    </row>
    <row r="46" spans="1:9" s="82" customFormat="1" ht="12.75">
      <c r="B46" s="83"/>
      <c r="E46" s="83"/>
    </row>
    <row r="47" spans="1:9" ht="12.75">
      <c r="A47" s="84">
        <v>17</v>
      </c>
      <c r="B47" s="85"/>
      <c r="C47" s="532" t="s">
        <v>202</v>
      </c>
      <c r="D47" s="1411" t="s">
        <v>203</v>
      </c>
      <c r="E47" s="450" t="s">
        <v>188</v>
      </c>
      <c r="F47" s="1459">
        <v>12</v>
      </c>
      <c r="G47" s="1253"/>
      <c r="H47" s="90">
        <f>ROUND(F47*G47,2)</f>
        <v>0</v>
      </c>
      <c r="I47" s="1253"/>
    </row>
    <row r="48" spans="1:9" ht="12.75">
      <c r="A48" s="84">
        <v>18</v>
      </c>
      <c r="B48" s="1463"/>
      <c r="C48" s="1330" t="s">
        <v>425</v>
      </c>
      <c r="D48" s="1331" t="s">
        <v>426</v>
      </c>
      <c r="E48" s="1329" t="s">
        <v>188</v>
      </c>
      <c r="F48" s="1459">
        <v>13</v>
      </c>
      <c r="G48" s="1253"/>
      <c r="H48" s="90">
        <f>ROUND(F48*G48,2)</f>
        <v>0</v>
      </c>
      <c r="I48" s="1253"/>
    </row>
    <row r="49" spans="1:9" ht="12.75">
      <c r="A49" s="84">
        <v>19</v>
      </c>
      <c r="B49" s="1463"/>
      <c r="C49" s="1330" t="s">
        <v>186</v>
      </c>
      <c r="D49" s="1331" t="s">
        <v>187</v>
      </c>
      <c r="E49" s="1329" t="s">
        <v>188</v>
      </c>
      <c r="F49" s="1459">
        <v>122</v>
      </c>
      <c r="G49" s="1253"/>
      <c r="H49" s="90">
        <f t="shared" ref="H49:H57" si="2">ROUND(F49*G49,2)</f>
        <v>0</v>
      </c>
      <c r="I49" s="1253"/>
    </row>
    <row r="50" spans="1:9" ht="12.75">
      <c r="A50" s="84">
        <v>20</v>
      </c>
      <c r="B50" s="1463"/>
      <c r="C50" s="1330" t="s">
        <v>600</v>
      </c>
      <c r="D50" s="1331" t="s">
        <v>601</v>
      </c>
      <c r="E50" s="1329" t="s">
        <v>188</v>
      </c>
      <c r="F50" s="1459">
        <v>15.25</v>
      </c>
      <c r="G50" s="1253"/>
      <c r="H50" s="90">
        <f t="shared" si="2"/>
        <v>0</v>
      </c>
      <c r="I50" s="1253"/>
    </row>
    <row r="51" spans="1:9" ht="12.75">
      <c r="A51" s="84">
        <v>21</v>
      </c>
      <c r="B51" s="1463"/>
      <c r="C51" s="1330" t="s">
        <v>360</v>
      </c>
      <c r="D51" s="1331" t="s">
        <v>361</v>
      </c>
      <c r="E51" s="1329" t="s">
        <v>188</v>
      </c>
      <c r="F51" s="1459">
        <v>134</v>
      </c>
      <c r="G51" s="1253"/>
      <c r="H51" s="90">
        <f t="shared" si="2"/>
        <v>0</v>
      </c>
      <c r="I51" s="1253"/>
    </row>
    <row r="52" spans="1:9" ht="12.75">
      <c r="A52" s="84">
        <v>22</v>
      </c>
      <c r="B52" s="1463"/>
      <c r="C52" s="1330" t="s">
        <v>192</v>
      </c>
      <c r="D52" s="1331" t="s">
        <v>193</v>
      </c>
      <c r="E52" s="1329" t="s">
        <v>188</v>
      </c>
      <c r="F52" s="1459">
        <v>15.25</v>
      </c>
      <c r="G52" s="1253"/>
      <c r="H52" s="90">
        <f t="shared" si="2"/>
        <v>0</v>
      </c>
      <c r="I52" s="1253"/>
    </row>
    <row r="53" spans="1:9" ht="12.75">
      <c r="A53" s="84">
        <v>23</v>
      </c>
      <c r="B53" s="1463"/>
      <c r="C53" s="1330" t="s">
        <v>199</v>
      </c>
      <c r="D53" s="1331" t="s">
        <v>444</v>
      </c>
      <c r="E53" s="1329" t="s">
        <v>188</v>
      </c>
      <c r="F53" s="1459">
        <v>2256</v>
      </c>
      <c r="G53" s="1253"/>
      <c r="H53" s="90">
        <f t="shared" si="2"/>
        <v>0</v>
      </c>
      <c r="I53" s="1253"/>
    </row>
    <row r="54" spans="1:9" ht="12.75">
      <c r="A54" s="84">
        <v>24</v>
      </c>
      <c r="B54" s="1463"/>
      <c r="C54" s="1330" t="s">
        <v>720</v>
      </c>
      <c r="D54" s="1331" t="s">
        <v>721</v>
      </c>
      <c r="E54" s="1329" t="s">
        <v>188</v>
      </c>
      <c r="F54" s="1459">
        <v>15.25</v>
      </c>
      <c r="G54" s="1253"/>
      <c r="H54" s="90">
        <f t="shared" si="2"/>
        <v>0</v>
      </c>
      <c r="I54" s="1253"/>
    </row>
    <row r="55" spans="1:9" ht="12.75">
      <c r="A55" s="84">
        <v>25</v>
      </c>
      <c r="B55" s="85"/>
      <c r="C55" s="532" t="s">
        <v>846</v>
      </c>
      <c r="D55" s="1411" t="s">
        <v>847</v>
      </c>
      <c r="E55" s="1409" t="s">
        <v>197</v>
      </c>
      <c r="F55" s="1464">
        <v>4</v>
      </c>
      <c r="G55" s="1253"/>
      <c r="H55" s="90">
        <f>ROUND(F55*G55,2)</f>
        <v>0</v>
      </c>
      <c r="I55" s="1253"/>
    </row>
    <row r="56" spans="1:9" ht="12.75">
      <c r="A56" s="84">
        <v>26</v>
      </c>
      <c r="B56" s="1463"/>
      <c r="C56" s="1330" t="s">
        <v>674</v>
      </c>
      <c r="D56" s="1331" t="s">
        <v>675</v>
      </c>
      <c r="E56" s="1329" t="s">
        <v>197</v>
      </c>
      <c r="F56" s="1459">
        <v>204</v>
      </c>
      <c r="G56" s="1253"/>
      <c r="H56" s="90">
        <f t="shared" si="2"/>
        <v>0</v>
      </c>
      <c r="I56" s="1253"/>
    </row>
    <row r="57" spans="1:9" ht="12.75">
      <c r="A57" s="84">
        <v>27</v>
      </c>
      <c r="B57" s="85"/>
      <c r="C57" s="532" t="s">
        <v>189</v>
      </c>
      <c r="D57" s="1411" t="s">
        <v>377</v>
      </c>
      <c r="E57" s="450" t="s">
        <v>176</v>
      </c>
      <c r="F57" s="1465">
        <v>18</v>
      </c>
      <c r="G57" s="1253"/>
      <c r="H57" s="90">
        <f t="shared" si="2"/>
        <v>0</v>
      </c>
      <c r="I57" s="1253"/>
    </row>
    <row r="58" spans="1:9" ht="12.75">
      <c r="A58" s="83"/>
      <c r="B58" s="97"/>
      <c r="C58" s="1428"/>
      <c r="D58" s="1429"/>
      <c r="E58" s="256"/>
      <c r="F58" s="1466"/>
      <c r="G58" s="1466"/>
      <c r="H58" s="79"/>
      <c r="I58" s="1466"/>
    </row>
    <row r="59" spans="1:9" s="545" customFormat="1" ht="12.75" customHeight="1">
      <c r="A59" s="540"/>
      <c r="B59" s="1357">
        <v>452331</v>
      </c>
      <c r="C59" s="540"/>
      <c r="D59" s="1364" t="s">
        <v>554</v>
      </c>
      <c r="E59" s="543"/>
      <c r="F59" s="540"/>
      <c r="G59" s="540"/>
      <c r="H59" s="544">
        <f>SUM(H61:H64)</f>
        <v>0</v>
      </c>
    </row>
    <row r="60" spans="1:9" s="51" customFormat="1" ht="12.75" customHeight="1">
      <c r="A60" s="176"/>
      <c r="B60" s="97"/>
      <c r="C60" s="177"/>
      <c r="D60" s="178"/>
      <c r="E60" s="1467"/>
      <c r="F60" s="1468"/>
      <c r="G60" s="79"/>
      <c r="H60" s="79"/>
    </row>
    <row r="61" spans="1:9" s="51" customFormat="1" ht="12.75">
      <c r="A61" s="84">
        <v>28</v>
      </c>
      <c r="B61" s="85"/>
      <c r="C61" s="311" t="s">
        <v>531</v>
      </c>
      <c r="D61" s="312" t="s">
        <v>532</v>
      </c>
      <c r="E61" s="1367" t="s">
        <v>197</v>
      </c>
      <c r="F61" s="1469">
        <v>20</v>
      </c>
      <c r="G61" s="1253"/>
      <c r="H61" s="398">
        <f>ROUND(F61*G61,2)</f>
        <v>0</v>
      </c>
      <c r="I61" s="1253"/>
    </row>
    <row r="62" spans="1:9" s="51" customFormat="1" ht="25.5">
      <c r="A62" s="84">
        <v>29</v>
      </c>
      <c r="B62" s="85"/>
      <c r="C62" s="311" t="s">
        <v>533</v>
      </c>
      <c r="D62" s="312" t="s">
        <v>534</v>
      </c>
      <c r="E62" s="1367" t="s">
        <v>197</v>
      </c>
      <c r="F62" s="1469">
        <v>20</v>
      </c>
      <c r="G62" s="1253"/>
      <c r="H62" s="398">
        <f>ROUND(F62*G62,2)</f>
        <v>0</v>
      </c>
      <c r="I62" s="1253"/>
    </row>
    <row r="63" spans="1:9" s="51" customFormat="1" ht="25.5">
      <c r="A63" s="84">
        <v>30</v>
      </c>
      <c r="B63" s="85"/>
      <c r="C63" s="311" t="s">
        <v>470</v>
      </c>
      <c r="D63" s="312" t="s">
        <v>535</v>
      </c>
      <c r="E63" s="1367" t="s">
        <v>197</v>
      </c>
      <c r="F63" s="1469">
        <v>40</v>
      </c>
      <c r="G63" s="1253"/>
      <c r="H63" s="398">
        <f>ROUND(F63*G63,2)</f>
        <v>0</v>
      </c>
      <c r="I63" s="1253"/>
    </row>
    <row r="64" spans="1:9" s="51" customFormat="1" ht="25.5">
      <c r="A64" s="84">
        <v>31</v>
      </c>
      <c r="B64" s="85"/>
      <c r="C64" s="1359" t="s">
        <v>472</v>
      </c>
      <c r="D64" s="312" t="s">
        <v>536</v>
      </c>
      <c r="E64" s="1367" t="s">
        <v>197</v>
      </c>
      <c r="F64" s="1469">
        <v>20</v>
      </c>
      <c r="G64" s="1253"/>
      <c r="H64" s="398">
        <f>ROUND(F64*G64,2)</f>
        <v>0</v>
      </c>
      <c r="I64" s="1253"/>
    </row>
    <row r="65" spans="1:9" ht="12.75">
      <c r="A65" s="83"/>
      <c r="B65" s="97"/>
      <c r="C65" s="1428"/>
      <c r="D65" s="1429"/>
      <c r="E65" s="256"/>
      <c r="F65" s="1466"/>
      <c r="G65" s="1466"/>
      <c r="H65" s="79"/>
      <c r="I65" s="1466"/>
    </row>
    <row r="66" spans="1:9" ht="12.75">
      <c r="A66" s="92"/>
      <c r="B66" s="137" t="s">
        <v>1640</v>
      </c>
      <c r="C66" s="75"/>
      <c r="D66" s="76" t="s">
        <v>732</v>
      </c>
      <c r="F66" s="53"/>
      <c r="G66" s="53"/>
      <c r="H66" s="80">
        <f>SUM(H68:H68)</f>
        <v>0</v>
      </c>
    </row>
    <row r="67" spans="1:9" ht="12.75">
      <c r="B67" s="1418"/>
      <c r="C67" s="1419"/>
      <c r="D67" s="1420"/>
      <c r="E67" s="124"/>
    </row>
    <row r="68" spans="1:9" ht="12.75">
      <c r="A68" s="249">
        <v>32</v>
      </c>
      <c r="B68" s="84"/>
      <c r="C68" s="1421" t="s">
        <v>1290</v>
      </c>
      <c r="D68" s="1416" t="s">
        <v>1723</v>
      </c>
      <c r="E68" s="1415" t="s">
        <v>180</v>
      </c>
      <c r="F68" s="1470">
        <v>12</v>
      </c>
      <c r="G68" s="1253"/>
      <c r="H68" s="90">
        <f>ROUND(F68*G68,2)</f>
        <v>0</v>
      </c>
      <c r="I68" s="1253"/>
    </row>
    <row r="69" spans="1:9" ht="12.75">
      <c r="A69" s="92"/>
      <c r="B69" s="137"/>
      <c r="C69" s="75"/>
      <c r="D69" s="76"/>
      <c r="F69" s="53"/>
      <c r="G69" s="53"/>
      <c r="H69" s="80"/>
    </row>
    <row r="70" spans="1:9" ht="12.75">
      <c r="A70" s="92"/>
      <c r="B70" s="137" t="s">
        <v>767</v>
      </c>
      <c r="C70" s="75"/>
      <c r="D70" s="76" t="s">
        <v>934</v>
      </c>
      <c r="F70" s="53"/>
      <c r="G70" s="53"/>
      <c r="H70" s="80">
        <f>SUM(H72:H72)</f>
        <v>0</v>
      </c>
    </row>
    <row r="71" spans="1:9" s="82" customFormat="1" ht="12.75">
      <c r="B71" s="83"/>
      <c r="E71" s="83"/>
    </row>
    <row r="72" spans="1:9" ht="12.75">
      <c r="A72" s="84">
        <v>33</v>
      </c>
      <c r="B72" s="1463"/>
      <c r="C72" s="763" t="s">
        <v>769</v>
      </c>
      <c r="D72" s="764" t="s">
        <v>770</v>
      </c>
      <c r="E72" s="353" t="s">
        <v>267</v>
      </c>
      <c r="F72" s="1459">
        <v>31.5</v>
      </c>
      <c r="G72" s="1253"/>
      <c r="H72" s="90">
        <f>ROUND(F72*G72,2)</f>
        <v>0</v>
      </c>
      <c r="I72" s="1253"/>
    </row>
    <row r="73" spans="1:9" ht="12.75">
      <c r="A73" s="92"/>
      <c r="B73" s="137"/>
      <c r="C73" s="75"/>
      <c r="D73" s="76"/>
      <c r="F73" s="53"/>
      <c r="G73" s="53"/>
      <c r="H73" s="80"/>
    </row>
    <row r="74" spans="1:9" ht="12.75">
      <c r="A74" s="92"/>
      <c r="B74" s="137">
        <v>453143</v>
      </c>
      <c r="C74" s="75"/>
      <c r="D74" s="76" t="s">
        <v>445</v>
      </c>
      <c r="F74" s="53"/>
      <c r="G74" s="53"/>
      <c r="H74" s="80">
        <f>SUM(H76:H82)</f>
        <v>0</v>
      </c>
    </row>
    <row r="75" spans="1:9" s="82" customFormat="1" ht="12.75">
      <c r="B75" s="83"/>
      <c r="E75" s="83"/>
    </row>
    <row r="76" spans="1:9" ht="12.75">
      <c r="A76" s="84">
        <v>34</v>
      </c>
      <c r="B76" s="1463"/>
      <c r="C76" s="763">
        <v>92020107</v>
      </c>
      <c r="D76" s="764" t="s">
        <v>368</v>
      </c>
      <c r="E76" s="353" t="s">
        <v>176</v>
      </c>
      <c r="F76" s="1471">
        <v>3880</v>
      </c>
      <c r="G76" s="1292"/>
      <c r="H76" s="90">
        <f>ROUND(F76*G76,2)</f>
        <v>0</v>
      </c>
      <c r="I76" s="1292"/>
    </row>
    <row r="77" spans="1:9" ht="12.75">
      <c r="A77" s="84">
        <v>35</v>
      </c>
      <c r="B77" s="1463"/>
      <c r="C77" s="763" t="s">
        <v>380</v>
      </c>
      <c r="D77" s="764" t="s">
        <v>381</v>
      </c>
      <c r="E77" s="353" t="s">
        <v>180</v>
      </c>
      <c r="F77" s="1459">
        <v>60</v>
      </c>
      <c r="G77" s="1253"/>
      <c r="H77" s="90">
        <f t="shared" ref="H77:H82" si="3">ROUND(F77*G77,2)</f>
        <v>0</v>
      </c>
      <c r="I77" s="1253"/>
    </row>
    <row r="78" spans="1:9" ht="12.75">
      <c r="A78" s="84">
        <v>36</v>
      </c>
      <c r="B78" s="1463"/>
      <c r="C78" s="766">
        <v>92020401</v>
      </c>
      <c r="D78" s="764" t="s">
        <v>370</v>
      </c>
      <c r="E78" s="353" t="s">
        <v>176</v>
      </c>
      <c r="F78" s="1459">
        <v>3520</v>
      </c>
      <c r="G78" s="1253"/>
      <c r="H78" s="90">
        <f t="shared" si="3"/>
        <v>0</v>
      </c>
      <c r="I78" s="1253"/>
    </row>
    <row r="79" spans="1:9" ht="25.5">
      <c r="A79" s="84">
        <v>37</v>
      </c>
      <c r="B79" s="1463"/>
      <c r="C79" s="766">
        <v>92020403</v>
      </c>
      <c r="D79" s="764" t="s">
        <v>446</v>
      </c>
      <c r="E79" s="353" t="s">
        <v>176</v>
      </c>
      <c r="F79" s="1459">
        <v>10</v>
      </c>
      <c r="G79" s="1253"/>
      <c r="H79" s="90">
        <f t="shared" si="3"/>
        <v>0</v>
      </c>
      <c r="I79" s="1253"/>
    </row>
    <row r="80" spans="1:9" ht="12.75">
      <c r="A80" s="84">
        <v>38</v>
      </c>
      <c r="B80" s="1463"/>
      <c r="C80" s="766">
        <v>92020701</v>
      </c>
      <c r="D80" s="764" t="s">
        <v>938</v>
      </c>
      <c r="E80" s="353" t="s">
        <v>180</v>
      </c>
      <c r="F80" s="1459">
        <v>36</v>
      </c>
      <c r="G80" s="1253"/>
      <c r="H80" s="90">
        <f t="shared" si="3"/>
        <v>0</v>
      </c>
      <c r="I80" s="1253"/>
    </row>
    <row r="81" spans="1:9" ht="12.75">
      <c r="A81" s="84">
        <v>39</v>
      </c>
      <c r="B81" s="1463"/>
      <c r="C81" s="766">
        <v>92022501</v>
      </c>
      <c r="D81" s="764" t="s">
        <v>372</v>
      </c>
      <c r="E81" s="353" t="s">
        <v>180</v>
      </c>
      <c r="F81" s="1459">
        <v>49</v>
      </c>
      <c r="G81" s="1253"/>
      <c r="H81" s="90">
        <f t="shared" si="3"/>
        <v>0</v>
      </c>
      <c r="I81" s="1253"/>
    </row>
    <row r="82" spans="1:9" ht="12.75">
      <c r="A82" s="84">
        <v>40</v>
      </c>
      <c r="B82" s="1463"/>
      <c r="C82" s="766">
        <v>92031601</v>
      </c>
      <c r="D82" s="764" t="s">
        <v>942</v>
      </c>
      <c r="E82" s="353" t="s">
        <v>180</v>
      </c>
      <c r="F82" s="1459">
        <v>75</v>
      </c>
      <c r="G82" s="1253"/>
      <c r="H82" s="90">
        <f t="shared" si="3"/>
        <v>0</v>
      </c>
      <c r="I82" s="1253"/>
    </row>
    <row r="83" spans="1:9" ht="12.75">
      <c r="A83" s="92"/>
      <c r="B83" s="137"/>
      <c r="C83" s="75"/>
      <c r="D83" s="76"/>
      <c r="F83" s="53"/>
      <c r="G83" s="53"/>
      <c r="H83" s="80"/>
    </row>
    <row r="84" spans="1:9" ht="12.75">
      <c r="A84" s="92"/>
      <c r="B84" s="137">
        <v>453162</v>
      </c>
      <c r="C84" s="75"/>
      <c r="D84" s="76" t="s">
        <v>362</v>
      </c>
      <c r="F84" s="53"/>
      <c r="G84" s="53"/>
      <c r="H84" s="80">
        <f>SUM(H86:H86)</f>
        <v>0</v>
      </c>
    </row>
    <row r="85" spans="1:9" s="82" customFormat="1" ht="12.75">
      <c r="B85" s="83"/>
      <c r="E85" s="83"/>
    </row>
    <row r="86" spans="1:9" ht="12.75">
      <c r="A86" s="353">
        <v>41</v>
      </c>
      <c r="B86" s="1472"/>
      <c r="C86" s="766">
        <v>92050702</v>
      </c>
      <c r="D86" s="764" t="s">
        <v>357</v>
      </c>
      <c r="E86" s="353" t="s">
        <v>180</v>
      </c>
      <c r="F86" s="1459">
        <v>156</v>
      </c>
      <c r="G86" s="1253"/>
      <c r="H86" s="90">
        <f>ROUND(F86*G86,2)</f>
        <v>0</v>
      </c>
      <c r="I86" s="1253"/>
    </row>
    <row r="87" spans="1:9" ht="12.75">
      <c r="A87" s="92"/>
      <c r="B87" s="100"/>
      <c r="C87" s="101"/>
      <c r="D87" s="102"/>
      <c r="E87" s="95"/>
      <c r="H87" s="96"/>
    </row>
    <row r="88" spans="1:9" ht="15">
      <c r="A88" s="92"/>
      <c r="B88" s="100"/>
      <c r="C88" s="101"/>
      <c r="D88" s="103" t="s">
        <v>181</v>
      </c>
      <c r="E88" s="104"/>
      <c r="F88" s="105"/>
      <c r="G88" s="106"/>
      <c r="H88" s="107">
        <f>H16+H12+H20+H29+H35+H45+H59+H70+H74+H84+H6+H66+H596</f>
        <v>0</v>
      </c>
    </row>
    <row r="89" spans="1:9" ht="12.75">
      <c r="A89" s="92"/>
      <c r="B89" s="108"/>
      <c r="C89" s="109"/>
      <c r="D89" s="110"/>
      <c r="E89" s="92"/>
    </row>
    <row r="90" spans="1:9" ht="12.75">
      <c r="A90" s="92"/>
      <c r="B90" s="92"/>
      <c r="C90" s="92"/>
      <c r="E90" s="95"/>
    </row>
    <row r="91" spans="1:9" s="111" customFormat="1" ht="12.75">
      <c r="A91" s="92"/>
      <c r="B91" s="92"/>
      <c r="C91" s="92"/>
      <c r="E91" s="100"/>
      <c r="F91" s="54"/>
      <c r="G91" s="96"/>
      <c r="H91" s="54"/>
      <c r="I91" s="53"/>
    </row>
    <row r="92" spans="1:9" ht="12.75">
      <c r="A92" s="92"/>
      <c r="B92" s="92"/>
      <c r="C92" s="92"/>
      <c r="E92" s="100"/>
    </row>
    <row r="93" spans="1:9" ht="12.75">
      <c r="A93" s="92"/>
      <c r="B93" s="92"/>
      <c r="C93" s="92"/>
      <c r="E93" s="100"/>
    </row>
    <row r="94" spans="1:9" ht="12.75">
      <c r="A94" s="92"/>
      <c r="B94" s="92"/>
      <c r="C94" s="92"/>
      <c r="E94" s="95"/>
    </row>
    <row r="95" spans="1:9" ht="12.75">
      <c r="A95" s="92"/>
      <c r="B95" s="92"/>
      <c r="C95" s="92"/>
      <c r="E95" s="95"/>
    </row>
    <row r="96" spans="1:9" ht="12.75">
      <c r="A96" s="92"/>
      <c r="B96" s="92"/>
      <c r="C96" s="92"/>
      <c r="E96" s="95"/>
    </row>
    <row r="97" spans="1:5" ht="12.75">
      <c r="A97" s="92"/>
      <c r="B97" s="92"/>
      <c r="C97" s="92"/>
      <c r="E97" s="95"/>
    </row>
    <row r="98" spans="1:5" ht="12.75">
      <c r="A98" s="92"/>
      <c r="B98" s="92"/>
      <c r="C98" s="92"/>
      <c r="D98" s="110"/>
      <c r="E98" s="95"/>
    </row>
    <row r="99" spans="1:5" ht="12.75">
      <c r="A99" s="92"/>
      <c r="B99" s="92"/>
      <c r="C99" s="92"/>
      <c r="D99" s="114"/>
      <c r="E99" s="95"/>
    </row>
    <row r="100" spans="1:5" ht="12.75">
      <c r="A100" s="92"/>
      <c r="B100" s="92"/>
      <c r="C100" s="92"/>
      <c r="D100" s="110"/>
      <c r="E100" s="92"/>
    </row>
    <row r="101" spans="1:5" ht="12.75">
      <c r="A101" s="92"/>
      <c r="B101" s="92"/>
      <c r="C101" s="92"/>
      <c r="D101" s="115"/>
      <c r="E101" s="95"/>
    </row>
    <row r="102" spans="1:5" ht="12.75">
      <c r="A102" s="92"/>
      <c r="B102" s="92"/>
      <c r="C102" s="92"/>
      <c r="D102" s="102"/>
      <c r="E102" s="95"/>
    </row>
    <row r="103" spans="1:5" ht="12.75" customHeight="1">
      <c r="A103" s="92"/>
      <c r="B103" s="92"/>
      <c r="C103" s="92"/>
      <c r="D103" s="116"/>
      <c r="E103" s="95"/>
    </row>
    <row r="104" spans="1:5" ht="12.75">
      <c r="A104" s="92"/>
      <c r="B104" s="92"/>
      <c r="C104" s="92"/>
      <c r="D104" s="116"/>
      <c r="E104" s="95"/>
    </row>
    <row r="105" spans="1:5" ht="12.75">
      <c r="A105" s="92"/>
      <c r="B105" s="100"/>
      <c r="C105" s="101"/>
      <c r="D105" s="116"/>
      <c r="E105" s="95"/>
    </row>
    <row r="106" spans="1:5" ht="12.75" customHeight="1">
      <c r="A106" s="92"/>
      <c r="B106" s="100"/>
      <c r="C106" s="101"/>
      <c r="D106" s="102"/>
      <c r="E106" s="95"/>
    </row>
    <row r="107" spans="1:5" ht="12.75">
      <c r="A107" s="92"/>
      <c r="B107" s="100"/>
      <c r="C107" s="101"/>
      <c r="D107" s="116"/>
      <c r="E107" s="95"/>
    </row>
    <row r="108" spans="1:5" ht="12.75">
      <c r="A108" s="92"/>
      <c r="B108" s="100"/>
      <c r="C108" s="101"/>
      <c r="D108" s="116"/>
      <c r="E108" s="95"/>
    </row>
    <row r="109" spans="1:5" ht="12.75">
      <c r="A109" s="92"/>
      <c r="B109" s="100"/>
      <c r="C109" s="101"/>
      <c r="D109" s="116"/>
      <c r="E109" s="95"/>
    </row>
    <row r="110" spans="1:5" ht="15.75">
      <c r="A110" s="92"/>
      <c r="B110" s="117"/>
      <c r="C110" s="118"/>
      <c r="D110" s="102"/>
      <c r="E110" s="119"/>
    </row>
    <row r="111" spans="1:5" ht="12.75">
      <c r="A111" s="92"/>
      <c r="B111" s="108"/>
      <c r="C111" s="120"/>
      <c r="D111" s="110"/>
      <c r="E111" s="92"/>
    </row>
    <row r="112" spans="1:5" ht="12.75" customHeight="1">
      <c r="A112" s="92"/>
      <c r="B112" s="100"/>
      <c r="C112" s="101"/>
      <c r="D112" s="115"/>
      <c r="E112" s="95"/>
    </row>
    <row r="113" spans="1:5" ht="12.75" customHeight="1">
      <c r="A113" s="92"/>
      <c r="B113" s="117"/>
      <c r="C113" s="118"/>
      <c r="D113" s="102"/>
      <c r="E113" s="119"/>
    </row>
    <row r="114" spans="1:5" ht="12.75">
      <c r="A114" s="92"/>
      <c r="B114" s="100"/>
      <c r="C114" s="101"/>
      <c r="D114" s="102"/>
      <c r="E114" s="95"/>
    </row>
    <row r="115" spans="1:5" ht="12.75">
      <c r="A115" s="92"/>
      <c r="B115" s="100"/>
      <c r="C115" s="101"/>
      <c r="D115" s="102"/>
      <c r="E115" s="95"/>
    </row>
    <row r="116" spans="1:5" ht="12.75">
      <c r="A116" s="92"/>
      <c r="B116" s="100"/>
      <c r="C116" s="101"/>
      <c r="D116" s="116"/>
      <c r="E116" s="95"/>
    </row>
    <row r="117" spans="1:5" ht="12.75">
      <c r="A117" s="92"/>
      <c r="B117" s="100"/>
      <c r="C117" s="101"/>
      <c r="D117" s="116"/>
      <c r="E117" s="95"/>
    </row>
    <row r="118" spans="1:5" ht="12.75">
      <c r="A118" s="92"/>
      <c r="B118" s="100"/>
      <c r="C118" s="101"/>
      <c r="D118" s="116"/>
      <c r="E118" s="95"/>
    </row>
    <row r="119" spans="1:5" ht="15.75">
      <c r="A119" s="92"/>
      <c r="B119" s="117"/>
      <c r="C119" s="118"/>
      <c r="D119" s="102"/>
      <c r="E119" s="119"/>
    </row>
    <row r="120" spans="1:5" ht="15.75">
      <c r="A120" s="92"/>
      <c r="B120" s="117"/>
      <c r="C120" s="118"/>
      <c r="D120" s="121"/>
      <c r="E120" s="119"/>
    </row>
    <row r="121" spans="1:5" ht="12.75">
      <c r="A121" s="92"/>
      <c r="B121" s="100"/>
      <c r="C121" s="101"/>
      <c r="D121" s="115"/>
      <c r="E121" s="95"/>
    </row>
    <row r="122" spans="1:5" ht="12.75">
      <c r="A122" s="92"/>
      <c r="B122" s="100"/>
      <c r="C122" s="101"/>
      <c r="D122" s="102"/>
      <c r="E122" s="95"/>
    </row>
    <row r="123" spans="1:5" ht="12.75">
      <c r="A123" s="92"/>
      <c r="B123" s="100"/>
      <c r="C123" s="101"/>
      <c r="D123" s="102"/>
      <c r="E123" s="95"/>
    </row>
    <row r="124" spans="1:5" ht="12.75">
      <c r="A124" s="92"/>
      <c r="B124" s="100"/>
      <c r="C124" s="101"/>
      <c r="D124" s="116"/>
      <c r="E124" s="95"/>
    </row>
    <row r="125" spans="1:5" ht="12.75">
      <c r="A125" s="92"/>
      <c r="B125" s="100"/>
      <c r="C125" s="101"/>
      <c r="D125" s="116"/>
      <c r="E125" s="95"/>
    </row>
    <row r="126" spans="1:5" ht="12.75">
      <c r="A126" s="92"/>
      <c r="B126" s="100"/>
      <c r="C126" s="101"/>
      <c r="D126" s="116"/>
      <c r="E126" s="95"/>
    </row>
    <row r="127" spans="1:5" ht="12.75">
      <c r="A127" s="92"/>
      <c r="B127" s="100"/>
      <c r="C127" s="101"/>
      <c r="D127" s="102"/>
      <c r="E127" s="95"/>
    </row>
    <row r="128" spans="1:5" ht="12.75">
      <c r="A128" s="92"/>
      <c r="B128" s="100"/>
      <c r="C128" s="101"/>
      <c r="D128" s="116"/>
      <c r="E128" s="95"/>
    </row>
    <row r="129" spans="1:5" ht="12.75">
      <c r="A129" s="92"/>
      <c r="B129" s="100"/>
      <c r="C129" s="101"/>
      <c r="D129" s="115"/>
      <c r="E129" s="95"/>
    </row>
    <row r="130" spans="1:5" ht="13.5" customHeight="1">
      <c r="A130" s="92"/>
      <c r="B130" s="100"/>
      <c r="C130" s="101"/>
      <c r="D130" s="102"/>
      <c r="E130" s="95"/>
    </row>
    <row r="131" spans="1:5" ht="13.5" customHeight="1">
      <c r="A131" s="92"/>
      <c r="B131" s="100"/>
      <c r="C131" s="101"/>
      <c r="D131" s="116"/>
      <c r="E131" s="95"/>
    </row>
    <row r="132" spans="1:5" ht="12.75">
      <c r="A132" s="92"/>
      <c r="B132" s="100"/>
      <c r="C132" s="101"/>
      <c r="D132" s="116"/>
      <c r="E132" s="95"/>
    </row>
    <row r="133" spans="1:5" ht="12.75">
      <c r="A133" s="92"/>
      <c r="B133" s="100"/>
      <c r="C133" s="101"/>
      <c r="D133" s="116"/>
      <c r="E133" s="95"/>
    </row>
    <row r="134" spans="1:5" ht="12.75">
      <c r="A134" s="92"/>
      <c r="B134" s="100"/>
      <c r="C134" s="101"/>
      <c r="D134" s="102"/>
      <c r="E134" s="95"/>
    </row>
    <row r="135" spans="1:5" ht="13.5" customHeight="1">
      <c r="A135" s="92"/>
      <c r="B135" s="100"/>
      <c r="C135" s="101"/>
      <c r="D135" s="116"/>
      <c r="E135" s="95"/>
    </row>
    <row r="136" spans="1:5" ht="13.5" customHeight="1">
      <c r="A136" s="92"/>
      <c r="B136" s="100"/>
      <c r="C136" s="101"/>
      <c r="D136" s="115"/>
      <c r="E136" s="95"/>
    </row>
    <row r="137" spans="1:5" ht="12.75">
      <c r="A137" s="92"/>
      <c r="B137" s="95"/>
      <c r="C137" s="114"/>
      <c r="D137" s="122"/>
      <c r="E137" s="95"/>
    </row>
    <row r="138" spans="1:5" ht="12.75">
      <c r="A138" s="92"/>
      <c r="B138" s="95"/>
      <c r="C138" s="114"/>
      <c r="D138" s="114"/>
      <c r="E138" s="95"/>
    </row>
    <row r="139" spans="1:5" ht="12.75">
      <c r="A139" s="92"/>
      <c r="B139" s="108"/>
      <c r="C139" s="120"/>
      <c r="D139" s="110"/>
      <c r="E139" s="92"/>
    </row>
    <row r="140" spans="1:5" ht="12.75">
      <c r="A140" s="92"/>
      <c r="B140" s="100"/>
      <c r="C140" s="123"/>
      <c r="D140" s="116"/>
      <c r="E140" s="95"/>
    </row>
    <row r="141" spans="1:5" ht="12.75">
      <c r="A141" s="92"/>
      <c r="B141" s="100"/>
      <c r="C141" s="123"/>
      <c r="D141" s="116"/>
      <c r="E141" s="95"/>
    </row>
    <row r="142" spans="1:5" ht="12.75">
      <c r="A142" s="92"/>
      <c r="B142" s="95"/>
      <c r="C142" s="114"/>
      <c r="D142" s="122"/>
      <c r="E142" s="95"/>
    </row>
    <row r="143" spans="1:5" ht="12.75">
      <c r="A143" s="92"/>
      <c r="B143" s="95"/>
      <c r="C143" s="114"/>
      <c r="D143" s="114"/>
      <c r="E143" s="95"/>
    </row>
    <row r="144" spans="1:5" ht="12.75">
      <c r="A144" s="92"/>
      <c r="B144" s="108"/>
      <c r="C144" s="120"/>
      <c r="D144" s="110"/>
      <c r="E144" s="92"/>
    </row>
    <row r="145" spans="1:5" ht="13.5" customHeight="1">
      <c r="A145" s="92"/>
      <c r="B145" s="108"/>
      <c r="C145" s="120"/>
      <c r="D145" s="110"/>
      <c r="E145" s="92"/>
    </row>
    <row r="146" spans="1:5" ht="12.75">
      <c r="A146" s="92"/>
      <c r="B146" s="100"/>
      <c r="C146" s="123"/>
      <c r="D146" s="115"/>
      <c r="E146" s="95"/>
    </row>
    <row r="147" spans="1:5" ht="12.75">
      <c r="A147" s="92"/>
      <c r="B147" s="100"/>
      <c r="C147" s="123"/>
      <c r="D147" s="116"/>
      <c r="E147" s="95"/>
    </row>
    <row r="148" spans="1:5" ht="13.5" customHeight="1">
      <c r="A148" s="92"/>
      <c r="B148" s="100"/>
      <c r="C148" s="123"/>
      <c r="D148" s="115"/>
      <c r="E148" s="95"/>
    </row>
    <row r="149" spans="1:5" ht="13.5" customHeight="1">
      <c r="A149" s="92"/>
      <c r="B149" s="100"/>
      <c r="C149" s="123"/>
      <c r="D149" s="115"/>
      <c r="E149" s="95"/>
    </row>
    <row r="150" spans="1:5" ht="12.75">
      <c r="A150" s="92"/>
      <c r="B150" s="100"/>
      <c r="C150" s="123"/>
      <c r="D150" s="115"/>
      <c r="E150" s="95"/>
    </row>
    <row r="151" spans="1:5" ht="12.75">
      <c r="A151" s="92"/>
      <c r="B151" s="100"/>
      <c r="C151" s="123"/>
      <c r="D151" s="116"/>
      <c r="E151" s="95"/>
    </row>
    <row r="152" spans="1:5" ht="13.5" customHeight="1">
      <c r="A152" s="92"/>
      <c r="B152" s="95"/>
      <c r="C152" s="114"/>
      <c r="D152" s="114"/>
      <c r="E152" s="95"/>
    </row>
    <row r="153" spans="1:5" ht="13.5" customHeight="1">
      <c r="B153" s="73"/>
      <c r="C153" s="125"/>
      <c r="D153" s="126"/>
      <c r="E153" s="124"/>
    </row>
    <row r="154" spans="1:5" ht="13.5" customHeight="1">
      <c r="B154" s="83"/>
      <c r="C154" s="127"/>
      <c r="D154" s="82"/>
    </row>
    <row r="157" spans="1:5" ht="13.5" customHeight="1">
      <c r="B157" s="73"/>
      <c r="C157" s="125"/>
      <c r="D157" s="126"/>
      <c r="E157" s="124"/>
    </row>
    <row r="158" spans="1:5" ht="13.5" customHeight="1">
      <c r="B158" s="83"/>
      <c r="C158" s="127"/>
      <c r="D158" s="82"/>
    </row>
    <row r="159" spans="1:5" ht="12.75">
      <c r="D159" s="128"/>
    </row>
    <row r="160" spans="1:5" ht="13.5" customHeight="1">
      <c r="D160" s="128"/>
    </row>
    <row r="161" spans="1:9" ht="13.5" customHeight="1">
      <c r="D161" s="128"/>
    </row>
    <row r="162" spans="1:9" ht="13.5" customHeight="1">
      <c r="D162" s="128"/>
    </row>
    <row r="163" spans="1:9" ht="13.5" customHeight="1">
      <c r="D163" s="128"/>
    </row>
    <row r="166" spans="1:9" ht="13.5" customHeight="1">
      <c r="B166" s="83"/>
      <c r="C166" s="127"/>
      <c r="D166" s="82"/>
    </row>
    <row r="167" spans="1:9" ht="13.5" customHeight="1">
      <c r="D167" s="129"/>
    </row>
    <row r="173" spans="1:9" s="246" customFormat="1" ht="13.5" customHeight="1">
      <c r="A173" s="124"/>
      <c r="B173" s="72"/>
      <c r="C173" s="53"/>
      <c r="D173" s="53"/>
      <c r="E173" s="72"/>
      <c r="F173" s="54"/>
      <c r="G173" s="96"/>
      <c r="H173" s="54"/>
      <c r="I173" s="53"/>
    </row>
    <row r="174" spans="1:9" s="246" customFormat="1" ht="13.5" customHeight="1">
      <c r="A174" s="124"/>
      <c r="B174" s="72"/>
      <c r="C174" s="53"/>
      <c r="D174" s="53"/>
      <c r="E174" s="72"/>
      <c r="F174" s="54"/>
      <c r="G174" s="96"/>
      <c r="H174" s="54"/>
      <c r="I174" s="53"/>
    </row>
    <row r="175" spans="1:9" s="246" customFormat="1" ht="13.5" customHeight="1">
      <c r="A175" s="124"/>
      <c r="B175" s="72"/>
      <c r="C175" s="53"/>
      <c r="D175" s="53"/>
      <c r="E175" s="72"/>
      <c r="F175" s="54"/>
      <c r="G175" s="96"/>
      <c r="H175" s="54"/>
      <c r="I175" s="53"/>
    </row>
    <row r="176" spans="1:9" s="246" customFormat="1" ht="13.5" customHeight="1">
      <c r="A176" s="124"/>
      <c r="B176" s="72"/>
      <c r="C176" s="53"/>
      <c r="D176" s="53"/>
      <c r="E176" s="72"/>
      <c r="F176" s="54"/>
      <c r="G176" s="96"/>
      <c r="H176" s="54"/>
      <c r="I176" s="53"/>
    </row>
    <row r="177" spans="1:9" s="246" customFormat="1" ht="13.5" customHeight="1">
      <c r="A177" s="124"/>
      <c r="B177" s="72"/>
      <c r="C177" s="53"/>
      <c r="D177" s="53"/>
      <c r="E177" s="72"/>
      <c r="F177" s="54"/>
      <c r="G177" s="96"/>
      <c r="H177" s="54"/>
      <c r="I177" s="53"/>
    </row>
    <row r="178" spans="1:9" s="246" customFormat="1" ht="13.5" customHeight="1">
      <c r="A178" s="124"/>
      <c r="B178" s="72"/>
      <c r="C178" s="53"/>
      <c r="D178" s="53"/>
      <c r="E178" s="72"/>
      <c r="F178" s="54"/>
      <c r="G178" s="96"/>
      <c r="H178" s="54"/>
      <c r="I178" s="53"/>
    </row>
    <row r="179" spans="1:9" s="246" customFormat="1" ht="13.5" customHeight="1">
      <c r="A179" s="124"/>
      <c r="B179" s="72"/>
      <c r="C179" s="53"/>
      <c r="D179" s="53"/>
      <c r="E179" s="72"/>
      <c r="F179" s="54"/>
      <c r="G179" s="96"/>
      <c r="H179" s="54"/>
      <c r="I179" s="53"/>
    </row>
    <row r="180" spans="1:9" s="246" customFormat="1" ht="13.5" customHeight="1">
      <c r="A180" s="124"/>
      <c r="B180" s="72"/>
      <c r="C180" s="53"/>
      <c r="D180" s="53"/>
      <c r="E180" s="72"/>
      <c r="F180" s="54"/>
      <c r="G180" s="96"/>
      <c r="H180" s="54"/>
      <c r="I180" s="53"/>
    </row>
    <row r="181" spans="1:9" s="246" customFormat="1" ht="13.5" customHeight="1">
      <c r="A181" s="124"/>
      <c r="B181" s="72"/>
      <c r="C181" s="53"/>
      <c r="D181" s="53"/>
      <c r="E181" s="72"/>
      <c r="F181" s="54"/>
      <c r="G181" s="96"/>
      <c r="H181" s="54"/>
      <c r="I181" s="53"/>
    </row>
    <row r="182" spans="1:9" s="246" customFormat="1" ht="13.5" customHeight="1">
      <c r="A182" s="124"/>
      <c r="B182" s="72"/>
      <c r="C182" s="53"/>
      <c r="D182" s="53"/>
      <c r="E182" s="72"/>
      <c r="F182" s="54"/>
      <c r="G182" s="96"/>
      <c r="H182" s="54"/>
      <c r="I182" s="53"/>
    </row>
    <row r="183" spans="1:9" s="246" customFormat="1" ht="13.5" customHeight="1">
      <c r="A183" s="124"/>
      <c r="B183" s="72"/>
      <c r="C183" s="53"/>
      <c r="D183" s="53"/>
      <c r="E183" s="72"/>
      <c r="F183" s="54"/>
      <c r="G183" s="96"/>
      <c r="H183" s="54"/>
      <c r="I183" s="53"/>
    </row>
    <row r="184" spans="1:9" s="246" customFormat="1" ht="13.5" customHeight="1">
      <c r="A184" s="124"/>
      <c r="B184" s="72"/>
      <c r="C184" s="53"/>
      <c r="D184" s="53"/>
      <c r="E184" s="72"/>
      <c r="F184" s="54"/>
      <c r="G184" s="96"/>
      <c r="H184" s="54"/>
      <c r="I184" s="53"/>
    </row>
    <row r="185" spans="1:9" s="246" customFormat="1" ht="13.5" customHeight="1">
      <c r="A185" s="124"/>
      <c r="B185" s="72"/>
      <c r="C185" s="53"/>
      <c r="D185" s="53"/>
      <c r="E185" s="72"/>
      <c r="F185" s="54"/>
      <c r="G185" s="96"/>
      <c r="H185" s="54"/>
      <c r="I185" s="53"/>
    </row>
    <row r="186" spans="1:9" s="246" customFormat="1" ht="13.5" customHeight="1">
      <c r="A186" s="124"/>
      <c r="B186" s="72"/>
      <c r="C186" s="53"/>
      <c r="D186" s="53"/>
      <c r="E186" s="72"/>
      <c r="F186" s="54"/>
      <c r="G186" s="96"/>
      <c r="H186" s="54"/>
      <c r="I186" s="53"/>
    </row>
    <row r="187" spans="1:9" s="246" customFormat="1" ht="13.5" customHeight="1">
      <c r="A187" s="124"/>
      <c r="B187" s="72"/>
      <c r="C187" s="53"/>
      <c r="D187" s="53"/>
      <c r="E187" s="72"/>
      <c r="F187" s="54"/>
      <c r="G187" s="96"/>
      <c r="H187" s="54"/>
      <c r="I187" s="53"/>
    </row>
    <row r="188" spans="1:9" s="246" customFormat="1" ht="13.5" customHeight="1">
      <c r="A188" s="124"/>
      <c r="B188" s="72"/>
      <c r="C188" s="53"/>
      <c r="D188" s="53"/>
      <c r="E188" s="72"/>
      <c r="F188" s="54"/>
      <c r="G188" s="96"/>
      <c r="H188" s="54"/>
      <c r="I188" s="53"/>
    </row>
    <row r="189" spans="1:9" s="246" customFormat="1" ht="13.5" customHeight="1">
      <c r="A189" s="124"/>
      <c r="B189" s="72"/>
      <c r="C189" s="53"/>
      <c r="D189" s="53"/>
      <c r="E189" s="72"/>
      <c r="F189" s="54"/>
      <c r="G189" s="96"/>
      <c r="H189" s="54"/>
      <c r="I189" s="53"/>
    </row>
    <row r="190" spans="1:9" s="246" customFormat="1" ht="13.5" customHeight="1">
      <c r="A190" s="124"/>
      <c r="B190" s="72"/>
      <c r="C190" s="53"/>
      <c r="D190" s="53"/>
      <c r="E190" s="72"/>
      <c r="F190" s="54"/>
      <c r="G190" s="96"/>
      <c r="H190" s="54"/>
      <c r="I190" s="53"/>
    </row>
    <row r="191" spans="1:9" s="246" customFormat="1" ht="13.5" customHeight="1">
      <c r="A191" s="124"/>
      <c r="B191" s="72"/>
      <c r="C191" s="53"/>
      <c r="D191" s="53"/>
      <c r="E191" s="72"/>
      <c r="F191" s="54"/>
      <c r="G191" s="96"/>
      <c r="H191" s="54"/>
      <c r="I191" s="53"/>
    </row>
    <row r="192" spans="1:9" s="246" customFormat="1" ht="13.5" customHeight="1">
      <c r="A192" s="124"/>
      <c r="B192" s="72"/>
      <c r="C192" s="53"/>
      <c r="D192" s="53"/>
      <c r="E192" s="72"/>
      <c r="F192" s="54"/>
      <c r="G192" s="96"/>
      <c r="H192" s="54"/>
      <c r="I192" s="53"/>
    </row>
    <row r="193" spans="1:9" s="246" customFormat="1" ht="13.5" customHeight="1">
      <c r="A193" s="124"/>
      <c r="B193" s="72"/>
      <c r="C193" s="53"/>
      <c r="D193" s="53"/>
      <c r="E193" s="72"/>
      <c r="F193" s="54"/>
      <c r="G193" s="96"/>
      <c r="H193" s="54"/>
      <c r="I193" s="53"/>
    </row>
    <row r="194" spans="1:9" s="246" customFormat="1" ht="13.5" customHeight="1">
      <c r="A194" s="124"/>
      <c r="B194" s="72"/>
      <c r="C194" s="53"/>
      <c r="D194" s="53"/>
      <c r="E194" s="72"/>
      <c r="F194" s="54"/>
      <c r="G194" s="96"/>
      <c r="H194" s="54"/>
      <c r="I194" s="53"/>
    </row>
    <row r="195" spans="1:9" s="246" customFormat="1" ht="13.5" customHeight="1">
      <c r="A195" s="124"/>
      <c r="B195" s="72"/>
      <c r="C195" s="53"/>
      <c r="D195" s="53"/>
      <c r="E195" s="72"/>
      <c r="F195" s="54"/>
      <c r="G195" s="96"/>
      <c r="H195" s="54"/>
      <c r="I195" s="53"/>
    </row>
    <row r="196" spans="1:9" s="246" customFormat="1" ht="13.5" customHeight="1">
      <c r="A196" s="124"/>
      <c r="B196" s="72"/>
      <c r="C196" s="53"/>
      <c r="D196" s="53"/>
      <c r="E196" s="72"/>
      <c r="F196" s="54"/>
      <c r="G196" s="96"/>
      <c r="H196" s="54"/>
      <c r="I196" s="53"/>
    </row>
    <row r="197" spans="1:9" s="246" customFormat="1" ht="13.5" customHeight="1">
      <c r="A197" s="124"/>
      <c r="B197" s="72"/>
      <c r="C197" s="53"/>
      <c r="D197" s="53"/>
      <c r="E197" s="72"/>
      <c r="F197" s="54"/>
      <c r="G197" s="96"/>
      <c r="H197" s="54"/>
      <c r="I197" s="53"/>
    </row>
    <row r="198" spans="1:9" s="246" customFormat="1" ht="13.5" customHeight="1">
      <c r="A198" s="124"/>
      <c r="B198" s="72"/>
      <c r="C198" s="53"/>
      <c r="D198" s="53"/>
      <c r="E198" s="72"/>
      <c r="F198" s="54"/>
      <c r="G198" s="96"/>
      <c r="H198" s="54"/>
      <c r="I198" s="53"/>
    </row>
    <row r="199" spans="1:9" s="246" customFormat="1" ht="13.5" customHeight="1">
      <c r="A199" s="124"/>
      <c r="B199" s="72"/>
      <c r="C199" s="53"/>
      <c r="D199" s="53"/>
      <c r="E199" s="72"/>
      <c r="F199" s="54"/>
      <c r="G199" s="96"/>
      <c r="H199" s="54"/>
      <c r="I199" s="53"/>
    </row>
    <row r="200" spans="1:9" s="246" customFormat="1" ht="13.5" customHeight="1">
      <c r="A200" s="124"/>
      <c r="B200" s="72"/>
      <c r="C200" s="53"/>
      <c r="D200" s="53"/>
      <c r="E200" s="72"/>
      <c r="F200" s="54"/>
      <c r="G200" s="96"/>
      <c r="H200" s="54"/>
      <c r="I200" s="53"/>
    </row>
    <row r="201" spans="1:9" s="246" customFormat="1" ht="13.5" customHeight="1">
      <c r="A201" s="124"/>
      <c r="B201" s="72"/>
      <c r="C201" s="53"/>
      <c r="D201" s="53"/>
      <c r="E201" s="72"/>
      <c r="F201" s="54"/>
      <c r="G201" s="96"/>
      <c r="H201" s="54"/>
      <c r="I201" s="53"/>
    </row>
    <row r="202" spans="1:9" s="246" customFormat="1" ht="13.5" customHeight="1">
      <c r="A202" s="124"/>
      <c r="B202" s="72"/>
      <c r="C202" s="53"/>
      <c r="D202" s="53"/>
      <c r="E202" s="72"/>
      <c r="F202" s="54"/>
      <c r="G202" s="96"/>
      <c r="H202" s="54"/>
      <c r="I202" s="53"/>
    </row>
    <row r="203" spans="1:9" s="246" customFormat="1" ht="13.5" customHeight="1">
      <c r="A203" s="124"/>
      <c r="B203" s="72"/>
      <c r="C203" s="53"/>
      <c r="D203" s="53"/>
      <c r="E203" s="72"/>
      <c r="F203" s="54"/>
      <c r="G203" s="96"/>
      <c r="H203" s="54"/>
      <c r="I203" s="53"/>
    </row>
    <row r="204" spans="1:9" s="246" customFormat="1" ht="13.5" customHeight="1">
      <c r="A204" s="124"/>
      <c r="B204" s="72"/>
      <c r="C204" s="53"/>
      <c r="D204" s="53"/>
      <c r="E204" s="72"/>
      <c r="F204" s="54"/>
      <c r="G204" s="96"/>
      <c r="H204" s="54"/>
      <c r="I204" s="53"/>
    </row>
    <row r="205" spans="1:9" s="246" customFormat="1" ht="13.5" customHeight="1">
      <c r="A205" s="124"/>
      <c r="B205" s="72"/>
      <c r="C205" s="53"/>
      <c r="D205" s="53"/>
      <c r="E205" s="72"/>
      <c r="F205" s="54"/>
      <c r="G205" s="96"/>
      <c r="H205" s="54"/>
      <c r="I205" s="53"/>
    </row>
    <row r="206" spans="1:9" s="246" customFormat="1" ht="13.5" customHeight="1">
      <c r="A206" s="124"/>
      <c r="B206" s="72"/>
      <c r="C206" s="53"/>
      <c r="D206" s="53"/>
      <c r="E206" s="72"/>
      <c r="F206" s="54"/>
      <c r="G206" s="96"/>
      <c r="H206" s="54"/>
      <c r="I206" s="53"/>
    </row>
    <row r="207" spans="1:9" ht="13.5" customHeight="1">
      <c r="H207" s="53"/>
    </row>
    <row r="208" spans="1:9" ht="13.5" customHeight="1">
      <c r="H208" s="53"/>
    </row>
    <row r="209" spans="8:8" ht="13.5" customHeight="1">
      <c r="H209" s="53"/>
    </row>
    <row r="210" spans="8:8" ht="13.5" customHeight="1">
      <c r="H210" s="53"/>
    </row>
    <row r="211" spans="8:8" ht="13.5" customHeight="1">
      <c r="H211" s="53"/>
    </row>
    <row r="212" spans="8:8" ht="13.5" customHeight="1">
      <c r="H212" s="53"/>
    </row>
  </sheetData>
  <sheetProtection algorithmName="SHA-512" hashValue="jcOxUy7wwfsXpNPiUOMrJHhqulLxOWpy52liH1ZV/YcZJ3s1pzmtdpBzgMuyfnUfJCRV1iALdrfKzO5kE+BU8g==" saltValue="wS3kkF8durXzDS4Spj3IFA==" spinCount="100000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4:G86">
      <formula1>ROUND(G14,2)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69" max="8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>
    <tabColor rgb="FFFF99CC"/>
  </sheetPr>
  <dimension ref="A1:I195"/>
  <sheetViews>
    <sheetView view="pageBreakPreview" zoomScaleNormal="100" zoomScaleSheetLayoutView="100" workbookViewId="0">
      <selection activeCell="K19" sqref="K19"/>
    </sheetView>
  </sheetViews>
  <sheetFormatPr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3" customWidth="1"/>
    <col min="10" max="16384" width="9.140625" style="53"/>
  </cols>
  <sheetData>
    <row r="1" spans="1:9" s="339" customFormat="1" ht="13.5" thickBot="1">
      <c r="A1" s="336" t="s">
        <v>156</v>
      </c>
      <c r="B1" s="337"/>
      <c r="C1" s="338" t="s">
        <v>2</v>
      </c>
      <c r="D1" s="712"/>
      <c r="E1" s="337"/>
      <c r="H1" s="340" t="s">
        <v>276</v>
      </c>
    </row>
    <row r="2" spans="1:9" s="339" customFormat="1">
      <c r="A2" s="336"/>
      <c r="B2" s="337"/>
      <c r="C2" s="338"/>
      <c r="D2" s="338"/>
      <c r="E2" s="337"/>
      <c r="H2" s="338"/>
    </row>
    <row r="3" spans="1:9" s="339" customFormat="1">
      <c r="A3" s="336" t="s">
        <v>158</v>
      </c>
      <c r="B3" s="337"/>
      <c r="C3" s="338" t="s">
        <v>943</v>
      </c>
      <c r="D3" s="338"/>
      <c r="E3" s="337"/>
      <c r="H3" s="338"/>
    </row>
    <row r="4" spans="1:9">
      <c r="A4" s="65" t="s">
        <v>160</v>
      </c>
      <c r="B4" s="341"/>
      <c r="C4" s="342" t="s">
        <v>929</v>
      </c>
      <c r="D4" s="339"/>
      <c r="E4" s="341"/>
      <c r="F4" s="339"/>
      <c r="G4" s="339"/>
      <c r="H4" s="339"/>
    </row>
    <row r="5" spans="1:9">
      <c r="A5" s="760" t="s">
        <v>911</v>
      </c>
      <c r="B5" s="341"/>
      <c r="C5" s="342" t="s">
        <v>944</v>
      </c>
      <c r="D5" s="339"/>
      <c r="E5" s="341"/>
      <c r="F5" s="339"/>
      <c r="G5" s="339"/>
      <c r="H5" s="339"/>
    </row>
    <row r="6" spans="1:9" s="220" customFormat="1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72"/>
      <c r="C9" s="72"/>
      <c r="D9" s="83"/>
      <c r="E9" s="189"/>
      <c r="F9" s="761"/>
      <c r="G9" s="83"/>
      <c r="H9" s="83"/>
    </row>
    <row r="10" spans="1:9">
      <c r="A10" s="760"/>
      <c r="B10" s="762" t="s">
        <v>931</v>
      </c>
      <c r="C10" s="342"/>
      <c r="D10" s="339"/>
      <c r="E10" s="341"/>
      <c r="F10" s="339"/>
      <c r="G10" s="339"/>
      <c r="H10" s="339"/>
    </row>
    <row r="11" spans="1:9">
      <c r="A11" s="92"/>
      <c r="B11" s="137"/>
      <c r="C11" s="75"/>
      <c r="D11" s="76"/>
      <c r="F11" s="53"/>
      <c r="G11" s="53"/>
      <c r="H11" s="80"/>
    </row>
    <row r="12" spans="1:9">
      <c r="A12" s="92"/>
      <c r="B12" s="137">
        <v>451111</v>
      </c>
      <c r="C12" s="75"/>
      <c r="D12" s="76" t="s">
        <v>227</v>
      </c>
      <c r="F12" s="53"/>
      <c r="G12" s="53"/>
      <c r="H12" s="80">
        <f>SUM(H14:H14)</f>
        <v>0</v>
      </c>
    </row>
    <row r="13" spans="1:9">
      <c r="B13" s="83"/>
      <c r="C13" s="127"/>
      <c r="D13" s="82"/>
    </row>
    <row r="14" spans="1:9" ht="25.5">
      <c r="A14" s="249">
        <v>1</v>
      </c>
      <c r="B14" s="249"/>
      <c r="C14" s="763" t="s">
        <v>932</v>
      </c>
      <c r="D14" s="764" t="s">
        <v>933</v>
      </c>
      <c r="E14" s="348" t="s">
        <v>176</v>
      </c>
      <c r="F14" s="765">
        <v>3500</v>
      </c>
      <c r="G14" s="1253"/>
      <c r="H14" s="90">
        <f>ROUND(F14*G14,2)</f>
        <v>0</v>
      </c>
      <c r="I14" s="1231"/>
    </row>
    <row r="15" spans="1:9">
      <c r="A15" s="92"/>
      <c r="B15" s="137"/>
      <c r="C15" s="75"/>
      <c r="D15" s="76"/>
      <c r="F15" s="53"/>
      <c r="G15" s="53"/>
      <c r="H15" s="80"/>
    </row>
    <row r="16" spans="1:9">
      <c r="A16" s="92"/>
      <c r="B16" s="137" t="s">
        <v>767</v>
      </c>
      <c r="C16" s="75"/>
      <c r="D16" s="76" t="s">
        <v>934</v>
      </c>
      <c r="F16" s="53"/>
      <c r="G16" s="53"/>
      <c r="H16" s="80">
        <f>SUM(H18:H18)</f>
        <v>0</v>
      </c>
    </row>
    <row r="17" spans="1:9" s="82" customFormat="1">
      <c r="B17" s="83"/>
      <c r="E17" s="83"/>
    </row>
    <row r="18" spans="1:9">
      <c r="A18" s="84">
        <v>2</v>
      </c>
      <c r="B18" s="85"/>
      <c r="C18" s="763" t="s">
        <v>769</v>
      </c>
      <c r="D18" s="764" t="s">
        <v>770</v>
      </c>
      <c r="E18" s="353" t="s">
        <v>267</v>
      </c>
      <c r="F18" s="765">
        <v>111</v>
      </c>
      <c r="G18" s="1253"/>
      <c r="H18" s="90">
        <f>ROUND(F18*G18,2)</f>
        <v>0</v>
      </c>
      <c r="I18" s="1253"/>
    </row>
    <row r="19" spans="1:9">
      <c r="A19" s="92"/>
      <c r="B19" s="137"/>
      <c r="C19" s="75"/>
      <c r="D19" s="76"/>
      <c r="F19" s="53"/>
      <c r="G19" s="53"/>
      <c r="H19" s="80"/>
    </row>
    <row r="20" spans="1:9">
      <c r="A20" s="92"/>
      <c r="B20" s="137">
        <v>453143</v>
      </c>
      <c r="C20" s="75"/>
      <c r="D20" s="76" t="s">
        <v>445</v>
      </c>
      <c r="F20" s="53"/>
      <c r="G20" s="53"/>
      <c r="H20" s="80">
        <f>SUM(H22:H27)</f>
        <v>0</v>
      </c>
    </row>
    <row r="21" spans="1:9" s="82" customFormat="1">
      <c r="B21" s="83"/>
      <c r="E21" s="83"/>
    </row>
    <row r="22" spans="1:9">
      <c r="A22" s="84">
        <v>3</v>
      </c>
      <c r="B22" s="85"/>
      <c r="C22" s="763" t="s">
        <v>935</v>
      </c>
      <c r="D22" s="764" t="s">
        <v>936</v>
      </c>
      <c r="E22" s="353" t="s">
        <v>180</v>
      </c>
      <c r="F22" s="765">
        <v>3.5</v>
      </c>
      <c r="G22" s="1253"/>
      <c r="H22" s="90">
        <f>ROUND(F22*G22,2)</f>
        <v>0</v>
      </c>
      <c r="I22" s="1253"/>
    </row>
    <row r="23" spans="1:9">
      <c r="A23" s="84">
        <v>4</v>
      </c>
      <c r="B23" s="85"/>
      <c r="C23" s="763">
        <v>92020107</v>
      </c>
      <c r="D23" s="764" t="s">
        <v>368</v>
      </c>
      <c r="E23" s="353" t="s">
        <v>176</v>
      </c>
      <c r="F23" s="765">
        <v>3500</v>
      </c>
      <c r="G23" s="1253"/>
      <c r="H23" s="90">
        <f t="shared" ref="H23:H27" si="0">ROUND(F23*G23,2)</f>
        <v>0</v>
      </c>
      <c r="I23" s="1253"/>
    </row>
    <row r="24" spans="1:9">
      <c r="A24" s="84">
        <v>5</v>
      </c>
      <c r="B24" s="85"/>
      <c r="C24" s="766">
        <v>92020601</v>
      </c>
      <c r="D24" s="764" t="s">
        <v>937</v>
      </c>
      <c r="E24" s="353" t="s">
        <v>180</v>
      </c>
      <c r="F24" s="765">
        <v>280</v>
      </c>
      <c r="G24" s="1253"/>
      <c r="H24" s="90">
        <f t="shared" si="0"/>
        <v>0</v>
      </c>
      <c r="I24" s="1253"/>
    </row>
    <row r="25" spans="1:9">
      <c r="A25" s="84">
        <v>6</v>
      </c>
      <c r="B25" s="85"/>
      <c r="C25" s="766">
        <v>92020701</v>
      </c>
      <c r="D25" s="764" t="s">
        <v>938</v>
      </c>
      <c r="E25" s="353" t="s">
        <v>180</v>
      </c>
      <c r="F25" s="765">
        <v>143</v>
      </c>
      <c r="G25" s="1253"/>
      <c r="H25" s="90">
        <f t="shared" si="0"/>
        <v>0</v>
      </c>
      <c r="I25" s="1253"/>
    </row>
    <row r="26" spans="1:9" ht="25.5">
      <c r="A26" s="84">
        <v>7</v>
      </c>
      <c r="B26" s="85"/>
      <c r="C26" s="766">
        <v>92020801</v>
      </c>
      <c r="D26" s="764" t="s">
        <v>939</v>
      </c>
      <c r="E26" s="353" t="s">
        <v>180</v>
      </c>
      <c r="F26" s="765">
        <v>7</v>
      </c>
      <c r="G26" s="1253"/>
      <c r="H26" s="90">
        <f t="shared" si="0"/>
        <v>0</v>
      </c>
      <c r="I26" s="1253"/>
    </row>
    <row r="27" spans="1:9">
      <c r="A27" s="84">
        <v>8</v>
      </c>
      <c r="B27" s="85"/>
      <c r="C27" s="766">
        <v>92022501</v>
      </c>
      <c r="D27" s="764" t="s">
        <v>372</v>
      </c>
      <c r="E27" s="353" t="s">
        <v>180</v>
      </c>
      <c r="F27" s="765">
        <v>192</v>
      </c>
      <c r="G27" s="1253"/>
      <c r="H27" s="90">
        <f t="shared" si="0"/>
        <v>0</v>
      </c>
      <c r="I27" s="1253"/>
    </row>
    <row r="28" spans="1:9">
      <c r="A28" s="92"/>
      <c r="B28" s="137"/>
      <c r="C28" s="75"/>
      <c r="D28" s="76"/>
      <c r="F28" s="53"/>
      <c r="G28" s="53"/>
      <c r="H28" s="80"/>
      <c r="I28" s="1255"/>
    </row>
    <row r="29" spans="1:9">
      <c r="A29" s="92"/>
      <c r="B29" s="137">
        <v>453162</v>
      </c>
      <c r="C29" s="75"/>
      <c r="D29" s="76" t="s">
        <v>362</v>
      </c>
      <c r="F29" s="53"/>
      <c r="G29" s="53"/>
      <c r="H29" s="80">
        <f>SUM(H31:H31)</f>
        <v>0</v>
      </c>
    </row>
    <row r="30" spans="1:9" s="82" customFormat="1">
      <c r="B30" s="83"/>
      <c r="E30" s="83"/>
    </row>
    <row r="31" spans="1:9">
      <c r="A31" s="353">
        <v>9</v>
      </c>
      <c r="B31" s="348"/>
      <c r="C31" s="766">
        <v>92050702</v>
      </c>
      <c r="D31" s="764" t="s">
        <v>357</v>
      </c>
      <c r="E31" s="353" t="s">
        <v>180</v>
      </c>
      <c r="F31" s="765">
        <v>151</v>
      </c>
      <c r="G31" s="1253"/>
      <c r="H31" s="90">
        <f>ROUND(F31*G31,2)</f>
        <v>0</v>
      </c>
      <c r="I31" s="1253"/>
    </row>
    <row r="32" spans="1:9">
      <c r="A32" s="339"/>
      <c r="B32" s="767"/>
      <c r="C32" s="768"/>
      <c r="D32" s="769"/>
      <c r="E32" s="341"/>
      <c r="F32" s="770"/>
      <c r="G32" s="79"/>
      <c r="H32" s="79"/>
      <c r="I32" s="79"/>
    </row>
    <row r="33" spans="1:9">
      <c r="A33" s="760"/>
      <c r="B33" s="762" t="s">
        <v>940</v>
      </c>
      <c r="C33" s="342"/>
      <c r="D33" s="339"/>
      <c r="E33" s="341"/>
      <c r="F33" s="339"/>
      <c r="G33" s="339"/>
      <c r="H33" s="339"/>
      <c r="I33" s="339"/>
    </row>
    <row r="34" spans="1:9">
      <c r="A34" s="92"/>
      <c r="B34" s="137"/>
      <c r="C34" s="75"/>
      <c r="D34" s="76"/>
      <c r="F34" s="53"/>
      <c r="G34" s="53"/>
      <c r="H34" s="80"/>
    </row>
    <row r="35" spans="1:9">
      <c r="A35" s="92"/>
      <c r="B35" s="137">
        <v>451111</v>
      </c>
      <c r="C35" s="75"/>
      <c r="D35" s="76" t="s">
        <v>227</v>
      </c>
      <c r="F35" s="53"/>
      <c r="G35" s="53"/>
      <c r="H35" s="80">
        <f>SUM(H37:H38)</f>
        <v>0</v>
      </c>
    </row>
    <row r="36" spans="1:9">
      <c r="B36" s="83"/>
      <c r="C36" s="127"/>
      <c r="D36" s="82"/>
      <c r="I36" s="96"/>
    </row>
    <row r="37" spans="1:9" ht="25.5">
      <c r="A37" s="249">
        <v>10</v>
      </c>
      <c r="B37" s="249"/>
      <c r="C37" s="763" t="s">
        <v>932</v>
      </c>
      <c r="D37" s="764" t="s">
        <v>933</v>
      </c>
      <c r="E37" s="348" t="s">
        <v>176</v>
      </c>
      <c r="F37" s="765">
        <v>3500</v>
      </c>
      <c r="G37" s="1253"/>
      <c r="H37" s="90">
        <f>ROUND(F37*G37,2)</f>
        <v>0</v>
      </c>
      <c r="I37" s="1253"/>
    </row>
    <row r="38" spans="1:9" ht="25.5">
      <c r="A38" s="249">
        <v>11</v>
      </c>
      <c r="B38" s="249"/>
      <c r="C38" s="763" t="s">
        <v>758</v>
      </c>
      <c r="D38" s="764" t="s">
        <v>941</v>
      </c>
      <c r="E38" s="348" t="s">
        <v>180</v>
      </c>
      <c r="F38" s="765">
        <v>436</v>
      </c>
      <c r="G38" s="1254"/>
      <c r="H38" s="90">
        <f>ROUND(F38*G38,2)</f>
        <v>0</v>
      </c>
      <c r="I38" s="1254"/>
    </row>
    <row r="39" spans="1:9">
      <c r="B39" s="73"/>
      <c r="C39" s="125"/>
      <c r="D39" s="126"/>
      <c r="E39" s="124"/>
      <c r="I39" s="96"/>
    </row>
    <row r="40" spans="1:9">
      <c r="A40" s="92"/>
      <c r="B40" s="137">
        <v>451120</v>
      </c>
      <c r="C40" s="75"/>
      <c r="D40" s="76" t="s">
        <v>185</v>
      </c>
      <c r="F40" s="53"/>
      <c r="G40" s="53"/>
      <c r="H40" s="80">
        <f>SUM(H42:H51)</f>
        <v>0</v>
      </c>
    </row>
    <row r="41" spans="1:9">
      <c r="A41" s="92"/>
      <c r="B41" s="137"/>
      <c r="C41" s="75"/>
      <c r="D41" s="76"/>
      <c r="F41" s="53"/>
      <c r="G41" s="53"/>
      <c r="H41" s="80"/>
    </row>
    <row r="42" spans="1:9">
      <c r="A42" s="84">
        <v>12</v>
      </c>
      <c r="B42" s="85"/>
      <c r="C42" s="532" t="s">
        <v>202</v>
      </c>
      <c r="D42" s="1411" t="s">
        <v>203</v>
      </c>
      <c r="E42" s="450" t="s">
        <v>188</v>
      </c>
      <c r="F42" s="765">
        <v>6</v>
      </c>
      <c r="G42" s="1253"/>
      <c r="H42" s="90">
        <f>ROUND(F42*G42,2)</f>
        <v>0</v>
      </c>
      <c r="I42" s="1231"/>
    </row>
    <row r="43" spans="1:9">
      <c r="A43" s="84">
        <v>13</v>
      </c>
      <c r="B43" s="85"/>
      <c r="C43" s="763" t="s">
        <v>425</v>
      </c>
      <c r="D43" s="764" t="s">
        <v>426</v>
      </c>
      <c r="E43" s="353" t="s">
        <v>188</v>
      </c>
      <c r="F43" s="765">
        <v>4</v>
      </c>
      <c r="G43" s="1253"/>
      <c r="H43" s="90">
        <f>ROUND(F43*G43,2)</f>
        <v>0</v>
      </c>
      <c r="I43" s="1231"/>
    </row>
    <row r="44" spans="1:9">
      <c r="A44" s="84">
        <v>14</v>
      </c>
      <c r="B44" s="85"/>
      <c r="C44" s="763" t="s">
        <v>186</v>
      </c>
      <c r="D44" s="764" t="s">
        <v>187</v>
      </c>
      <c r="E44" s="353" t="s">
        <v>188</v>
      </c>
      <c r="F44" s="765">
        <v>140</v>
      </c>
      <c r="G44" s="1253"/>
      <c r="H44" s="90">
        <f t="shared" ref="H44:H51" si="1">ROUND(F44*G44,2)</f>
        <v>0</v>
      </c>
      <c r="I44" s="1231"/>
    </row>
    <row r="45" spans="1:9">
      <c r="A45" s="84">
        <v>15</v>
      </c>
      <c r="B45" s="85"/>
      <c r="C45" s="763" t="s">
        <v>600</v>
      </c>
      <c r="D45" s="764" t="s">
        <v>601</v>
      </c>
      <c r="E45" s="353" t="s">
        <v>188</v>
      </c>
      <c r="F45" s="765">
        <v>17.5</v>
      </c>
      <c r="G45" s="1253"/>
      <c r="H45" s="90">
        <f t="shared" si="1"/>
        <v>0</v>
      </c>
      <c r="I45" s="1253"/>
    </row>
    <row r="46" spans="1:9">
      <c r="A46" s="84">
        <v>16</v>
      </c>
      <c r="B46" s="85"/>
      <c r="C46" s="763" t="s">
        <v>360</v>
      </c>
      <c r="D46" s="764" t="s">
        <v>361</v>
      </c>
      <c r="E46" s="353" t="s">
        <v>188</v>
      </c>
      <c r="F46" s="765">
        <v>132.5</v>
      </c>
      <c r="G46" s="1253"/>
      <c r="H46" s="90">
        <f t="shared" si="1"/>
        <v>0</v>
      </c>
      <c r="I46" s="1253"/>
    </row>
    <row r="47" spans="1:9">
      <c r="A47" s="84">
        <v>17</v>
      </c>
      <c r="B47" s="85"/>
      <c r="C47" s="763" t="s">
        <v>192</v>
      </c>
      <c r="D47" s="764" t="s">
        <v>193</v>
      </c>
      <c r="E47" s="353" t="s">
        <v>188</v>
      </c>
      <c r="F47" s="765">
        <v>17.5</v>
      </c>
      <c r="G47" s="1253"/>
      <c r="H47" s="90">
        <f t="shared" si="1"/>
        <v>0</v>
      </c>
      <c r="I47" s="1253"/>
    </row>
    <row r="48" spans="1:9">
      <c r="A48" s="84">
        <v>18</v>
      </c>
      <c r="B48" s="85"/>
      <c r="C48" s="763" t="s">
        <v>199</v>
      </c>
      <c r="D48" s="764" t="s">
        <v>444</v>
      </c>
      <c r="E48" s="353" t="s">
        <v>188</v>
      </c>
      <c r="F48" s="765">
        <v>2517.5</v>
      </c>
      <c r="G48" s="1253"/>
      <c r="H48" s="90">
        <f t="shared" si="1"/>
        <v>0</v>
      </c>
      <c r="I48" s="1253"/>
    </row>
    <row r="49" spans="1:9">
      <c r="A49" s="84">
        <v>19</v>
      </c>
      <c r="B49" s="85"/>
      <c r="C49" s="763" t="s">
        <v>720</v>
      </c>
      <c r="D49" s="764" t="s">
        <v>721</v>
      </c>
      <c r="E49" s="353" t="s">
        <v>188</v>
      </c>
      <c r="F49" s="765">
        <v>39.200000000000003</v>
      </c>
      <c r="G49" s="1253"/>
      <c r="H49" s="90">
        <f t="shared" si="1"/>
        <v>0</v>
      </c>
      <c r="I49" s="1253"/>
    </row>
    <row r="50" spans="1:9">
      <c r="A50" s="84">
        <v>20</v>
      </c>
      <c r="B50" s="85"/>
      <c r="C50" s="763" t="s">
        <v>674</v>
      </c>
      <c r="D50" s="764" t="s">
        <v>675</v>
      </c>
      <c r="E50" s="353" t="s">
        <v>197</v>
      </c>
      <c r="F50" s="765">
        <v>280</v>
      </c>
      <c r="G50" s="1253"/>
      <c r="H50" s="90">
        <f t="shared" si="1"/>
        <v>0</v>
      </c>
      <c r="I50" s="1253"/>
    </row>
    <row r="51" spans="1:9">
      <c r="A51" s="84">
        <v>21</v>
      </c>
      <c r="B51" s="85"/>
      <c r="C51" s="532" t="s">
        <v>189</v>
      </c>
      <c r="D51" s="1411" t="s">
        <v>377</v>
      </c>
      <c r="E51" s="450" t="s">
        <v>176</v>
      </c>
      <c r="F51" s="1436">
        <v>10</v>
      </c>
      <c r="G51" s="1253"/>
      <c r="H51" s="90">
        <f t="shared" si="1"/>
        <v>0</v>
      </c>
      <c r="I51" s="1231"/>
    </row>
    <row r="52" spans="1:9">
      <c r="A52" s="83"/>
      <c r="B52" s="97"/>
      <c r="C52" s="1428"/>
      <c r="D52" s="1429"/>
      <c r="E52" s="256"/>
      <c r="F52" s="1430"/>
      <c r="G52" s="1430"/>
      <c r="H52" s="1430"/>
      <c r="I52" s="1430"/>
    </row>
    <row r="53" spans="1:9">
      <c r="A53" s="92"/>
      <c r="B53" s="137" t="s">
        <v>767</v>
      </c>
      <c r="C53" s="75"/>
      <c r="D53" s="76" t="s">
        <v>934</v>
      </c>
      <c r="F53" s="53"/>
      <c r="G53" s="53"/>
      <c r="H53" s="80">
        <f>SUM(H55:H55)</f>
        <v>0</v>
      </c>
    </row>
    <row r="54" spans="1:9" s="82" customFormat="1">
      <c r="B54" s="83"/>
      <c r="E54" s="83"/>
    </row>
    <row r="55" spans="1:9">
      <c r="A55" s="84">
        <v>22</v>
      </c>
      <c r="B55" s="85"/>
      <c r="C55" s="763" t="s">
        <v>769</v>
      </c>
      <c r="D55" s="764" t="s">
        <v>770</v>
      </c>
      <c r="E55" s="353" t="s">
        <v>267</v>
      </c>
      <c r="F55" s="765">
        <v>27</v>
      </c>
      <c r="G55" s="1253"/>
      <c r="H55" s="90">
        <f>ROUND(F55*G55,2)</f>
        <v>0</v>
      </c>
      <c r="I55" s="1253"/>
    </row>
    <row r="56" spans="1:9">
      <c r="A56" s="92"/>
      <c r="B56" s="137"/>
      <c r="C56" s="75"/>
      <c r="D56" s="76"/>
      <c r="F56" s="53"/>
      <c r="G56" s="53"/>
      <c r="H56" s="80"/>
    </row>
    <row r="57" spans="1:9">
      <c r="A57" s="92"/>
      <c r="B57" s="137">
        <v>453143</v>
      </c>
      <c r="C57" s="75"/>
      <c r="D57" s="76" t="s">
        <v>445</v>
      </c>
      <c r="F57" s="53"/>
      <c r="G57" s="53"/>
      <c r="H57" s="80">
        <f>SUM(H59:H65)</f>
        <v>0</v>
      </c>
    </row>
    <row r="58" spans="1:9" s="82" customFormat="1">
      <c r="B58" s="83"/>
      <c r="E58" s="83"/>
    </row>
    <row r="59" spans="1:9">
      <c r="A59" s="84">
        <v>23</v>
      </c>
      <c r="B59" s="85"/>
      <c r="C59" s="763">
        <v>92020107</v>
      </c>
      <c r="D59" s="764" t="s">
        <v>368</v>
      </c>
      <c r="E59" s="353" t="s">
        <v>176</v>
      </c>
      <c r="F59" s="765">
        <v>3795</v>
      </c>
      <c r="G59" s="1253"/>
      <c r="H59" s="90">
        <f>ROUND(F59*G59,2)</f>
        <v>0</v>
      </c>
      <c r="I59" s="1253"/>
    </row>
    <row r="60" spans="1:9">
      <c r="A60" s="84">
        <v>24</v>
      </c>
      <c r="B60" s="85"/>
      <c r="C60" s="763" t="s">
        <v>380</v>
      </c>
      <c r="D60" s="764" t="s">
        <v>381</v>
      </c>
      <c r="E60" s="353" t="s">
        <v>180</v>
      </c>
      <c r="F60" s="765">
        <v>72</v>
      </c>
      <c r="G60" s="1253"/>
      <c r="H60" s="90">
        <f t="shared" ref="H60:H65" si="2">ROUND(F60*G60,2)</f>
        <v>0</v>
      </c>
      <c r="I60" s="1253"/>
    </row>
    <row r="61" spans="1:9">
      <c r="A61" s="84">
        <v>25</v>
      </c>
      <c r="B61" s="85"/>
      <c r="C61" s="766">
        <v>92020401</v>
      </c>
      <c r="D61" s="764" t="s">
        <v>370</v>
      </c>
      <c r="E61" s="353" t="s">
        <v>176</v>
      </c>
      <c r="F61" s="765">
        <v>3485</v>
      </c>
      <c r="G61" s="1253"/>
      <c r="H61" s="90">
        <f t="shared" si="2"/>
        <v>0</v>
      </c>
      <c r="I61" s="1253"/>
    </row>
    <row r="62" spans="1:9" ht="25.5">
      <c r="A62" s="84">
        <v>26</v>
      </c>
      <c r="B62" s="85"/>
      <c r="C62" s="766">
        <v>92020403</v>
      </c>
      <c r="D62" s="764" t="s">
        <v>446</v>
      </c>
      <c r="E62" s="353" t="s">
        <v>176</v>
      </c>
      <c r="F62" s="765">
        <v>10</v>
      </c>
      <c r="G62" s="1253"/>
      <c r="H62" s="90">
        <f t="shared" si="2"/>
        <v>0</v>
      </c>
      <c r="I62" s="1253"/>
    </row>
    <row r="63" spans="1:9">
      <c r="A63" s="84">
        <v>27</v>
      </c>
      <c r="B63" s="85"/>
      <c r="C63" s="766">
        <v>92020701</v>
      </c>
      <c r="D63" s="764" t="s">
        <v>938</v>
      </c>
      <c r="E63" s="353" t="s">
        <v>180</v>
      </c>
      <c r="F63" s="765">
        <v>24</v>
      </c>
      <c r="G63" s="1253"/>
      <c r="H63" s="90">
        <f t="shared" si="2"/>
        <v>0</v>
      </c>
      <c r="I63" s="1253"/>
    </row>
    <row r="64" spans="1:9">
      <c r="A64" s="84">
        <v>28</v>
      </c>
      <c r="B64" s="85"/>
      <c r="C64" s="766">
        <v>92022501</v>
      </c>
      <c r="D64" s="764" t="s">
        <v>372</v>
      </c>
      <c r="E64" s="353" t="s">
        <v>180</v>
      </c>
      <c r="F64" s="765">
        <v>28</v>
      </c>
      <c r="G64" s="1253"/>
      <c r="H64" s="90">
        <f t="shared" si="2"/>
        <v>0</v>
      </c>
      <c r="I64" s="1253"/>
    </row>
    <row r="65" spans="1:9">
      <c r="A65" s="84">
        <v>29</v>
      </c>
      <c r="B65" s="85"/>
      <c r="C65" s="766">
        <v>92031601</v>
      </c>
      <c r="D65" s="764" t="s">
        <v>942</v>
      </c>
      <c r="E65" s="353" t="s">
        <v>180</v>
      </c>
      <c r="F65" s="765">
        <v>80</v>
      </c>
      <c r="G65" s="1253"/>
      <c r="H65" s="90">
        <f t="shared" si="2"/>
        <v>0</v>
      </c>
      <c r="I65" s="1253"/>
    </row>
    <row r="66" spans="1:9">
      <c r="A66" s="92"/>
      <c r="B66" s="137"/>
      <c r="C66" s="75"/>
      <c r="D66" s="76"/>
      <c r="F66" s="53"/>
      <c r="G66" s="53"/>
      <c r="H66" s="80"/>
    </row>
    <row r="67" spans="1:9">
      <c r="A67" s="92"/>
      <c r="B67" s="137">
        <v>453162</v>
      </c>
      <c r="C67" s="75"/>
      <c r="D67" s="76" t="s">
        <v>362</v>
      </c>
      <c r="F67" s="53"/>
      <c r="G67" s="53"/>
      <c r="H67" s="80">
        <f>SUM(H69:H69)</f>
        <v>0</v>
      </c>
    </row>
    <row r="68" spans="1:9" s="82" customFormat="1">
      <c r="B68" s="83"/>
      <c r="E68" s="83"/>
    </row>
    <row r="69" spans="1:9">
      <c r="A69" s="353">
        <v>30</v>
      </c>
      <c r="B69" s="348"/>
      <c r="C69" s="766">
        <v>92050702</v>
      </c>
      <c r="D69" s="764" t="s">
        <v>357</v>
      </c>
      <c r="E69" s="353" t="s">
        <v>180</v>
      </c>
      <c r="F69" s="765">
        <v>157</v>
      </c>
      <c r="G69" s="1253"/>
      <c r="H69" s="90">
        <f>ROUND(F69*G69,2)</f>
        <v>0</v>
      </c>
      <c r="I69" s="1253"/>
    </row>
    <row r="70" spans="1:9">
      <c r="A70" s="92"/>
      <c r="B70" s="100"/>
      <c r="C70" s="101"/>
      <c r="D70" s="102"/>
      <c r="E70" s="95"/>
      <c r="H70" s="96"/>
      <c r="I70" s="96"/>
    </row>
    <row r="71" spans="1:9" ht="15">
      <c r="A71" s="92"/>
      <c r="B71" s="100"/>
      <c r="C71" s="101"/>
      <c r="D71" s="103" t="s">
        <v>181</v>
      </c>
      <c r="E71" s="104"/>
      <c r="F71" s="105"/>
      <c r="G71" s="106"/>
      <c r="H71" s="107">
        <f>H16+H12+H20+H29+H35+H40+H53+H57+H67</f>
        <v>0</v>
      </c>
      <c r="I71" s="106"/>
    </row>
    <row r="72" spans="1:9">
      <c r="A72" s="92"/>
      <c r="B72" s="108"/>
      <c r="C72" s="109"/>
      <c r="D72" s="110"/>
      <c r="E72" s="92"/>
      <c r="I72" s="96"/>
    </row>
    <row r="73" spans="1:9">
      <c r="A73" s="92"/>
      <c r="B73" s="92"/>
      <c r="C73" s="92"/>
      <c r="E73" s="95"/>
      <c r="I73" s="96"/>
    </row>
    <row r="74" spans="1:9" s="111" customFormat="1">
      <c r="A74" s="92"/>
      <c r="B74" s="92"/>
      <c r="C74" s="92"/>
      <c r="E74" s="100"/>
      <c r="F74" s="54"/>
      <c r="G74" s="96"/>
      <c r="H74" s="54"/>
      <c r="I74" s="96"/>
    </row>
    <row r="75" spans="1:9">
      <c r="A75" s="92"/>
      <c r="B75" s="92"/>
      <c r="C75" s="92"/>
      <c r="E75" s="100"/>
      <c r="I75" s="96"/>
    </row>
    <row r="76" spans="1:9">
      <c r="A76" s="92"/>
      <c r="B76" s="92"/>
      <c r="C76" s="92"/>
      <c r="E76" s="100"/>
      <c r="I76" s="96"/>
    </row>
    <row r="77" spans="1:9">
      <c r="A77" s="92"/>
      <c r="B77" s="92"/>
      <c r="C77" s="92"/>
      <c r="E77" s="95"/>
      <c r="I77" s="96"/>
    </row>
    <row r="78" spans="1:9">
      <c r="A78" s="92"/>
      <c r="B78" s="92"/>
      <c r="C78" s="92"/>
      <c r="E78" s="95"/>
      <c r="I78" s="96"/>
    </row>
    <row r="79" spans="1:9">
      <c r="A79" s="92"/>
      <c r="B79" s="92"/>
      <c r="C79" s="92"/>
      <c r="E79" s="95"/>
      <c r="I79" s="96"/>
    </row>
    <row r="80" spans="1:9">
      <c r="A80" s="92"/>
      <c r="B80" s="92"/>
      <c r="C80" s="92"/>
      <c r="E80" s="95"/>
      <c r="I80" s="96"/>
    </row>
    <row r="81" spans="1:9">
      <c r="A81" s="92"/>
      <c r="B81" s="92"/>
      <c r="C81" s="92"/>
      <c r="D81" s="110"/>
      <c r="E81" s="95"/>
      <c r="I81" s="96"/>
    </row>
    <row r="82" spans="1:9">
      <c r="A82" s="92"/>
      <c r="B82" s="92"/>
      <c r="C82" s="92"/>
      <c r="D82" s="114"/>
      <c r="E82" s="95"/>
      <c r="I82" s="96"/>
    </row>
    <row r="83" spans="1:9">
      <c r="A83" s="92"/>
      <c r="B83" s="92"/>
      <c r="C83" s="92"/>
      <c r="D83" s="110"/>
      <c r="E83" s="92"/>
      <c r="I83" s="96"/>
    </row>
    <row r="84" spans="1:9">
      <c r="A84" s="92"/>
      <c r="B84" s="92"/>
      <c r="C84" s="92"/>
      <c r="D84" s="115"/>
      <c r="E84" s="95"/>
      <c r="I84" s="96"/>
    </row>
    <row r="85" spans="1:9">
      <c r="A85" s="92"/>
      <c r="B85" s="92"/>
      <c r="C85" s="92"/>
      <c r="D85" s="102"/>
      <c r="E85" s="95"/>
      <c r="I85" s="96"/>
    </row>
    <row r="86" spans="1:9">
      <c r="A86" s="92"/>
      <c r="B86" s="92"/>
      <c r="C86" s="92"/>
      <c r="D86" s="116"/>
      <c r="E86" s="95"/>
      <c r="I86" s="96"/>
    </row>
    <row r="87" spans="1:9">
      <c r="A87" s="92"/>
      <c r="B87" s="92"/>
      <c r="C87" s="92"/>
      <c r="D87" s="116"/>
      <c r="E87" s="95"/>
      <c r="I87" s="96"/>
    </row>
    <row r="88" spans="1:9">
      <c r="A88" s="92"/>
      <c r="B88" s="100"/>
      <c r="C88" s="101"/>
      <c r="D88" s="116"/>
      <c r="E88" s="95"/>
      <c r="I88" s="96"/>
    </row>
    <row r="89" spans="1:9">
      <c r="A89" s="92"/>
      <c r="B89" s="100"/>
      <c r="C89" s="101"/>
      <c r="D89" s="102"/>
      <c r="E89" s="95"/>
      <c r="I89" s="96"/>
    </row>
    <row r="90" spans="1:9">
      <c r="A90" s="92"/>
      <c r="B90" s="100"/>
      <c r="C90" s="101"/>
      <c r="D90" s="116"/>
      <c r="E90" s="95"/>
      <c r="I90" s="96"/>
    </row>
    <row r="91" spans="1:9">
      <c r="A91" s="92"/>
      <c r="B91" s="100"/>
      <c r="C91" s="101"/>
      <c r="D91" s="116"/>
      <c r="E91" s="95"/>
      <c r="I91" s="96"/>
    </row>
    <row r="92" spans="1:9">
      <c r="A92" s="92"/>
      <c r="B92" s="100"/>
      <c r="C92" s="101"/>
      <c r="D92" s="116"/>
      <c r="E92" s="95"/>
      <c r="I92" s="96"/>
    </row>
    <row r="93" spans="1:9" ht="15.75">
      <c r="A93" s="92"/>
      <c r="B93" s="117"/>
      <c r="C93" s="118"/>
      <c r="D93" s="102"/>
      <c r="E93" s="119"/>
      <c r="I93" s="96"/>
    </row>
    <row r="94" spans="1:9">
      <c r="A94" s="92"/>
      <c r="B94" s="108"/>
      <c r="C94" s="120"/>
      <c r="D94" s="110"/>
      <c r="E94" s="92"/>
      <c r="I94" s="96"/>
    </row>
    <row r="95" spans="1:9">
      <c r="A95" s="92"/>
      <c r="B95" s="100"/>
      <c r="C95" s="101"/>
      <c r="D95" s="115"/>
      <c r="E95" s="95"/>
      <c r="I95" s="96"/>
    </row>
    <row r="96" spans="1:9" ht="15.75">
      <c r="A96" s="92"/>
      <c r="B96" s="117"/>
      <c r="C96" s="118"/>
      <c r="D96" s="102"/>
      <c r="E96" s="119"/>
      <c r="I96" s="96"/>
    </row>
    <row r="97" spans="1:9">
      <c r="A97" s="92"/>
      <c r="B97" s="100"/>
      <c r="C97" s="101"/>
      <c r="D97" s="102"/>
      <c r="E97" s="95"/>
      <c r="I97" s="96"/>
    </row>
    <row r="98" spans="1:9">
      <c r="A98" s="92"/>
      <c r="B98" s="100"/>
      <c r="C98" s="101"/>
      <c r="D98" s="102"/>
      <c r="E98" s="95"/>
      <c r="I98" s="96"/>
    </row>
    <row r="99" spans="1:9">
      <c r="A99" s="92"/>
      <c r="B99" s="100"/>
      <c r="C99" s="101"/>
      <c r="D99" s="116"/>
      <c r="E99" s="95"/>
      <c r="I99" s="96"/>
    </row>
    <row r="100" spans="1:9">
      <c r="A100" s="92"/>
      <c r="B100" s="100"/>
      <c r="C100" s="101"/>
      <c r="D100" s="116"/>
      <c r="E100" s="95"/>
      <c r="I100" s="96"/>
    </row>
    <row r="101" spans="1:9">
      <c r="A101" s="92"/>
      <c r="B101" s="100"/>
      <c r="C101" s="101"/>
      <c r="D101" s="116"/>
      <c r="E101" s="95"/>
      <c r="I101" s="96"/>
    </row>
    <row r="102" spans="1:9" ht="15.75">
      <c r="A102" s="92"/>
      <c r="B102" s="117"/>
      <c r="C102" s="118"/>
      <c r="D102" s="102"/>
      <c r="E102" s="119"/>
      <c r="I102" s="96"/>
    </row>
    <row r="103" spans="1:9" ht="15.75">
      <c r="A103" s="92"/>
      <c r="B103" s="117"/>
      <c r="C103" s="118"/>
      <c r="D103" s="121"/>
      <c r="E103" s="119"/>
      <c r="I103" s="96"/>
    </row>
    <row r="104" spans="1:9">
      <c r="A104" s="92"/>
      <c r="B104" s="100"/>
      <c r="C104" s="101"/>
      <c r="D104" s="115"/>
      <c r="E104" s="95"/>
      <c r="I104" s="96"/>
    </row>
    <row r="105" spans="1:9">
      <c r="A105" s="92"/>
      <c r="B105" s="100"/>
      <c r="C105" s="101"/>
      <c r="D105" s="102"/>
      <c r="E105" s="95"/>
      <c r="I105" s="96"/>
    </row>
    <row r="106" spans="1:9">
      <c r="A106" s="92"/>
      <c r="B106" s="100"/>
      <c r="C106" s="101"/>
      <c r="D106" s="102"/>
      <c r="E106" s="95"/>
      <c r="I106" s="96"/>
    </row>
    <row r="107" spans="1:9">
      <c r="A107" s="92"/>
      <c r="B107" s="100"/>
      <c r="C107" s="101"/>
      <c r="D107" s="116"/>
      <c r="E107" s="95"/>
      <c r="I107" s="96"/>
    </row>
    <row r="108" spans="1:9">
      <c r="A108" s="92"/>
      <c r="B108" s="100"/>
      <c r="C108" s="101"/>
      <c r="D108" s="116"/>
      <c r="E108" s="95"/>
      <c r="I108" s="96"/>
    </row>
    <row r="109" spans="1:9">
      <c r="A109" s="92"/>
      <c r="B109" s="100"/>
      <c r="C109" s="101"/>
      <c r="D109" s="116"/>
      <c r="E109" s="95"/>
      <c r="I109" s="96"/>
    </row>
    <row r="110" spans="1:9">
      <c r="A110" s="92"/>
      <c r="B110" s="100"/>
      <c r="C110" s="101"/>
      <c r="D110" s="102"/>
      <c r="E110" s="95"/>
      <c r="I110" s="96"/>
    </row>
    <row r="111" spans="1:9">
      <c r="A111" s="92"/>
      <c r="B111" s="100"/>
      <c r="C111" s="101"/>
      <c r="D111" s="116"/>
      <c r="E111" s="95"/>
      <c r="I111" s="96"/>
    </row>
    <row r="112" spans="1:9">
      <c r="A112" s="92"/>
      <c r="B112" s="100"/>
      <c r="C112" s="101"/>
      <c r="D112" s="115"/>
      <c r="E112" s="95"/>
      <c r="I112" s="96"/>
    </row>
    <row r="113" spans="1:9">
      <c r="A113" s="92"/>
      <c r="B113" s="100"/>
      <c r="C113" s="101"/>
      <c r="D113" s="102"/>
      <c r="E113" s="95"/>
      <c r="I113" s="96"/>
    </row>
    <row r="114" spans="1:9">
      <c r="A114" s="92"/>
      <c r="B114" s="100"/>
      <c r="C114" s="101"/>
      <c r="D114" s="116"/>
      <c r="E114" s="95"/>
      <c r="I114" s="96"/>
    </row>
    <row r="115" spans="1:9">
      <c r="A115" s="92"/>
      <c r="B115" s="100"/>
      <c r="C115" s="101"/>
      <c r="D115" s="116"/>
      <c r="E115" s="95"/>
      <c r="I115" s="96"/>
    </row>
    <row r="116" spans="1:9">
      <c r="A116" s="92"/>
      <c r="B116" s="100"/>
      <c r="C116" s="101"/>
      <c r="D116" s="116"/>
      <c r="E116" s="95"/>
      <c r="I116" s="96"/>
    </row>
    <row r="117" spans="1:9">
      <c r="A117" s="92"/>
      <c r="B117" s="100"/>
      <c r="C117" s="101"/>
      <c r="D117" s="102"/>
      <c r="E117" s="95"/>
      <c r="I117" s="96"/>
    </row>
    <row r="118" spans="1:9">
      <c r="A118" s="92"/>
      <c r="B118" s="100"/>
      <c r="C118" s="101"/>
      <c r="D118" s="116"/>
      <c r="E118" s="95"/>
      <c r="I118" s="96"/>
    </row>
    <row r="119" spans="1:9">
      <c r="A119" s="92"/>
      <c r="B119" s="100"/>
      <c r="C119" s="101"/>
      <c r="D119" s="115"/>
      <c r="E119" s="95"/>
      <c r="I119" s="96"/>
    </row>
    <row r="120" spans="1:9">
      <c r="A120" s="92"/>
      <c r="B120" s="95"/>
      <c r="C120" s="114"/>
      <c r="D120" s="122"/>
      <c r="E120" s="95"/>
      <c r="I120" s="96"/>
    </row>
    <row r="121" spans="1:9">
      <c r="A121" s="92"/>
      <c r="B121" s="95"/>
      <c r="C121" s="114"/>
      <c r="D121" s="114"/>
      <c r="E121" s="95"/>
      <c r="I121" s="96"/>
    </row>
    <row r="122" spans="1:9">
      <c r="A122" s="92"/>
      <c r="B122" s="108"/>
      <c r="C122" s="120"/>
      <c r="D122" s="110"/>
      <c r="E122" s="92"/>
      <c r="I122" s="96"/>
    </row>
    <row r="123" spans="1:9">
      <c r="A123" s="92"/>
      <c r="B123" s="100"/>
      <c r="C123" s="123"/>
      <c r="D123" s="116"/>
      <c r="E123" s="95"/>
      <c r="I123" s="96"/>
    </row>
    <row r="124" spans="1:9">
      <c r="A124" s="92"/>
      <c r="B124" s="100"/>
      <c r="C124" s="123"/>
      <c r="D124" s="116"/>
      <c r="E124" s="95"/>
      <c r="I124" s="96"/>
    </row>
    <row r="125" spans="1:9">
      <c r="A125" s="92"/>
      <c r="B125" s="95"/>
      <c r="C125" s="114"/>
      <c r="D125" s="122"/>
      <c r="E125" s="95"/>
      <c r="I125" s="96"/>
    </row>
    <row r="126" spans="1:9">
      <c r="A126" s="92"/>
      <c r="B126" s="95"/>
      <c r="C126" s="114"/>
      <c r="D126" s="114"/>
      <c r="E126" s="95"/>
      <c r="I126" s="96"/>
    </row>
    <row r="127" spans="1:9">
      <c r="A127" s="92"/>
      <c r="B127" s="108"/>
      <c r="C127" s="120"/>
      <c r="D127" s="110"/>
      <c r="E127" s="92"/>
      <c r="I127" s="96"/>
    </row>
    <row r="128" spans="1:9">
      <c r="A128" s="92"/>
      <c r="B128" s="108"/>
      <c r="C128" s="120"/>
      <c r="D128" s="110"/>
      <c r="E128" s="92"/>
      <c r="I128" s="96"/>
    </row>
    <row r="129" spans="1:9">
      <c r="A129" s="92"/>
      <c r="B129" s="100"/>
      <c r="C129" s="123"/>
      <c r="D129" s="115"/>
      <c r="E129" s="95"/>
      <c r="I129" s="96"/>
    </row>
    <row r="130" spans="1:9">
      <c r="A130" s="92"/>
      <c r="B130" s="100"/>
      <c r="C130" s="123"/>
      <c r="D130" s="116"/>
      <c r="E130" s="95"/>
      <c r="I130" s="96"/>
    </row>
    <row r="131" spans="1:9">
      <c r="A131" s="92"/>
      <c r="B131" s="100"/>
      <c r="C131" s="123"/>
      <c r="D131" s="115"/>
      <c r="E131" s="95"/>
      <c r="I131" s="96"/>
    </row>
    <row r="132" spans="1:9">
      <c r="A132" s="92"/>
      <c r="B132" s="100"/>
      <c r="C132" s="123"/>
      <c r="D132" s="115"/>
      <c r="E132" s="95"/>
      <c r="I132" s="96"/>
    </row>
    <row r="133" spans="1:9">
      <c r="A133" s="92"/>
      <c r="B133" s="100"/>
      <c r="C133" s="123"/>
      <c r="D133" s="115"/>
      <c r="E133" s="95"/>
      <c r="I133" s="96"/>
    </row>
    <row r="134" spans="1:9">
      <c r="A134" s="92"/>
      <c r="B134" s="100"/>
      <c r="C134" s="123"/>
      <c r="D134" s="116"/>
      <c r="E134" s="95"/>
      <c r="I134" s="96"/>
    </row>
    <row r="135" spans="1:9">
      <c r="A135" s="92"/>
      <c r="B135" s="95"/>
      <c r="C135" s="114"/>
      <c r="D135" s="114"/>
      <c r="E135" s="95"/>
      <c r="I135" s="96"/>
    </row>
    <row r="136" spans="1:9">
      <c r="B136" s="73"/>
      <c r="C136" s="125"/>
      <c r="D136" s="126"/>
      <c r="E136" s="124"/>
      <c r="I136" s="96"/>
    </row>
    <row r="137" spans="1:9">
      <c r="B137" s="83"/>
      <c r="C137" s="127"/>
      <c r="D137" s="82"/>
      <c r="I137" s="96"/>
    </row>
    <row r="138" spans="1:9">
      <c r="I138" s="96"/>
    </row>
    <row r="139" spans="1:9">
      <c r="I139" s="96"/>
    </row>
    <row r="140" spans="1:9">
      <c r="B140" s="73"/>
      <c r="C140" s="125"/>
      <c r="D140" s="126"/>
      <c r="E140" s="124"/>
      <c r="I140" s="96"/>
    </row>
    <row r="141" spans="1:9">
      <c r="B141" s="83"/>
      <c r="C141" s="127"/>
      <c r="D141" s="82"/>
      <c r="I141" s="96"/>
    </row>
    <row r="142" spans="1:9">
      <c r="D142" s="128"/>
      <c r="I142" s="96"/>
    </row>
    <row r="143" spans="1:9">
      <c r="D143" s="128"/>
      <c r="I143" s="96"/>
    </row>
    <row r="144" spans="1:9">
      <c r="D144" s="128"/>
      <c r="I144" s="96"/>
    </row>
    <row r="145" spans="1:9">
      <c r="D145" s="128"/>
      <c r="I145" s="96"/>
    </row>
    <row r="146" spans="1:9">
      <c r="D146" s="128"/>
      <c r="I146" s="96"/>
    </row>
    <row r="147" spans="1:9">
      <c r="I147" s="96"/>
    </row>
    <row r="148" spans="1:9">
      <c r="I148" s="96"/>
    </row>
    <row r="149" spans="1:9">
      <c r="B149" s="83"/>
      <c r="C149" s="127"/>
      <c r="D149" s="82"/>
      <c r="I149" s="96"/>
    </row>
    <row r="150" spans="1:9">
      <c r="D150" s="129"/>
      <c r="I150" s="96"/>
    </row>
    <row r="151" spans="1:9">
      <c r="I151" s="96"/>
    </row>
    <row r="152" spans="1:9">
      <c r="I152" s="96"/>
    </row>
    <row r="153" spans="1:9">
      <c r="I153" s="96"/>
    </row>
    <row r="154" spans="1:9">
      <c r="I154" s="96"/>
    </row>
    <row r="155" spans="1:9">
      <c r="I155" s="96"/>
    </row>
    <row r="156" spans="1:9" s="246" customFormat="1">
      <c r="A156" s="124"/>
      <c r="B156" s="72"/>
      <c r="C156" s="53"/>
      <c r="D156" s="53"/>
      <c r="E156" s="72"/>
      <c r="F156" s="54"/>
      <c r="G156" s="96"/>
      <c r="H156" s="54"/>
      <c r="I156" s="96"/>
    </row>
    <row r="157" spans="1:9" s="246" customFormat="1">
      <c r="A157" s="124"/>
      <c r="B157" s="72"/>
      <c r="C157" s="53"/>
      <c r="D157" s="53"/>
      <c r="E157" s="72"/>
      <c r="F157" s="54"/>
      <c r="G157" s="96"/>
      <c r="H157" s="54"/>
      <c r="I157" s="96"/>
    </row>
    <row r="158" spans="1:9" s="246" customFormat="1">
      <c r="A158" s="124"/>
      <c r="B158" s="72"/>
      <c r="C158" s="53"/>
      <c r="D158" s="53"/>
      <c r="E158" s="72"/>
      <c r="F158" s="54"/>
      <c r="G158" s="96"/>
      <c r="H158" s="54"/>
      <c r="I158" s="96"/>
    </row>
    <row r="159" spans="1:9" s="246" customFormat="1">
      <c r="A159" s="124"/>
      <c r="B159" s="72"/>
      <c r="C159" s="53"/>
      <c r="D159" s="53"/>
      <c r="E159" s="72"/>
      <c r="F159" s="54"/>
      <c r="G159" s="96"/>
      <c r="H159" s="54"/>
      <c r="I159" s="96"/>
    </row>
    <row r="160" spans="1:9" s="246" customFormat="1">
      <c r="A160" s="124"/>
      <c r="B160" s="72"/>
      <c r="C160" s="53"/>
      <c r="D160" s="53"/>
      <c r="E160" s="72"/>
      <c r="F160" s="54"/>
      <c r="G160" s="96"/>
      <c r="H160" s="54"/>
      <c r="I160" s="96"/>
    </row>
    <row r="161" spans="1:9" s="246" customFormat="1">
      <c r="A161" s="124"/>
      <c r="B161" s="72"/>
      <c r="C161" s="53"/>
      <c r="D161" s="53"/>
      <c r="E161" s="72"/>
      <c r="F161" s="54"/>
      <c r="G161" s="96"/>
      <c r="H161" s="54"/>
      <c r="I161" s="53"/>
    </row>
    <row r="162" spans="1:9" s="246" customFormat="1">
      <c r="A162" s="124"/>
      <c r="B162" s="72"/>
      <c r="C162" s="53"/>
      <c r="D162" s="53"/>
      <c r="E162" s="72"/>
      <c r="F162" s="54"/>
      <c r="G162" s="96"/>
      <c r="H162" s="54"/>
      <c r="I162" s="53"/>
    </row>
    <row r="163" spans="1:9" s="246" customFormat="1">
      <c r="A163" s="124"/>
      <c r="B163" s="72"/>
      <c r="C163" s="53"/>
      <c r="D163" s="53"/>
      <c r="E163" s="72"/>
      <c r="F163" s="54"/>
      <c r="G163" s="96"/>
      <c r="H163" s="54"/>
      <c r="I163" s="53"/>
    </row>
    <row r="164" spans="1:9" s="246" customFormat="1">
      <c r="A164" s="124"/>
      <c r="B164" s="72"/>
      <c r="C164" s="53"/>
      <c r="D164" s="53"/>
      <c r="E164" s="72"/>
      <c r="F164" s="54"/>
      <c r="G164" s="96"/>
      <c r="H164" s="54"/>
      <c r="I164" s="53"/>
    </row>
    <row r="165" spans="1:9" s="246" customFormat="1">
      <c r="A165" s="124"/>
      <c r="B165" s="72"/>
      <c r="C165" s="53"/>
      <c r="D165" s="53"/>
      <c r="E165" s="72"/>
      <c r="F165" s="54"/>
      <c r="G165" s="96"/>
      <c r="H165" s="54"/>
      <c r="I165" s="53"/>
    </row>
    <row r="166" spans="1:9" s="246" customFormat="1">
      <c r="A166" s="124"/>
      <c r="B166" s="72"/>
      <c r="C166" s="53"/>
      <c r="D166" s="53"/>
      <c r="E166" s="72"/>
      <c r="F166" s="54"/>
      <c r="G166" s="96"/>
      <c r="H166" s="54"/>
      <c r="I166" s="53"/>
    </row>
    <row r="167" spans="1:9" s="246" customFormat="1">
      <c r="A167" s="124"/>
      <c r="B167" s="72"/>
      <c r="C167" s="53"/>
      <c r="D167" s="53"/>
      <c r="E167" s="72"/>
      <c r="F167" s="54"/>
      <c r="G167" s="96"/>
      <c r="H167" s="54"/>
      <c r="I167" s="53"/>
    </row>
    <row r="168" spans="1:9" s="246" customFormat="1">
      <c r="A168" s="124"/>
      <c r="B168" s="72"/>
      <c r="C168" s="53"/>
      <c r="D168" s="53"/>
      <c r="E168" s="72"/>
      <c r="F168" s="54"/>
      <c r="G168" s="96"/>
      <c r="H168" s="54"/>
      <c r="I168" s="53"/>
    </row>
    <row r="169" spans="1:9" s="246" customFormat="1">
      <c r="A169" s="124"/>
      <c r="B169" s="72"/>
      <c r="C169" s="53"/>
      <c r="D169" s="53"/>
      <c r="E169" s="72"/>
      <c r="F169" s="54"/>
      <c r="G169" s="96"/>
      <c r="H169" s="54"/>
      <c r="I169" s="53"/>
    </row>
    <row r="170" spans="1:9" s="246" customFormat="1">
      <c r="A170" s="124"/>
      <c r="B170" s="72"/>
      <c r="C170" s="53"/>
      <c r="D170" s="53"/>
      <c r="E170" s="72"/>
      <c r="F170" s="54"/>
      <c r="G170" s="96"/>
      <c r="H170" s="54"/>
      <c r="I170" s="53"/>
    </row>
    <row r="171" spans="1:9" s="246" customFormat="1">
      <c r="A171" s="124"/>
      <c r="B171" s="72"/>
      <c r="C171" s="53"/>
      <c r="D171" s="53"/>
      <c r="E171" s="72"/>
      <c r="F171" s="54"/>
      <c r="G171" s="96"/>
      <c r="H171" s="54"/>
      <c r="I171" s="53"/>
    </row>
    <row r="172" spans="1:9" s="246" customFormat="1">
      <c r="A172" s="124"/>
      <c r="B172" s="72"/>
      <c r="C172" s="53"/>
      <c r="D172" s="53"/>
      <c r="E172" s="72"/>
      <c r="F172" s="54"/>
      <c r="G172" s="96"/>
      <c r="H172" s="54"/>
      <c r="I172" s="53"/>
    </row>
    <row r="173" spans="1:9" s="246" customFormat="1">
      <c r="A173" s="124"/>
      <c r="B173" s="72"/>
      <c r="C173" s="53"/>
      <c r="D173" s="53"/>
      <c r="E173" s="72"/>
      <c r="F173" s="54"/>
      <c r="G173" s="96"/>
      <c r="H173" s="54"/>
      <c r="I173" s="53"/>
    </row>
    <row r="174" spans="1:9" s="246" customFormat="1">
      <c r="A174" s="124"/>
      <c r="B174" s="72"/>
      <c r="C174" s="53"/>
      <c r="D174" s="53"/>
      <c r="E174" s="72"/>
      <c r="F174" s="54"/>
      <c r="G174" s="96"/>
      <c r="H174" s="54"/>
      <c r="I174" s="53"/>
    </row>
    <row r="175" spans="1:9" s="246" customFormat="1">
      <c r="A175" s="124"/>
      <c r="B175" s="72"/>
      <c r="C175" s="53"/>
      <c r="D175" s="53"/>
      <c r="E175" s="72"/>
      <c r="F175" s="54"/>
      <c r="G175" s="96"/>
      <c r="H175" s="54"/>
      <c r="I175" s="53"/>
    </row>
    <row r="176" spans="1:9" s="246" customFormat="1">
      <c r="A176" s="124"/>
      <c r="B176" s="72"/>
      <c r="C176" s="53"/>
      <c r="D176" s="53"/>
      <c r="E176" s="72"/>
      <c r="F176" s="54"/>
      <c r="G176" s="96"/>
      <c r="H176" s="54"/>
      <c r="I176" s="53"/>
    </row>
    <row r="177" spans="1:9" s="246" customFormat="1">
      <c r="A177" s="124"/>
      <c r="B177" s="72"/>
      <c r="C177" s="53"/>
      <c r="D177" s="53"/>
      <c r="E177" s="72"/>
      <c r="F177" s="54"/>
      <c r="G177" s="96"/>
      <c r="H177" s="54"/>
      <c r="I177" s="53"/>
    </row>
    <row r="178" spans="1:9" s="246" customFormat="1">
      <c r="A178" s="124"/>
      <c r="B178" s="72"/>
      <c r="C178" s="53"/>
      <c r="D178" s="53"/>
      <c r="E178" s="72"/>
      <c r="F178" s="54"/>
      <c r="G178" s="96"/>
      <c r="H178" s="54"/>
      <c r="I178" s="53"/>
    </row>
    <row r="179" spans="1:9" s="246" customFormat="1">
      <c r="A179" s="124"/>
      <c r="B179" s="72"/>
      <c r="C179" s="53"/>
      <c r="D179" s="53"/>
      <c r="E179" s="72"/>
      <c r="F179" s="54"/>
      <c r="G179" s="96"/>
      <c r="H179" s="54"/>
      <c r="I179" s="53"/>
    </row>
    <row r="180" spans="1:9" s="246" customFormat="1">
      <c r="A180" s="124"/>
      <c r="B180" s="72"/>
      <c r="C180" s="53"/>
      <c r="D180" s="53"/>
      <c r="E180" s="72"/>
      <c r="F180" s="54"/>
      <c r="G180" s="96"/>
      <c r="H180" s="54"/>
      <c r="I180" s="53"/>
    </row>
    <row r="181" spans="1:9" s="246" customFormat="1">
      <c r="A181" s="124"/>
      <c r="B181" s="72"/>
      <c r="C181" s="53"/>
      <c r="D181" s="53"/>
      <c r="E181" s="72"/>
      <c r="F181" s="54"/>
      <c r="G181" s="96"/>
      <c r="H181" s="54"/>
      <c r="I181" s="53"/>
    </row>
    <row r="182" spans="1:9" s="246" customFormat="1">
      <c r="A182" s="124"/>
      <c r="B182" s="72"/>
      <c r="C182" s="53"/>
      <c r="D182" s="53"/>
      <c r="E182" s="72"/>
      <c r="F182" s="54"/>
      <c r="G182" s="96"/>
      <c r="H182" s="54"/>
      <c r="I182" s="53"/>
    </row>
    <row r="183" spans="1:9" s="246" customFormat="1">
      <c r="A183" s="124"/>
      <c r="B183" s="72"/>
      <c r="C183" s="53"/>
      <c r="D183" s="53"/>
      <c r="E183" s="72"/>
      <c r="F183" s="54"/>
      <c r="G183" s="96"/>
      <c r="H183" s="54"/>
      <c r="I183" s="53"/>
    </row>
    <row r="184" spans="1:9" s="246" customFormat="1">
      <c r="A184" s="124"/>
      <c r="B184" s="72"/>
      <c r="C184" s="53"/>
      <c r="D184" s="53"/>
      <c r="E184" s="72"/>
      <c r="F184" s="54"/>
      <c r="G184" s="96"/>
      <c r="H184" s="54"/>
      <c r="I184" s="53"/>
    </row>
    <row r="185" spans="1:9" s="246" customFormat="1">
      <c r="A185" s="124"/>
      <c r="B185" s="72"/>
      <c r="C185" s="53"/>
      <c r="D185" s="53"/>
      <c r="E185" s="72"/>
      <c r="F185" s="54"/>
      <c r="G185" s="96"/>
      <c r="H185" s="54"/>
      <c r="I185" s="53"/>
    </row>
    <row r="186" spans="1:9" s="246" customFormat="1">
      <c r="A186" s="124"/>
      <c r="B186" s="72"/>
      <c r="C186" s="53"/>
      <c r="D186" s="53"/>
      <c r="E186" s="72"/>
      <c r="F186" s="54"/>
      <c r="G186" s="96"/>
      <c r="H186" s="54"/>
      <c r="I186" s="53"/>
    </row>
    <row r="187" spans="1:9" s="246" customFormat="1">
      <c r="A187" s="124"/>
      <c r="B187" s="72"/>
      <c r="C187" s="53"/>
      <c r="D187" s="53"/>
      <c r="E187" s="72"/>
      <c r="F187" s="54"/>
      <c r="G187" s="96"/>
      <c r="H187" s="54"/>
      <c r="I187" s="53"/>
    </row>
    <row r="188" spans="1:9" s="246" customFormat="1">
      <c r="A188" s="124"/>
      <c r="B188" s="72"/>
      <c r="C188" s="53"/>
      <c r="D188" s="53"/>
      <c r="E188" s="72"/>
      <c r="F188" s="54"/>
      <c r="G188" s="96"/>
      <c r="H188" s="54"/>
      <c r="I188" s="53"/>
    </row>
    <row r="189" spans="1:9" s="246" customFormat="1">
      <c r="A189" s="124"/>
      <c r="B189" s="72"/>
      <c r="C189" s="53"/>
      <c r="D189" s="53"/>
      <c r="E189" s="72"/>
      <c r="F189" s="54"/>
      <c r="G189" s="96"/>
      <c r="H189" s="54"/>
      <c r="I189" s="53"/>
    </row>
    <row r="190" spans="1:9">
      <c r="H190" s="53"/>
    </row>
    <row r="191" spans="1:9">
      <c r="H191" s="53"/>
    </row>
    <row r="192" spans="1:9">
      <c r="H192" s="53"/>
    </row>
    <row r="193" spans="8:8">
      <c r="H193" s="53"/>
    </row>
    <row r="194" spans="8:8">
      <c r="H194" s="53"/>
    </row>
    <row r="195" spans="8:8">
      <c r="H195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4:G69">
      <formula1>ROUND(G14,2)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>
    <tabColor rgb="FFCCFFFF"/>
  </sheetPr>
  <dimension ref="A1:I139"/>
  <sheetViews>
    <sheetView view="pageBreakPreview" zoomScaleNormal="115" zoomScaleSheetLayoutView="100" workbookViewId="0">
      <selection activeCell="F23" sqref="F23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6" customFormat="1" thickBot="1">
      <c r="A1" s="254" t="s">
        <v>156</v>
      </c>
      <c r="B1" s="3"/>
      <c r="C1" s="7" t="s">
        <v>2</v>
      </c>
      <c r="D1" s="449"/>
      <c r="E1" s="3"/>
      <c r="F1" s="8"/>
      <c r="G1" s="8"/>
      <c r="H1" s="255" t="s">
        <v>276</v>
      </c>
    </row>
    <row r="2" spans="1:9" s="6" customFormat="1" ht="12.75">
      <c r="A2" s="254"/>
      <c r="B2" s="3"/>
      <c r="C2" s="7"/>
      <c r="D2" s="7"/>
      <c r="E2" s="3"/>
      <c r="F2" s="8"/>
      <c r="G2" s="8"/>
      <c r="H2" s="7"/>
    </row>
    <row r="3" spans="1:9" s="6" customFormat="1" ht="12.75">
      <c r="A3" s="254" t="s">
        <v>158</v>
      </c>
      <c r="B3" s="3"/>
      <c r="C3" s="7" t="s">
        <v>47</v>
      </c>
      <c r="D3" s="7"/>
      <c r="E3" s="3"/>
      <c r="F3" s="8"/>
      <c r="G3" s="8"/>
      <c r="H3" s="7"/>
    </row>
    <row r="4" spans="1:9" ht="12.75">
      <c r="A4" s="65" t="s">
        <v>160</v>
      </c>
      <c r="B4" s="256"/>
      <c r="C4" s="9" t="s">
        <v>48</v>
      </c>
      <c r="D4" s="8"/>
      <c r="E4" s="256"/>
      <c r="F4" s="8"/>
      <c r="G4" s="8"/>
      <c r="H4" s="8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453162</v>
      </c>
      <c r="C9" s="75"/>
      <c r="D9" s="76" t="s">
        <v>362</v>
      </c>
      <c r="E9" s="77"/>
      <c r="F9" s="78"/>
      <c r="G9" s="79"/>
      <c r="H9" s="80">
        <f>SUM(H11:H13)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2.75">
      <c r="A11" s="84">
        <v>1</v>
      </c>
      <c r="B11" s="85"/>
      <c r="C11" s="143" t="s">
        <v>475</v>
      </c>
      <c r="D11" s="144" t="s">
        <v>832</v>
      </c>
      <c r="E11" s="450" t="s">
        <v>180</v>
      </c>
      <c r="F11" s="759">
        <v>1</v>
      </c>
      <c r="G11" s="1253"/>
      <c r="H11" s="90">
        <f>ROUND(F11*G11,2)</f>
        <v>0</v>
      </c>
      <c r="I11" s="1253"/>
    </row>
    <row r="12" spans="1:9" ht="25.5">
      <c r="A12" s="84">
        <v>2</v>
      </c>
      <c r="B12" s="85"/>
      <c r="C12" s="143" t="s">
        <v>1387</v>
      </c>
      <c r="D12" s="144" t="s">
        <v>833</v>
      </c>
      <c r="E12" s="450" t="s">
        <v>180</v>
      </c>
      <c r="F12" s="759">
        <v>1180</v>
      </c>
      <c r="G12" s="1253"/>
      <c r="H12" s="90">
        <f t="shared" ref="H12:H13" si="0">ROUND(F12*G12,2)</f>
        <v>0</v>
      </c>
      <c r="I12" s="1253"/>
    </row>
    <row r="13" spans="1:9" ht="12.75">
      <c r="A13" s="84">
        <v>3</v>
      </c>
      <c r="B13" s="85"/>
      <c r="C13" s="143" t="s">
        <v>1388</v>
      </c>
      <c r="D13" s="144" t="s">
        <v>834</v>
      </c>
      <c r="E13" s="450" t="s">
        <v>835</v>
      </c>
      <c r="F13" s="759">
        <v>11</v>
      </c>
      <c r="G13" s="1253"/>
      <c r="H13" s="90">
        <f t="shared" si="0"/>
        <v>0</v>
      </c>
      <c r="I13" s="1253"/>
    </row>
    <row r="14" spans="1:9" ht="12.75">
      <c r="A14" s="92"/>
      <c r="B14" s="93"/>
      <c r="D14" s="453"/>
      <c r="E14" s="95"/>
      <c r="G14" s="53"/>
      <c r="H14" s="53"/>
      <c r="I14" s="96"/>
    </row>
    <row r="15" spans="1:9" ht="15">
      <c r="A15" s="92"/>
      <c r="B15" s="100"/>
      <c r="C15" s="101"/>
      <c r="D15" s="103" t="s">
        <v>181</v>
      </c>
      <c r="E15" s="104"/>
      <c r="F15" s="105"/>
      <c r="G15" s="106"/>
      <c r="H15" s="107">
        <f>H9</f>
        <v>0</v>
      </c>
    </row>
    <row r="16" spans="1:9" ht="13.5" customHeight="1">
      <c r="A16" s="92"/>
      <c r="B16" s="108"/>
      <c r="C16" s="109"/>
      <c r="D16" s="110"/>
      <c r="E16" s="92"/>
    </row>
    <row r="17" spans="1:9" s="52" customFormat="1" ht="12.75">
      <c r="A17" s="92"/>
      <c r="B17" s="92"/>
      <c r="C17" s="92"/>
      <c r="D17" s="53"/>
      <c r="E17" s="95"/>
      <c r="F17" s="54"/>
      <c r="G17" s="96"/>
      <c r="H17" s="54"/>
      <c r="I17" s="51"/>
    </row>
    <row r="18" spans="1:9" s="112" customFormat="1" ht="12.75">
      <c r="A18" s="92"/>
      <c r="B18" s="92"/>
      <c r="C18" s="92"/>
      <c r="D18" s="111"/>
      <c r="E18" s="100"/>
      <c r="F18" s="54"/>
      <c r="G18" s="96"/>
      <c r="H18" s="54"/>
      <c r="I18" s="51"/>
    </row>
    <row r="19" spans="1:9" ht="13.5" customHeight="1">
      <c r="A19" s="92"/>
      <c r="B19" s="92"/>
      <c r="C19" s="92"/>
      <c r="E19" s="100"/>
    </row>
    <row r="20" spans="1:9" ht="12.75">
      <c r="A20" s="92"/>
      <c r="B20" s="92"/>
      <c r="C20" s="92"/>
      <c r="E20" s="100"/>
      <c r="I20" s="113"/>
    </row>
    <row r="21" spans="1:9" ht="12.75">
      <c r="A21" s="92"/>
      <c r="B21" s="92"/>
      <c r="C21" s="92"/>
      <c r="E21" s="95"/>
    </row>
    <row r="22" spans="1:9" ht="12.75">
      <c r="A22" s="92"/>
      <c r="B22" s="92"/>
      <c r="C22" s="92"/>
      <c r="E22" s="95"/>
    </row>
    <row r="23" spans="1:9" ht="12.75">
      <c r="A23" s="92"/>
      <c r="B23" s="92"/>
      <c r="C23" s="92"/>
      <c r="E23" s="95"/>
    </row>
    <row r="24" spans="1:9" ht="12.75">
      <c r="A24" s="92"/>
      <c r="B24" s="92"/>
      <c r="C24" s="92"/>
      <c r="E24" s="95"/>
    </row>
    <row r="25" spans="1:9" ht="12.75">
      <c r="A25" s="92"/>
      <c r="B25" s="92"/>
      <c r="C25" s="92"/>
      <c r="D25" s="110"/>
      <c r="E25" s="95"/>
    </row>
    <row r="26" spans="1:9" ht="12.75">
      <c r="A26" s="92"/>
      <c r="B26" s="92"/>
      <c r="C26" s="92"/>
      <c r="D26" s="114"/>
      <c r="E26" s="95"/>
    </row>
    <row r="27" spans="1:9" ht="12.75">
      <c r="A27" s="92"/>
      <c r="B27" s="92"/>
      <c r="C27" s="92"/>
      <c r="D27" s="110"/>
      <c r="E27" s="92"/>
    </row>
    <row r="28" spans="1:9" ht="12.75">
      <c r="A28" s="92"/>
      <c r="B28" s="92"/>
      <c r="C28" s="92"/>
      <c r="D28" s="115"/>
      <c r="E28" s="95"/>
    </row>
    <row r="29" spans="1:9" ht="12.75">
      <c r="A29" s="92"/>
      <c r="B29" s="92"/>
      <c r="C29" s="92"/>
      <c r="D29" s="102"/>
      <c r="E29" s="95"/>
    </row>
    <row r="30" spans="1:9" s="52" customFormat="1" ht="12.75" customHeight="1">
      <c r="A30" s="92"/>
      <c r="B30" s="92"/>
      <c r="C30" s="92"/>
      <c r="D30" s="116"/>
      <c r="E30" s="95"/>
      <c r="F30" s="54"/>
      <c r="G30" s="96"/>
      <c r="H30" s="54"/>
    </row>
    <row r="31" spans="1:9" s="52" customFormat="1" ht="12.75">
      <c r="A31" s="92"/>
      <c r="B31" s="92"/>
      <c r="C31" s="92"/>
      <c r="D31" s="116"/>
      <c r="E31" s="95"/>
      <c r="F31" s="54"/>
      <c r="G31" s="96"/>
      <c r="H31" s="54"/>
    </row>
    <row r="32" spans="1:9" ht="12.75">
      <c r="A32" s="92"/>
      <c r="B32" s="100"/>
      <c r="C32" s="101"/>
      <c r="D32" s="116"/>
      <c r="E32" s="95"/>
    </row>
    <row r="33" spans="1:8" s="52" customFormat="1" ht="12.75" customHeight="1">
      <c r="A33" s="92"/>
      <c r="B33" s="100"/>
      <c r="C33" s="101"/>
      <c r="D33" s="102"/>
      <c r="E33" s="95"/>
      <c r="F33" s="54"/>
      <c r="G33" s="96"/>
      <c r="H33" s="54"/>
    </row>
    <row r="34" spans="1:8" ht="12.75">
      <c r="A34" s="92"/>
      <c r="B34" s="100"/>
      <c r="C34" s="101"/>
      <c r="D34" s="116"/>
      <c r="E34" s="95"/>
    </row>
    <row r="35" spans="1:8" ht="12.75">
      <c r="A35" s="92"/>
      <c r="B35" s="100"/>
      <c r="C35" s="101"/>
      <c r="D35" s="116"/>
      <c r="E35" s="95"/>
    </row>
    <row r="36" spans="1:8" ht="12.75">
      <c r="A36" s="92"/>
      <c r="B36" s="100"/>
      <c r="C36" s="101"/>
      <c r="D36" s="116"/>
      <c r="E36" s="95"/>
    </row>
    <row r="37" spans="1:8" ht="15.75">
      <c r="A37" s="92"/>
      <c r="B37" s="117"/>
      <c r="C37" s="118"/>
      <c r="D37" s="102"/>
      <c r="E37" s="119"/>
    </row>
    <row r="38" spans="1:8" ht="12.75">
      <c r="A38" s="92"/>
      <c r="B38" s="108"/>
      <c r="C38" s="120"/>
      <c r="D38" s="110"/>
      <c r="E38" s="92"/>
    </row>
    <row r="39" spans="1:8" s="52" customFormat="1" ht="12.75" customHeight="1">
      <c r="A39" s="92"/>
      <c r="B39" s="100"/>
      <c r="C39" s="101"/>
      <c r="D39" s="115"/>
      <c r="E39" s="95"/>
      <c r="F39" s="54"/>
      <c r="G39" s="96"/>
      <c r="H39" s="54"/>
    </row>
    <row r="40" spans="1:8" s="52" customFormat="1" ht="12.75" customHeight="1">
      <c r="A40" s="92"/>
      <c r="B40" s="117"/>
      <c r="C40" s="118"/>
      <c r="D40" s="102"/>
      <c r="E40" s="119"/>
      <c r="F40" s="54"/>
      <c r="G40" s="96"/>
      <c r="H40" s="54"/>
    </row>
    <row r="41" spans="1:8" ht="12.75">
      <c r="A41" s="92"/>
      <c r="B41" s="100"/>
      <c r="C41" s="101"/>
      <c r="D41" s="102"/>
      <c r="E41" s="95"/>
    </row>
    <row r="42" spans="1:8" ht="12.75">
      <c r="A42" s="92"/>
      <c r="B42" s="100"/>
      <c r="C42" s="101"/>
      <c r="D42" s="102"/>
      <c r="E42" s="95"/>
    </row>
    <row r="43" spans="1:8" ht="12.75">
      <c r="A43" s="92"/>
      <c r="B43" s="100"/>
      <c r="C43" s="101"/>
      <c r="D43" s="116"/>
      <c r="E43" s="95"/>
    </row>
    <row r="44" spans="1:8" ht="12.75">
      <c r="A44" s="92"/>
      <c r="B44" s="100"/>
      <c r="C44" s="101"/>
      <c r="D44" s="116"/>
      <c r="E44" s="95"/>
    </row>
    <row r="45" spans="1:8" ht="12.75">
      <c r="A45" s="92"/>
      <c r="B45" s="100"/>
      <c r="C45" s="101"/>
      <c r="D45" s="116"/>
      <c r="E45" s="95"/>
    </row>
    <row r="46" spans="1:8" ht="15.75">
      <c r="A46" s="92"/>
      <c r="B46" s="117"/>
      <c r="C46" s="118"/>
      <c r="D46" s="102"/>
      <c r="E46" s="119"/>
    </row>
    <row r="47" spans="1:8" ht="15.75">
      <c r="A47" s="92"/>
      <c r="B47" s="117"/>
      <c r="C47" s="118"/>
      <c r="D47" s="121"/>
      <c r="E47" s="119"/>
    </row>
    <row r="48" spans="1:8" ht="12.75">
      <c r="A48" s="92"/>
      <c r="B48" s="100"/>
      <c r="C48" s="101"/>
      <c r="D48" s="115"/>
      <c r="E48" s="95"/>
    </row>
    <row r="49" spans="1:8" ht="12.75">
      <c r="A49" s="92"/>
      <c r="B49" s="100"/>
      <c r="C49" s="101"/>
      <c r="D49" s="102"/>
      <c r="E49" s="95"/>
    </row>
    <row r="50" spans="1:8" ht="12.75">
      <c r="A50" s="92"/>
      <c r="B50" s="100"/>
      <c r="C50" s="101"/>
      <c r="D50" s="102"/>
      <c r="E50" s="95"/>
    </row>
    <row r="51" spans="1:8" ht="12.75">
      <c r="A51" s="92"/>
      <c r="B51" s="100"/>
      <c r="C51" s="101"/>
      <c r="D51" s="116"/>
      <c r="E51" s="95"/>
    </row>
    <row r="52" spans="1:8" ht="12.75">
      <c r="A52" s="92"/>
      <c r="B52" s="100"/>
      <c r="C52" s="101"/>
      <c r="D52" s="116"/>
      <c r="E52" s="95"/>
    </row>
    <row r="53" spans="1:8" ht="12.75">
      <c r="A53" s="92"/>
      <c r="B53" s="100"/>
      <c r="C53" s="101"/>
      <c r="D53" s="116"/>
      <c r="E53" s="95"/>
    </row>
    <row r="54" spans="1:8" ht="12.75">
      <c r="A54" s="92"/>
      <c r="B54" s="100"/>
      <c r="C54" s="101"/>
      <c r="D54" s="102"/>
      <c r="E54" s="95"/>
    </row>
    <row r="55" spans="1:8" ht="12.75">
      <c r="A55" s="92"/>
      <c r="B55" s="100"/>
      <c r="C55" s="101"/>
      <c r="D55" s="116"/>
      <c r="E55" s="95"/>
    </row>
    <row r="56" spans="1:8" ht="12.75">
      <c r="A56" s="92"/>
      <c r="B56" s="100"/>
      <c r="C56" s="101"/>
      <c r="D56" s="115"/>
      <c r="E56" s="95"/>
    </row>
    <row r="57" spans="1:8" ht="13.5" customHeight="1">
      <c r="A57" s="92"/>
      <c r="B57" s="100"/>
      <c r="C57" s="101"/>
      <c r="D57" s="102"/>
      <c r="E57" s="95"/>
    </row>
    <row r="58" spans="1:8" ht="13.5" customHeight="1">
      <c r="A58" s="92"/>
      <c r="B58" s="100"/>
      <c r="C58" s="101"/>
      <c r="D58" s="116"/>
      <c r="E58" s="95"/>
    </row>
    <row r="59" spans="1:8" s="52" customFormat="1" ht="12.75">
      <c r="A59" s="92"/>
      <c r="B59" s="100"/>
      <c r="C59" s="101"/>
      <c r="D59" s="116"/>
      <c r="E59" s="95"/>
      <c r="F59" s="54"/>
      <c r="G59" s="96"/>
      <c r="H59" s="54"/>
    </row>
    <row r="60" spans="1:8" s="52" customFormat="1" ht="12.75">
      <c r="A60" s="92"/>
      <c r="B60" s="100"/>
      <c r="C60" s="101"/>
      <c r="D60" s="116"/>
      <c r="E60" s="95"/>
      <c r="F60" s="54"/>
      <c r="G60" s="96"/>
      <c r="H60" s="54"/>
    </row>
    <row r="61" spans="1:8" s="52" customFormat="1" ht="12.75">
      <c r="A61" s="92"/>
      <c r="B61" s="100"/>
      <c r="C61" s="101"/>
      <c r="D61" s="102"/>
      <c r="E61" s="95"/>
      <c r="F61" s="54"/>
      <c r="G61" s="96"/>
      <c r="H61" s="54"/>
    </row>
    <row r="62" spans="1:8" ht="13.5" customHeight="1">
      <c r="A62" s="92"/>
      <c r="B62" s="100"/>
      <c r="C62" s="101"/>
      <c r="D62" s="116"/>
      <c r="E62" s="95"/>
    </row>
    <row r="63" spans="1:8" ht="13.5" customHeight="1">
      <c r="A63" s="92"/>
      <c r="B63" s="100"/>
      <c r="C63" s="101"/>
      <c r="D63" s="115"/>
      <c r="E63" s="95"/>
    </row>
    <row r="64" spans="1:8" s="52" customFormat="1" ht="12.75">
      <c r="A64" s="92"/>
      <c r="B64" s="95"/>
      <c r="C64" s="114"/>
      <c r="D64" s="122"/>
      <c r="E64" s="95"/>
      <c r="F64" s="54"/>
      <c r="G64" s="96"/>
      <c r="H64" s="54"/>
    </row>
    <row r="65" spans="1:8" s="52" customFormat="1" ht="12.75">
      <c r="A65" s="92"/>
      <c r="B65" s="95"/>
      <c r="C65" s="114"/>
      <c r="D65" s="114"/>
      <c r="E65" s="95"/>
      <c r="F65" s="54"/>
      <c r="G65" s="96"/>
      <c r="H65" s="54"/>
    </row>
    <row r="66" spans="1:8" s="52" customFormat="1" ht="12.75">
      <c r="A66" s="92"/>
      <c r="B66" s="108"/>
      <c r="C66" s="120"/>
      <c r="D66" s="110"/>
      <c r="E66" s="92"/>
      <c r="F66" s="54"/>
      <c r="G66" s="96"/>
      <c r="H66" s="54"/>
    </row>
    <row r="67" spans="1:8" s="52" customFormat="1" ht="12.75">
      <c r="A67" s="92"/>
      <c r="B67" s="100"/>
      <c r="C67" s="123"/>
      <c r="D67" s="116"/>
      <c r="E67" s="95"/>
      <c r="F67" s="54"/>
      <c r="G67" s="96"/>
      <c r="H67" s="54"/>
    </row>
    <row r="68" spans="1:8" s="52" customFormat="1" ht="12.75">
      <c r="A68" s="92"/>
      <c r="B68" s="100"/>
      <c r="C68" s="123"/>
      <c r="D68" s="116"/>
      <c r="E68" s="95"/>
      <c r="F68" s="54"/>
      <c r="G68" s="96"/>
      <c r="H68" s="54"/>
    </row>
    <row r="69" spans="1:8" s="52" customFormat="1" ht="12.75">
      <c r="A69" s="92"/>
      <c r="B69" s="95"/>
      <c r="C69" s="114"/>
      <c r="D69" s="122"/>
      <c r="E69" s="95"/>
      <c r="F69" s="54"/>
      <c r="G69" s="96"/>
      <c r="H69" s="54"/>
    </row>
    <row r="70" spans="1:8" s="52" customFormat="1" ht="12.75">
      <c r="A70" s="92"/>
      <c r="B70" s="95"/>
      <c r="C70" s="114"/>
      <c r="D70" s="114"/>
      <c r="E70" s="95"/>
      <c r="F70" s="54"/>
      <c r="G70" s="96"/>
      <c r="H70" s="54"/>
    </row>
    <row r="71" spans="1:8" s="52" customFormat="1" ht="12.75">
      <c r="A71" s="92"/>
      <c r="B71" s="108"/>
      <c r="C71" s="120"/>
      <c r="D71" s="110"/>
      <c r="E71" s="92"/>
      <c r="F71" s="54"/>
      <c r="G71" s="96"/>
      <c r="H71" s="54"/>
    </row>
    <row r="72" spans="1:8" ht="13.5" customHeight="1">
      <c r="A72" s="92"/>
      <c r="B72" s="108"/>
      <c r="C72" s="120"/>
      <c r="D72" s="110"/>
      <c r="E72" s="92"/>
    </row>
    <row r="73" spans="1:8" s="52" customFormat="1" ht="12.75">
      <c r="A73" s="92"/>
      <c r="B73" s="100"/>
      <c r="C73" s="123"/>
      <c r="D73" s="115"/>
      <c r="E73" s="95"/>
      <c r="F73" s="54"/>
      <c r="G73" s="96"/>
      <c r="H73" s="54"/>
    </row>
    <row r="74" spans="1:8" s="52" customFormat="1" ht="12.75">
      <c r="A74" s="92"/>
      <c r="B74" s="100"/>
      <c r="C74" s="123"/>
      <c r="D74" s="116"/>
      <c r="E74" s="95"/>
      <c r="F74" s="54"/>
      <c r="G74" s="96"/>
      <c r="H74" s="54"/>
    </row>
    <row r="75" spans="1:8" ht="13.5" customHeight="1">
      <c r="A75" s="92"/>
      <c r="B75" s="100"/>
      <c r="C75" s="123"/>
      <c r="D75" s="115"/>
      <c r="E75" s="95"/>
    </row>
    <row r="76" spans="1:8" ht="13.5" customHeight="1">
      <c r="A76" s="92"/>
      <c r="B76" s="100"/>
      <c r="C76" s="123"/>
      <c r="D76" s="115"/>
      <c r="E76" s="95"/>
    </row>
    <row r="77" spans="1:8" s="52" customFormat="1" ht="12.75">
      <c r="A77" s="92"/>
      <c r="B77" s="100"/>
      <c r="C77" s="123"/>
      <c r="D77" s="115"/>
      <c r="E77" s="95"/>
      <c r="F77" s="54"/>
      <c r="G77" s="96"/>
      <c r="H77" s="54"/>
    </row>
    <row r="78" spans="1:8" s="52" customFormat="1" ht="12.75">
      <c r="A78" s="92"/>
      <c r="B78" s="100"/>
      <c r="C78" s="123"/>
      <c r="D78" s="116"/>
      <c r="E78" s="95"/>
      <c r="F78" s="54"/>
      <c r="G78" s="96"/>
      <c r="H78" s="54"/>
    </row>
    <row r="79" spans="1:8" ht="13.5" customHeight="1">
      <c r="A79" s="92"/>
      <c r="B79" s="95"/>
      <c r="C79" s="114"/>
      <c r="D79" s="114"/>
      <c r="E79" s="95"/>
    </row>
    <row r="80" spans="1:8" ht="13.5" customHeight="1">
      <c r="B80" s="73"/>
      <c r="C80" s="125"/>
      <c r="D80" s="126"/>
      <c r="E80" s="124"/>
    </row>
    <row r="81" spans="1:8" ht="13.5" customHeight="1">
      <c r="B81" s="83"/>
      <c r="C81" s="127"/>
      <c r="D81" s="82"/>
    </row>
    <row r="84" spans="1:8" ht="13.5" customHeight="1">
      <c r="B84" s="73"/>
      <c r="C84" s="125"/>
      <c r="D84" s="126"/>
      <c r="E84" s="124"/>
    </row>
    <row r="85" spans="1:8" ht="13.5" customHeight="1">
      <c r="B85" s="83"/>
      <c r="C85" s="127"/>
      <c r="D85" s="82"/>
    </row>
    <row r="86" spans="1:8" s="52" customFormat="1" ht="12.75">
      <c r="A86" s="124"/>
      <c r="B86" s="72"/>
      <c r="C86" s="53"/>
      <c r="D86" s="128"/>
      <c r="E86" s="72"/>
      <c r="F86" s="54"/>
      <c r="G86" s="96"/>
      <c r="H86" s="54"/>
    </row>
    <row r="87" spans="1:8" ht="13.5" customHeight="1">
      <c r="D87" s="128"/>
    </row>
    <row r="88" spans="1:8" ht="13.5" customHeight="1">
      <c r="D88" s="128"/>
    </row>
    <row r="89" spans="1:8" ht="13.5" customHeight="1">
      <c r="D89" s="128"/>
    </row>
    <row r="90" spans="1:8" ht="13.5" customHeight="1">
      <c r="D90" s="128"/>
    </row>
    <row r="93" spans="1:8" ht="13.5" customHeight="1">
      <c r="B93" s="83"/>
      <c r="C93" s="127"/>
      <c r="D93" s="82"/>
    </row>
    <row r="94" spans="1:8" ht="13.5" customHeight="1">
      <c r="D94" s="129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ht="13.5" customHeight="1">
      <c r="H134" s="53"/>
    </row>
    <row r="135" spans="1:9" ht="13.5" customHeight="1">
      <c r="H135" s="53"/>
    </row>
    <row r="136" spans="1:9" ht="13.5" customHeight="1">
      <c r="H136" s="53"/>
    </row>
    <row r="137" spans="1:9" ht="13.5" customHeight="1">
      <c r="H137" s="53"/>
    </row>
    <row r="138" spans="1:9" ht="13.5" customHeight="1">
      <c r="H138" s="53"/>
    </row>
    <row r="139" spans="1:9" ht="13.5" customHeight="1">
      <c r="H139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>
    <tabColor rgb="FFCCFFFF"/>
  </sheetPr>
  <dimension ref="A1:I138"/>
  <sheetViews>
    <sheetView view="pageBreakPreview" zoomScaleNormal="115" zoomScaleSheetLayoutView="100" workbookViewId="0">
      <selection activeCell="F24" sqref="F23:F24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6" customFormat="1" thickBot="1">
      <c r="A1" s="254" t="s">
        <v>156</v>
      </c>
      <c r="B1" s="3"/>
      <c r="C1" s="7" t="s">
        <v>2</v>
      </c>
      <c r="D1" s="449"/>
      <c r="E1" s="3"/>
      <c r="F1" s="8"/>
      <c r="G1" s="8"/>
      <c r="H1" s="255" t="s">
        <v>276</v>
      </c>
    </row>
    <row r="2" spans="1:9" s="6" customFormat="1" ht="12.75">
      <c r="A2" s="254"/>
      <c r="B2" s="3"/>
      <c r="C2" s="7"/>
      <c r="D2" s="7"/>
      <c r="E2" s="3"/>
      <c r="F2" s="8"/>
      <c r="G2" s="8"/>
      <c r="H2" s="7"/>
    </row>
    <row r="3" spans="1:9" s="6" customFormat="1" ht="12.75">
      <c r="A3" s="254" t="s">
        <v>158</v>
      </c>
      <c r="B3" s="3"/>
      <c r="C3" s="7" t="s">
        <v>49</v>
      </c>
      <c r="D3" s="7"/>
      <c r="E3" s="3"/>
      <c r="F3" s="8"/>
      <c r="G3" s="8"/>
      <c r="H3" s="7"/>
    </row>
    <row r="4" spans="1:9" ht="12.75">
      <c r="A4" s="65" t="s">
        <v>160</v>
      </c>
      <c r="B4" s="256"/>
      <c r="C4" s="9" t="s">
        <v>50</v>
      </c>
      <c r="D4" s="8"/>
      <c r="E4" s="256"/>
      <c r="F4" s="8"/>
      <c r="G4" s="8"/>
      <c r="H4" s="8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453162</v>
      </c>
      <c r="C9" s="75"/>
      <c r="D9" s="76" t="s">
        <v>362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25.5">
      <c r="A11" s="84">
        <v>1</v>
      </c>
      <c r="B11" s="85"/>
      <c r="C11" s="143" t="s">
        <v>1389</v>
      </c>
      <c r="D11" s="144" t="s">
        <v>836</v>
      </c>
      <c r="E11" s="450" t="s">
        <v>180</v>
      </c>
      <c r="F11" s="759">
        <v>1</v>
      </c>
      <c r="G11" s="1253"/>
      <c r="H11" s="90">
        <f>ROUND(F11*G11,2)</f>
        <v>0</v>
      </c>
      <c r="I11" s="1253"/>
    </row>
    <row r="12" spans="1:9" ht="25.5">
      <c r="A12" s="84">
        <v>2</v>
      </c>
      <c r="B12" s="85"/>
      <c r="C12" s="143" t="s">
        <v>1387</v>
      </c>
      <c r="D12" s="144" t="s">
        <v>833</v>
      </c>
      <c r="E12" s="450" t="s">
        <v>180</v>
      </c>
      <c r="F12" s="759">
        <v>296</v>
      </c>
      <c r="G12" s="1253"/>
      <c r="H12" s="90">
        <f>ROUND(F12*G12,2)</f>
        <v>0</v>
      </c>
      <c r="I12" s="1253"/>
    </row>
    <row r="13" spans="1:9" ht="12.75">
      <c r="A13" s="92"/>
      <c r="B13" s="93"/>
      <c r="D13" s="453"/>
      <c r="E13" s="95"/>
      <c r="G13" s="53"/>
      <c r="H13" s="53"/>
      <c r="I13" s="96"/>
    </row>
    <row r="14" spans="1:9" ht="15">
      <c r="A14" s="92"/>
      <c r="B14" s="100"/>
      <c r="C14" s="101"/>
      <c r="D14" s="103" t="s">
        <v>181</v>
      </c>
      <c r="E14" s="104"/>
      <c r="F14" s="105"/>
      <c r="G14" s="106"/>
      <c r="H14" s="107">
        <f>H9</f>
        <v>0</v>
      </c>
    </row>
    <row r="15" spans="1:9" ht="13.5" customHeight="1">
      <c r="A15" s="92"/>
      <c r="B15" s="108"/>
      <c r="C15" s="109"/>
      <c r="D15" s="110"/>
      <c r="E15" s="92"/>
    </row>
    <row r="16" spans="1:9" s="52" customFormat="1" ht="12.75">
      <c r="A16" s="92"/>
      <c r="B16" s="92"/>
      <c r="C16" s="92"/>
      <c r="D16" s="53"/>
      <c r="E16" s="95"/>
      <c r="F16" s="54"/>
      <c r="G16" s="96"/>
      <c r="H16" s="54"/>
      <c r="I16" s="51"/>
    </row>
    <row r="17" spans="1:9" s="112" customFormat="1" ht="12.75">
      <c r="A17" s="92"/>
      <c r="B17" s="92"/>
      <c r="C17" s="92"/>
      <c r="D17" s="111"/>
      <c r="E17" s="100"/>
      <c r="F17" s="54"/>
      <c r="G17" s="96"/>
      <c r="H17" s="54"/>
      <c r="I17" s="51"/>
    </row>
    <row r="18" spans="1:9" ht="13.5" customHeight="1">
      <c r="A18" s="92"/>
      <c r="B18" s="92"/>
      <c r="C18" s="92"/>
      <c r="E18" s="100"/>
    </row>
    <row r="19" spans="1:9" ht="12.75">
      <c r="A19" s="92"/>
      <c r="B19" s="92"/>
      <c r="C19" s="92"/>
      <c r="E19" s="100"/>
      <c r="I19" s="113"/>
    </row>
    <row r="20" spans="1:9" ht="12.75">
      <c r="A20" s="92"/>
      <c r="B20" s="92"/>
      <c r="C20" s="92"/>
      <c r="E20" s="95"/>
    </row>
    <row r="21" spans="1:9" ht="12.75">
      <c r="A21" s="92"/>
      <c r="B21" s="92"/>
      <c r="C21" s="92"/>
      <c r="E21" s="95"/>
    </row>
    <row r="22" spans="1:9" ht="12.75">
      <c r="A22" s="92"/>
      <c r="B22" s="92"/>
      <c r="C22" s="92"/>
      <c r="E22" s="95"/>
    </row>
    <row r="23" spans="1:9" ht="12.75">
      <c r="A23" s="92"/>
      <c r="B23" s="92"/>
      <c r="C23" s="92"/>
      <c r="E23" s="95"/>
    </row>
    <row r="24" spans="1:9" ht="12.75">
      <c r="A24" s="92"/>
      <c r="B24" s="92"/>
      <c r="C24" s="92"/>
      <c r="D24" s="110"/>
      <c r="E24" s="95"/>
    </row>
    <row r="25" spans="1:9" ht="12.75">
      <c r="A25" s="92"/>
      <c r="B25" s="92"/>
      <c r="C25" s="92"/>
      <c r="D25" s="114"/>
      <c r="E25" s="95"/>
    </row>
    <row r="26" spans="1:9" ht="12.75">
      <c r="A26" s="92"/>
      <c r="B26" s="92"/>
      <c r="C26" s="92"/>
      <c r="D26" s="110"/>
      <c r="E26" s="92"/>
    </row>
    <row r="27" spans="1:9" ht="12.75">
      <c r="A27" s="92"/>
      <c r="B27" s="92"/>
      <c r="C27" s="92"/>
      <c r="D27" s="115"/>
      <c r="E27" s="95"/>
    </row>
    <row r="28" spans="1:9" ht="12.75">
      <c r="A28" s="92"/>
      <c r="B28" s="92"/>
      <c r="C28" s="92"/>
      <c r="D28" s="102"/>
      <c r="E28" s="95"/>
    </row>
    <row r="29" spans="1:9" s="52" customFormat="1" ht="12.75" customHeight="1">
      <c r="A29" s="92"/>
      <c r="B29" s="92"/>
      <c r="C29" s="92"/>
      <c r="D29" s="116"/>
      <c r="E29" s="95"/>
      <c r="F29" s="54"/>
      <c r="G29" s="96"/>
      <c r="H29" s="54"/>
    </row>
    <row r="30" spans="1:9" s="52" customFormat="1" ht="12.75">
      <c r="A30" s="92"/>
      <c r="B30" s="92"/>
      <c r="C30" s="92"/>
      <c r="D30" s="116"/>
      <c r="E30" s="95"/>
      <c r="F30" s="54"/>
      <c r="G30" s="96"/>
      <c r="H30" s="54"/>
    </row>
    <row r="31" spans="1:9" ht="12.75">
      <c r="A31" s="92"/>
      <c r="B31" s="100"/>
      <c r="C31" s="101"/>
      <c r="D31" s="116"/>
      <c r="E31" s="95"/>
    </row>
    <row r="32" spans="1:9" s="52" customFormat="1" ht="12.75" customHeight="1">
      <c r="A32" s="92"/>
      <c r="B32" s="100"/>
      <c r="C32" s="101"/>
      <c r="D32" s="102"/>
      <c r="E32" s="95"/>
      <c r="F32" s="54"/>
      <c r="G32" s="96"/>
      <c r="H32" s="54"/>
    </row>
    <row r="33" spans="1:8" ht="12.75">
      <c r="A33" s="92"/>
      <c r="B33" s="100"/>
      <c r="C33" s="101"/>
      <c r="D33" s="116"/>
      <c r="E33" s="95"/>
    </row>
    <row r="34" spans="1:8" ht="12.75">
      <c r="A34" s="92"/>
      <c r="B34" s="100"/>
      <c r="C34" s="101"/>
      <c r="D34" s="116"/>
      <c r="E34" s="95"/>
    </row>
    <row r="35" spans="1:8" ht="12.75">
      <c r="A35" s="92"/>
      <c r="B35" s="100"/>
      <c r="C35" s="101"/>
      <c r="D35" s="116"/>
      <c r="E35" s="95"/>
    </row>
    <row r="36" spans="1:8" ht="15.75">
      <c r="A36" s="92"/>
      <c r="B36" s="117"/>
      <c r="C36" s="118"/>
      <c r="D36" s="102"/>
      <c r="E36" s="119"/>
    </row>
    <row r="37" spans="1:8" ht="12.75">
      <c r="A37" s="92"/>
      <c r="B37" s="108"/>
      <c r="C37" s="120"/>
      <c r="D37" s="110"/>
      <c r="E37" s="92"/>
    </row>
    <row r="38" spans="1:8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8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8" ht="12.75">
      <c r="A40" s="92"/>
      <c r="B40" s="100"/>
      <c r="C40" s="101"/>
      <c r="D40" s="102"/>
      <c r="E40" s="95"/>
    </row>
    <row r="41" spans="1:8" ht="12.75">
      <c r="A41" s="92"/>
      <c r="B41" s="100"/>
      <c r="C41" s="101"/>
      <c r="D41" s="102"/>
      <c r="E41" s="95"/>
    </row>
    <row r="42" spans="1:8" ht="12.75">
      <c r="A42" s="92"/>
      <c r="B42" s="100"/>
      <c r="C42" s="101"/>
      <c r="D42" s="116"/>
      <c r="E42" s="95"/>
    </row>
    <row r="43" spans="1:8" ht="12.75">
      <c r="A43" s="92"/>
      <c r="B43" s="100"/>
      <c r="C43" s="101"/>
      <c r="D43" s="116"/>
      <c r="E43" s="95"/>
    </row>
    <row r="44" spans="1:8" ht="12.75">
      <c r="A44" s="92"/>
      <c r="B44" s="100"/>
      <c r="C44" s="101"/>
      <c r="D44" s="116"/>
      <c r="E44" s="95"/>
    </row>
    <row r="45" spans="1:8" ht="15.75">
      <c r="A45" s="92"/>
      <c r="B45" s="117"/>
      <c r="C45" s="118"/>
      <c r="D45" s="102"/>
      <c r="E45" s="119"/>
    </row>
    <row r="46" spans="1:8" ht="15.75">
      <c r="A46" s="92"/>
      <c r="B46" s="117"/>
      <c r="C46" s="118"/>
      <c r="D46" s="121"/>
      <c r="E46" s="119"/>
    </row>
    <row r="47" spans="1:8" ht="12.75">
      <c r="A47" s="92"/>
      <c r="B47" s="100"/>
      <c r="C47" s="101"/>
      <c r="D47" s="115"/>
      <c r="E47" s="95"/>
    </row>
    <row r="48" spans="1:8" ht="12.75">
      <c r="A48" s="92"/>
      <c r="B48" s="100"/>
      <c r="C48" s="101"/>
      <c r="D48" s="102"/>
      <c r="E48" s="95"/>
    </row>
    <row r="49" spans="1:8" ht="12.75">
      <c r="A49" s="92"/>
      <c r="B49" s="100"/>
      <c r="C49" s="101"/>
      <c r="D49" s="102"/>
      <c r="E49" s="95"/>
    </row>
    <row r="50" spans="1:8" ht="12.75">
      <c r="A50" s="92"/>
      <c r="B50" s="100"/>
      <c r="C50" s="101"/>
      <c r="D50" s="116"/>
      <c r="E50" s="95"/>
    </row>
    <row r="51" spans="1:8" ht="12.75">
      <c r="A51" s="92"/>
      <c r="B51" s="100"/>
      <c r="C51" s="101"/>
      <c r="D51" s="116"/>
      <c r="E51" s="95"/>
    </row>
    <row r="52" spans="1:8" ht="12.75">
      <c r="A52" s="92"/>
      <c r="B52" s="100"/>
      <c r="C52" s="101"/>
      <c r="D52" s="116"/>
      <c r="E52" s="95"/>
    </row>
    <row r="53" spans="1:8" ht="12.75">
      <c r="A53" s="92"/>
      <c r="B53" s="100"/>
      <c r="C53" s="101"/>
      <c r="D53" s="102"/>
      <c r="E53" s="95"/>
    </row>
    <row r="54" spans="1:8" ht="12.75">
      <c r="A54" s="92"/>
      <c r="B54" s="100"/>
      <c r="C54" s="101"/>
      <c r="D54" s="116"/>
      <c r="E54" s="95"/>
    </row>
    <row r="55" spans="1:8" ht="12.75">
      <c r="A55" s="92"/>
      <c r="B55" s="100"/>
      <c r="C55" s="101"/>
      <c r="D55" s="115"/>
      <c r="E55" s="95"/>
    </row>
    <row r="56" spans="1:8" ht="13.5" customHeight="1">
      <c r="A56" s="92"/>
      <c r="B56" s="100"/>
      <c r="C56" s="101"/>
      <c r="D56" s="102"/>
      <c r="E56" s="95"/>
    </row>
    <row r="57" spans="1:8" ht="13.5" customHeight="1">
      <c r="A57" s="92"/>
      <c r="B57" s="100"/>
      <c r="C57" s="101"/>
      <c r="D57" s="116"/>
      <c r="E57" s="95"/>
    </row>
    <row r="58" spans="1:8" s="52" customFormat="1" ht="12.75">
      <c r="A58" s="92"/>
      <c r="B58" s="100"/>
      <c r="C58" s="101"/>
      <c r="D58" s="116"/>
      <c r="E58" s="95"/>
      <c r="F58" s="54"/>
      <c r="G58" s="96"/>
      <c r="H58" s="54"/>
    </row>
    <row r="59" spans="1:8" s="52" customFormat="1" ht="12.75">
      <c r="A59" s="92"/>
      <c r="B59" s="100"/>
      <c r="C59" s="101"/>
      <c r="D59" s="116"/>
      <c r="E59" s="95"/>
      <c r="F59" s="54"/>
      <c r="G59" s="96"/>
      <c r="H59" s="54"/>
    </row>
    <row r="60" spans="1:8" s="52" customFormat="1" ht="12.75">
      <c r="A60" s="92"/>
      <c r="B60" s="100"/>
      <c r="C60" s="101"/>
      <c r="D60" s="102"/>
      <c r="E60" s="95"/>
      <c r="F60" s="54"/>
      <c r="G60" s="96"/>
      <c r="H60" s="54"/>
    </row>
    <row r="61" spans="1:8" ht="13.5" customHeight="1">
      <c r="A61" s="92"/>
      <c r="B61" s="100"/>
      <c r="C61" s="101"/>
      <c r="D61" s="116"/>
      <c r="E61" s="95"/>
    </row>
    <row r="62" spans="1:8" ht="13.5" customHeight="1">
      <c r="A62" s="92"/>
      <c r="B62" s="100"/>
      <c r="C62" s="101"/>
      <c r="D62" s="115"/>
      <c r="E62" s="95"/>
    </row>
    <row r="63" spans="1:8" s="52" customFormat="1" ht="12.75">
      <c r="A63" s="92"/>
      <c r="B63" s="95"/>
      <c r="C63" s="114"/>
      <c r="D63" s="122"/>
      <c r="E63" s="95"/>
      <c r="F63" s="54"/>
      <c r="G63" s="96"/>
      <c r="H63" s="54"/>
    </row>
    <row r="64" spans="1:8" s="52" customFormat="1" ht="12.75">
      <c r="A64" s="92"/>
      <c r="B64" s="95"/>
      <c r="C64" s="114"/>
      <c r="D64" s="114"/>
      <c r="E64" s="95"/>
      <c r="F64" s="54"/>
      <c r="G64" s="96"/>
      <c r="H64" s="54"/>
    </row>
    <row r="65" spans="1:8" s="52" customFormat="1" ht="12.75">
      <c r="A65" s="92"/>
      <c r="B65" s="108"/>
      <c r="C65" s="120"/>
      <c r="D65" s="110"/>
      <c r="E65" s="92"/>
      <c r="F65" s="54"/>
      <c r="G65" s="96"/>
      <c r="H65" s="54"/>
    </row>
    <row r="66" spans="1:8" s="52" customFormat="1" ht="12.75">
      <c r="A66" s="92"/>
      <c r="B66" s="100"/>
      <c r="C66" s="123"/>
      <c r="D66" s="116"/>
      <c r="E66" s="95"/>
      <c r="F66" s="54"/>
      <c r="G66" s="96"/>
      <c r="H66" s="54"/>
    </row>
    <row r="67" spans="1:8" s="52" customFormat="1" ht="12.75">
      <c r="A67" s="92"/>
      <c r="B67" s="100"/>
      <c r="C67" s="123"/>
      <c r="D67" s="116"/>
      <c r="E67" s="95"/>
      <c r="F67" s="54"/>
      <c r="G67" s="96"/>
      <c r="H67" s="54"/>
    </row>
    <row r="68" spans="1:8" s="52" customFormat="1" ht="12.75">
      <c r="A68" s="92"/>
      <c r="B68" s="95"/>
      <c r="C68" s="114"/>
      <c r="D68" s="122"/>
      <c r="E68" s="95"/>
      <c r="F68" s="54"/>
      <c r="G68" s="96"/>
      <c r="H68" s="54"/>
    </row>
    <row r="69" spans="1:8" s="52" customFormat="1" ht="12.75">
      <c r="A69" s="92"/>
      <c r="B69" s="95"/>
      <c r="C69" s="114"/>
      <c r="D69" s="114"/>
      <c r="E69" s="95"/>
      <c r="F69" s="54"/>
      <c r="G69" s="96"/>
      <c r="H69" s="54"/>
    </row>
    <row r="70" spans="1:8" s="52" customFormat="1" ht="12.75">
      <c r="A70" s="92"/>
      <c r="B70" s="108"/>
      <c r="C70" s="120"/>
      <c r="D70" s="110"/>
      <c r="E70" s="92"/>
      <c r="F70" s="54"/>
      <c r="G70" s="96"/>
      <c r="H70" s="54"/>
    </row>
    <row r="71" spans="1:8" ht="13.5" customHeight="1">
      <c r="A71" s="92"/>
      <c r="B71" s="108"/>
      <c r="C71" s="120"/>
      <c r="D71" s="110"/>
      <c r="E71" s="92"/>
    </row>
    <row r="72" spans="1:8" s="52" customFormat="1" ht="12.75">
      <c r="A72" s="92"/>
      <c r="B72" s="100"/>
      <c r="C72" s="123"/>
      <c r="D72" s="115"/>
      <c r="E72" s="95"/>
      <c r="F72" s="54"/>
      <c r="G72" s="96"/>
      <c r="H72" s="54"/>
    </row>
    <row r="73" spans="1:8" s="52" customFormat="1" ht="12.75">
      <c r="A73" s="92"/>
      <c r="B73" s="100"/>
      <c r="C73" s="123"/>
      <c r="D73" s="116"/>
      <c r="E73" s="95"/>
      <c r="F73" s="54"/>
      <c r="G73" s="96"/>
      <c r="H73" s="54"/>
    </row>
    <row r="74" spans="1:8" ht="13.5" customHeight="1">
      <c r="A74" s="92"/>
      <c r="B74" s="100"/>
      <c r="C74" s="123"/>
      <c r="D74" s="115"/>
      <c r="E74" s="95"/>
    </row>
    <row r="75" spans="1:8" ht="13.5" customHeight="1">
      <c r="A75" s="92"/>
      <c r="B75" s="100"/>
      <c r="C75" s="123"/>
      <c r="D75" s="115"/>
      <c r="E75" s="95"/>
    </row>
    <row r="76" spans="1:8" s="52" customFormat="1" ht="12.75">
      <c r="A76" s="92"/>
      <c r="B76" s="100"/>
      <c r="C76" s="123"/>
      <c r="D76" s="115"/>
      <c r="E76" s="95"/>
      <c r="F76" s="54"/>
      <c r="G76" s="96"/>
      <c r="H76" s="54"/>
    </row>
    <row r="77" spans="1:8" s="52" customFormat="1" ht="12.75">
      <c r="A77" s="92"/>
      <c r="B77" s="100"/>
      <c r="C77" s="123"/>
      <c r="D77" s="116"/>
      <c r="E77" s="95"/>
      <c r="F77" s="54"/>
      <c r="G77" s="96"/>
      <c r="H77" s="54"/>
    </row>
    <row r="78" spans="1:8" ht="13.5" customHeight="1">
      <c r="A78" s="92"/>
      <c r="B78" s="95"/>
      <c r="C78" s="114"/>
      <c r="D78" s="114"/>
      <c r="E78" s="95"/>
    </row>
    <row r="79" spans="1:8" ht="13.5" customHeight="1">
      <c r="B79" s="73"/>
      <c r="C79" s="125"/>
      <c r="D79" s="126"/>
      <c r="E79" s="124"/>
    </row>
    <row r="80" spans="1:8" ht="13.5" customHeight="1">
      <c r="B80" s="83"/>
      <c r="C80" s="127"/>
      <c r="D80" s="82"/>
    </row>
    <row r="83" spans="1:8" ht="13.5" customHeight="1">
      <c r="B83" s="73"/>
      <c r="C83" s="125"/>
      <c r="D83" s="126"/>
      <c r="E83" s="124"/>
    </row>
    <row r="84" spans="1:8" ht="13.5" customHeight="1">
      <c r="B84" s="83"/>
      <c r="C84" s="127"/>
      <c r="D84" s="82"/>
    </row>
    <row r="85" spans="1:8" s="52" customFormat="1" ht="12.75">
      <c r="A85" s="124"/>
      <c r="B85" s="72"/>
      <c r="C85" s="53"/>
      <c r="D85" s="128"/>
      <c r="E85" s="72"/>
      <c r="F85" s="54"/>
      <c r="G85" s="96"/>
      <c r="H85" s="54"/>
    </row>
    <row r="86" spans="1:8" ht="13.5" customHeight="1">
      <c r="D86" s="128"/>
    </row>
    <row r="87" spans="1:8" ht="13.5" customHeight="1">
      <c r="D87" s="128"/>
    </row>
    <row r="88" spans="1:8" ht="13.5" customHeight="1">
      <c r="D88" s="128"/>
    </row>
    <row r="89" spans="1:8" ht="13.5" customHeight="1">
      <c r="D89" s="128"/>
    </row>
    <row r="92" spans="1:8" ht="13.5" customHeight="1">
      <c r="B92" s="83"/>
      <c r="C92" s="127"/>
      <c r="D92" s="82"/>
    </row>
    <row r="93" spans="1:8" ht="13.5" customHeight="1">
      <c r="D93" s="129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ht="13.5" customHeight="1">
      <c r="H133" s="53"/>
    </row>
    <row r="134" spans="1:9" ht="13.5" customHeight="1">
      <c r="H134" s="53"/>
    </row>
    <row r="135" spans="1:9" ht="13.5" customHeight="1">
      <c r="H135" s="53"/>
    </row>
    <row r="136" spans="1:9" ht="13.5" customHeight="1">
      <c r="H136" s="53"/>
    </row>
    <row r="137" spans="1:9" ht="13.5" customHeight="1">
      <c r="H137" s="53"/>
    </row>
    <row r="138" spans="1:9" ht="13.5" customHeight="1">
      <c r="H138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>
    <tabColor rgb="FFCCFFFF"/>
  </sheetPr>
  <dimension ref="A1:I127"/>
  <sheetViews>
    <sheetView view="pageBreakPreview" zoomScaleNormal="115" zoomScaleSheetLayoutView="100" workbookViewId="0">
      <selection activeCell="F34" sqref="F34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752" customFormat="1" thickBot="1">
      <c r="A1" s="747" t="s">
        <v>156</v>
      </c>
      <c r="B1" s="748"/>
      <c r="C1" s="749" t="s">
        <v>2</v>
      </c>
      <c r="D1" s="749"/>
      <c r="E1" s="748"/>
      <c r="F1" s="750"/>
      <c r="G1" s="750"/>
      <c r="H1" s="751" t="s">
        <v>276</v>
      </c>
    </row>
    <row r="2" spans="1:9" s="752" customFormat="1" ht="12.75">
      <c r="A2" s="747"/>
      <c r="B2" s="748"/>
      <c r="C2" s="749"/>
      <c r="D2" s="749"/>
      <c r="E2" s="748"/>
      <c r="F2" s="750"/>
      <c r="G2" s="750"/>
      <c r="H2" s="749"/>
    </row>
    <row r="3" spans="1:9" s="752" customFormat="1" ht="12.75">
      <c r="A3" s="747" t="s">
        <v>158</v>
      </c>
      <c r="B3" s="748"/>
      <c r="C3" s="749" t="s">
        <v>51</v>
      </c>
      <c r="D3" s="749"/>
      <c r="E3" s="748"/>
      <c r="F3" s="750"/>
      <c r="G3" s="750"/>
      <c r="H3" s="749"/>
    </row>
    <row r="4" spans="1:9" ht="12.75">
      <c r="A4" s="65" t="s">
        <v>183</v>
      </c>
      <c r="B4" s="753"/>
      <c r="C4" s="754" t="s">
        <v>52</v>
      </c>
      <c r="D4" s="750"/>
      <c r="E4" s="753"/>
      <c r="F4" s="750"/>
      <c r="G4" s="750"/>
      <c r="H4" s="750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453162</v>
      </c>
      <c r="C9" s="75"/>
      <c r="D9" s="76" t="s">
        <v>362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2.75">
      <c r="A11" s="173" t="s">
        <v>173</v>
      </c>
      <c r="B11" s="85"/>
      <c r="C11" s="143" t="s">
        <v>475</v>
      </c>
      <c r="D11" s="140" t="s">
        <v>832</v>
      </c>
      <c r="E11" s="755" t="s">
        <v>180</v>
      </c>
      <c r="F11" s="756">
        <v>1</v>
      </c>
      <c r="G11" s="1253"/>
      <c r="H11" s="90">
        <f>ROUND(F11*G11,2)</f>
        <v>0</v>
      </c>
      <c r="I11" s="1253"/>
    </row>
    <row r="12" spans="1:9" s="81" customFormat="1" ht="25.5">
      <c r="A12" s="173" t="s">
        <v>177</v>
      </c>
      <c r="B12" s="85"/>
      <c r="C12" s="143" t="s">
        <v>1387</v>
      </c>
      <c r="D12" s="140" t="s">
        <v>833</v>
      </c>
      <c r="E12" s="755" t="s">
        <v>180</v>
      </c>
      <c r="F12" s="756">
        <v>320</v>
      </c>
      <c r="G12" s="1253"/>
      <c r="H12" s="90">
        <f t="shared" ref="H12" si="0">ROUND(F12*G12,2)</f>
        <v>0</v>
      </c>
      <c r="I12" s="1253"/>
    </row>
    <row r="13" spans="1:9" ht="12.75">
      <c r="A13" s="92"/>
      <c r="B13" s="100"/>
      <c r="C13" s="123"/>
      <c r="D13" s="115"/>
      <c r="E13" s="95"/>
      <c r="H13" s="96"/>
      <c r="I13" s="96"/>
    </row>
    <row r="14" spans="1:9" ht="15">
      <c r="A14" s="92"/>
      <c r="B14" s="95"/>
      <c r="C14" s="114"/>
      <c r="D14" s="103" t="s">
        <v>181</v>
      </c>
      <c r="E14" s="104"/>
      <c r="F14" s="105"/>
      <c r="G14" s="106"/>
      <c r="H14" s="107">
        <f>H9</f>
        <v>0</v>
      </c>
    </row>
    <row r="15" spans="1:9" ht="12.75">
      <c r="A15" s="92"/>
      <c r="B15" s="108"/>
      <c r="C15" s="109"/>
      <c r="D15" s="110"/>
      <c r="E15" s="92"/>
    </row>
    <row r="16" spans="1:9" ht="12.75">
      <c r="A16" s="92"/>
      <c r="B16" s="108"/>
      <c r="C16" s="109"/>
      <c r="E16" s="95"/>
    </row>
    <row r="17" spans="1:8" ht="12.75">
      <c r="A17" s="92"/>
      <c r="B17" s="108"/>
      <c r="C17" s="109"/>
      <c r="D17" s="110"/>
      <c r="E17" s="95"/>
    </row>
    <row r="18" spans="1:8" s="52" customFormat="1" ht="12.75" customHeight="1">
      <c r="A18" s="92"/>
      <c r="B18" s="108"/>
      <c r="C18" s="109"/>
      <c r="D18" s="110"/>
      <c r="E18" s="95"/>
      <c r="F18" s="54"/>
      <c r="G18" s="96"/>
      <c r="H18" s="54"/>
    </row>
    <row r="19" spans="1:8" s="52" customFormat="1" ht="12.75">
      <c r="A19" s="92"/>
      <c r="B19" s="108"/>
      <c r="C19" s="109"/>
      <c r="D19" s="110"/>
      <c r="E19" s="95"/>
      <c r="F19" s="54"/>
      <c r="G19" s="96"/>
      <c r="H19" s="54"/>
    </row>
    <row r="20" spans="1:8" ht="12.75">
      <c r="A20" s="92"/>
      <c r="B20" s="108"/>
      <c r="C20" s="109"/>
      <c r="D20" s="110"/>
      <c r="E20" s="95"/>
    </row>
    <row r="21" spans="1:8" s="52" customFormat="1" ht="12.75" customHeight="1">
      <c r="A21" s="92"/>
      <c r="B21" s="108"/>
      <c r="C21" s="109"/>
      <c r="D21" s="110"/>
      <c r="E21" s="95"/>
      <c r="F21" s="54"/>
      <c r="G21" s="96"/>
      <c r="H21" s="54"/>
    </row>
    <row r="22" spans="1:8" ht="12.75">
      <c r="A22" s="92"/>
      <c r="B22" s="100"/>
      <c r="C22" s="101"/>
      <c r="D22" s="116"/>
      <c r="E22" s="95"/>
    </row>
    <row r="23" spans="1:8" ht="12.75">
      <c r="A23" s="92"/>
      <c r="B23" s="100"/>
      <c r="C23" s="101"/>
      <c r="D23" s="116"/>
      <c r="E23" s="95"/>
    </row>
    <row r="24" spans="1:8" ht="12.75">
      <c r="A24" s="92"/>
      <c r="B24" s="100"/>
      <c r="C24" s="101"/>
      <c r="D24" s="116"/>
      <c r="E24" s="95"/>
    </row>
    <row r="25" spans="1:8" ht="15.75">
      <c r="A25" s="92"/>
      <c r="B25" s="117"/>
      <c r="C25" s="118"/>
      <c r="D25" s="102"/>
      <c r="E25" s="119"/>
    </row>
    <row r="26" spans="1:8" ht="12.75">
      <c r="A26" s="92"/>
      <c r="B26" s="108"/>
      <c r="C26" s="120"/>
      <c r="D26" s="110"/>
      <c r="E26" s="92"/>
    </row>
    <row r="27" spans="1:8" s="52" customFormat="1" ht="12.75" customHeight="1">
      <c r="A27" s="92"/>
      <c r="B27" s="100"/>
      <c r="C27" s="101"/>
      <c r="D27" s="115"/>
      <c r="E27" s="95"/>
      <c r="F27" s="54"/>
      <c r="G27" s="96"/>
      <c r="H27" s="54"/>
    </row>
    <row r="28" spans="1:8" s="52" customFormat="1" ht="12.75" customHeight="1">
      <c r="A28" s="92"/>
      <c r="B28" s="117"/>
      <c r="C28" s="118"/>
      <c r="D28" s="102"/>
      <c r="E28" s="119"/>
      <c r="F28" s="54"/>
      <c r="G28" s="96"/>
      <c r="H28" s="54"/>
    </row>
    <row r="29" spans="1:8" ht="12.75">
      <c r="A29" s="92"/>
      <c r="B29" s="100"/>
      <c r="C29" s="101"/>
      <c r="D29" s="102"/>
      <c r="E29" s="95"/>
    </row>
    <row r="30" spans="1:8" ht="12.75">
      <c r="A30" s="92"/>
      <c r="B30" s="100"/>
      <c r="C30" s="101"/>
      <c r="D30" s="102"/>
      <c r="E30" s="95"/>
    </row>
    <row r="31" spans="1:8" ht="12.75">
      <c r="A31" s="92"/>
      <c r="B31" s="100"/>
      <c r="C31" s="101"/>
      <c r="D31" s="116"/>
      <c r="E31" s="95"/>
    </row>
    <row r="32" spans="1:8" ht="12.75">
      <c r="A32" s="92"/>
      <c r="B32" s="100"/>
      <c r="C32" s="101"/>
      <c r="D32" s="116"/>
      <c r="E32" s="95"/>
    </row>
    <row r="33" spans="1:8" ht="12.75">
      <c r="A33" s="92"/>
      <c r="B33" s="100"/>
      <c r="C33" s="101"/>
      <c r="D33" s="116"/>
      <c r="E33" s="95"/>
    </row>
    <row r="34" spans="1:8" ht="15.75">
      <c r="A34" s="92"/>
      <c r="B34" s="117"/>
      <c r="C34" s="118"/>
      <c r="D34" s="102"/>
      <c r="E34" s="119"/>
    </row>
    <row r="35" spans="1:8" ht="15.75">
      <c r="A35" s="92"/>
      <c r="B35" s="117"/>
      <c r="C35" s="118"/>
      <c r="D35" s="121"/>
      <c r="E35" s="119"/>
    </row>
    <row r="36" spans="1:8" ht="12.75">
      <c r="A36" s="92"/>
      <c r="B36" s="100"/>
      <c r="C36" s="101"/>
      <c r="D36" s="115"/>
      <c r="E36" s="95"/>
    </row>
    <row r="37" spans="1:8" ht="12.75">
      <c r="A37" s="92"/>
      <c r="B37" s="100"/>
      <c r="C37" s="101"/>
      <c r="D37" s="102"/>
      <c r="E37" s="95"/>
    </row>
    <row r="38" spans="1:8" ht="12.75">
      <c r="A38" s="92"/>
      <c r="B38" s="100"/>
      <c r="C38" s="101"/>
      <c r="D38" s="102"/>
      <c r="E38" s="95"/>
    </row>
    <row r="39" spans="1:8" ht="12.75">
      <c r="A39" s="92"/>
      <c r="B39" s="100"/>
      <c r="C39" s="101"/>
      <c r="D39" s="116"/>
      <c r="E39" s="95"/>
    </row>
    <row r="40" spans="1:8" ht="12.75">
      <c r="A40" s="92"/>
      <c r="B40" s="100"/>
      <c r="C40" s="101"/>
      <c r="D40" s="116"/>
      <c r="E40" s="95"/>
    </row>
    <row r="41" spans="1:8" ht="12.75">
      <c r="A41" s="92"/>
      <c r="B41" s="100"/>
      <c r="C41" s="101"/>
      <c r="D41" s="116"/>
      <c r="E41" s="95"/>
    </row>
    <row r="42" spans="1:8" ht="12.75">
      <c r="A42" s="92"/>
      <c r="B42" s="100"/>
      <c r="C42" s="101"/>
      <c r="D42" s="102"/>
      <c r="E42" s="95"/>
    </row>
    <row r="43" spans="1:8" ht="12.75">
      <c r="A43" s="92"/>
      <c r="B43" s="100"/>
      <c r="C43" s="101"/>
      <c r="D43" s="116"/>
      <c r="E43" s="95"/>
    </row>
    <row r="44" spans="1:8" ht="12.75">
      <c r="A44" s="92"/>
      <c r="B44" s="100"/>
      <c r="C44" s="101"/>
      <c r="D44" s="115"/>
      <c r="E44" s="95"/>
    </row>
    <row r="45" spans="1:8" ht="13.5" customHeight="1">
      <c r="A45" s="92"/>
      <c r="B45" s="100"/>
      <c r="C45" s="101"/>
      <c r="D45" s="102"/>
      <c r="E45" s="95"/>
    </row>
    <row r="46" spans="1:8" ht="13.5" customHeight="1">
      <c r="A46" s="92"/>
      <c r="B46" s="100"/>
      <c r="C46" s="101"/>
      <c r="D46" s="116"/>
      <c r="E46" s="95"/>
    </row>
    <row r="47" spans="1:8" s="52" customFormat="1" ht="12.75">
      <c r="A47" s="92"/>
      <c r="B47" s="100"/>
      <c r="C47" s="101"/>
      <c r="D47" s="116"/>
      <c r="E47" s="95"/>
      <c r="F47" s="54"/>
      <c r="G47" s="96"/>
      <c r="H47" s="54"/>
    </row>
    <row r="48" spans="1:8" s="52" customFormat="1" ht="12.75">
      <c r="A48" s="92"/>
      <c r="B48" s="100"/>
      <c r="C48" s="101"/>
      <c r="D48" s="116"/>
      <c r="E48" s="95"/>
      <c r="F48" s="54"/>
      <c r="G48" s="96"/>
      <c r="H48" s="54"/>
    </row>
    <row r="49" spans="1:8" s="52" customFormat="1" ht="12.75">
      <c r="A49" s="92"/>
      <c r="B49" s="100"/>
      <c r="C49" s="101"/>
      <c r="D49" s="102"/>
      <c r="E49" s="95"/>
      <c r="F49" s="54"/>
      <c r="G49" s="96"/>
      <c r="H49" s="54"/>
    </row>
    <row r="50" spans="1:8" ht="13.5" customHeight="1">
      <c r="A50" s="92"/>
      <c r="B50" s="100"/>
      <c r="C50" s="101"/>
      <c r="D50" s="116"/>
      <c r="E50" s="95"/>
    </row>
    <row r="51" spans="1:8" ht="13.5" customHeight="1">
      <c r="A51" s="92"/>
      <c r="B51" s="100"/>
      <c r="C51" s="101"/>
      <c r="D51" s="115"/>
      <c r="E51" s="95"/>
    </row>
    <row r="52" spans="1:8" s="52" customFormat="1" ht="12.75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2.75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2.75">
      <c r="A54" s="92"/>
      <c r="B54" s="108"/>
      <c r="C54" s="120"/>
      <c r="D54" s="110"/>
      <c r="E54" s="92"/>
      <c r="F54" s="54"/>
      <c r="G54" s="96"/>
      <c r="H54" s="54"/>
    </row>
    <row r="55" spans="1:8" s="52" customFormat="1" ht="12.75">
      <c r="A55" s="92"/>
      <c r="B55" s="100"/>
      <c r="C55" s="123"/>
      <c r="D55" s="116"/>
      <c r="E55" s="95"/>
      <c r="F55" s="54"/>
      <c r="G55" s="96"/>
      <c r="H55" s="54"/>
    </row>
    <row r="56" spans="1:8" s="52" customFormat="1" ht="12.75">
      <c r="A56" s="92"/>
      <c r="B56" s="100"/>
      <c r="C56" s="123"/>
      <c r="D56" s="116"/>
      <c r="E56" s="95"/>
      <c r="F56" s="54"/>
      <c r="G56" s="96"/>
      <c r="H56" s="54"/>
    </row>
    <row r="57" spans="1:8" s="52" customFormat="1" ht="12.75">
      <c r="A57" s="92"/>
      <c r="B57" s="95"/>
      <c r="C57" s="114"/>
      <c r="D57" s="122"/>
      <c r="E57" s="95"/>
      <c r="F57" s="54"/>
      <c r="G57" s="96"/>
      <c r="H57" s="54"/>
    </row>
    <row r="58" spans="1:8" s="52" customFormat="1" ht="12.75">
      <c r="A58" s="92"/>
      <c r="B58" s="95"/>
      <c r="C58" s="114"/>
      <c r="D58" s="114"/>
      <c r="E58" s="95"/>
      <c r="F58" s="54"/>
      <c r="G58" s="96"/>
      <c r="H58" s="54"/>
    </row>
    <row r="59" spans="1:8" s="52" customFormat="1" ht="12.75">
      <c r="A59" s="92"/>
      <c r="B59" s="108"/>
      <c r="C59" s="120"/>
      <c r="D59" s="110"/>
      <c r="E59" s="92"/>
      <c r="F59" s="54"/>
      <c r="G59" s="96"/>
      <c r="H59" s="54"/>
    </row>
    <row r="60" spans="1:8" ht="13.5" customHeight="1">
      <c r="A60" s="92"/>
      <c r="B60" s="108"/>
      <c r="C60" s="120"/>
      <c r="D60" s="110"/>
      <c r="E60" s="92"/>
    </row>
    <row r="61" spans="1:8" s="52" customFormat="1" ht="12.75">
      <c r="A61" s="92"/>
      <c r="B61" s="100"/>
      <c r="C61" s="123"/>
      <c r="D61" s="115"/>
      <c r="E61" s="95"/>
      <c r="F61" s="54"/>
      <c r="G61" s="96"/>
      <c r="H61" s="54"/>
    </row>
    <row r="62" spans="1:8" s="52" customFormat="1" ht="12.75">
      <c r="A62" s="92"/>
      <c r="B62" s="100"/>
      <c r="C62" s="123"/>
      <c r="D62" s="116"/>
      <c r="E62" s="95"/>
      <c r="F62" s="54"/>
      <c r="G62" s="96"/>
      <c r="H62" s="54"/>
    </row>
    <row r="63" spans="1:8" ht="13.5" customHeight="1">
      <c r="A63" s="92"/>
      <c r="B63" s="100"/>
      <c r="C63" s="123"/>
      <c r="D63" s="115"/>
      <c r="E63" s="95"/>
    </row>
    <row r="64" spans="1:8" ht="13.5" customHeight="1">
      <c r="A64" s="92"/>
      <c r="B64" s="100"/>
      <c r="C64" s="123"/>
      <c r="D64" s="115"/>
      <c r="E64" s="95"/>
    </row>
    <row r="65" spans="1:8" s="52" customFormat="1" ht="12.75">
      <c r="A65" s="92"/>
      <c r="B65" s="100"/>
      <c r="C65" s="123"/>
      <c r="D65" s="115"/>
      <c r="E65" s="95"/>
      <c r="F65" s="54"/>
      <c r="G65" s="96"/>
      <c r="H65" s="54"/>
    </row>
    <row r="66" spans="1:8" s="52" customFormat="1" ht="12.75">
      <c r="A66" s="92"/>
      <c r="B66" s="100"/>
      <c r="C66" s="123"/>
      <c r="D66" s="116"/>
      <c r="E66" s="95"/>
      <c r="F66" s="54"/>
      <c r="G66" s="96"/>
      <c r="H66" s="54"/>
    </row>
    <row r="67" spans="1:8" ht="13.5" customHeight="1">
      <c r="A67" s="92"/>
      <c r="B67" s="95"/>
      <c r="C67" s="114"/>
      <c r="D67" s="114"/>
      <c r="E67" s="95"/>
    </row>
    <row r="68" spans="1:8" ht="13.5" customHeight="1">
      <c r="B68" s="73"/>
      <c r="C68" s="125"/>
      <c r="D68" s="126"/>
      <c r="E68" s="124"/>
    </row>
    <row r="69" spans="1:8" ht="13.5" customHeight="1">
      <c r="B69" s="83"/>
      <c r="C69" s="127"/>
      <c r="D69" s="82"/>
    </row>
    <row r="72" spans="1:8" ht="13.5" customHeight="1">
      <c r="B72" s="73"/>
      <c r="C72" s="125"/>
      <c r="D72" s="126"/>
      <c r="E72" s="124"/>
    </row>
    <row r="73" spans="1:8" ht="13.5" customHeight="1">
      <c r="B73" s="83"/>
      <c r="C73" s="127"/>
      <c r="D73" s="82"/>
    </row>
    <row r="74" spans="1:8" s="52" customFormat="1" ht="12.75">
      <c r="A74" s="124"/>
      <c r="B74" s="72"/>
      <c r="C74" s="53"/>
      <c r="D74" s="128"/>
      <c r="E74" s="72"/>
      <c r="F74" s="54"/>
      <c r="G74" s="96"/>
      <c r="H74" s="54"/>
    </row>
    <row r="75" spans="1:8" ht="13.5" customHeight="1">
      <c r="D75" s="128"/>
    </row>
    <row r="76" spans="1:8" ht="13.5" customHeight="1">
      <c r="D76" s="128"/>
    </row>
    <row r="77" spans="1:8" ht="13.5" customHeight="1">
      <c r="D77" s="128"/>
    </row>
    <row r="78" spans="1:8" ht="13.5" customHeight="1">
      <c r="D78" s="128"/>
    </row>
    <row r="81" spans="1:9" ht="13.5" customHeight="1">
      <c r="B81" s="83"/>
      <c r="C81" s="127"/>
      <c r="D81" s="82"/>
    </row>
    <row r="82" spans="1:9" ht="13.5" customHeight="1">
      <c r="D82" s="129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ht="13.5" customHeight="1">
      <c r="H122" s="53"/>
    </row>
    <row r="123" spans="1:9" ht="13.5" customHeight="1">
      <c r="H123" s="53"/>
    </row>
    <row r="124" spans="1:9" ht="13.5" customHeight="1">
      <c r="H124" s="53"/>
    </row>
    <row r="125" spans="1:9" ht="13.5" customHeight="1">
      <c r="H125" s="53"/>
    </row>
    <row r="126" spans="1:9" ht="13.5" customHeight="1">
      <c r="H126" s="53"/>
    </row>
    <row r="127" spans="1:9" ht="13.5" customHeight="1">
      <c r="H127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>
    <tabColor rgb="FFCCFFFF"/>
  </sheetPr>
  <dimension ref="A1:I144"/>
  <sheetViews>
    <sheetView view="pageBreakPreview" zoomScaleNormal="100" zoomScaleSheetLayoutView="100" workbookViewId="0">
      <selection activeCell="K19" sqref="K19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53</v>
      </c>
      <c r="D3" s="132"/>
      <c r="E3" s="131"/>
      <c r="F3" s="133"/>
      <c r="G3" s="133"/>
      <c r="H3" s="132"/>
    </row>
    <row r="4" spans="1:9" ht="12.75">
      <c r="A4" s="65" t="s">
        <v>183</v>
      </c>
      <c r="B4" s="135"/>
      <c r="C4" s="136" t="s">
        <v>301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2.75">
      <c r="A9" s="92"/>
      <c r="B9" s="137">
        <v>4531701</v>
      </c>
      <c r="C9" s="75"/>
      <c r="D9" s="76" t="s">
        <v>302</v>
      </c>
      <c r="F9" s="53"/>
      <c r="G9" s="53"/>
      <c r="H9" s="80">
        <f>SUM(H11:H11)</f>
        <v>0</v>
      </c>
    </row>
    <row r="10" spans="1:9" ht="12.75">
      <c r="A10" s="72"/>
      <c r="F10" s="53"/>
      <c r="G10" s="53"/>
      <c r="H10" s="53"/>
    </row>
    <row r="11" spans="1:9" ht="12.75">
      <c r="A11" s="138" t="s">
        <v>173</v>
      </c>
      <c r="B11" s="85"/>
      <c r="C11" s="139"/>
      <c r="D11" s="140" t="s">
        <v>303</v>
      </c>
      <c r="E11" s="757" t="s">
        <v>304</v>
      </c>
      <c r="F11" s="758">
        <v>1</v>
      </c>
      <c r="G11" s="1253"/>
      <c r="H11" s="90">
        <f>ROUND(F11*G11,2)</f>
        <v>0</v>
      </c>
      <c r="I11" s="1253"/>
    </row>
    <row r="12" spans="1:9" ht="12.75">
      <c r="A12" s="92"/>
      <c r="B12" s="108"/>
      <c r="D12" s="110"/>
      <c r="E12" s="95"/>
      <c r="H12" s="96"/>
      <c r="I12" s="96"/>
    </row>
    <row r="13" spans="1:9" ht="12.75">
      <c r="A13" s="92"/>
      <c r="B13" s="137">
        <v>453170</v>
      </c>
      <c r="C13" s="75"/>
      <c r="D13" s="76" t="s">
        <v>305</v>
      </c>
      <c r="F13" s="53"/>
      <c r="G13" s="53"/>
      <c r="H13" s="80">
        <f>SUM(H15:H29)</f>
        <v>0</v>
      </c>
      <c r="I13" s="53"/>
    </row>
    <row r="14" spans="1:9" ht="12.75">
      <c r="A14" s="92"/>
      <c r="B14" s="137"/>
      <c r="C14" s="75"/>
      <c r="D14" s="76"/>
      <c r="F14" s="53"/>
      <c r="G14" s="53"/>
      <c r="H14" s="53"/>
      <c r="I14" s="53"/>
    </row>
    <row r="15" spans="1:9" ht="12.75">
      <c r="A15" s="138" t="s">
        <v>177</v>
      </c>
      <c r="B15" s="85"/>
      <c r="C15" s="139" t="s">
        <v>306</v>
      </c>
      <c r="D15" s="140" t="s">
        <v>307</v>
      </c>
      <c r="E15" s="757" t="s">
        <v>180</v>
      </c>
      <c r="F15" s="758">
        <v>8</v>
      </c>
      <c r="G15" s="1253"/>
      <c r="H15" s="90">
        <f>ROUND(F15*G15,2)</f>
        <v>0</v>
      </c>
      <c r="I15" s="1253"/>
    </row>
    <row r="16" spans="1:9" ht="25.5">
      <c r="A16" s="138" t="s">
        <v>191</v>
      </c>
      <c r="B16" s="85"/>
      <c r="C16" s="139" t="s">
        <v>308</v>
      </c>
      <c r="D16" s="140" t="s">
        <v>309</v>
      </c>
      <c r="E16" s="757" t="s">
        <v>180</v>
      </c>
      <c r="F16" s="758">
        <v>3</v>
      </c>
      <c r="G16" s="1253"/>
      <c r="H16" s="90">
        <f t="shared" ref="H16:H28" si="0">ROUND(F16*G16,2)</f>
        <v>0</v>
      </c>
      <c r="I16" s="1253"/>
    </row>
    <row r="17" spans="1:9" ht="25.5">
      <c r="A17" s="138" t="s">
        <v>194</v>
      </c>
      <c r="B17" s="85"/>
      <c r="C17" s="139" t="s">
        <v>310</v>
      </c>
      <c r="D17" s="140" t="s">
        <v>311</v>
      </c>
      <c r="E17" s="757" t="s">
        <v>180</v>
      </c>
      <c r="F17" s="758">
        <v>1</v>
      </c>
      <c r="G17" s="1253"/>
      <c r="H17" s="90">
        <f t="shared" si="0"/>
        <v>0</v>
      </c>
      <c r="I17" s="1253"/>
    </row>
    <row r="18" spans="1:9" ht="25.5">
      <c r="A18" s="138" t="s">
        <v>198</v>
      </c>
      <c r="B18" s="85"/>
      <c r="C18" s="139" t="s">
        <v>312</v>
      </c>
      <c r="D18" s="140" t="s">
        <v>313</v>
      </c>
      <c r="E18" s="757" t="s">
        <v>180</v>
      </c>
      <c r="F18" s="758">
        <v>2</v>
      </c>
      <c r="G18" s="1253"/>
      <c r="H18" s="90">
        <f t="shared" si="0"/>
        <v>0</v>
      </c>
      <c r="I18" s="1253"/>
    </row>
    <row r="19" spans="1:9" ht="25.5">
      <c r="A19" s="138" t="s">
        <v>201</v>
      </c>
      <c r="B19" s="85"/>
      <c r="C19" s="139" t="s">
        <v>312</v>
      </c>
      <c r="D19" s="140" t="s">
        <v>314</v>
      </c>
      <c r="E19" s="757" t="s">
        <v>180</v>
      </c>
      <c r="F19" s="758">
        <v>1</v>
      </c>
      <c r="G19" s="1253"/>
      <c r="H19" s="90">
        <f t="shared" si="0"/>
        <v>0</v>
      </c>
      <c r="I19" s="1253"/>
    </row>
    <row r="20" spans="1:9" ht="25.5">
      <c r="A20" s="138" t="s">
        <v>204</v>
      </c>
      <c r="B20" s="85"/>
      <c r="C20" s="139" t="s">
        <v>315</v>
      </c>
      <c r="D20" s="140" t="s">
        <v>316</v>
      </c>
      <c r="E20" s="757" t="s">
        <v>180</v>
      </c>
      <c r="F20" s="758">
        <v>1</v>
      </c>
      <c r="G20" s="1253"/>
      <c r="H20" s="90">
        <f t="shared" si="0"/>
        <v>0</v>
      </c>
      <c r="I20" s="1253"/>
    </row>
    <row r="21" spans="1:9" ht="25.5">
      <c r="A21" s="138" t="s">
        <v>207</v>
      </c>
      <c r="B21" s="85"/>
      <c r="C21" s="139" t="s">
        <v>312</v>
      </c>
      <c r="D21" s="140" t="s">
        <v>317</v>
      </c>
      <c r="E21" s="757" t="s">
        <v>180</v>
      </c>
      <c r="F21" s="758">
        <v>1</v>
      </c>
      <c r="G21" s="1253"/>
      <c r="H21" s="90">
        <f t="shared" si="0"/>
        <v>0</v>
      </c>
      <c r="I21" s="1253"/>
    </row>
    <row r="22" spans="1:9" ht="12.75">
      <c r="A22" s="138" t="s">
        <v>209</v>
      </c>
      <c r="B22" s="85"/>
      <c r="C22" s="139" t="s">
        <v>312</v>
      </c>
      <c r="D22" s="140" t="s">
        <v>318</v>
      </c>
      <c r="E22" s="757" t="s">
        <v>180</v>
      </c>
      <c r="F22" s="758">
        <v>1</v>
      </c>
      <c r="G22" s="1253"/>
      <c r="H22" s="90">
        <f t="shared" si="0"/>
        <v>0</v>
      </c>
      <c r="I22" s="1253"/>
    </row>
    <row r="23" spans="1:9" ht="12.75">
      <c r="A23" s="138" t="s">
        <v>211</v>
      </c>
      <c r="B23" s="85"/>
      <c r="C23" s="139" t="s">
        <v>319</v>
      </c>
      <c r="D23" s="140" t="s">
        <v>320</v>
      </c>
      <c r="E23" s="757" t="s">
        <v>176</v>
      </c>
      <c r="F23" s="758">
        <v>110</v>
      </c>
      <c r="G23" s="1253"/>
      <c r="H23" s="90">
        <f t="shared" si="0"/>
        <v>0</v>
      </c>
      <c r="I23" s="1253"/>
    </row>
    <row r="24" spans="1:9" ht="12.75">
      <c r="A24" s="138" t="s">
        <v>213</v>
      </c>
      <c r="B24" s="85"/>
      <c r="C24" s="139" t="s">
        <v>321</v>
      </c>
      <c r="D24" s="140" t="s">
        <v>322</v>
      </c>
      <c r="E24" s="757" t="s">
        <v>176</v>
      </c>
      <c r="F24" s="758">
        <v>350</v>
      </c>
      <c r="G24" s="1253"/>
      <c r="H24" s="90">
        <f t="shared" si="0"/>
        <v>0</v>
      </c>
      <c r="I24" s="1253"/>
    </row>
    <row r="25" spans="1:9" ht="12.75">
      <c r="A25" s="138" t="s">
        <v>215</v>
      </c>
      <c r="B25" s="85"/>
      <c r="C25" s="139" t="s">
        <v>323</v>
      </c>
      <c r="D25" s="140" t="s">
        <v>324</v>
      </c>
      <c r="E25" s="757" t="s">
        <v>176</v>
      </c>
      <c r="F25" s="758">
        <v>1100</v>
      </c>
      <c r="G25" s="1253"/>
      <c r="H25" s="90">
        <f t="shared" si="0"/>
        <v>0</v>
      </c>
      <c r="I25" s="1253"/>
    </row>
    <row r="26" spans="1:9" ht="12.75">
      <c r="A26" s="138" t="s">
        <v>217</v>
      </c>
      <c r="B26" s="85"/>
      <c r="C26" s="139" t="s">
        <v>325</v>
      </c>
      <c r="D26" s="140" t="s">
        <v>326</v>
      </c>
      <c r="E26" s="757" t="s">
        <v>180</v>
      </c>
      <c r="F26" s="758">
        <v>12</v>
      </c>
      <c r="G26" s="1253"/>
      <c r="H26" s="90">
        <f t="shared" si="0"/>
        <v>0</v>
      </c>
      <c r="I26" s="1253"/>
    </row>
    <row r="27" spans="1:9" ht="12.75">
      <c r="A27" s="138" t="s">
        <v>219</v>
      </c>
      <c r="B27" s="85"/>
      <c r="C27" s="139" t="s">
        <v>327</v>
      </c>
      <c r="D27" s="144" t="s">
        <v>328</v>
      </c>
      <c r="E27" s="147" t="s">
        <v>180</v>
      </c>
      <c r="F27" s="758">
        <v>40</v>
      </c>
      <c r="G27" s="1253"/>
      <c r="H27" s="90">
        <f t="shared" si="0"/>
        <v>0</v>
      </c>
      <c r="I27" s="1253"/>
    </row>
    <row r="28" spans="1:9" ht="25.5">
      <c r="A28" s="138" t="s">
        <v>221</v>
      </c>
      <c r="B28" s="85"/>
      <c r="C28" s="139" t="s">
        <v>329</v>
      </c>
      <c r="D28" s="144" t="s">
        <v>330</v>
      </c>
      <c r="E28" s="147" t="s">
        <v>176</v>
      </c>
      <c r="F28" s="758">
        <v>410</v>
      </c>
      <c r="G28" s="1253"/>
      <c r="H28" s="90">
        <f t="shared" si="0"/>
        <v>0</v>
      </c>
      <c r="I28" s="1253"/>
    </row>
    <row r="29" spans="1:9" ht="25.5">
      <c r="A29" s="138" t="s">
        <v>223</v>
      </c>
      <c r="B29" s="85"/>
      <c r="C29" s="139">
        <v>91113301</v>
      </c>
      <c r="D29" s="144" t="s">
        <v>1390</v>
      </c>
      <c r="E29" s="147" t="s">
        <v>180</v>
      </c>
      <c r="F29" s="758">
        <v>1</v>
      </c>
      <c r="G29" s="1253"/>
      <c r="H29" s="90">
        <f>ROUND(F29*G29,2)</f>
        <v>0</v>
      </c>
      <c r="I29" s="1253"/>
    </row>
    <row r="30" spans="1:9" ht="12.75">
      <c r="A30" s="92"/>
      <c r="B30" s="100"/>
    </row>
    <row r="31" spans="1:9" ht="15">
      <c r="A31" s="92"/>
      <c r="B31" s="95"/>
      <c r="C31" s="114"/>
      <c r="D31" s="103" t="s">
        <v>181</v>
      </c>
      <c r="E31" s="104"/>
      <c r="F31" s="105"/>
      <c r="G31" s="106"/>
      <c r="H31" s="107">
        <f>H9+H13</f>
        <v>0</v>
      </c>
    </row>
    <row r="32" spans="1:9" ht="12.75">
      <c r="A32" s="92"/>
      <c r="B32" s="108"/>
      <c r="C32" s="109"/>
      <c r="D32" s="110"/>
      <c r="E32" s="92"/>
    </row>
    <row r="33" spans="1:8" ht="12.75">
      <c r="A33" s="92"/>
      <c r="B33" s="108"/>
      <c r="C33" s="109"/>
      <c r="E33" s="95"/>
    </row>
    <row r="34" spans="1:8" ht="12.75">
      <c r="A34" s="92"/>
      <c r="B34" s="108"/>
      <c r="C34" s="109"/>
      <c r="D34" s="110"/>
      <c r="E34" s="95"/>
    </row>
    <row r="35" spans="1:8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8" s="52" customFormat="1" ht="12.75">
      <c r="A36" s="92"/>
      <c r="B36" s="108"/>
      <c r="C36" s="109"/>
      <c r="D36" s="110"/>
      <c r="E36" s="95"/>
      <c r="F36" s="54"/>
      <c r="G36" s="96"/>
      <c r="H36" s="54"/>
    </row>
    <row r="37" spans="1:8" ht="12.75">
      <c r="A37" s="92"/>
      <c r="B37" s="108"/>
      <c r="C37" s="109"/>
      <c r="D37" s="110"/>
      <c r="E37" s="95"/>
    </row>
    <row r="38" spans="1:8" s="52" customFormat="1" ht="12.75" customHeight="1">
      <c r="A38" s="92"/>
      <c r="B38" s="108"/>
      <c r="C38" s="109"/>
      <c r="D38" s="110"/>
      <c r="E38" s="95"/>
      <c r="F38" s="54"/>
      <c r="G38" s="96"/>
      <c r="H38" s="54"/>
    </row>
    <row r="39" spans="1:8" ht="12.75">
      <c r="A39" s="92"/>
      <c r="B39" s="100"/>
      <c r="C39" s="101"/>
      <c r="D39" s="116"/>
      <c r="E39" s="95"/>
    </row>
    <row r="40" spans="1:8" ht="12.75">
      <c r="A40" s="92"/>
      <c r="B40" s="100"/>
      <c r="C40" s="101"/>
      <c r="D40" s="116"/>
      <c r="E40" s="95"/>
    </row>
    <row r="41" spans="1:8" ht="12.75">
      <c r="A41" s="92"/>
      <c r="B41" s="100"/>
      <c r="C41" s="101"/>
      <c r="D41" s="116"/>
      <c r="E41" s="95"/>
    </row>
    <row r="42" spans="1:8" ht="15.75">
      <c r="A42" s="92"/>
      <c r="B42" s="117"/>
      <c r="C42" s="118"/>
      <c r="D42" s="102"/>
      <c r="E42" s="119"/>
    </row>
    <row r="43" spans="1:8" ht="12.75">
      <c r="A43" s="92"/>
      <c r="B43" s="108"/>
      <c r="C43" s="120"/>
      <c r="D43" s="110"/>
      <c r="E43" s="92"/>
    </row>
    <row r="44" spans="1:8" s="52" customFormat="1" ht="12.75" customHeight="1">
      <c r="A44" s="92"/>
      <c r="B44" s="100"/>
      <c r="C44" s="101"/>
      <c r="D44" s="115"/>
      <c r="E44" s="95"/>
      <c r="F44" s="54"/>
      <c r="G44" s="96"/>
      <c r="H44" s="54"/>
    </row>
    <row r="45" spans="1:8" s="52" customFormat="1" ht="12.75" customHeight="1">
      <c r="A45" s="92"/>
      <c r="B45" s="117"/>
      <c r="C45" s="118"/>
      <c r="D45" s="102"/>
      <c r="E45" s="119"/>
      <c r="F45" s="54"/>
      <c r="G45" s="96"/>
      <c r="H45" s="54"/>
    </row>
    <row r="46" spans="1:8" ht="12.75">
      <c r="A46" s="92"/>
      <c r="B46" s="100"/>
      <c r="C46" s="101"/>
      <c r="D46" s="102"/>
      <c r="E46" s="95"/>
    </row>
    <row r="47" spans="1:8" ht="12.75">
      <c r="A47" s="92"/>
      <c r="B47" s="100"/>
      <c r="C47" s="101"/>
      <c r="D47" s="102"/>
      <c r="E47" s="95"/>
    </row>
    <row r="48" spans="1:8" ht="12.75">
      <c r="A48" s="92"/>
      <c r="B48" s="100"/>
      <c r="C48" s="101"/>
      <c r="D48" s="116"/>
      <c r="E48" s="95"/>
    </row>
    <row r="49" spans="1:8" ht="12.75">
      <c r="A49" s="92"/>
      <c r="B49" s="100"/>
      <c r="C49" s="101"/>
      <c r="D49" s="116"/>
      <c r="E49" s="95"/>
    </row>
    <row r="50" spans="1:8" ht="12.75">
      <c r="A50" s="92"/>
      <c r="B50" s="100"/>
      <c r="C50" s="101"/>
      <c r="D50" s="116"/>
      <c r="E50" s="95"/>
    </row>
    <row r="51" spans="1:8" ht="15.75">
      <c r="A51" s="92"/>
      <c r="B51" s="117"/>
      <c r="C51" s="118"/>
      <c r="D51" s="102"/>
      <c r="E51" s="119"/>
    </row>
    <row r="52" spans="1:8" ht="15.75">
      <c r="A52" s="92"/>
      <c r="B52" s="117"/>
      <c r="C52" s="118"/>
      <c r="D52" s="121"/>
      <c r="E52" s="119"/>
    </row>
    <row r="53" spans="1:8" ht="12.75">
      <c r="A53" s="92"/>
      <c r="B53" s="100"/>
      <c r="C53" s="101"/>
      <c r="D53" s="115"/>
      <c r="E53" s="95"/>
    </row>
    <row r="54" spans="1:8" ht="12.75">
      <c r="A54" s="92"/>
      <c r="B54" s="100"/>
      <c r="C54" s="101"/>
      <c r="D54" s="102"/>
      <c r="E54" s="95"/>
    </row>
    <row r="55" spans="1:8" ht="12.75">
      <c r="A55" s="92"/>
      <c r="B55" s="100"/>
      <c r="C55" s="101"/>
      <c r="D55" s="102"/>
      <c r="E55" s="95"/>
    </row>
    <row r="56" spans="1:8" ht="12.75">
      <c r="A56" s="92"/>
      <c r="B56" s="100"/>
      <c r="C56" s="101"/>
      <c r="D56" s="116"/>
      <c r="E56" s="95"/>
    </row>
    <row r="57" spans="1:8" ht="12.75">
      <c r="A57" s="92"/>
      <c r="B57" s="100"/>
      <c r="C57" s="101"/>
      <c r="D57" s="116"/>
      <c r="E57" s="95"/>
    </row>
    <row r="58" spans="1:8" ht="12.75">
      <c r="A58" s="92"/>
      <c r="B58" s="100"/>
      <c r="C58" s="101"/>
      <c r="D58" s="116"/>
      <c r="E58" s="95"/>
    </row>
    <row r="59" spans="1:8" ht="12.75">
      <c r="A59" s="92"/>
      <c r="B59" s="100"/>
      <c r="C59" s="101"/>
      <c r="D59" s="102"/>
      <c r="E59" s="95"/>
    </row>
    <row r="60" spans="1:8" ht="12.75">
      <c r="A60" s="92"/>
      <c r="B60" s="100"/>
      <c r="C60" s="101"/>
      <c r="D60" s="116"/>
      <c r="E60" s="95"/>
    </row>
    <row r="61" spans="1:8" ht="12.75">
      <c r="A61" s="92"/>
      <c r="B61" s="100"/>
      <c r="C61" s="101"/>
      <c r="D61" s="115"/>
      <c r="E61" s="95"/>
    </row>
    <row r="62" spans="1:8" ht="13.5" customHeight="1">
      <c r="A62" s="92"/>
      <c r="B62" s="100"/>
      <c r="C62" s="101"/>
      <c r="D62" s="102"/>
      <c r="E62" s="95"/>
    </row>
    <row r="63" spans="1:8" ht="13.5" customHeight="1">
      <c r="A63" s="92"/>
      <c r="B63" s="100"/>
      <c r="C63" s="101"/>
      <c r="D63" s="116"/>
      <c r="E63" s="95"/>
    </row>
    <row r="64" spans="1:8" s="52" customFormat="1" ht="12.75">
      <c r="A64" s="92"/>
      <c r="B64" s="100"/>
      <c r="C64" s="101"/>
      <c r="D64" s="116"/>
      <c r="E64" s="95"/>
      <c r="F64" s="54"/>
      <c r="G64" s="96"/>
      <c r="H64" s="54"/>
    </row>
    <row r="65" spans="1:8" s="52" customFormat="1" ht="12.75">
      <c r="A65" s="92"/>
      <c r="B65" s="100"/>
      <c r="C65" s="101"/>
      <c r="D65" s="116"/>
      <c r="E65" s="95"/>
      <c r="F65" s="54"/>
      <c r="G65" s="96"/>
      <c r="H65" s="54"/>
    </row>
    <row r="66" spans="1:8" s="52" customFormat="1" ht="12.75">
      <c r="A66" s="92"/>
      <c r="B66" s="100"/>
      <c r="C66" s="101"/>
      <c r="D66" s="102"/>
      <c r="E66" s="95"/>
      <c r="F66" s="54"/>
      <c r="G66" s="96"/>
      <c r="H66" s="54"/>
    </row>
    <row r="67" spans="1:8" ht="13.5" customHeight="1">
      <c r="A67" s="92"/>
      <c r="B67" s="100"/>
      <c r="C67" s="101"/>
      <c r="D67" s="116"/>
      <c r="E67" s="95"/>
    </row>
    <row r="68" spans="1:8" ht="13.5" customHeight="1">
      <c r="A68" s="92"/>
      <c r="B68" s="100"/>
      <c r="C68" s="101"/>
      <c r="D68" s="115"/>
      <c r="E68" s="95"/>
    </row>
    <row r="69" spans="1:8" s="52" customFormat="1" ht="12.75">
      <c r="A69" s="92"/>
      <c r="B69" s="95"/>
      <c r="C69" s="114"/>
      <c r="D69" s="122"/>
      <c r="E69" s="95"/>
      <c r="F69" s="54"/>
      <c r="G69" s="96"/>
      <c r="H69" s="54"/>
    </row>
    <row r="70" spans="1:8" s="52" customFormat="1" ht="12.75">
      <c r="A70" s="92"/>
      <c r="B70" s="95"/>
      <c r="C70" s="114"/>
      <c r="D70" s="114"/>
      <c r="E70" s="95"/>
      <c r="F70" s="54"/>
      <c r="G70" s="96"/>
      <c r="H70" s="54"/>
    </row>
    <row r="71" spans="1:8" s="52" customFormat="1" ht="12.75">
      <c r="A71" s="92"/>
      <c r="B71" s="108"/>
      <c r="C71" s="120"/>
      <c r="D71" s="110"/>
      <c r="E71" s="92"/>
      <c r="F71" s="54"/>
      <c r="G71" s="96"/>
      <c r="H71" s="54"/>
    </row>
    <row r="72" spans="1:8" s="52" customFormat="1" ht="12.75">
      <c r="A72" s="92"/>
      <c r="B72" s="100"/>
      <c r="C72" s="123"/>
      <c r="D72" s="116"/>
      <c r="E72" s="95"/>
      <c r="F72" s="54"/>
      <c r="G72" s="96"/>
      <c r="H72" s="54"/>
    </row>
    <row r="73" spans="1:8" s="52" customFormat="1" ht="12.75">
      <c r="A73" s="92"/>
      <c r="B73" s="100"/>
      <c r="C73" s="123"/>
      <c r="D73" s="116"/>
      <c r="E73" s="95"/>
      <c r="F73" s="54"/>
      <c r="G73" s="96"/>
      <c r="H73" s="54"/>
    </row>
    <row r="74" spans="1:8" s="52" customFormat="1" ht="12.75">
      <c r="A74" s="92"/>
      <c r="B74" s="95"/>
      <c r="C74" s="114"/>
      <c r="D74" s="122"/>
      <c r="E74" s="95"/>
      <c r="F74" s="54"/>
      <c r="G74" s="96"/>
      <c r="H74" s="54"/>
    </row>
    <row r="75" spans="1:8" s="52" customFormat="1" ht="12.75">
      <c r="A75" s="92"/>
      <c r="B75" s="95"/>
      <c r="C75" s="114"/>
      <c r="D75" s="114"/>
      <c r="E75" s="95"/>
      <c r="F75" s="54"/>
      <c r="G75" s="96"/>
      <c r="H75" s="54"/>
    </row>
    <row r="76" spans="1:8" s="52" customFormat="1" ht="12.75">
      <c r="A76" s="92"/>
      <c r="B76" s="108"/>
      <c r="C76" s="120"/>
      <c r="D76" s="110"/>
      <c r="E76" s="92"/>
      <c r="F76" s="54"/>
      <c r="G76" s="96"/>
      <c r="H76" s="54"/>
    </row>
    <row r="77" spans="1:8" ht="13.5" customHeight="1">
      <c r="A77" s="92"/>
      <c r="B77" s="108"/>
      <c r="C77" s="120"/>
      <c r="D77" s="110"/>
      <c r="E77" s="92"/>
    </row>
    <row r="78" spans="1:8" s="52" customFormat="1" ht="12.75">
      <c r="A78" s="92"/>
      <c r="B78" s="100"/>
      <c r="C78" s="123"/>
      <c r="D78" s="115"/>
      <c r="E78" s="95"/>
      <c r="F78" s="54"/>
      <c r="G78" s="96"/>
      <c r="H78" s="54"/>
    </row>
    <row r="79" spans="1:8" s="52" customFormat="1" ht="12.75">
      <c r="A79" s="92"/>
      <c r="B79" s="100"/>
      <c r="C79" s="123"/>
      <c r="D79" s="116"/>
      <c r="E79" s="95"/>
      <c r="F79" s="54"/>
      <c r="G79" s="96"/>
      <c r="H79" s="54"/>
    </row>
    <row r="80" spans="1:8" ht="13.5" customHeight="1">
      <c r="A80" s="92"/>
      <c r="B80" s="100"/>
      <c r="C80" s="123"/>
      <c r="D80" s="115"/>
      <c r="E80" s="95"/>
    </row>
    <row r="81" spans="1:8" ht="13.5" customHeight="1">
      <c r="A81" s="92"/>
      <c r="B81" s="100"/>
      <c r="C81" s="123"/>
      <c r="D81" s="115"/>
      <c r="E81" s="95"/>
    </row>
    <row r="82" spans="1:8" s="52" customFormat="1" ht="12.75">
      <c r="A82" s="92"/>
      <c r="B82" s="100"/>
      <c r="C82" s="123"/>
      <c r="D82" s="115"/>
      <c r="E82" s="95"/>
      <c r="F82" s="54"/>
      <c r="G82" s="96"/>
      <c r="H82" s="54"/>
    </row>
    <row r="83" spans="1:8" s="52" customFormat="1" ht="12.75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95"/>
      <c r="C84" s="114"/>
      <c r="D84" s="114"/>
      <c r="E84" s="95"/>
    </row>
    <row r="85" spans="1:8" ht="13.5" customHeight="1">
      <c r="B85" s="73"/>
      <c r="C85" s="125"/>
      <c r="D85" s="126"/>
      <c r="E85" s="124"/>
    </row>
    <row r="86" spans="1:8" ht="13.5" customHeight="1">
      <c r="B86" s="83"/>
      <c r="C86" s="127"/>
      <c r="D86" s="82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1" spans="1:8" s="52" customFormat="1" ht="12.75">
      <c r="A91" s="124"/>
      <c r="B91" s="72"/>
      <c r="C91" s="53"/>
      <c r="D91" s="128"/>
      <c r="E91" s="72"/>
      <c r="F91" s="54"/>
      <c r="G91" s="96"/>
      <c r="H91" s="54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>
      <c r="D95" s="128"/>
    </row>
    <row r="98" spans="1:9" ht="13.5" customHeight="1">
      <c r="B98" s="83"/>
      <c r="C98" s="127"/>
      <c r="D98" s="82"/>
    </row>
    <row r="99" spans="1:9" ht="13.5" customHeight="1">
      <c r="D99" s="129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  <row r="144" spans="1:9" ht="13.5" customHeight="1">
      <c r="H144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9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6">
    <tabColor rgb="FFCCFFFF"/>
  </sheetPr>
  <dimension ref="A1:I141"/>
  <sheetViews>
    <sheetView view="pageBreakPreview" zoomScaleNormal="100" zoomScaleSheetLayoutView="100" workbookViewId="0">
      <selection activeCell="J20" sqref="J20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55</v>
      </c>
      <c r="D3" s="132"/>
      <c r="E3" s="131"/>
      <c r="F3" s="133"/>
      <c r="G3" s="133"/>
      <c r="H3" s="132"/>
    </row>
    <row r="4" spans="1:9" ht="12.75">
      <c r="A4" s="65" t="s">
        <v>183</v>
      </c>
      <c r="B4" s="135"/>
      <c r="C4" s="136" t="s">
        <v>331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2.75">
      <c r="A9" s="92"/>
      <c r="B9" s="137">
        <v>4531701</v>
      </c>
      <c r="C9" s="75"/>
      <c r="D9" s="76" t="s">
        <v>302</v>
      </c>
      <c r="F9" s="53"/>
      <c r="G9" s="53"/>
      <c r="H9" s="80">
        <f>SUM(H11:H11)</f>
        <v>0</v>
      </c>
    </row>
    <row r="10" spans="1:9" ht="12.75">
      <c r="A10" s="72"/>
      <c r="F10" s="53"/>
      <c r="G10" s="53"/>
      <c r="H10" s="53"/>
    </row>
    <row r="11" spans="1:9" ht="12.75">
      <c r="A11" s="138" t="s">
        <v>173</v>
      </c>
      <c r="B11" s="85"/>
      <c r="C11" s="139"/>
      <c r="D11" s="140" t="s">
        <v>332</v>
      </c>
      <c r="E11" s="757" t="s">
        <v>304</v>
      </c>
      <c r="F11" s="758">
        <v>1</v>
      </c>
      <c r="G11" s="1253"/>
      <c r="H11" s="90">
        <f>ROUND(F11*G11,2)</f>
        <v>0</v>
      </c>
      <c r="I11" s="1253"/>
    </row>
    <row r="12" spans="1:9" ht="12.75">
      <c r="A12" s="92"/>
      <c r="B12" s="108"/>
      <c r="D12" s="110"/>
      <c r="E12" s="95"/>
      <c r="H12" s="96"/>
      <c r="I12" s="96"/>
    </row>
    <row r="13" spans="1:9" ht="12.75">
      <c r="A13" s="92"/>
      <c r="B13" s="137">
        <v>453170</v>
      </c>
      <c r="C13" s="75"/>
      <c r="D13" s="76" t="s">
        <v>305</v>
      </c>
      <c r="F13" s="53"/>
      <c r="G13" s="53"/>
      <c r="H13" s="80">
        <f>SUM(H15:H26)</f>
        <v>0</v>
      </c>
      <c r="I13" s="53"/>
    </row>
    <row r="14" spans="1:9" ht="12.75">
      <c r="A14" s="92"/>
      <c r="B14" s="137"/>
      <c r="C14" s="75"/>
      <c r="D14" s="76"/>
      <c r="F14" s="53"/>
      <c r="G14" s="53"/>
      <c r="H14" s="53"/>
      <c r="I14" s="53"/>
    </row>
    <row r="15" spans="1:9" ht="12.75">
      <c r="A15" s="138" t="s">
        <v>177</v>
      </c>
      <c r="B15" s="85"/>
      <c r="C15" s="139" t="s">
        <v>333</v>
      </c>
      <c r="D15" s="140" t="s">
        <v>334</v>
      </c>
      <c r="E15" s="757" t="s">
        <v>180</v>
      </c>
      <c r="F15" s="758">
        <v>3</v>
      </c>
      <c r="G15" s="1253"/>
      <c r="H15" s="90">
        <f>ROUND(F15*G15,2)</f>
        <v>0</v>
      </c>
      <c r="I15" s="1253"/>
    </row>
    <row r="16" spans="1:9" ht="12.75">
      <c r="A16" s="138" t="s">
        <v>191</v>
      </c>
      <c r="B16" s="85"/>
      <c r="C16" s="139" t="s">
        <v>312</v>
      </c>
      <c r="D16" s="140" t="s">
        <v>335</v>
      </c>
      <c r="E16" s="757" t="s">
        <v>180</v>
      </c>
      <c r="F16" s="758">
        <v>1</v>
      </c>
      <c r="G16" s="1253"/>
      <c r="H16" s="90">
        <f t="shared" ref="H16:H25" si="0">ROUND(F16*G16,2)</f>
        <v>0</v>
      </c>
      <c r="I16" s="1253"/>
    </row>
    <row r="17" spans="1:9" ht="25.5">
      <c r="A17" s="138" t="s">
        <v>194</v>
      </c>
      <c r="B17" s="85"/>
      <c r="C17" s="139" t="s">
        <v>312</v>
      </c>
      <c r="D17" s="140" t="s">
        <v>336</v>
      </c>
      <c r="E17" s="757" t="s">
        <v>180</v>
      </c>
      <c r="F17" s="758">
        <v>1</v>
      </c>
      <c r="G17" s="1253"/>
      <c r="H17" s="90">
        <f t="shared" si="0"/>
        <v>0</v>
      </c>
      <c r="I17" s="1253"/>
    </row>
    <row r="18" spans="1:9" ht="25.5">
      <c r="A18" s="138" t="s">
        <v>198</v>
      </c>
      <c r="B18" s="85"/>
      <c r="C18" s="139" t="s">
        <v>312</v>
      </c>
      <c r="D18" s="140" t="s">
        <v>337</v>
      </c>
      <c r="E18" s="757" t="s">
        <v>180</v>
      </c>
      <c r="F18" s="758">
        <v>1</v>
      </c>
      <c r="G18" s="1253"/>
      <c r="H18" s="90">
        <f t="shared" si="0"/>
        <v>0</v>
      </c>
      <c r="I18" s="1253"/>
    </row>
    <row r="19" spans="1:9" ht="25.5">
      <c r="A19" s="138" t="s">
        <v>201</v>
      </c>
      <c r="B19" s="85"/>
      <c r="C19" s="139" t="s">
        <v>312</v>
      </c>
      <c r="D19" s="140" t="s">
        <v>338</v>
      </c>
      <c r="E19" s="757" t="s">
        <v>180</v>
      </c>
      <c r="F19" s="758">
        <v>14</v>
      </c>
      <c r="G19" s="1253"/>
      <c r="H19" s="90">
        <f t="shared" si="0"/>
        <v>0</v>
      </c>
      <c r="I19" s="1253"/>
    </row>
    <row r="20" spans="1:9" ht="25.5">
      <c r="A20" s="138" t="s">
        <v>204</v>
      </c>
      <c r="B20" s="85"/>
      <c r="C20" s="139" t="s">
        <v>312</v>
      </c>
      <c r="D20" s="140" t="s">
        <v>339</v>
      </c>
      <c r="E20" s="757" t="s">
        <v>180</v>
      </c>
      <c r="F20" s="758">
        <v>1</v>
      </c>
      <c r="G20" s="1253"/>
      <c r="H20" s="90">
        <f t="shared" si="0"/>
        <v>0</v>
      </c>
      <c r="I20" s="1253"/>
    </row>
    <row r="21" spans="1:9" ht="25.5">
      <c r="A21" s="138" t="s">
        <v>207</v>
      </c>
      <c r="B21" s="85"/>
      <c r="C21" s="139" t="s">
        <v>312</v>
      </c>
      <c r="D21" s="140" t="s">
        <v>340</v>
      </c>
      <c r="E21" s="757" t="s">
        <v>180</v>
      </c>
      <c r="F21" s="758">
        <v>5</v>
      </c>
      <c r="G21" s="1253"/>
      <c r="H21" s="90">
        <f t="shared" si="0"/>
        <v>0</v>
      </c>
      <c r="I21" s="1253"/>
    </row>
    <row r="22" spans="1:9" ht="12.75">
      <c r="A22" s="138" t="s">
        <v>209</v>
      </c>
      <c r="B22" s="85"/>
      <c r="C22" s="139" t="s">
        <v>323</v>
      </c>
      <c r="D22" s="140" t="s">
        <v>324</v>
      </c>
      <c r="E22" s="757" t="s">
        <v>176</v>
      </c>
      <c r="F22" s="758">
        <v>1120</v>
      </c>
      <c r="G22" s="1253"/>
      <c r="H22" s="90">
        <f t="shared" si="0"/>
        <v>0</v>
      </c>
      <c r="I22" s="1253"/>
    </row>
    <row r="23" spans="1:9" ht="12.75">
      <c r="A23" s="138" t="s">
        <v>211</v>
      </c>
      <c r="B23" s="85"/>
      <c r="C23" s="139" t="s">
        <v>327</v>
      </c>
      <c r="D23" s="144" t="s">
        <v>328</v>
      </c>
      <c r="E23" s="147" t="s">
        <v>180</v>
      </c>
      <c r="F23" s="758">
        <v>48</v>
      </c>
      <c r="G23" s="1253"/>
      <c r="H23" s="90">
        <f t="shared" si="0"/>
        <v>0</v>
      </c>
      <c r="I23" s="1253"/>
    </row>
    <row r="24" spans="1:9" ht="25.5">
      <c r="A24" s="138" t="s">
        <v>213</v>
      </c>
      <c r="B24" s="85"/>
      <c r="C24" s="139" t="s">
        <v>329</v>
      </c>
      <c r="D24" s="144" t="s">
        <v>330</v>
      </c>
      <c r="E24" s="147" t="s">
        <v>176</v>
      </c>
      <c r="F24" s="758">
        <v>100</v>
      </c>
      <c r="G24" s="1253"/>
      <c r="H24" s="90">
        <f t="shared" si="0"/>
        <v>0</v>
      </c>
      <c r="I24" s="1253"/>
    </row>
    <row r="25" spans="1:9" ht="25.5">
      <c r="A25" s="138" t="s">
        <v>215</v>
      </c>
      <c r="B25" s="85"/>
      <c r="C25" s="139" t="s">
        <v>341</v>
      </c>
      <c r="D25" s="144" t="s">
        <v>342</v>
      </c>
      <c r="E25" s="147" t="s">
        <v>176</v>
      </c>
      <c r="F25" s="758">
        <v>40</v>
      </c>
      <c r="G25" s="1253"/>
      <c r="H25" s="90">
        <f t="shared" si="0"/>
        <v>0</v>
      </c>
      <c r="I25" s="1253"/>
    </row>
    <row r="26" spans="1:9" ht="25.5">
      <c r="A26" s="138" t="s">
        <v>217</v>
      </c>
      <c r="B26" s="85"/>
      <c r="C26" s="139">
        <v>91113301</v>
      </c>
      <c r="D26" s="144" t="s">
        <v>1390</v>
      </c>
      <c r="E26" s="147" t="s">
        <v>180</v>
      </c>
      <c r="F26" s="758">
        <v>1</v>
      </c>
      <c r="G26" s="1253"/>
      <c r="H26" s="90">
        <f>ROUND(F26*G26,2)</f>
        <v>0</v>
      </c>
      <c r="I26" s="1253"/>
    </row>
    <row r="27" spans="1:9" ht="12.75">
      <c r="A27" s="92"/>
      <c r="B27" s="100"/>
      <c r="C27" s="123"/>
      <c r="D27" s="115"/>
      <c r="E27" s="95"/>
    </row>
    <row r="28" spans="1:9" ht="15">
      <c r="A28" s="92"/>
      <c r="B28" s="95"/>
      <c r="C28" s="114"/>
      <c r="D28" s="103" t="s">
        <v>181</v>
      </c>
      <c r="E28" s="104"/>
      <c r="F28" s="105"/>
      <c r="G28" s="106"/>
      <c r="H28" s="107">
        <f>H9+H13</f>
        <v>0</v>
      </c>
    </row>
    <row r="29" spans="1:9" ht="12.75">
      <c r="A29" s="92"/>
      <c r="B29" s="108"/>
      <c r="C29" s="109"/>
      <c r="D29" s="110"/>
      <c r="E29" s="92"/>
    </row>
    <row r="30" spans="1:9" ht="12.75">
      <c r="A30" s="92"/>
      <c r="B30" s="108"/>
      <c r="C30" s="109"/>
      <c r="E30" s="95"/>
    </row>
    <row r="31" spans="1:9" ht="12.75">
      <c r="A31" s="92"/>
      <c r="B31" s="108"/>
      <c r="C31" s="109"/>
      <c r="D31" s="110"/>
      <c r="E31" s="95"/>
    </row>
    <row r="32" spans="1:9" s="52" customFormat="1" ht="12.75" customHeight="1">
      <c r="A32" s="92"/>
      <c r="B32" s="108"/>
      <c r="C32" s="109"/>
      <c r="D32" s="110"/>
      <c r="E32" s="95"/>
      <c r="F32" s="54"/>
      <c r="G32" s="96"/>
      <c r="H32" s="54"/>
    </row>
    <row r="33" spans="1:8" s="52" customFormat="1" ht="12.75">
      <c r="A33" s="92"/>
      <c r="B33" s="108"/>
      <c r="C33" s="109"/>
      <c r="D33" s="110"/>
      <c r="E33" s="95"/>
      <c r="F33" s="54"/>
      <c r="G33" s="96"/>
      <c r="H33" s="54"/>
    </row>
    <row r="34" spans="1:8" ht="12.75">
      <c r="A34" s="92"/>
      <c r="B34" s="108"/>
      <c r="C34" s="109"/>
      <c r="D34" s="110"/>
      <c r="E34" s="95"/>
    </row>
    <row r="35" spans="1:8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8" ht="12.75">
      <c r="A36" s="92"/>
      <c r="B36" s="100"/>
      <c r="C36" s="101"/>
      <c r="D36" s="116"/>
      <c r="E36" s="95"/>
    </row>
    <row r="37" spans="1:8" ht="12.75">
      <c r="A37" s="92"/>
      <c r="B37" s="100"/>
      <c r="C37" s="101"/>
      <c r="D37" s="116"/>
      <c r="E37" s="95"/>
    </row>
    <row r="38" spans="1:8" ht="12.75">
      <c r="A38" s="92"/>
      <c r="B38" s="100"/>
      <c r="C38" s="101"/>
      <c r="D38" s="116"/>
      <c r="E38" s="95"/>
    </row>
    <row r="39" spans="1:8" ht="15.75">
      <c r="A39" s="92"/>
      <c r="B39" s="117"/>
      <c r="C39" s="118"/>
      <c r="D39" s="102"/>
      <c r="E39" s="119"/>
    </row>
    <row r="40" spans="1:8" ht="12.75">
      <c r="A40" s="92"/>
      <c r="B40" s="108"/>
      <c r="C40" s="120"/>
      <c r="D40" s="110"/>
      <c r="E40" s="92"/>
    </row>
    <row r="41" spans="1:8" s="52" customFormat="1" ht="12.75" customHeight="1">
      <c r="A41" s="92"/>
      <c r="B41" s="100"/>
      <c r="C41" s="101"/>
      <c r="D41" s="115"/>
      <c r="E41" s="95"/>
      <c r="F41" s="54"/>
      <c r="G41" s="96"/>
      <c r="H41" s="54"/>
    </row>
    <row r="42" spans="1:8" s="52" customFormat="1" ht="12.75" customHeight="1">
      <c r="A42" s="92"/>
      <c r="B42" s="117"/>
      <c r="C42" s="118"/>
      <c r="D42" s="102"/>
      <c r="E42" s="119"/>
      <c r="F42" s="54"/>
      <c r="G42" s="96"/>
      <c r="H42" s="54"/>
    </row>
    <row r="43" spans="1:8" ht="12.75">
      <c r="A43" s="92"/>
      <c r="B43" s="100"/>
      <c r="C43" s="101"/>
      <c r="D43" s="102"/>
      <c r="E43" s="95"/>
    </row>
    <row r="44" spans="1:8" ht="12.75">
      <c r="A44" s="92"/>
      <c r="B44" s="100"/>
      <c r="C44" s="101"/>
      <c r="D44" s="102"/>
      <c r="E44" s="95"/>
    </row>
    <row r="45" spans="1:8" ht="12.75">
      <c r="A45" s="92"/>
      <c r="B45" s="100"/>
      <c r="C45" s="101"/>
      <c r="D45" s="116"/>
      <c r="E45" s="95"/>
    </row>
    <row r="46" spans="1:8" ht="12.75">
      <c r="A46" s="92"/>
      <c r="B46" s="100"/>
      <c r="C46" s="101"/>
      <c r="D46" s="116"/>
      <c r="E46" s="95"/>
    </row>
    <row r="47" spans="1:8" ht="12.75">
      <c r="A47" s="92"/>
      <c r="B47" s="100"/>
      <c r="C47" s="101"/>
      <c r="D47" s="116"/>
      <c r="E47" s="95"/>
    </row>
    <row r="48" spans="1:8" ht="15.75">
      <c r="A48" s="92"/>
      <c r="B48" s="117"/>
      <c r="C48" s="118"/>
      <c r="D48" s="102"/>
      <c r="E48" s="119"/>
    </row>
    <row r="49" spans="1:8" ht="15.75">
      <c r="A49" s="92"/>
      <c r="B49" s="117"/>
      <c r="C49" s="118"/>
      <c r="D49" s="121"/>
      <c r="E49" s="119"/>
    </row>
    <row r="50" spans="1:8" ht="12.75">
      <c r="A50" s="92"/>
      <c r="B50" s="100"/>
      <c r="C50" s="101"/>
      <c r="D50" s="115"/>
      <c r="E50" s="95"/>
    </row>
    <row r="51" spans="1:8" ht="12.75">
      <c r="A51" s="92"/>
      <c r="B51" s="100"/>
      <c r="C51" s="101"/>
      <c r="D51" s="102"/>
      <c r="E51" s="95"/>
    </row>
    <row r="52" spans="1:8" ht="12.75">
      <c r="A52" s="92"/>
      <c r="B52" s="100"/>
      <c r="C52" s="101"/>
      <c r="D52" s="102"/>
      <c r="E52" s="95"/>
    </row>
    <row r="53" spans="1:8" ht="12.75">
      <c r="A53" s="92"/>
      <c r="B53" s="100"/>
      <c r="C53" s="101"/>
      <c r="D53" s="116"/>
      <c r="E53" s="95"/>
    </row>
    <row r="54" spans="1:8" ht="12.75">
      <c r="A54" s="92"/>
      <c r="B54" s="100"/>
      <c r="C54" s="101"/>
      <c r="D54" s="116"/>
      <c r="E54" s="95"/>
    </row>
    <row r="55" spans="1:8" ht="12.75">
      <c r="A55" s="92"/>
      <c r="B55" s="100"/>
      <c r="C55" s="101"/>
      <c r="D55" s="116"/>
      <c r="E55" s="95"/>
    </row>
    <row r="56" spans="1:8" ht="12.75">
      <c r="A56" s="92"/>
      <c r="B56" s="100"/>
      <c r="C56" s="101"/>
      <c r="D56" s="102"/>
      <c r="E56" s="95"/>
    </row>
    <row r="57" spans="1:8" ht="12.75">
      <c r="A57" s="92"/>
      <c r="B57" s="100"/>
      <c r="C57" s="101"/>
      <c r="D57" s="116"/>
      <c r="E57" s="95"/>
    </row>
    <row r="58" spans="1:8" ht="12.75">
      <c r="A58" s="92"/>
      <c r="B58" s="100"/>
      <c r="C58" s="101"/>
      <c r="D58" s="115"/>
      <c r="E58" s="95"/>
    </row>
    <row r="59" spans="1:8" ht="13.5" customHeight="1">
      <c r="A59" s="92"/>
      <c r="B59" s="100"/>
      <c r="C59" s="101"/>
      <c r="D59" s="102"/>
      <c r="E59" s="95"/>
    </row>
    <row r="60" spans="1:8" ht="13.5" customHeight="1">
      <c r="A60" s="92"/>
      <c r="B60" s="100"/>
      <c r="C60" s="101"/>
      <c r="D60" s="116"/>
      <c r="E60" s="95"/>
    </row>
    <row r="61" spans="1:8" s="52" customFormat="1" ht="12.75">
      <c r="A61" s="92"/>
      <c r="B61" s="100"/>
      <c r="C61" s="101"/>
      <c r="D61" s="116"/>
      <c r="E61" s="95"/>
      <c r="F61" s="54"/>
      <c r="G61" s="96"/>
      <c r="H61" s="54"/>
    </row>
    <row r="62" spans="1:8" s="52" customFormat="1" ht="12.75">
      <c r="A62" s="92"/>
      <c r="B62" s="100"/>
      <c r="C62" s="101"/>
      <c r="D62" s="116"/>
      <c r="E62" s="95"/>
      <c r="F62" s="54"/>
      <c r="G62" s="96"/>
      <c r="H62" s="54"/>
    </row>
    <row r="63" spans="1:8" s="52" customFormat="1" ht="12.75">
      <c r="A63" s="92"/>
      <c r="B63" s="100"/>
      <c r="C63" s="101"/>
      <c r="D63" s="102"/>
      <c r="E63" s="95"/>
      <c r="F63" s="54"/>
      <c r="G63" s="96"/>
      <c r="H63" s="54"/>
    </row>
    <row r="64" spans="1:8" ht="13.5" customHeight="1">
      <c r="A64" s="92"/>
      <c r="B64" s="100"/>
      <c r="C64" s="101"/>
      <c r="D64" s="116"/>
      <c r="E64" s="95"/>
    </row>
    <row r="65" spans="1:8" ht="13.5" customHeight="1">
      <c r="A65" s="92"/>
      <c r="B65" s="100"/>
      <c r="C65" s="101"/>
      <c r="D65" s="115"/>
      <c r="E65" s="95"/>
    </row>
    <row r="66" spans="1:8" s="52" customFormat="1" ht="12.75">
      <c r="A66" s="92"/>
      <c r="B66" s="95"/>
      <c r="C66" s="114"/>
      <c r="D66" s="122"/>
      <c r="E66" s="95"/>
      <c r="F66" s="54"/>
      <c r="G66" s="96"/>
      <c r="H66" s="54"/>
    </row>
    <row r="67" spans="1:8" s="52" customFormat="1" ht="12.75">
      <c r="A67" s="92"/>
      <c r="B67" s="95"/>
      <c r="C67" s="114"/>
      <c r="D67" s="114"/>
      <c r="E67" s="95"/>
      <c r="F67" s="54"/>
      <c r="G67" s="96"/>
      <c r="H67" s="54"/>
    </row>
    <row r="68" spans="1:8" s="52" customFormat="1" ht="12.75">
      <c r="A68" s="92"/>
      <c r="B68" s="108"/>
      <c r="C68" s="120"/>
      <c r="D68" s="110"/>
      <c r="E68" s="92"/>
      <c r="F68" s="54"/>
      <c r="G68" s="96"/>
      <c r="H68" s="54"/>
    </row>
    <row r="69" spans="1:8" s="52" customFormat="1" ht="12.75">
      <c r="A69" s="92"/>
      <c r="B69" s="100"/>
      <c r="C69" s="123"/>
      <c r="D69" s="116"/>
      <c r="E69" s="95"/>
      <c r="F69" s="54"/>
      <c r="G69" s="96"/>
      <c r="H69" s="54"/>
    </row>
    <row r="70" spans="1:8" s="52" customFormat="1" ht="12.75">
      <c r="A70" s="92"/>
      <c r="B70" s="100"/>
      <c r="C70" s="123"/>
      <c r="D70" s="116"/>
      <c r="E70" s="95"/>
      <c r="F70" s="54"/>
      <c r="G70" s="96"/>
      <c r="H70" s="54"/>
    </row>
    <row r="71" spans="1:8" s="52" customFormat="1" ht="12.75">
      <c r="A71" s="92"/>
      <c r="B71" s="95"/>
      <c r="C71" s="114"/>
      <c r="D71" s="122"/>
      <c r="E71" s="95"/>
      <c r="F71" s="54"/>
      <c r="G71" s="96"/>
      <c r="H71" s="54"/>
    </row>
    <row r="72" spans="1:8" s="52" customFormat="1" ht="12.75">
      <c r="A72" s="92"/>
      <c r="B72" s="95"/>
      <c r="C72" s="114"/>
      <c r="D72" s="114"/>
      <c r="E72" s="95"/>
      <c r="F72" s="54"/>
      <c r="G72" s="96"/>
      <c r="H72" s="54"/>
    </row>
    <row r="73" spans="1:8" s="52" customFormat="1" ht="12.75">
      <c r="A73" s="92"/>
      <c r="B73" s="108"/>
      <c r="C73" s="120"/>
      <c r="D73" s="110"/>
      <c r="E73" s="92"/>
      <c r="F73" s="54"/>
      <c r="G73" s="96"/>
      <c r="H73" s="54"/>
    </row>
    <row r="74" spans="1:8" ht="13.5" customHeight="1">
      <c r="A74" s="92"/>
      <c r="B74" s="108"/>
      <c r="C74" s="120"/>
      <c r="D74" s="110"/>
      <c r="E74" s="92"/>
    </row>
    <row r="75" spans="1:8" s="52" customFormat="1" ht="12.75">
      <c r="A75" s="92"/>
      <c r="B75" s="100"/>
      <c r="C75" s="123"/>
      <c r="D75" s="115"/>
      <c r="E75" s="95"/>
      <c r="F75" s="54"/>
      <c r="G75" s="96"/>
      <c r="H75" s="54"/>
    </row>
    <row r="76" spans="1:8" s="52" customFormat="1" ht="12.75">
      <c r="A76" s="92"/>
      <c r="B76" s="100"/>
      <c r="C76" s="123"/>
      <c r="D76" s="116"/>
      <c r="E76" s="95"/>
      <c r="F76" s="54"/>
      <c r="G76" s="96"/>
      <c r="H76" s="54"/>
    </row>
    <row r="77" spans="1:8" ht="13.5" customHeight="1">
      <c r="A77" s="92"/>
      <c r="B77" s="100"/>
      <c r="C77" s="123"/>
      <c r="D77" s="115"/>
      <c r="E77" s="95"/>
    </row>
    <row r="78" spans="1:8" ht="13.5" customHeight="1">
      <c r="A78" s="92"/>
      <c r="B78" s="100"/>
      <c r="C78" s="123"/>
      <c r="D78" s="115"/>
      <c r="E78" s="95"/>
    </row>
    <row r="79" spans="1:8" s="52" customFormat="1" ht="12.75">
      <c r="A79" s="92"/>
      <c r="B79" s="100"/>
      <c r="C79" s="123"/>
      <c r="D79" s="115"/>
      <c r="E79" s="95"/>
      <c r="F79" s="54"/>
      <c r="G79" s="96"/>
      <c r="H79" s="54"/>
    </row>
    <row r="80" spans="1:8" s="52" customFormat="1" ht="12.75">
      <c r="A80" s="92"/>
      <c r="B80" s="100"/>
      <c r="C80" s="123"/>
      <c r="D80" s="116"/>
      <c r="E80" s="95"/>
      <c r="F80" s="54"/>
      <c r="G80" s="96"/>
      <c r="H80" s="54"/>
    </row>
    <row r="81" spans="1:8" ht="13.5" customHeight="1">
      <c r="A81" s="92"/>
      <c r="B81" s="95"/>
      <c r="C81" s="114"/>
      <c r="D81" s="114"/>
      <c r="E81" s="95"/>
    </row>
    <row r="82" spans="1:8" ht="13.5" customHeight="1">
      <c r="B82" s="73"/>
      <c r="C82" s="125"/>
      <c r="D82" s="126"/>
      <c r="E82" s="124"/>
    </row>
    <row r="83" spans="1:8" ht="13.5" customHeight="1">
      <c r="B83" s="83"/>
      <c r="C83" s="127"/>
      <c r="D83" s="82"/>
    </row>
    <row r="86" spans="1:8" ht="13.5" customHeight="1">
      <c r="B86" s="73"/>
      <c r="C86" s="125"/>
      <c r="D86" s="126"/>
      <c r="E86" s="124"/>
    </row>
    <row r="87" spans="1:8" ht="13.5" customHeight="1">
      <c r="B87" s="83"/>
      <c r="C87" s="127"/>
      <c r="D87" s="82"/>
    </row>
    <row r="88" spans="1:8" s="52" customFormat="1" ht="12.75">
      <c r="A88" s="124"/>
      <c r="B88" s="72"/>
      <c r="C88" s="53"/>
      <c r="D88" s="128"/>
      <c r="E88" s="72"/>
      <c r="F88" s="54"/>
      <c r="G88" s="96"/>
      <c r="H88" s="54"/>
    </row>
    <row r="89" spans="1:8" ht="13.5" customHeight="1">
      <c r="D89" s="128"/>
    </row>
    <row r="90" spans="1:8" ht="13.5" customHeight="1">
      <c r="D90" s="128"/>
    </row>
    <row r="91" spans="1:8" ht="13.5" customHeight="1">
      <c r="D91" s="128"/>
    </row>
    <row r="92" spans="1:8" ht="13.5" customHeight="1">
      <c r="D92" s="128"/>
    </row>
    <row r="95" spans="1:8" ht="13.5" customHeight="1">
      <c r="B95" s="83"/>
      <c r="C95" s="127"/>
      <c r="D95" s="82"/>
    </row>
    <row r="96" spans="1:8" ht="13.5" customHeight="1">
      <c r="D96" s="129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ht="13.5" customHeight="1">
      <c r="H136" s="53"/>
    </row>
    <row r="137" spans="1:9" ht="13.5" customHeight="1">
      <c r="H137" s="53"/>
    </row>
    <row r="138" spans="1:9" ht="13.5" customHeight="1">
      <c r="H138" s="53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6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28" max="8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>
    <tabColor rgb="FFCCFFFF"/>
  </sheetPr>
  <dimension ref="A1:I128"/>
  <sheetViews>
    <sheetView view="pageBreakPreview" zoomScaleNormal="115" zoomScaleSheetLayoutView="100" workbookViewId="0">
      <selection activeCell="D19" sqref="D19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752" customFormat="1" thickBot="1">
      <c r="A1" s="747" t="s">
        <v>156</v>
      </c>
      <c r="B1" s="748"/>
      <c r="C1" s="749" t="s">
        <v>2</v>
      </c>
      <c r="D1" s="749"/>
      <c r="E1" s="748"/>
      <c r="F1" s="750"/>
      <c r="G1" s="750"/>
      <c r="H1" s="751" t="s">
        <v>276</v>
      </c>
    </row>
    <row r="2" spans="1:9" s="752" customFormat="1" ht="12.75">
      <c r="A2" s="747"/>
      <c r="B2" s="748"/>
      <c r="C2" s="749"/>
      <c r="D2" s="749"/>
      <c r="E2" s="748"/>
      <c r="F2" s="750"/>
      <c r="G2" s="750"/>
      <c r="H2" s="749"/>
    </row>
    <row r="3" spans="1:9" s="752" customFormat="1" ht="12.75">
      <c r="A3" s="747" t="s">
        <v>158</v>
      </c>
      <c r="B3" s="748"/>
      <c r="C3" s="749" t="s">
        <v>57</v>
      </c>
      <c r="D3" s="749"/>
      <c r="E3" s="748"/>
      <c r="F3" s="750"/>
      <c r="G3" s="750"/>
      <c r="H3" s="749"/>
    </row>
    <row r="4" spans="1:9" ht="12.75">
      <c r="A4" s="65" t="s">
        <v>183</v>
      </c>
      <c r="B4" s="753"/>
      <c r="C4" s="754" t="s">
        <v>58</v>
      </c>
      <c r="D4" s="750"/>
      <c r="E4" s="753"/>
      <c r="F4" s="750"/>
      <c r="G4" s="750"/>
      <c r="H4" s="750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453162</v>
      </c>
      <c r="C9" s="75"/>
      <c r="D9" s="76" t="s">
        <v>362</v>
      </c>
      <c r="E9" s="77"/>
      <c r="F9" s="78"/>
      <c r="G9" s="79"/>
      <c r="H9" s="80">
        <f>SUM(H11:H13)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25.5">
      <c r="A11" s="173" t="s">
        <v>173</v>
      </c>
      <c r="B11" s="85"/>
      <c r="C11" s="143"/>
      <c r="D11" s="140" t="s">
        <v>839</v>
      </c>
      <c r="E11" s="755" t="s">
        <v>180</v>
      </c>
      <c r="F11" s="756">
        <v>1</v>
      </c>
      <c r="G11" s="1253"/>
      <c r="H11" s="90">
        <f>ROUND(F11*G11,2)</f>
        <v>0</v>
      </c>
      <c r="I11" s="1253"/>
    </row>
    <row r="12" spans="1:9" s="81" customFormat="1" ht="12.75">
      <c r="A12" s="173" t="s">
        <v>177</v>
      </c>
      <c r="B12" s="85"/>
      <c r="C12" s="143"/>
      <c r="D12" s="140" t="s">
        <v>840</v>
      </c>
      <c r="E12" s="755" t="s">
        <v>180</v>
      </c>
      <c r="F12" s="756">
        <v>1</v>
      </c>
      <c r="G12" s="1253"/>
      <c r="H12" s="90">
        <f t="shared" ref="H12:H13" si="0">ROUND(F12*G12,2)</f>
        <v>0</v>
      </c>
      <c r="I12" s="1253"/>
    </row>
    <row r="13" spans="1:9" ht="25.5">
      <c r="A13" s="173" t="s">
        <v>191</v>
      </c>
      <c r="B13" s="85"/>
      <c r="C13" s="143"/>
      <c r="D13" s="140" t="s">
        <v>833</v>
      </c>
      <c r="E13" s="755" t="s">
        <v>180</v>
      </c>
      <c r="F13" s="756">
        <v>380</v>
      </c>
      <c r="G13" s="1253"/>
      <c r="H13" s="90">
        <f t="shared" si="0"/>
        <v>0</v>
      </c>
      <c r="I13" s="1253"/>
    </row>
    <row r="14" spans="1:9" ht="12.75">
      <c r="A14" s="92"/>
      <c r="B14" s="100"/>
      <c r="C14" s="123"/>
      <c r="D14" s="115"/>
      <c r="E14" s="95"/>
    </row>
    <row r="15" spans="1:9" ht="15">
      <c r="A15" s="92"/>
      <c r="B15" s="95"/>
      <c r="C15" s="114"/>
      <c r="D15" s="103" t="s">
        <v>181</v>
      </c>
      <c r="E15" s="104"/>
      <c r="F15" s="105"/>
      <c r="G15" s="106"/>
      <c r="H15" s="107">
        <f>H9</f>
        <v>0</v>
      </c>
    </row>
    <row r="16" spans="1:9" ht="12.75">
      <c r="A16" s="92"/>
      <c r="B16" s="108"/>
      <c r="C16" s="109"/>
      <c r="D16" s="110"/>
      <c r="E16" s="92"/>
    </row>
    <row r="17" spans="1:8" ht="12.75">
      <c r="A17" s="92"/>
      <c r="B17" s="108"/>
      <c r="C17" s="109"/>
      <c r="E17" s="95"/>
    </row>
    <row r="18" spans="1:8" ht="12.75">
      <c r="A18" s="92"/>
      <c r="B18" s="108"/>
      <c r="C18" s="109"/>
      <c r="D18" s="110"/>
      <c r="E18" s="95"/>
    </row>
    <row r="19" spans="1:8" s="52" customFormat="1" ht="12.75" customHeight="1">
      <c r="A19" s="92"/>
      <c r="B19" s="108"/>
      <c r="C19" s="109"/>
      <c r="D19" s="110"/>
      <c r="E19" s="95"/>
      <c r="F19" s="54"/>
      <c r="G19" s="96"/>
      <c r="H19" s="54"/>
    </row>
    <row r="20" spans="1:8" s="52" customFormat="1" ht="12.75">
      <c r="A20" s="92"/>
      <c r="B20" s="108"/>
      <c r="C20" s="109"/>
      <c r="D20" s="110"/>
      <c r="E20" s="95"/>
      <c r="F20" s="54"/>
      <c r="G20" s="96"/>
      <c r="H20" s="54"/>
    </row>
    <row r="21" spans="1:8" ht="12.75">
      <c r="A21" s="92"/>
      <c r="B21" s="108"/>
      <c r="C21" s="109"/>
      <c r="D21" s="110"/>
      <c r="E21" s="95"/>
    </row>
    <row r="22" spans="1:8" s="52" customFormat="1" ht="12.75" customHeight="1">
      <c r="A22" s="92"/>
      <c r="B22" s="108"/>
      <c r="C22" s="109"/>
      <c r="D22" s="110"/>
      <c r="E22" s="95"/>
      <c r="F22" s="54"/>
      <c r="G22" s="96"/>
      <c r="H22" s="54"/>
    </row>
    <row r="23" spans="1:8" ht="12.75">
      <c r="A23" s="92"/>
      <c r="B23" s="100"/>
      <c r="C23" s="101"/>
      <c r="D23" s="116"/>
      <c r="E23" s="95"/>
    </row>
    <row r="24" spans="1:8" ht="12.75">
      <c r="A24" s="92"/>
      <c r="B24" s="100"/>
      <c r="C24" s="101"/>
      <c r="D24" s="116"/>
      <c r="E24" s="95"/>
    </row>
    <row r="25" spans="1:8" ht="12.75">
      <c r="A25" s="92"/>
      <c r="B25" s="100"/>
      <c r="C25" s="101"/>
      <c r="D25" s="116"/>
      <c r="E25" s="95"/>
    </row>
    <row r="26" spans="1:8" ht="15.75">
      <c r="A26" s="92"/>
      <c r="B26" s="117"/>
      <c r="C26" s="118"/>
      <c r="D26" s="102"/>
      <c r="E26" s="119"/>
    </row>
    <row r="27" spans="1:8" ht="12.75">
      <c r="A27" s="92"/>
      <c r="B27" s="108"/>
      <c r="C27" s="120"/>
      <c r="D27" s="110"/>
      <c r="E27" s="92"/>
    </row>
    <row r="28" spans="1:8" s="52" customFormat="1" ht="12.75" customHeight="1">
      <c r="A28" s="92"/>
      <c r="B28" s="100"/>
      <c r="C28" s="101"/>
      <c r="D28" s="115"/>
      <c r="E28" s="95"/>
      <c r="F28" s="54"/>
      <c r="G28" s="96"/>
      <c r="H28" s="54"/>
    </row>
    <row r="29" spans="1:8" s="52" customFormat="1" ht="12.75" customHeight="1">
      <c r="A29" s="92"/>
      <c r="B29" s="117"/>
      <c r="C29" s="118"/>
      <c r="D29" s="102"/>
      <c r="E29" s="119"/>
      <c r="F29" s="54"/>
      <c r="G29" s="96"/>
      <c r="H29" s="54"/>
    </row>
    <row r="30" spans="1:8" ht="12.75">
      <c r="A30" s="92"/>
      <c r="B30" s="100"/>
      <c r="C30" s="101"/>
      <c r="D30" s="102"/>
      <c r="E30" s="95"/>
    </row>
    <row r="31" spans="1:8" ht="12.75">
      <c r="A31" s="92"/>
      <c r="B31" s="100"/>
      <c r="C31" s="101"/>
      <c r="D31" s="102"/>
      <c r="E31" s="95"/>
    </row>
    <row r="32" spans="1:8" ht="12.75">
      <c r="A32" s="92"/>
      <c r="B32" s="100"/>
      <c r="C32" s="101"/>
      <c r="D32" s="116"/>
      <c r="E32" s="95"/>
    </row>
    <row r="33" spans="1:8" ht="12.75">
      <c r="A33" s="92"/>
      <c r="B33" s="100"/>
      <c r="C33" s="101"/>
      <c r="D33" s="116"/>
      <c r="E33" s="95"/>
    </row>
    <row r="34" spans="1:8" ht="12.75">
      <c r="A34" s="92"/>
      <c r="B34" s="100"/>
      <c r="C34" s="101"/>
      <c r="D34" s="116"/>
      <c r="E34" s="95"/>
    </row>
    <row r="35" spans="1:8" ht="15.75">
      <c r="A35" s="92"/>
      <c r="B35" s="117"/>
      <c r="C35" s="118"/>
      <c r="D35" s="102"/>
      <c r="E35" s="119"/>
    </row>
    <row r="36" spans="1:8" ht="15.75">
      <c r="A36" s="92"/>
      <c r="B36" s="117"/>
      <c r="C36" s="118"/>
      <c r="D36" s="121"/>
      <c r="E36" s="119"/>
    </row>
    <row r="37" spans="1:8" ht="12.75">
      <c r="A37" s="92"/>
      <c r="B37" s="100"/>
      <c r="C37" s="101"/>
      <c r="D37" s="115"/>
      <c r="E37" s="95"/>
    </row>
    <row r="38" spans="1:8" ht="12.75">
      <c r="A38" s="92"/>
      <c r="B38" s="100"/>
      <c r="C38" s="101"/>
      <c r="D38" s="102"/>
      <c r="E38" s="95"/>
    </row>
    <row r="39" spans="1:8" ht="12.75">
      <c r="A39" s="92"/>
      <c r="B39" s="100"/>
      <c r="C39" s="101"/>
      <c r="D39" s="102"/>
      <c r="E39" s="95"/>
    </row>
    <row r="40" spans="1:8" ht="12.75">
      <c r="A40" s="92"/>
      <c r="B40" s="100"/>
      <c r="C40" s="101"/>
      <c r="D40" s="116"/>
      <c r="E40" s="95"/>
    </row>
    <row r="41" spans="1:8" ht="12.75">
      <c r="A41" s="92"/>
      <c r="B41" s="100"/>
      <c r="C41" s="101"/>
      <c r="D41" s="116"/>
      <c r="E41" s="95"/>
    </row>
    <row r="42" spans="1:8" ht="12.75">
      <c r="A42" s="92"/>
      <c r="B42" s="100"/>
      <c r="C42" s="101"/>
      <c r="D42" s="116"/>
      <c r="E42" s="95"/>
    </row>
    <row r="43" spans="1:8" ht="12.75">
      <c r="A43" s="92"/>
      <c r="B43" s="100"/>
      <c r="C43" s="101"/>
      <c r="D43" s="102"/>
      <c r="E43" s="95"/>
    </row>
    <row r="44" spans="1:8" ht="12.75">
      <c r="A44" s="92"/>
      <c r="B44" s="100"/>
      <c r="C44" s="101"/>
      <c r="D44" s="116"/>
      <c r="E44" s="95"/>
    </row>
    <row r="45" spans="1:8" ht="12.75">
      <c r="A45" s="92"/>
      <c r="B45" s="100"/>
      <c r="C45" s="101"/>
      <c r="D45" s="115"/>
      <c r="E45" s="95"/>
    </row>
    <row r="46" spans="1:8" ht="13.5" customHeight="1">
      <c r="A46" s="92"/>
      <c r="B46" s="100"/>
      <c r="C46" s="101"/>
      <c r="D46" s="102"/>
      <c r="E46" s="95"/>
    </row>
    <row r="47" spans="1:8" ht="13.5" customHeight="1">
      <c r="A47" s="92"/>
      <c r="B47" s="100"/>
      <c r="C47" s="101"/>
      <c r="D47" s="116"/>
      <c r="E47" s="95"/>
    </row>
    <row r="48" spans="1:8" s="52" customFormat="1" ht="12.75">
      <c r="A48" s="92"/>
      <c r="B48" s="100"/>
      <c r="C48" s="101"/>
      <c r="D48" s="116"/>
      <c r="E48" s="95"/>
      <c r="F48" s="54"/>
      <c r="G48" s="96"/>
      <c r="H48" s="54"/>
    </row>
    <row r="49" spans="1:8" s="52" customFormat="1" ht="12.75">
      <c r="A49" s="92"/>
      <c r="B49" s="100"/>
      <c r="C49" s="101"/>
      <c r="D49" s="116"/>
      <c r="E49" s="95"/>
      <c r="F49" s="54"/>
      <c r="G49" s="96"/>
      <c r="H49" s="54"/>
    </row>
    <row r="50" spans="1:8" s="52" customFormat="1" ht="12.75">
      <c r="A50" s="92"/>
      <c r="B50" s="100"/>
      <c r="C50" s="101"/>
      <c r="D50" s="102"/>
      <c r="E50" s="95"/>
      <c r="F50" s="54"/>
      <c r="G50" s="96"/>
      <c r="H50" s="54"/>
    </row>
    <row r="51" spans="1:8" ht="13.5" customHeight="1">
      <c r="A51" s="92"/>
      <c r="B51" s="100"/>
      <c r="C51" s="101"/>
      <c r="D51" s="116"/>
      <c r="E51" s="95"/>
    </row>
    <row r="52" spans="1:8" ht="13.5" customHeight="1">
      <c r="A52" s="92"/>
      <c r="B52" s="100"/>
      <c r="C52" s="101"/>
      <c r="D52" s="115"/>
      <c r="E52" s="95"/>
    </row>
    <row r="53" spans="1:8" s="52" customFormat="1" ht="12.75">
      <c r="A53" s="92"/>
      <c r="B53" s="95"/>
      <c r="C53" s="114"/>
      <c r="D53" s="122"/>
      <c r="E53" s="95"/>
      <c r="F53" s="54"/>
      <c r="G53" s="96"/>
      <c r="H53" s="54"/>
    </row>
    <row r="54" spans="1:8" s="52" customFormat="1" ht="12.75">
      <c r="A54" s="92"/>
      <c r="B54" s="95"/>
      <c r="C54" s="114"/>
      <c r="D54" s="114"/>
      <c r="E54" s="95"/>
      <c r="F54" s="54"/>
      <c r="G54" s="96"/>
      <c r="H54" s="54"/>
    </row>
    <row r="55" spans="1:8" s="52" customFormat="1" ht="12.75">
      <c r="A55" s="92"/>
      <c r="B55" s="108"/>
      <c r="C55" s="120"/>
      <c r="D55" s="110"/>
      <c r="E55" s="92"/>
      <c r="F55" s="54"/>
      <c r="G55" s="96"/>
      <c r="H55" s="54"/>
    </row>
    <row r="56" spans="1:8" s="52" customFormat="1" ht="12.75">
      <c r="A56" s="92"/>
      <c r="B56" s="100"/>
      <c r="C56" s="123"/>
      <c r="D56" s="116"/>
      <c r="E56" s="95"/>
      <c r="F56" s="54"/>
      <c r="G56" s="96"/>
      <c r="H56" s="54"/>
    </row>
    <row r="57" spans="1:8" s="52" customFormat="1" ht="12.75">
      <c r="A57" s="92"/>
      <c r="B57" s="100"/>
      <c r="C57" s="123"/>
      <c r="D57" s="116"/>
      <c r="E57" s="95"/>
      <c r="F57" s="54"/>
      <c r="G57" s="96"/>
      <c r="H57" s="54"/>
    </row>
    <row r="58" spans="1:8" s="52" customFormat="1" ht="12.75">
      <c r="A58" s="92"/>
      <c r="B58" s="95"/>
      <c r="C58" s="114"/>
      <c r="D58" s="122"/>
      <c r="E58" s="95"/>
      <c r="F58" s="54"/>
      <c r="G58" s="96"/>
      <c r="H58" s="54"/>
    </row>
    <row r="59" spans="1:8" s="52" customFormat="1" ht="12.75">
      <c r="A59" s="92"/>
      <c r="B59" s="95"/>
      <c r="C59" s="114"/>
      <c r="D59" s="114"/>
      <c r="E59" s="95"/>
      <c r="F59" s="54"/>
      <c r="G59" s="96"/>
      <c r="H59" s="54"/>
    </row>
    <row r="60" spans="1:8" s="52" customFormat="1" ht="12.75">
      <c r="A60" s="92"/>
      <c r="B60" s="108"/>
      <c r="C60" s="120"/>
      <c r="D60" s="110"/>
      <c r="E60" s="92"/>
      <c r="F60" s="54"/>
      <c r="G60" s="96"/>
      <c r="H60" s="54"/>
    </row>
    <row r="61" spans="1:8" ht="13.5" customHeight="1">
      <c r="A61" s="92"/>
      <c r="B61" s="108"/>
      <c r="C61" s="120"/>
      <c r="D61" s="110"/>
      <c r="E61" s="92"/>
    </row>
    <row r="62" spans="1:8" s="52" customFormat="1" ht="12.75">
      <c r="A62" s="92"/>
      <c r="B62" s="100"/>
      <c r="C62" s="123"/>
      <c r="D62" s="115"/>
      <c r="E62" s="95"/>
      <c r="F62" s="54"/>
      <c r="G62" s="96"/>
      <c r="H62" s="54"/>
    </row>
    <row r="63" spans="1:8" s="52" customFormat="1" ht="12.75">
      <c r="A63" s="92"/>
      <c r="B63" s="100"/>
      <c r="C63" s="123"/>
      <c r="D63" s="116"/>
      <c r="E63" s="95"/>
      <c r="F63" s="54"/>
      <c r="G63" s="96"/>
      <c r="H63" s="54"/>
    </row>
    <row r="64" spans="1:8" ht="13.5" customHeight="1">
      <c r="A64" s="92"/>
      <c r="B64" s="100"/>
      <c r="C64" s="123"/>
      <c r="D64" s="115"/>
      <c r="E64" s="95"/>
    </row>
    <row r="65" spans="1:8" ht="13.5" customHeight="1">
      <c r="A65" s="92"/>
      <c r="B65" s="100"/>
      <c r="C65" s="123"/>
      <c r="D65" s="115"/>
      <c r="E65" s="95"/>
    </row>
    <row r="66" spans="1:8" s="52" customFormat="1" ht="12.75">
      <c r="A66" s="92"/>
      <c r="B66" s="100"/>
      <c r="C66" s="123"/>
      <c r="D66" s="115"/>
      <c r="E66" s="95"/>
      <c r="F66" s="54"/>
      <c r="G66" s="96"/>
      <c r="H66" s="54"/>
    </row>
    <row r="67" spans="1:8" s="52" customFormat="1" ht="12.75">
      <c r="A67" s="92"/>
      <c r="B67" s="100"/>
      <c r="C67" s="123"/>
      <c r="D67" s="116"/>
      <c r="E67" s="95"/>
      <c r="F67" s="54"/>
      <c r="G67" s="96"/>
      <c r="H67" s="54"/>
    </row>
    <row r="68" spans="1:8" ht="13.5" customHeight="1">
      <c r="A68" s="92"/>
      <c r="B68" s="95"/>
      <c r="C68" s="114"/>
      <c r="D68" s="114"/>
      <c r="E68" s="95"/>
    </row>
    <row r="69" spans="1:8" ht="13.5" customHeight="1">
      <c r="B69" s="73"/>
      <c r="C69" s="125"/>
      <c r="D69" s="126"/>
      <c r="E69" s="124"/>
    </row>
    <row r="70" spans="1:8" ht="13.5" customHeight="1">
      <c r="B70" s="83"/>
      <c r="C70" s="127"/>
      <c r="D70" s="82"/>
    </row>
    <row r="73" spans="1:8" ht="13.5" customHeight="1">
      <c r="B73" s="73"/>
      <c r="C73" s="125"/>
      <c r="D73" s="126"/>
      <c r="E73" s="124"/>
    </row>
    <row r="74" spans="1:8" ht="13.5" customHeight="1">
      <c r="B74" s="83"/>
      <c r="C74" s="127"/>
      <c r="D74" s="82"/>
    </row>
    <row r="75" spans="1:8" s="52" customFormat="1" ht="12.75">
      <c r="A75" s="124"/>
      <c r="B75" s="72"/>
      <c r="C75" s="53"/>
      <c r="D75" s="128"/>
      <c r="E75" s="72"/>
      <c r="F75" s="54"/>
      <c r="G75" s="96"/>
      <c r="H75" s="54"/>
    </row>
    <row r="76" spans="1:8" ht="13.5" customHeight="1">
      <c r="D76" s="128"/>
    </row>
    <row r="77" spans="1:8" ht="13.5" customHeight="1">
      <c r="D77" s="128"/>
    </row>
    <row r="78" spans="1:8" ht="13.5" customHeight="1">
      <c r="D78" s="128"/>
    </row>
    <row r="79" spans="1:8" ht="13.5" customHeight="1">
      <c r="D79" s="128"/>
    </row>
    <row r="82" spans="1:9" ht="13.5" customHeight="1">
      <c r="B82" s="83"/>
      <c r="C82" s="127"/>
      <c r="D82" s="82"/>
    </row>
    <row r="83" spans="1:9" ht="13.5" customHeight="1">
      <c r="D83" s="129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ht="13.5" customHeight="1">
      <c r="H123" s="53"/>
    </row>
    <row r="124" spans="1:9" ht="13.5" customHeight="1">
      <c r="H124" s="53"/>
    </row>
    <row r="125" spans="1:9" ht="13.5" customHeight="1">
      <c r="H125" s="53"/>
    </row>
    <row r="126" spans="1:9" ht="13.5" customHeight="1">
      <c r="H126" s="53"/>
    </row>
    <row r="127" spans="1:9" ht="13.5" customHeight="1">
      <c r="H127" s="53"/>
    </row>
    <row r="128" spans="1:9" ht="13.5" customHeight="1">
      <c r="H128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>
    <tabColor rgb="FFFFFF99"/>
  </sheetPr>
  <dimension ref="A1:I148"/>
  <sheetViews>
    <sheetView view="pageBreakPreview" zoomScaleNormal="115" zoomScaleSheetLayoutView="100" workbookViewId="0">
      <selection activeCell="D31" sqref="D31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75" customFormat="1" thickBot="1">
      <c r="A1" s="570" t="s">
        <v>156</v>
      </c>
      <c r="B1" s="571"/>
      <c r="C1" s="572" t="s">
        <v>2</v>
      </c>
      <c r="D1" s="743"/>
      <c r="E1" s="571"/>
      <c r="F1" s="573"/>
      <c r="G1" s="573"/>
      <c r="H1" s="574" t="s">
        <v>157</v>
      </c>
    </row>
    <row r="2" spans="1:9" s="575" customFormat="1" ht="12.75">
      <c r="A2" s="570"/>
      <c r="B2" s="571"/>
      <c r="C2" s="572"/>
      <c r="D2" s="572"/>
      <c r="E2" s="571"/>
      <c r="F2" s="573"/>
      <c r="G2" s="573"/>
      <c r="H2" s="572"/>
    </row>
    <row r="3" spans="1:9" s="575" customFormat="1" ht="12.75">
      <c r="A3" s="570" t="s">
        <v>158</v>
      </c>
      <c r="B3" s="571"/>
      <c r="C3" s="572" t="s">
        <v>642</v>
      </c>
      <c r="D3" s="572"/>
      <c r="E3" s="571"/>
      <c r="F3" s="573"/>
      <c r="G3" s="573"/>
      <c r="H3" s="572"/>
    </row>
    <row r="4" spans="1:9" ht="15">
      <c r="A4" s="65" t="s">
        <v>160</v>
      </c>
      <c r="B4" s="576"/>
      <c r="C4" s="577" t="s">
        <v>60</v>
      </c>
      <c r="D4" s="573"/>
      <c r="E4" s="576"/>
      <c r="F4" s="573"/>
      <c r="G4" s="573"/>
      <c r="H4" s="57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451111</v>
      </c>
      <c r="C9" s="75"/>
      <c r="D9" s="698" t="s">
        <v>553</v>
      </c>
      <c r="E9" s="77"/>
      <c r="F9" s="78"/>
      <c r="G9" s="79"/>
      <c r="H9" s="80">
        <f>SUM(H11:H22)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2.75">
      <c r="A11" s="84">
        <v>1</v>
      </c>
      <c r="B11" s="85"/>
      <c r="C11" s="587" t="s">
        <v>643</v>
      </c>
      <c r="D11" s="579" t="s">
        <v>644</v>
      </c>
      <c r="E11" s="584" t="s">
        <v>188</v>
      </c>
      <c r="F11" s="744">
        <v>306</v>
      </c>
      <c r="G11" s="1256"/>
      <c r="H11" s="90">
        <f>ROUND(F11*G11,2)</f>
        <v>0</v>
      </c>
      <c r="I11" s="1256"/>
    </row>
    <row r="12" spans="1:9" s="81" customFormat="1" ht="12.75">
      <c r="A12" s="84">
        <v>2</v>
      </c>
      <c r="B12" s="85"/>
      <c r="C12" s="587" t="s">
        <v>645</v>
      </c>
      <c r="D12" s="579" t="s">
        <v>646</v>
      </c>
      <c r="E12" s="584" t="s">
        <v>188</v>
      </c>
      <c r="F12" s="744">
        <v>8</v>
      </c>
      <c r="G12" s="1256"/>
      <c r="H12" s="90">
        <f t="shared" ref="H12:H22" si="0">ROUND(F12*G12,2)</f>
        <v>0</v>
      </c>
      <c r="I12" s="1256"/>
    </row>
    <row r="13" spans="1:9" ht="12.75">
      <c r="A13" s="84">
        <v>3</v>
      </c>
      <c r="B13" s="85"/>
      <c r="C13" s="587" t="s">
        <v>647</v>
      </c>
      <c r="D13" s="579" t="s">
        <v>648</v>
      </c>
      <c r="E13" s="584" t="s">
        <v>197</v>
      </c>
      <c r="F13" s="744">
        <v>54</v>
      </c>
      <c r="G13" s="1256"/>
      <c r="H13" s="90">
        <f t="shared" si="0"/>
        <v>0</v>
      </c>
      <c r="I13" s="1256"/>
    </row>
    <row r="14" spans="1:9" ht="12.75">
      <c r="A14" s="84">
        <v>4</v>
      </c>
      <c r="B14" s="85"/>
      <c r="C14" s="587" t="s">
        <v>649</v>
      </c>
      <c r="D14" s="579" t="s">
        <v>650</v>
      </c>
      <c r="E14" s="584" t="s">
        <v>197</v>
      </c>
      <c r="F14" s="744">
        <v>650</v>
      </c>
      <c r="G14" s="1256"/>
      <c r="H14" s="90">
        <f t="shared" si="0"/>
        <v>0</v>
      </c>
      <c r="I14" s="1256"/>
    </row>
    <row r="15" spans="1:9" ht="12.75">
      <c r="A15" s="84">
        <v>5</v>
      </c>
      <c r="B15" s="85"/>
      <c r="C15" s="587" t="s">
        <v>651</v>
      </c>
      <c r="D15" s="579" t="s">
        <v>652</v>
      </c>
      <c r="E15" s="584" t="s">
        <v>197</v>
      </c>
      <c r="F15" s="744">
        <v>12</v>
      </c>
      <c r="G15" s="1256"/>
      <c r="H15" s="90">
        <f t="shared" si="0"/>
        <v>0</v>
      </c>
      <c r="I15" s="1256"/>
    </row>
    <row r="16" spans="1:9" ht="12.75">
      <c r="A16" s="84">
        <v>6</v>
      </c>
      <c r="B16" s="85"/>
      <c r="C16" s="587" t="s">
        <v>653</v>
      </c>
      <c r="D16" s="579" t="s">
        <v>654</v>
      </c>
      <c r="E16" s="584" t="s">
        <v>180</v>
      </c>
      <c r="F16" s="744">
        <v>10</v>
      </c>
      <c r="G16" s="1256"/>
      <c r="H16" s="90">
        <f t="shared" si="0"/>
        <v>0</v>
      </c>
      <c r="I16" s="1256"/>
    </row>
    <row r="17" spans="1:9" ht="25.5">
      <c r="A17" s="84">
        <v>7</v>
      </c>
      <c r="B17" s="85"/>
      <c r="C17" s="587" t="s">
        <v>455</v>
      </c>
      <c r="D17" s="579" t="s">
        <v>589</v>
      </c>
      <c r="E17" s="584" t="s">
        <v>197</v>
      </c>
      <c r="F17" s="744">
        <v>4508</v>
      </c>
      <c r="G17" s="1256"/>
      <c r="H17" s="90">
        <f t="shared" si="0"/>
        <v>0</v>
      </c>
      <c r="I17" s="1256"/>
    </row>
    <row r="18" spans="1:9" ht="25.5">
      <c r="A18" s="84">
        <v>8</v>
      </c>
      <c r="B18" s="85"/>
      <c r="C18" s="745" t="s">
        <v>523</v>
      </c>
      <c r="D18" s="579" t="s">
        <v>524</v>
      </c>
      <c r="E18" s="584" t="s">
        <v>197</v>
      </c>
      <c r="F18" s="744">
        <v>4508</v>
      </c>
      <c r="G18" s="1256"/>
      <c r="H18" s="90">
        <f t="shared" si="0"/>
        <v>0</v>
      </c>
      <c r="I18" s="1256"/>
    </row>
    <row r="19" spans="1:9" ht="25.5">
      <c r="A19" s="84">
        <v>9</v>
      </c>
      <c r="B19" s="85"/>
      <c r="C19" s="587" t="s">
        <v>525</v>
      </c>
      <c r="D19" s="579" t="s">
        <v>526</v>
      </c>
      <c r="E19" s="584" t="s">
        <v>176</v>
      </c>
      <c r="F19" s="744">
        <v>1330</v>
      </c>
      <c r="G19" s="1256"/>
      <c r="H19" s="90">
        <f t="shared" si="0"/>
        <v>0</v>
      </c>
      <c r="I19" s="1256"/>
    </row>
    <row r="20" spans="1:9" ht="25.5">
      <c r="A20" s="84">
        <v>10</v>
      </c>
      <c r="B20" s="85"/>
      <c r="C20" s="587" t="s">
        <v>592</v>
      </c>
      <c r="D20" s="579" t="s">
        <v>593</v>
      </c>
      <c r="E20" s="584" t="s">
        <v>176</v>
      </c>
      <c r="F20" s="744">
        <v>743</v>
      </c>
      <c r="G20" s="1256"/>
      <c r="H20" s="90">
        <f t="shared" si="0"/>
        <v>0</v>
      </c>
      <c r="I20" s="1256"/>
    </row>
    <row r="21" spans="1:9" ht="12.75">
      <c r="A21" s="84">
        <v>11</v>
      </c>
      <c r="B21" s="85"/>
      <c r="C21" s="587" t="s">
        <v>655</v>
      </c>
      <c r="D21" s="579" t="s">
        <v>656</v>
      </c>
      <c r="E21" s="584" t="s">
        <v>188</v>
      </c>
      <c r="F21" s="744">
        <v>300</v>
      </c>
      <c r="G21" s="1256"/>
      <c r="H21" s="90">
        <f t="shared" si="0"/>
        <v>0</v>
      </c>
      <c r="I21" s="1256"/>
    </row>
    <row r="22" spans="1:9" ht="12.75">
      <c r="A22" s="84">
        <v>12</v>
      </c>
      <c r="B22" s="85"/>
      <c r="C22" s="581" t="s">
        <v>460</v>
      </c>
      <c r="D22" s="579" t="s">
        <v>657</v>
      </c>
      <c r="E22" s="584" t="s">
        <v>462</v>
      </c>
      <c r="F22" s="744">
        <v>3516.5</v>
      </c>
      <c r="G22" s="1256"/>
      <c r="H22" s="90">
        <f t="shared" si="0"/>
        <v>0</v>
      </c>
      <c r="I22" s="1256"/>
    </row>
    <row r="23" spans="1:9" ht="12.75">
      <c r="A23" s="92"/>
      <c r="B23" s="93"/>
      <c r="D23" s="746"/>
      <c r="E23" s="95"/>
      <c r="G23" s="53"/>
      <c r="H23" s="53"/>
      <c r="I23" s="96"/>
    </row>
    <row r="24" spans="1:9" ht="15">
      <c r="A24" s="92"/>
      <c r="B24" s="100"/>
      <c r="C24" s="101"/>
      <c r="D24" s="103" t="s">
        <v>181</v>
      </c>
      <c r="E24" s="104"/>
      <c r="F24" s="105"/>
      <c r="G24" s="106"/>
      <c r="H24" s="107">
        <f>H9</f>
        <v>0</v>
      </c>
    </row>
    <row r="25" spans="1:9" ht="13.5" customHeight="1">
      <c r="A25" s="92"/>
      <c r="B25" s="108"/>
      <c r="C25" s="109"/>
      <c r="D25" s="110"/>
      <c r="E25" s="92"/>
    </row>
    <row r="26" spans="1:9" s="52" customFormat="1" ht="12.75">
      <c r="A26" s="92"/>
      <c r="B26" s="92"/>
      <c r="C26" s="92"/>
      <c r="D26" s="53"/>
      <c r="E26" s="95"/>
      <c r="F26" s="54"/>
      <c r="G26" s="96"/>
      <c r="H26" s="54"/>
      <c r="I26" s="51"/>
    </row>
    <row r="27" spans="1:9" s="112" customFormat="1" ht="12.75">
      <c r="A27" s="92"/>
      <c r="B27" s="92"/>
      <c r="C27" s="92"/>
      <c r="D27" s="111"/>
      <c r="E27" s="100"/>
      <c r="F27" s="54"/>
      <c r="G27" s="96"/>
      <c r="H27" s="54"/>
      <c r="I27" s="51"/>
    </row>
    <row r="28" spans="1:9" ht="13.5" customHeight="1">
      <c r="A28" s="92"/>
      <c r="B28" s="92"/>
      <c r="C28" s="92"/>
      <c r="E28" s="100"/>
    </row>
    <row r="29" spans="1:9" ht="12.75">
      <c r="A29" s="92"/>
      <c r="B29" s="92"/>
      <c r="C29" s="92"/>
      <c r="E29" s="100"/>
      <c r="I29" s="113"/>
    </row>
    <row r="30" spans="1:9" ht="12.75">
      <c r="A30" s="92"/>
      <c r="B30" s="92"/>
      <c r="C30" s="92"/>
      <c r="E30" s="95"/>
    </row>
    <row r="31" spans="1:9" ht="12.75">
      <c r="A31" s="92"/>
      <c r="B31" s="92"/>
      <c r="C31" s="92"/>
      <c r="E31" s="95"/>
    </row>
    <row r="32" spans="1:9" ht="12.75">
      <c r="A32" s="92"/>
      <c r="B32" s="92"/>
      <c r="C32" s="92"/>
      <c r="E32" s="95"/>
    </row>
    <row r="33" spans="1:8" ht="12.75">
      <c r="A33" s="92"/>
      <c r="B33" s="92"/>
      <c r="C33" s="92"/>
      <c r="E33" s="95"/>
    </row>
    <row r="34" spans="1:8" ht="12.75">
      <c r="A34" s="92"/>
      <c r="B34" s="92"/>
      <c r="C34" s="92"/>
      <c r="D34" s="110"/>
      <c r="E34" s="95"/>
    </row>
    <row r="35" spans="1:8" ht="12.75">
      <c r="A35" s="92"/>
      <c r="B35" s="92"/>
      <c r="C35" s="92"/>
      <c r="D35" s="114"/>
      <c r="E35" s="95"/>
    </row>
    <row r="36" spans="1:8" ht="12.75">
      <c r="A36" s="92"/>
      <c r="B36" s="92"/>
      <c r="C36" s="92"/>
      <c r="D36" s="110"/>
      <c r="E36" s="92"/>
    </row>
    <row r="37" spans="1:8" ht="12.75">
      <c r="A37" s="92"/>
      <c r="B37" s="92"/>
      <c r="C37" s="92"/>
      <c r="D37" s="115"/>
      <c r="E37" s="95"/>
    </row>
    <row r="38" spans="1:8" ht="12.75">
      <c r="A38" s="92"/>
      <c r="B38" s="92"/>
      <c r="C38" s="92"/>
      <c r="D38" s="102"/>
      <c r="E38" s="95"/>
    </row>
    <row r="39" spans="1:8" s="52" customFormat="1" ht="12.75" customHeight="1">
      <c r="A39" s="92"/>
      <c r="B39" s="92"/>
      <c r="C39" s="92"/>
      <c r="D39" s="116"/>
      <c r="E39" s="95"/>
      <c r="F39" s="54"/>
      <c r="G39" s="96"/>
      <c r="H39" s="54"/>
    </row>
    <row r="40" spans="1:8" s="52" customFormat="1" ht="12.75">
      <c r="A40" s="92"/>
      <c r="B40" s="92"/>
      <c r="C40" s="92"/>
      <c r="D40" s="116"/>
      <c r="E40" s="95"/>
      <c r="F40" s="54"/>
      <c r="G40" s="96"/>
      <c r="H40" s="54"/>
    </row>
    <row r="41" spans="1:8" ht="12.75">
      <c r="A41" s="92"/>
      <c r="B41" s="100"/>
      <c r="C41" s="101"/>
      <c r="D41" s="116"/>
      <c r="E41" s="95"/>
    </row>
    <row r="42" spans="1:8" s="52" customFormat="1" ht="12.75" customHeight="1">
      <c r="A42" s="92"/>
      <c r="B42" s="100"/>
      <c r="C42" s="101"/>
      <c r="D42" s="102"/>
      <c r="E42" s="95"/>
      <c r="F42" s="54"/>
      <c r="G42" s="96"/>
      <c r="H42" s="54"/>
    </row>
    <row r="43" spans="1:8" ht="12.75">
      <c r="A43" s="92"/>
      <c r="B43" s="100"/>
      <c r="C43" s="101"/>
      <c r="D43" s="116"/>
      <c r="E43" s="95"/>
    </row>
    <row r="44" spans="1:8" ht="12.75">
      <c r="A44" s="92"/>
      <c r="B44" s="100"/>
      <c r="C44" s="101"/>
      <c r="D44" s="116"/>
      <c r="E44" s="95"/>
    </row>
    <row r="45" spans="1:8" ht="12.75">
      <c r="A45" s="92"/>
      <c r="B45" s="100"/>
      <c r="C45" s="101"/>
      <c r="D45" s="116"/>
      <c r="E45" s="95"/>
    </row>
    <row r="46" spans="1:8" ht="15.75">
      <c r="A46" s="92"/>
      <c r="B46" s="117"/>
      <c r="C46" s="118"/>
      <c r="D46" s="102"/>
      <c r="E46" s="119"/>
    </row>
    <row r="47" spans="1:8" ht="12.75">
      <c r="A47" s="92"/>
      <c r="B47" s="108"/>
      <c r="C47" s="120"/>
      <c r="D47" s="110"/>
      <c r="E47" s="92"/>
    </row>
    <row r="48" spans="1:8" s="52" customFormat="1" ht="12.75" customHeight="1">
      <c r="A48" s="92"/>
      <c r="B48" s="100"/>
      <c r="C48" s="101"/>
      <c r="D48" s="115"/>
      <c r="E48" s="95"/>
      <c r="F48" s="54"/>
      <c r="G48" s="96"/>
      <c r="H48" s="54"/>
    </row>
    <row r="49" spans="1:8" s="52" customFormat="1" ht="12.75" customHeight="1">
      <c r="A49" s="92"/>
      <c r="B49" s="117"/>
      <c r="C49" s="118"/>
      <c r="D49" s="102"/>
      <c r="E49" s="119"/>
      <c r="F49" s="54"/>
      <c r="G49" s="96"/>
      <c r="H49" s="54"/>
    </row>
    <row r="50" spans="1:8" ht="12.75">
      <c r="A50" s="92"/>
      <c r="B50" s="100"/>
      <c r="C50" s="101"/>
      <c r="D50" s="102"/>
      <c r="E50" s="95"/>
    </row>
    <row r="51" spans="1:8" ht="12.75">
      <c r="A51" s="92"/>
      <c r="B51" s="100"/>
      <c r="C51" s="101"/>
      <c r="D51" s="102"/>
      <c r="E51" s="95"/>
    </row>
    <row r="52" spans="1:8" ht="12.75">
      <c r="A52" s="92"/>
      <c r="B52" s="100"/>
      <c r="C52" s="101"/>
      <c r="D52" s="116"/>
      <c r="E52" s="95"/>
    </row>
    <row r="53" spans="1:8" ht="12.75">
      <c r="A53" s="92"/>
      <c r="B53" s="100"/>
      <c r="C53" s="101"/>
      <c r="D53" s="116"/>
      <c r="E53" s="95"/>
    </row>
    <row r="54" spans="1:8" ht="12.75">
      <c r="A54" s="92"/>
      <c r="B54" s="100"/>
      <c r="C54" s="101"/>
      <c r="D54" s="116"/>
      <c r="E54" s="95"/>
    </row>
    <row r="55" spans="1:8" ht="15.75">
      <c r="A55" s="92"/>
      <c r="B55" s="117"/>
      <c r="C55" s="118"/>
      <c r="D55" s="102"/>
      <c r="E55" s="119"/>
    </row>
    <row r="56" spans="1:8" ht="15.75">
      <c r="A56" s="92"/>
      <c r="B56" s="117"/>
      <c r="C56" s="118"/>
      <c r="D56" s="121"/>
      <c r="E56" s="119"/>
    </row>
    <row r="57" spans="1:8" ht="12.75">
      <c r="A57" s="92"/>
      <c r="B57" s="100"/>
      <c r="C57" s="101"/>
      <c r="D57" s="115"/>
      <c r="E57" s="95"/>
    </row>
    <row r="58" spans="1:8" ht="12.75">
      <c r="A58" s="92"/>
      <c r="B58" s="100"/>
      <c r="C58" s="101"/>
      <c r="D58" s="102"/>
      <c r="E58" s="95"/>
    </row>
    <row r="59" spans="1:8" ht="12.75">
      <c r="A59" s="92"/>
      <c r="B59" s="100"/>
      <c r="C59" s="101"/>
      <c r="D59" s="102"/>
      <c r="E59" s="95"/>
    </row>
    <row r="60" spans="1:8" ht="12.75">
      <c r="A60" s="92"/>
      <c r="B60" s="100"/>
      <c r="C60" s="101"/>
      <c r="D60" s="116"/>
      <c r="E60" s="95"/>
    </row>
    <row r="61" spans="1:8" ht="12.75">
      <c r="A61" s="92"/>
      <c r="B61" s="100"/>
      <c r="C61" s="101"/>
      <c r="D61" s="116"/>
      <c r="E61" s="95"/>
    </row>
    <row r="62" spans="1:8" ht="12.75">
      <c r="A62" s="92"/>
      <c r="B62" s="100"/>
      <c r="C62" s="101"/>
      <c r="D62" s="116"/>
      <c r="E62" s="95"/>
    </row>
    <row r="63" spans="1:8" ht="12.75">
      <c r="A63" s="92"/>
      <c r="B63" s="100"/>
      <c r="C63" s="101"/>
      <c r="D63" s="102"/>
      <c r="E63" s="95"/>
    </row>
    <row r="64" spans="1:8" ht="12.75">
      <c r="A64" s="92"/>
      <c r="B64" s="100"/>
      <c r="C64" s="101"/>
      <c r="D64" s="116"/>
      <c r="E64" s="95"/>
    </row>
    <row r="65" spans="1:8" ht="12.75">
      <c r="A65" s="92"/>
      <c r="B65" s="100"/>
      <c r="C65" s="101"/>
      <c r="D65" s="115"/>
      <c r="E65" s="95"/>
    </row>
    <row r="66" spans="1:8" ht="13.5" customHeight="1">
      <c r="A66" s="92"/>
      <c r="B66" s="100"/>
      <c r="C66" s="101"/>
      <c r="D66" s="102"/>
      <c r="E66" s="95"/>
    </row>
    <row r="67" spans="1:8" ht="13.5" customHeight="1">
      <c r="A67" s="92"/>
      <c r="B67" s="100"/>
      <c r="C67" s="101"/>
      <c r="D67" s="116"/>
      <c r="E67" s="95"/>
    </row>
    <row r="68" spans="1:8" s="52" customFormat="1" ht="12.75">
      <c r="A68" s="92"/>
      <c r="B68" s="100"/>
      <c r="C68" s="101"/>
      <c r="D68" s="116"/>
      <c r="E68" s="95"/>
      <c r="F68" s="54"/>
      <c r="G68" s="96"/>
      <c r="H68" s="54"/>
    </row>
    <row r="69" spans="1:8" s="52" customFormat="1" ht="12.75">
      <c r="A69" s="92"/>
      <c r="B69" s="100"/>
      <c r="C69" s="101"/>
      <c r="D69" s="116"/>
      <c r="E69" s="95"/>
      <c r="F69" s="54"/>
      <c r="G69" s="96"/>
      <c r="H69" s="54"/>
    </row>
    <row r="70" spans="1:8" s="52" customFormat="1" ht="12.75">
      <c r="A70" s="92"/>
      <c r="B70" s="100"/>
      <c r="C70" s="101"/>
      <c r="D70" s="102"/>
      <c r="E70" s="95"/>
      <c r="F70" s="54"/>
      <c r="G70" s="96"/>
      <c r="H70" s="54"/>
    </row>
    <row r="71" spans="1:8" ht="13.5" customHeight="1">
      <c r="A71" s="92"/>
      <c r="B71" s="100"/>
      <c r="C71" s="101"/>
      <c r="D71" s="116"/>
      <c r="E71" s="95"/>
    </row>
    <row r="72" spans="1:8" ht="13.5" customHeight="1">
      <c r="A72" s="92"/>
      <c r="B72" s="100"/>
      <c r="C72" s="101"/>
      <c r="D72" s="115"/>
      <c r="E72" s="95"/>
    </row>
    <row r="73" spans="1:8" s="52" customFormat="1" ht="12.75">
      <c r="A73" s="92"/>
      <c r="B73" s="95"/>
      <c r="C73" s="114"/>
      <c r="D73" s="122"/>
      <c r="E73" s="95"/>
      <c r="F73" s="54"/>
      <c r="G73" s="96"/>
      <c r="H73" s="54"/>
    </row>
    <row r="74" spans="1:8" s="52" customFormat="1" ht="12.75">
      <c r="A74" s="92"/>
      <c r="B74" s="95"/>
      <c r="C74" s="114"/>
      <c r="D74" s="114"/>
      <c r="E74" s="95"/>
      <c r="F74" s="54"/>
      <c r="G74" s="96"/>
      <c r="H74" s="54"/>
    </row>
    <row r="75" spans="1:8" s="52" customFormat="1" ht="12.75">
      <c r="A75" s="92"/>
      <c r="B75" s="108"/>
      <c r="C75" s="120"/>
      <c r="D75" s="110"/>
      <c r="E75" s="92"/>
      <c r="F75" s="54"/>
      <c r="G75" s="96"/>
      <c r="H75" s="54"/>
    </row>
    <row r="76" spans="1:8" s="52" customFormat="1" ht="12.75">
      <c r="A76" s="92"/>
      <c r="B76" s="100"/>
      <c r="C76" s="123"/>
      <c r="D76" s="116"/>
      <c r="E76" s="95"/>
      <c r="F76" s="54"/>
      <c r="G76" s="96"/>
      <c r="H76" s="54"/>
    </row>
    <row r="77" spans="1:8" s="52" customFormat="1" ht="12.75">
      <c r="A77" s="92"/>
      <c r="B77" s="100"/>
      <c r="C77" s="123"/>
      <c r="D77" s="116"/>
      <c r="E77" s="95"/>
      <c r="F77" s="54"/>
      <c r="G77" s="96"/>
      <c r="H77" s="54"/>
    </row>
    <row r="78" spans="1:8" s="52" customFormat="1" ht="12.75">
      <c r="A78" s="92"/>
      <c r="B78" s="95"/>
      <c r="C78" s="114"/>
      <c r="D78" s="122"/>
      <c r="E78" s="95"/>
      <c r="F78" s="54"/>
      <c r="G78" s="96"/>
      <c r="H78" s="54"/>
    </row>
    <row r="79" spans="1:8" s="52" customFormat="1" ht="12.75">
      <c r="A79" s="92"/>
      <c r="B79" s="95"/>
      <c r="C79" s="114"/>
      <c r="D79" s="114"/>
      <c r="E79" s="95"/>
      <c r="F79" s="54"/>
      <c r="G79" s="96"/>
      <c r="H79" s="54"/>
    </row>
    <row r="80" spans="1:8" s="52" customFormat="1" ht="12.75">
      <c r="A80" s="92"/>
      <c r="B80" s="108"/>
      <c r="C80" s="120"/>
      <c r="D80" s="110"/>
      <c r="E80" s="92"/>
      <c r="F80" s="54"/>
      <c r="G80" s="96"/>
      <c r="H80" s="54"/>
    </row>
    <row r="81" spans="1:8" ht="13.5" customHeight="1">
      <c r="A81" s="92"/>
      <c r="B81" s="108"/>
      <c r="C81" s="120"/>
      <c r="D81" s="110"/>
      <c r="E81" s="92"/>
    </row>
    <row r="82" spans="1:8" s="52" customFormat="1" ht="12.75">
      <c r="A82" s="92"/>
      <c r="B82" s="100"/>
      <c r="C82" s="123"/>
      <c r="D82" s="115"/>
      <c r="E82" s="95"/>
      <c r="F82" s="54"/>
      <c r="G82" s="96"/>
      <c r="H82" s="54"/>
    </row>
    <row r="83" spans="1:8" s="52" customFormat="1" ht="12.75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100"/>
      <c r="C84" s="123"/>
      <c r="D84" s="115"/>
      <c r="E84" s="95"/>
    </row>
    <row r="85" spans="1:8" ht="13.5" customHeight="1">
      <c r="A85" s="92"/>
      <c r="B85" s="100"/>
      <c r="C85" s="123"/>
      <c r="D85" s="115"/>
      <c r="E85" s="95"/>
    </row>
    <row r="86" spans="1:8" s="52" customFormat="1" ht="12.75">
      <c r="A86" s="92"/>
      <c r="B86" s="100"/>
      <c r="C86" s="123"/>
      <c r="D86" s="115"/>
      <c r="E86" s="95"/>
      <c r="F86" s="54"/>
      <c r="G86" s="96"/>
      <c r="H86" s="54"/>
    </row>
    <row r="87" spans="1:8" s="52" customFormat="1" ht="12.75">
      <c r="A87" s="92"/>
      <c r="B87" s="100"/>
      <c r="C87" s="123"/>
      <c r="D87" s="116"/>
      <c r="E87" s="95"/>
      <c r="F87" s="54"/>
      <c r="G87" s="96"/>
      <c r="H87" s="54"/>
    </row>
    <row r="88" spans="1:8" ht="13.5" customHeight="1">
      <c r="A88" s="92"/>
      <c r="B88" s="95"/>
      <c r="C88" s="114"/>
      <c r="D88" s="114"/>
      <c r="E88" s="95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3" spans="1:8" ht="13.5" customHeight="1">
      <c r="B93" s="73"/>
      <c r="C93" s="125"/>
      <c r="D93" s="126"/>
      <c r="E93" s="124"/>
    </row>
    <row r="94" spans="1:8" ht="13.5" customHeight="1">
      <c r="B94" s="83"/>
      <c r="C94" s="127"/>
      <c r="D94" s="82"/>
    </row>
    <row r="95" spans="1:8" s="52" customFormat="1" ht="12.75">
      <c r="A95" s="124"/>
      <c r="B95" s="72"/>
      <c r="C95" s="53"/>
      <c r="D95" s="128"/>
      <c r="E95" s="72"/>
      <c r="F95" s="54"/>
      <c r="G95" s="96"/>
      <c r="H95" s="54"/>
    </row>
    <row r="96" spans="1:8" ht="13.5" customHeight="1">
      <c r="D96" s="128"/>
    </row>
    <row r="97" spans="1:9" ht="13.5" customHeight="1">
      <c r="D97" s="128"/>
    </row>
    <row r="98" spans="1:9" ht="13.5" customHeight="1">
      <c r="D98" s="128"/>
    </row>
    <row r="99" spans="1:9" ht="13.5" customHeight="1">
      <c r="D99" s="128"/>
    </row>
    <row r="102" spans="1:9" ht="13.5" customHeight="1">
      <c r="B102" s="83"/>
      <c r="C102" s="127"/>
      <c r="D102" s="82"/>
    </row>
    <row r="103" spans="1:9" ht="13.5" customHeight="1">
      <c r="D103" s="129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ht="13.5" customHeight="1">
      <c r="H143" s="53"/>
    </row>
    <row r="144" spans="1:9" ht="13.5" customHeight="1">
      <c r="H144" s="53"/>
    </row>
    <row r="145" spans="8:8" ht="13.5" customHeight="1">
      <c r="H145" s="53"/>
    </row>
    <row r="146" spans="8:8" ht="13.5" customHeight="1">
      <c r="H146" s="53"/>
    </row>
    <row r="147" spans="8:8" ht="13.5" customHeight="1">
      <c r="H147" s="53"/>
    </row>
    <row r="148" spans="8:8" ht="13.5" customHeight="1">
      <c r="H148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9">
    <tabColor rgb="FFFFFF99"/>
  </sheetPr>
  <dimension ref="A1:I135"/>
  <sheetViews>
    <sheetView view="pageBreakPreview" topLeftCell="A7" zoomScaleNormal="115" zoomScaleSheetLayoutView="100" workbookViewId="0">
      <selection activeCell="D16" sqref="D16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1.42578125" style="54" bestFit="1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75" customFormat="1" thickBot="1">
      <c r="A1" s="570" t="s">
        <v>156</v>
      </c>
      <c r="B1" s="571"/>
      <c r="C1" s="572" t="s">
        <v>2</v>
      </c>
      <c r="D1" s="572"/>
      <c r="E1" s="571"/>
      <c r="F1" s="573"/>
      <c r="G1" s="573"/>
      <c r="H1" s="574" t="s">
        <v>157</v>
      </c>
    </row>
    <row r="2" spans="1:9" s="575" customFormat="1" ht="12.75">
      <c r="A2" s="570"/>
      <c r="B2" s="571"/>
      <c r="C2" s="572"/>
      <c r="D2" s="572"/>
      <c r="E2" s="571"/>
      <c r="F2" s="573"/>
      <c r="G2" s="573"/>
      <c r="H2" s="572"/>
    </row>
    <row r="3" spans="1:9" s="575" customFormat="1" ht="12.75">
      <c r="A3" s="570" t="s">
        <v>158</v>
      </c>
      <c r="B3" s="571"/>
      <c r="C3" s="572" t="s">
        <v>61</v>
      </c>
      <c r="D3" s="572"/>
      <c r="E3" s="571"/>
      <c r="F3" s="573"/>
      <c r="G3" s="573"/>
      <c r="H3" s="572"/>
    </row>
    <row r="4" spans="1:9" ht="12.75">
      <c r="A4" s="65" t="s">
        <v>183</v>
      </c>
      <c r="B4" s="576"/>
      <c r="C4" s="695" t="s">
        <v>658</v>
      </c>
      <c r="D4" s="573"/>
      <c r="E4" s="576"/>
      <c r="F4" s="573"/>
      <c r="G4" s="573"/>
      <c r="H4" s="57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10">
        <v>451111</v>
      </c>
      <c r="C9" s="313"/>
      <c r="D9" s="698" t="s">
        <v>553</v>
      </c>
      <c r="E9" s="77"/>
      <c r="F9" s="78"/>
      <c r="G9" s="79"/>
      <c r="H9" s="80">
        <f>SUM(H11:H20)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2.75">
      <c r="A11" s="84">
        <v>1</v>
      </c>
      <c r="B11" s="84"/>
      <c r="C11" s="581" t="s">
        <v>659</v>
      </c>
      <c r="D11" s="579" t="s">
        <v>660</v>
      </c>
      <c r="E11" s="84" t="s">
        <v>180</v>
      </c>
      <c r="F11" s="446">
        <v>12</v>
      </c>
      <c r="G11" s="1257"/>
      <c r="H11" s="90">
        <f>ROUND(F11*G11,2)</f>
        <v>0</v>
      </c>
      <c r="I11" s="1257"/>
    </row>
    <row r="12" spans="1:9" s="81" customFormat="1" ht="12.75">
      <c r="A12" s="84">
        <v>2</v>
      </c>
      <c r="B12" s="84"/>
      <c r="C12" s="736" t="s">
        <v>653</v>
      </c>
      <c r="D12" s="580" t="s">
        <v>654</v>
      </c>
      <c r="E12" s="84" t="s">
        <v>180</v>
      </c>
      <c r="F12" s="446">
        <v>8</v>
      </c>
      <c r="G12" s="1257"/>
      <c r="H12" s="90">
        <f t="shared" ref="H12:H20" si="0">ROUND(F12*G12,2)</f>
        <v>0</v>
      </c>
      <c r="I12" s="1257"/>
    </row>
    <row r="13" spans="1:9" s="81" customFormat="1" ht="12.75">
      <c r="A13" s="738">
        <v>3</v>
      </c>
      <c r="B13" s="738"/>
      <c r="C13" s="739" t="s">
        <v>661</v>
      </c>
      <c r="D13" s="740" t="s">
        <v>662</v>
      </c>
      <c r="E13" s="738" t="s">
        <v>180</v>
      </c>
      <c r="F13" s="737">
        <v>10241</v>
      </c>
      <c r="G13" s="1258"/>
      <c r="H13" s="90">
        <f t="shared" si="0"/>
        <v>0</v>
      </c>
      <c r="I13" s="1258"/>
    </row>
    <row r="14" spans="1:9" s="81" customFormat="1" ht="25.5">
      <c r="A14" s="1521" t="s">
        <v>194</v>
      </c>
      <c r="B14" s="1522"/>
      <c r="C14" s="1523" t="s">
        <v>455</v>
      </c>
      <c r="D14" s="1524" t="s">
        <v>589</v>
      </c>
      <c r="E14" s="1525" t="s">
        <v>197</v>
      </c>
      <c r="F14" s="1526">
        <v>20062</v>
      </c>
      <c r="G14" s="1527"/>
      <c r="H14" s="1528">
        <f t="shared" si="0"/>
        <v>0</v>
      </c>
      <c r="I14" s="1527"/>
    </row>
    <row r="15" spans="1:9" ht="25.5">
      <c r="A15" s="138" t="s">
        <v>198</v>
      </c>
      <c r="B15" s="85"/>
      <c r="C15" s="587" t="s">
        <v>521</v>
      </c>
      <c r="D15" s="579" t="s">
        <v>522</v>
      </c>
      <c r="E15" s="729" t="s">
        <v>197</v>
      </c>
      <c r="F15" s="730">
        <v>19177</v>
      </c>
      <c r="G15" s="1253"/>
      <c r="H15" s="90">
        <f t="shared" si="0"/>
        <v>0</v>
      </c>
      <c r="I15" s="1253"/>
    </row>
    <row r="16" spans="1:9" ht="25.5">
      <c r="A16" s="138" t="s">
        <v>201</v>
      </c>
      <c r="B16" s="85"/>
      <c r="C16" s="736" t="s">
        <v>525</v>
      </c>
      <c r="D16" s="580" t="s">
        <v>526</v>
      </c>
      <c r="E16" s="729" t="s">
        <v>176</v>
      </c>
      <c r="F16" s="730">
        <v>3250</v>
      </c>
      <c r="G16" s="1253"/>
      <c r="H16" s="90">
        <f t="shared" si="0"/>
        <v>0</v>
      </c>
      <c r="I16" s="1253"/>
    </row>
    <row r="17" spans="1:9" ht="25.5">
      <c r="A17" s="138" t="s">
        <v>204</v>
      </c>
      <c r="B17" s="85"/>
      <c r="C17" s="583" t="s">
        <v>663</v>
      </c>
      <c r="D17" s="579" t="s">
        <v>664</v>
      </c>
      <c r="E17" s="729" t="s">
        <v>188</v>
      </c>
      <c r="F17" s="730">
        <v>3835.5</v>
      </c>
      <c r="G17" s="1253"/>
      <c r="H17" s="90">
        <f t="shared" si="0"/>
        <v>0</v>
      </c>
      <c r="I17" s="1253"/>
    </row>
    <row r="18" spans="1:9" ht="25.5">
      <c r="A18" s="138" t="s">
        <v>207</v>
      </c>
      <c r="B18" s="85"/>
      <c r="C18" s="741" t="s">
        <v>665</v>
      </c>
      <c r="D18" s="580" t="s">
        <v>666</v>
      </c>
      <c r="E18" s="729" t="s">
        <v>188</v>
      </c>
      <c r="F18" s="730">
        <v>17299.5</v>
      </c>
      <c r="G18" s="1253"/>
      <c r="H18" s="90">
        <f t="shared" si="0"/>
        <v>0</v>
      </c>
      <c r="I18" s="1253"/>
    </row>
    <row r="19" spans="1:9" ht="25.5">
      <c r="A19" s="138" t="s">
        <v>209</v>
      </c>
      <c r="B19" s="85"/>
      <c r="C19" s="736" t="s">
        <v>667</v>
      </c>
      <c r="D19" s="580" t="s">
        <v>668</v>
      </c>
      <c r="E19" s="729" t="s">
        <v>176</v>
      </c>
      <c r="F19" s="730">
        <v>6430</v>
      </c>
      <c r="G19" s="1253"/>
      <c r="H19" s="90">
        <f t="shared" si="0"/>
        <v>0</v>
      </c>
      <c r="I19" s="1253"/>
    </row>
    <row r="20" spans="1:9" ht="12.75">
      <c r="A20" s="1521" t="s">
        <v>211</v>
      </c>
      <c r="B20" s="1522"/>
      <c r="C20" s="1523" t="s">
        <v>460</v>
      </c>
      <c r="D20" s="1524" t="s">
        <v>657</v>
      </c>
      <c r="E20" s="1529" t="s">
        <v>462</v>
      </c>
      <c r="F20" s="1530">
        <v>56777.4</v>
      </c>
      <c r="G20" s="1527"/>
      <c r="H20" s="1528">
        <f t="shared" si="0"/>
        <v>0</v>
      </c>
      <c r="I20" s="1527"/>
    </row>
    <row r="21" spans="1:9" ht="16.5" customHeight="1">
      <c r="A21" s="176"/>
      <c r="B21" s="97"/>
      <c r="C21" s="582"/>
      <c r="D21" s="742"/>
      <c r="E21" s="576"/>
      <c r="F21" s="291"/>
      <c r="G21" s="79"/>
      <c r="H21" s="424"/>
    </row>
    <row r="22" spans="1:9" ht="15">
      <c r="A22" s="92"/>
      <c r="B22" s="95"/>
      <c r="C22" s="114"/>
      <c r="D22" s="103" t="s">
        <v>181</v>
      </c>
      <c r="E22" s="104"/>
      <c r="F22" s="105"/>
      <c r="G22" s="106"/>
      <c r="H22" s="107">
        <f>H9</f>
        <v>0</v>
      </c>
    </row>
    <row r="23" spans="1:9" ht="12.75">
      <c r="A23" s="92"/>
      <c r="B23" s="108"/>
      <c r="C23" s="109"/>
      <c r="D23" s="110"/>
      <c r="E23" s="92"/>
    </row>
    <row r="24" spans="1:9" ht="12.75">
      <c r="A24" s="92"/>
      <c r="B24" s="108"/>
      <c r="C24" s="109"/>
      <c r="E24" s="95"/>
    </row>
    <row r="25" spans="1:9" ht="12.75">
      <c r="A25" s="92"/>
      <c r="B25" s="108"/>
      <c r="C25" s="109"/>
      <c r="D25" s="110"/>
      <c r="E25" s="95"/>
    </row>
    <row r="26" spans="1:9" s="52" customFormat="1" ht="12.75" customHeight="1">
      <c r="A26" s="92"/>
      <c r="B26" s="108"/>
      <c r="C26" s="109"/>
      <c r="D26" s="110"/>
      <c r="E26" s="95"/>
      <c r="F26" s="54"/>
      <c r="G26" s="96"/>
      <c r="H26" s="54"/>
    </row>
    <row r="27" spans="1:9" s="52" customFormat="1" ht="12.75">
      <c r="A27" s="92"/>
      <c r="B27" s="108"/>
      <c r="C27" s="109"/>
      <c r="D27" s="110"/>
      <c r="E27" s="95"/>
      <c r="F27" s="54"/>
      <c r="G27" s="96"/>
      <c r="H27" s="54"/>
    </row>
    <row r="28" spans="1:9" ht="12.75">
      <c r="A28" s="92"/>
      <c r="B28" s="108"/>
      <c r="C28" s="109"/>
      <c r="D28" s="110"/>
      <c r="E28" s="95"/>
    </row>
    <row r="29" spans="1:9" s="52" customFormat="1" ht="12.75" customHeight="1">
      <c r="A29" s="92"/>
      <c r="B29" s="108"/>
      <c r="C29" s="109"/>
      <c r="D29" s="110"/>
      <c r="E29" s="95"/>
      <c r="F29" s="54"/>
      <c r="G29" s="96"/>
      <c r="H29" s="54"/>
    </row>
    <row r="30" spans="1:9" ht="12.75">
      <c r="A30" s="92"/>
      <c r="B30" s="100"/>
      <c r="C30" s="101"/>
      <c r="D30" s="116"/>
      <c r="E30" s="95"/>
    </row>
    <row r="31" spans="1:9" ht="12.75">
      <c r="A31" s="92"/>
      <c r="B31" s="100"/>
      <c r="C31" s="101"/>
      <c r="D31" s="116"/>
      <c r="E31" s="95"/>
    </row>
    <row r="32" spans="1:9" ht="12.75">
      <c r="A32" s="92"/>
      <c r="B32" s="100"/>
      <c r="C32" s="101"/>
      <c r="D32" s="116"/>
      <c r="E32" s="95"/>
    </row>
    <row r="33" spans="1:9" ht="15.75">
      <c r="A33" s="92"/>
      <c r="B33" s="117"/>
      <c r="C33" s="118"/>
      <c r="D33" s="102"/>
      <c r="E33" s="119"/>
    </row>
    <row r="34" spans="1:9" ht="12.75">
      <c r="A34" s="92"/>
      <c r="B34" s="108"/>
      <c r="C34" s="120"/>
      <c r="D34" s="110"/>
      <c r="E34" s="92"/>
    </row>
    <row r="35" spans="1:9" s="52" customFormat="1" ht="12.75" customHeight="1">
      <c r="A35" s="92"/>
      <c r="B35" s="100"/>
      <c r="C35" s="101"/>
      <c r="D35" s="115"/>
      <c r="E35" s="95"/>
      <c r="F35" s="54"/>
      <c r="G35" s="96"/>
      <c r="H35" s="54"/>
    </row>
    <row r="36" spans="1:9" s="52" customFormat="1" ht="12.75" customHeight="1">
      <c r="A36" s="92"/>
      <c r="B36" s="117"/>
      <c r="C36" s="118"/>
      <c r="D36" s="102"/>
      <c r="E36" s="119"/>
      <c r="F36" s="54"/>
      <c r="G36" s="96"/>
      <c r="H36" s="54"/>
    </row>
    <row r="37" spans="1:9" ht="12.75">
      <c r="A37" s="92"/>
      <c r="B37" s="100"/>
      <c r="C37" s="101"/>
      <c r="D37" s="102"/>
      <c r="E37" s="95"/>
    </row>
    <row r="38" spans="1:9" ht="12.75">
      <c r="A38" s="92"/>
      <c r="B38" s="100"/>
      <c r="C38" s="101"/>
      <c r="D38" s="102"/>
      <c r="E38" s="95"/>
    </row>
    <row r="39" spans="1:9" s="54" customFormat="1" ht="12.75">
      <c r="A39" s="92"/>
      <c r="B39" s="100"/>
      <c r="C39" s="101"/>
      <c r="D39" s="116"/>
      <c r="E39" s="95"/>
      <c r="G39" s="96"/>
      <c r="I39" s="51"/>
    </row>
    <row r="40" spans="1:9" s="54" customFormat="1" ht="12.75">
      <c r="A40" s="92"/>
      <c r="B40" s="100"/>
      <c r="C40" s="101"/>
      <c r="D40" s="116"/>
      <c r="E40" s="95"/>
      <c r="G40" s="96"/>
      <c r="I40" s="51"/>
    </row>
    <row r="41" spans="1:9" s="54" customFormat="1" ht="12.75">
      <c r="A41" s="92"/>
      <c r="B41" s="100"/>
      <c r="C41" s="101"/>
      <c r="D41" s="116"/>
      <c r="E41" s="95"/>
      <c r="G41" s="96"/>
      <c r="I41" s="51"/>
    </row>
    <row r="42" spans="1:9" s="54" customFormat="1" ht="15.75">
      <c r="A42" s="92"/>
      <c r="B42" s="117"/>
      <c r="C42" s="118"/>
      <c r="D42" s="102"/>
      <c r="E42" s="119"/>
      <c r="G42" s="96"/>
      <c r="I42" s="51"/>
    </row>
    <row r="43" spans="1:9" s="54" customFormat="1" ht="15.75">
      <c r="A43" s="92"/>
      <c r="B43" s="117"/>
      <c r="C43" s="118"/>
      <c r="D43" s="121"/>
      <c r="E43" s="119"/>
      <c r="G43" s="96"/>
      <c r="I43" s="51"/>
    </row>
    <row r="44" spans="1:9" s="54" customFormat="1" ht="12.75">
      <c r="A44" s="92"/>
      <c r="B44" s="100"/>
      <c r="C44" s="101"/>
      <c r="D44" s="115"/>
      <c r="E44" s="95"/>
      <c r="G44" s="96"/>
      <c r="I44" s="51"/>
    </row>
    <row r="45" spans="1:9" s="54" customFormat="1" ht="12.75">
      <c r="A45" s="92"/>
      <c r="B45" s="100"/>
      <c r="C45" s="101"/>
      <c r="D45" s="102"/>
      <c r="E45" s="95"/>
      <c r="G45" s="96"/>
      <c r="I45" s="51"/>
    </row>
    <row r="46" spans="1:9" s="54" customFormat="1" ht="12.75">
      <c r="A46" s="92"/>
      <c r="B46" s="100"/>
      <c r="C46" s="101"/>
      <c r="D46" s="102"/>
      <c r="E46" s="95"/>
      <c r="G46" s="96"/>
      <c r="I46" s="51"/>
    </row>
    <row r="47" spans="1:9" s="54" customFormat="1" ht="12.75">
      <c r="A47" s="92"/>
      <c r="B47" s="100"/>
      <c r="C47" s="101"/>
      <c r="D47" s="116"/>
      <c r="E47" s="95"/>
      <c r="G47" s="96"/>
      <c r="I47" s="51"/>
    </row>
    <row r="48" spans="1:9" s="54" customFormat="1" ht="12.75">
      <c r="A48" s="92"/>
      <c r="B48" s="100"/>
      <c r="C48" s="101"/>
      <c r="D48" s="116"/>
      <c r="E48" s="95"/>
      <c r="G48" s="96"/>
      <c r="I48" s="51"/>
    </row>
    <row r="49" spans="1:9" s="54" customFormat="1" ht="12.75">
      <c r="A49" s="92"/>
      <c r="B49" s="100"/>
      <c r="C49" s="101"/>
      <c r="D49" s="116"/>
      <c r="E49" s="95"/>
      <c r="G49" s="96"/>
      <c r="I49" s="51"/>
    </row>
    <row r="50" spans="1:9" s="54" customFormat="1" ht="12.75">
      <c r="A50" s="92"/>
      <c r="B50" s="100"/>
      <c r="C50" s="101"/>
      <c r="D50" s="102"/>
      <c r="E50" s="95"/>
      <c r="G50" s="96"/>
      <c r="I50" s="51"/>
    </row>
    <row r="51" spans="1:9" s="54" customFormat="1" ht="12.75">
      <c r="A51" s="92"/>
      <c r="B51" s="100"/>
      <c r="C51" s="101"/>
      <c r="D51" s="116"/>
      <c r="E51" s="95"/>
      <c r="G51" s="96"/>
      <c r="I51" s="51"/>
    </row>
    <row r="52" spans="1:9" s="54" customFormat="1" ht="12.75">
      <c r="A52" s="92"/>
      <c r="B52" s="100"/>
      <c r="C52" s="101"/>
      <c r="D52" s="115"/>
      <c r="E52" s="95"/>
      <c r="G52" s="96"/>
      <c r="I52" s="51"/>
    </row>
    <row r="53" spans="1:9" s="54" customFormat="1" ht="13.5" customHeight="1">
      <c r="A53" s="92"/>
      <c r="B53" s="100"/>
      <c r="C53" s="101"/>
      <c r="D53" s="102"/>
      <c r="E53" s="95"/>
      <c r="G53" s="96"/>
      <c r="I53" s="51"/>
    </row>
    <row r="54" spans="1:9" s="54" customFormat="1" ht="13.5" customHeight="1">
      <c r="A54" s="92"/>
      <c r="B54" s="100"/>
      <c r="C54" s="101"/>
      <c r="D54" s="116"/>
      <c r="E54" s="95"/>
      <c r="G54" s="96"/>
      <c r="I54" s="51"/>
    </row>
    <row r="55" spans="1:9" s="52" customFormat="1" ht="12.75">
      <c r="A55" s="92"/>
      <c r="B55" s="100"/>
      <c r="C55" s="101"/>
      <c r="D55" s="116"/>
      <c r="E55" s="95"/>
      <c r="F55" s="54"/>
      <c r="G55" s="96"/>
      <c r="H55" s="54"/>
    </row>
    <row r="56" spans="1:9" s="52" customFormat="1" ht="12.75">
      <c r="A56" s="92"/>
      <c r="B56" s="100"/>
      <c r="C56" s="101"/>
      <c r="D56" s="116"/>
      <c r="E56" s="95"/>
      <c r="F56" s="54"/>
      <c r="G56" s="96"/>
      <c r="H56" s="54"/>
    </row>
    <row r="57" spans="1:9" s="52" customFormat="1" ht="12.75">
      <c r="A57" s="92"/>
      <c r="B57" s="100"/>
      <c r="C57" s="101"/>
      <c r="D57" s="102"/>
      <c r="E57" s="95"/>
      <c r="F57" s="54"/>
      <c r="G57" s="96"/>
      <c r="H57" s="54"/>
    </row>
    <row r="58" spans="1:9" ht="13.5" customHeight="1">
      <c r="A58" s="92"/>
      <c r="B58" s="100"/>
      <c r="C58" s="101"/>
      <c r="D58" s="116"/>
      <c r="E58" s="95"/>
    </row>
    <row r="59" spans="1:9" ht="13.5" customHeight="1">
      <c r="A59" s="92"/>
      <c r="B59" s="100"/>
      <c r="C59" s="101"/>
      <c r="D59" s="115"/>
      <c r="E59" s="95"/>
    </row>
    <row r="60" spans="1:9" s="52" customFormat="1" ht="12.75">
      <c r="A60" s="92"/>
      <c r="B60" s="95"/>
      <c r="C60" s="114"/>
      <c r="D60" s="122"/>
      <c r="E60" s="95"/>
      <c r="F60" s="54"/>
      <c r="G60" s="96"/>
      <c r="H60" s="54"/>
    </row>
    <row r="61" spans="1:9" s="52" customFormat="1" ht="12.75">
      <c r="A61" s="92"/>
      <c r="B61" s="95"/>
      <c r="C61" s="114"/>
      <c r="D61" s="114"/>
      <c r="E61" s="95"/>
      <c r="F61" s="54"/>
      <c r="G61" s="96"/>
      <c r="H61" s="54"/>
    </row>
    <row r="62" spans="1:9" s="52" customFormat="1" ht="12.75">
      <c r="A62" s="92"/>
      <c r="B62" s="108"/>
      <c r="C62" s="120"/>
      <c r="D62" s="110"/>
      <c r="E62" s="92"/>
      <c r="F62" s="54"/>
      <c r="G62" s="96"/>
      <c r="H62" s="54"/>
    </row>
    <row r="63" spans="1:9" s="52" customFormat="1" ht="12.75">
      <c r="A63" s="92"/>
      <c r="B63" s="100"/>
      <c r="C63" s="123"/>
      <c r="D63" s="116"/>
      <c r="E63" s="95"/>
      <c r="F63" s="54"/>
      <c r="G63" s="96"/>
      <c r="H63" s="54"/>
    </row>
    <row r="64" spans="1:9" s="52" customFormat="1" ht="12.75">
      <c r="A64" s="92"/>
      <c r="B64" s="100"/>
      <c r="C64" s="123"/>
      <c r="D64" s="116"/>
      <c r="E64" s="95"/>
      <c r="F64" s="54"/>
      <c r="G64" s="96"/>
      <c r="H64" s="54"/>
    </row>
    <row r="65" spans="1:8" s="52" customFormat="1" ht="12.75">
      <c r="A65" s="92"/>
      <c r="B65" s="95"/>
      <c r="C65" s="114"/>
      <c r="D65" s="122"/>
      <c r="E65" s="95"/>
      <c r="F65" s="54"/>
      <c r="G65" s="96"/>
      <c r="H65" s="54"/>
    </row>
    <row r="66" spans="1:8" s="52" customFormat="1" ht="12.75">
      <c r="A66" s="92"/>
      <c r="B66" s="95"/>
      <c r="C66" s="114"/>
      <c r="D66" s="114"/>
      <c r="E66" s="95"/>
      <c r="F66" s="54"/>
      <c r="G66" s="96"/>
      <c r="H66" s="54"/>
    </row>
    <row r="67" spans="1:8" s="52" customFormat="1" ht="12.75">
      <c r="A67" s="92"/>
      <c r="B67" s="108"/>
      <c r="C67" s="120"/>
      <c r="D67" s="110"/>
      <c r="E67" s="92"/>
      <c r="F67" s="54"/>
      <c r="G67" s="96"/>
      <c r="H67" s="54"/>
    </row>
    <row r="68" spans="1:8" ht="13.5" customHeight="1">
      <c r="A68" s="92"/>
      <c r="B68" s="108"/>
      <c r="C68" s="120"/>
      <c r="D68" s="110"/>
      <c r="E68" s="92"/>
    </row>
    <row r="69" spans="1:8" s="52" customFormat="1" ht="12.75">
      <c r="A69" s="92"/>
      <c r="B69" s="100"/>
      <c r="C69" s="123"/>
      <c r="D69" s="115"/>
      <c r="E69" s="95"/>
      <c r="F69" s="54"/>
      <c r="G69" s="96"/>
      <c r="H69" s="54"/>
    </row>
    <row r="70" spans="1:8" s="52" customFormat="1" ht="12.75">
      <c r="A70" s="92"/>
      <c r="B70" s="100"/>
      <c r="C70" s="123"/>
      <c r="D70" s="116"/>
      <c r="E70" s="95"/>
      <c r="F70" s="54"/>
      <c r="G70" s="96"/>
      <c r="H70" s="54"/>
    </row>
    <row r="71" spans="1:8" ht="13.5" customHeight="1">
      <c r="A71" s="92"/>
      <c r="B71" s="100"/>
      <c r="C71" s="123"/>
      <c r="D71" s="115"/>
      <c r="E71" s="95"/>
    </row>
    <row r="72" spans="1:8" ht="13.5" customHeight="1">
      <c r="A72" s="92"/>
      <c r="B72" s="100"/>
      <c r="C72" s="123"/>
      <c r="D72" s="115"/>
      <c r="E72" s="95"/>
    </row>
    <row r="73" spans="1:8" s="52" customFormat="1" ht="12.75">
      <c r="A73" s="92"/>
      <c r="B73" s="100"/>
      <c r="C73" s="123"/>
      <c r="D73" s="115"/>
      <c r="E73" s="95"/>
      <c r="F73" s="54"/>
      <c r="G73" s="96"/>
      <c r="H73" s="54"/>
    </row>
    <row r="74" spans="1:8" s="52" customFormat="1" ht="12.75">
      <c r="A74" s="92"/>
      <c r="B74" s="100"/>
      <c r="C74" s="123"/>
      <c r="D74" s="116"/>
      <c r="E74" s="95"/>
      <c r="F74" s="54"/>
      <c r="G74" s="96"/>
      <c r="H74" s="54"/>
    </row>
    <row r="75" spans="1:8" ht="13.5" customHeight="1">
      <c r="A75" s="92"/>
      <c r="B75" s="95"/>
      <c r="C75" s="114"/>
      <c r="D75" s="114"/>
      <c r="E75" s="95"/>
    </row>
    <row r="76" spans="1:8" ht="13.5" customHeight="1">
      <c r="B76" s="73"/>
      <c r="C76" s="125"/>
      <c r="D76" s="126"/>
      <c r="E76" s="124"/>
    </row>
    <row r="77" spans="1:8" ht="13.5" customHeight="1">
      <c r="B77" s="83"/>
      <c r="C77" s="127"/>
      <c r="D77" s="82"/>
    </row>
    <row r="80" spans="1:8" ht="13.5" customHeight="1">
      <c r="B80" s="73"/>
      <c r="C80" s="125"/>
      <c r="D80" s="126"/>
      <c r="E80" s="124"/>
    </row>
    <row r="81" spans="1:9" ht="13.5" customHeight="1">
      <c r="B81" s="83"/>
      <c r="C81" s="127"/>
      <c r="D81" s="82"/>
    </row>
    <row r="82" spans="1:9" s="52" customFormat="1" ht="12.75">
      <c r="A82" s="124"/>
      <c r="B82" s="72"/>
      <c r="C82" s="53"/>
      <c r="D82" s="128"/>
      <c r="E82" s="72"/>
      <c r="F82" s="54"/>
      <c r="G82" s="96"/>
      <c r="H82" s="54"/>
    </row>
    <row r="83" spans="1:9" ht="13.5" customHeight="1">
      <c r="D83" s="128"/>
    </row>
    <row r="84" spans="1:9" ht="13.5" customHeight="1">
      <c r="D84" s="128"/>
    </row>
    <row r="85" spans="1:9" ht="13.5" customHeight="1">
      <c r="D85" s="128"/>
    </row>
    <row r="86" spans="1:9" ht="13.5" customHeight="1">
      <c r="D86" s="128"/>
    </row>
    <row r="89" spans="1:9" ht="13.5" customHeight="1">
      <c r="B89" s="83"/>
      <c r="C89" s="127"/>
      <c r="D89" s="82"/>
    </row>
    <row r="90" spans="1:9" ht="13.5" customHeight="1">
      <c r="D90" s="129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ht="13.5" customHeight="1">
      <c r="H130" s="53"/>
    </row>
    <row r="131" spans="1:9" ht="13.5" customHeight="1">
      <c r="H131" s="53"/>
    </row>
    <row r="132" spans="1:9" ht="13.5" customHeight="1">
      <c r="H132" s="53"/>
    </row>
    <row r="133" spans="1:9" ht="13.5" customHeight="1">
      <c r="H133" s="53"/>
    </row>
    <row r="134" spans="1:9" ht="13.5" customHeight="1">
      <c r="H134" s="53"/>
    </row>
    <row r="135" spans="1:9" ht="13.5" customHeight="1">
      <c r="H135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sqref="G11:G2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I52"/>
  <sheetViews>
    <sheetView view="pageBreakPreview" topLeftCell="A25" zoomScaleNormal="100" zoomScaleSheetLayoutView="100" workbookViewId="0">
      <selection activeCell="C28" sqref="C28"/>
    </sheetView>
  </sheetViews>
  <sheetFormatPr defaultRowHeight="12.75"/>
  <cols>
    <col min="1" max="1" width="15" style="785" customWidth="1"/>
    <col min="2" max="2" width="13.7109375" style="786" customWidth="1"/>
    <col min="3" max="3" width="97.7109375" style="787" customWidth="1"/>
    <col min="4" max="4" width="17.28515625" style="787" customWidth="1"/>
    <col min="5" max="16384" width="9.140625" style="787"/>
  </cols>
  <sheetData>
    <row r="1" spans="1:4" s="782" customFormat="1" ht="22.5" customHeight="1">
      <c r="B1" s="783" t="s">
        <v>0</v>
      </c>
    </row>
    <row r="2" spans="1:4">
      <c r="A2" s="784"/>
      <c r="B2" s="785"/>
      <c r="C2" s="786"/>
      <c r="D2" s="786"/>
    </row>
    <row r="3" spans="1:4" s="790" customFormat="1" ht="15" customHeight="1">
      <c r="A3" s="788"/>
      <c r="B3" s="789" t="s">
        <v>1</v>
      </c>
      <c r="C3" s="1678" t="s">
        <v>2</v>
      </c>
      <c r="D3" s="1678"/>
    </row>
    <row r="4" spans="1:4" s="790" customFormat="1" ht="15" customHeight="1">
      <c r="A4" s="788"/>
      <c r="B4" s="789" t="s">
        <v>3</v>
      </c>
      <c r="C4" s="791" t="s">
        <v>155</v>
      </c>
      <c r="D4" s="791"/>
    </row>
    <row r="5" spans="1:4" s="790" customFormat="1" ht="15" customHeight="1">
      <c r="A5" s="788"/>
      <c r="B5" s="792"/>
      <c r="C5" s="793"/>
      <c r="D5" s="793"/>
    </row>
    <row r="6" spans="1:4" s="790" customFormat="1" ht="15" customHeight="1">
      <c r="A6" s="788"/>
      <c r="B6" s="794" t="s">
        <v>1419</v>
      </c>
      <c r="C6" s="795" t="s">
        <v>1420</v>
      </c>
      <c r="D6" s="795"/>
    </row>
    <row r="7" spans="1:4" ht="7.5" customHeight="1" thickBot="1">
      <c r="A7" s="784"/>
      <c r="B7" s="787"/>
      <c r="C7" s="796"/>
      <c r="D7" s="796"/>
    </row>
    <row r="8" spans="1:4" s="800" customFormat="1" ht="15" customHeight="1">
      <c r="A8" s="788"/>
      <c r="B8" s="797" t="s">
        <v>6</v>
      </c>
      <c r="C8" s="798" t="s">
        <v>7</v>
      </c>
      <c r="D8" s="799" t="s">
        <v>148</v>
      </c>
    </row>
    <row r="9" spans="1:4" s="800" customFormat="1" ht="15" customHeight="1" thickBot="1">
      <c r="A9" s="788"/>
      <c r="B9" s="801"/>
      <c r="C9" s="802"/>
      <c r="D9" s="803" t="s">
        <v>8</v>
      </c>
    </row>
    <row r="10" spans="1:4" ht="12.95" customHeight="1">
      <c r="A10" s="21" t="s">
        <v>1421</v>
      </c>
      <c r="B10" s="804" t="s">
        <v>1422</v>
      </c>
      <c r="C10" s="805" t="s">
        <v>1423</v>
      </c>
      <c r="D10" s="806">
        <f>'PS 18-21-01'!H45</f>
        <v>0</v>
      </c>
    </row>
    <row r="11" spans="1:4" ht="12.95" customHeight="1">
      <c r="A11" s="21" t="s">
        <v>1424</v>
      </c>
      <c r="B11" s="807" t="s">
        <v>1425</v>
      </c>
      <c r="C11" s="808" t="s">
        <v>1426</v>
      </c>
      <c r="D11" s="27">
        <f>'PS 18-22-01'!H37</f>
        <v>0</v>
      </c>
    </row>
    <row r="12" spans="1:4" ht="12.95" customHeight="1">
      <c r="A12" s="21" t="s">
        <v>1427</v>
      </c>
      <c r="B12" s="807" t="s">
        <v>1428</v>
      </c>
      <c r="C12" s="808" t="s">
        <v>1429</v>
      </c>
      <c r="D12" s="27">
        <f>'PS 18-22-02'!H36</f>
        <v>0</v>
      </c>
    </row>
    <row r="13" spans="1:4" ht="12.95" customHeight="1">
      <c r="A13" s="21" t="s">
        <v>1430</v>
      </c>
      <c r="B13" s="807" t="s">
        <v>1431</v>
      </c>
      <c r="C13" s="808" t="s">
        <v>1432</v>
      </c>
      <c r="D13" s="27">
        <f>'PS 18-22-11'!H19</f>
        <v>0</v>
      </c>
    </row>
    <row r="14" spans="1:4" ht="12.95" customHeight="1">
      <c r="A14" s="21" t="s">
        <v>1433</v>
      </c>
      <c r="B14" s="807" t="s">
        <v>1434</v>
      </c>
      <c r="C14" s="808" t="s">
        <v>1435</v>
      </c>
      <c r="D14" s="27">
        <f>'PS 18-22-31'!H42</f>
        <v>0</v>
      </c>
    </row>
    <row r="15" spans="1:4" ht="12.95" customHeight="1">
      <c r="A15" s="21" t="s">
        <v>1436</v>
      </c>
      <c r="B15" s="809" t="s">
        <v>1437</v>
      </c>
      <c r="C15" s="810" t="s">
        <v>1438</v>
      </c>
      <c r="D15" s="33">
        <f>'PS 18-22-61'!H39</f>
        <v>0</v>
      </c>
    </row>
    <row r="16" spans="1:4" ht="12.95" customHeight="1">
      <c r="A16" s="21" t="s">
        <v>1439</v>
      </c>
      <c r="B16" s="809" t="s">
        <v>1440</v>
      </c>
      <c r="C16" s="810" t="s">
        <v>1441</v>
      </c>
      <c r="D16" s="33">
        <f>'PS 18-22-71'!H65</f>
        <v>0</v>
      </c>
    </row>
    <row r="17" spans="1:4" ht="12.95" customHeight="1">
      <c r="A17" s="21" t="s">
        <v>1442</v>
      </c>
      <c r="B17" s="807" t="s">
        <v>1443</v>
      </c>
      <c r="C17" s="808" t="s">
        <v>1444</v>
      </c>
      <c r="D17" s="27">
        <f>'PS 18-23-41'!H15</f>
        <v>0</v>
      </c>
    </row>
    <row r="18" spans="1:4" ht="12.95" customHeight="1">
      <c r="A18" s="21" t="s">
        <v>1445</v>
      </c>
      <c r="B18" s="807" t="s">
        <v>1446</v>
      </c>
      <c r="C18" s="808" t="s">
        <v>1447</v>
      </c>
      <c r="D18" s="27">
        <f>'PS 18-23-43'!H14</f>
        <v>0</v>
      </c>
    </row>
    <row r="19" spans="1:4" ht="12.95" customHeight="1">
      <c r="A19" s="21" t="s">
        <v>1448</v>
      </c>
      <c r="B19" s="811" t="s">
        <v>1449</v>
      </c>
      <c r="C19" s="812" t="s">
        <v>1450</v>
      </c>
      <c r="D19" s="813">
        <f>'SO 18-02-01'!H25</f>
        <v>0</v>
      </c>
    </row>
    <row r="20" spans="1:4" ht="12.95" customHeight="1">
      <c r="A20" s="21" t="s">
        <v>1451</v>
      </c>
      <c r="B20" s="811" t="s">
        <v>1452</v>
      </c>
      <c r="C20" s="812" t="s">
        <v>1453</v>
      </c>
      <c r="D20" s="813">
        <f>'SO 18-02-11 '!H27</f>
        <v>0</v>
      </c>
    </row>
    <row r="21" spans="1:4" ht="12.95" customHeight="1">
      <c r="A21" s="21" t="s">
        <v>1454</v>
      </c>
      <c r="B21" s="811" t="s">
        <v>1455</v>
      </c>
      <c r="C21" s="812" t="s">
        <v>1456</v>
      </c>
      <c r="D21" s="813">
        <f>'SO 18-04-01'!H37</f>
        <v>0</v>
      </c>
    </row>
    <row r="22" spans="1:4" ht="12.95" customHeight="1">
      <c r="A22" s="21" t="s">
        <v>1457</v>
      </c>
      <c r="B22" s="811" t="s">
        <v>1458</v>
      </c>
      <c r="C22" s="812" t="s">
        <v>1459</v>
      </c>
      <c r="D22" s="813">
        <f>'SO 18.04.01.1'!H25</f>
        <v>0</v>
      </c>
    </row>
    <row r="23" spans="1:4">
      <c r="A23" s="21" t="s">
        <v>1460</v>
      </c>
      <c r="B23" s="811" t="s">
        <v>1461</v>
      </c>
      <c r="C23" s="814" t="s">
        <v>1462</v>
      </c>
      <c r="D23" s="815">
        <f>'SO 18-05-01 '!H47</f>
        <v>0</v>
      </c>
    </row>
    <row r="24" spans="1:4" ht="12.95" customHeight="1">
      <c r="A24" s="21" t="s">
        <v>1463</v>
      </c>
      <c r="B24" s="811" t="s">
        <v>1464</v>
      </c>
      <c r="C24" s="812" t="s">
        <v>1465</v>
      </c>
      <c r="D24" s="813">
        <f>'SO 18-05-01.1'!H14</f>
        <v>0</v>
      </c>
    </row>
    <row r="25" spans="1:4" ht="12.95" customHeight="1">
      <c r="A25" s="21" t="s">
        <v>1466</v>
      </c>
      <c r="B25" s="811" t="s">
        <v>1467</v>
      </c>
      <c r="C25" s="812" t="s">
        <v>1468</v>
      </c>
      <c r="D25" s="813">
        <f>'SO 18-07-01 '!H44</f>
        <v>0</v>
      </c>
    </row>
    <row r="26" spans="1:4">
      <c r="A26" s="21" t="s">
        <v>1469</v>
      </c>
      <c r="B26" s="811" t="s">
        <v>1470</v>
      </c>
      <c r="C26" s="814" t="s">
        <v>1471</v>
      </c>
      <c r="D26" s="815">
        <f>'SO 18-07-31'!H43</f>
        <v>0</v>
      </c>
    </row>
    <row r="27" spans="1:4" ht="12.95" customHeight="1">
      <c r="A27" s="21" t="s">
        <v>1472</v>
      </c>
      <c r="B27" s="811" t="s">
        <v>1473</v>
      </c>
      <c r="C27" s="812" t="s">
        <v>1474</v>
      </c>
      <c r="D27" s="813">
        <f>'SO 18-07-51'!H36</f>
        <v>0</v>
      </c>
    </row>
    <row r="28" spans="1:4" ht="12.95" customHeight="1">
      <c r="A28" s="21" t="s">
        <v>1475</v>
      </c>
      <c r="B28" s="811" t="s">
        <v>1476</v>
      </c>
      <c r="C28" s="812" t="s">
        <v>1477</v>
      </c>
      <c r="D28" s="813">
        <f>'SO 18-07-61'!H17</f>
        <v>0</v>
      </c>
    </row>
    <row r="29" spans="1:4" ht="12.95" customHeight="1">
      <c r="A29" s="21" t="s">
        <v>1478</v>
      </c>
      <c r="B29" s="811" t="s">
        <v>1479</v>
      </c>
      <c r="C29" s="812" t="s">
        <v>1480</v>
      </c>
      <c r="D29" s="813">
        <f>'SO 18-07-62'!H16</f>
        <v>0</v>
      </c>
    </row>
    <row r="30" spans="1:4" ht="12.95" customHeight="1">
      <c r="A30" s="21" t="s">
        <v>1481</v>
      </c>
      <c r="B30" s="809" t="s">
        <v>1482</v>
      </c>
      <c r="C30" s="810" t="s">
        <v>1483</v>
      </c>
      <c r="D30" s="33">
        <f>'SO 18-08-01'!H57</f>
        <v>0</v>
      </c>
    </row>
    <row r="31" spans="1:4" ht="12.95" customHeight="1">
      <c r="A31" s="21" t="s">
        <v>1484</v>
      </c>
      <c r="B31" s="809" t="s">
        <v>1485</v>
      </c>
      <c r="C31" s="810" t="s">
        <v>1486</v>
      </c>
      <c r="D31" s="33">
        <f>'SO 18-08-11'!H27</f>
        <v>0</v>
      </c>
    </row>
    <row r="32" spans="1:4" ht="12.95" customHeight="1">
      <c r="A32" s="21" t="s">
        <v>1487</v>
      </c>
      <c r="B32" s="809" t="s">
        <v>1488</v>
      </c>
      <c r="C32" s="810" t="s">
        <v>1489</v>
      </c>
      <c r="D32" s="33">
        <f>'SO 18-09-01'!H52</f>
        <v>0</v>
      </c>
    </row>
    <row r="33" spans="1:5" ht="12.95" customHeight="1">
      <c r="A33" s="784"/>
      <c r="B33" s="811" t="s">
        <v>1490</v>
      </c>
      <c r="C33" s="812" t="s">
        <v>1491</v>
      </c>
      <c r="D33" s="813">
        <f>D34+D35+D36+D37</f>
        <v>0</v>
      </c>
    </row>
    <row r="34" spans="1:5" ht="12.95" customHeight="1">
      <c r="A34" s="816" t="s">
        <v>1492</v>
      </c>
      <c r="B34" s="817" t="s">
        <v>1493</v>
      </c>
      <c r="C34" s="818" t="s">
        <v>1411</v>
      </c>
      <c r="D34" s="819">
        <f>'SO 18-20-01.1'!H82</f>
        <v>0</v>
      </c>
    </row>
    <row r="35" spans="1:5" ht="12.95" customHeight="1">
      <c r="A35" s="21" t="s">
        <v>1494</v>
      </c>
      <c r="B35" s="817" t="s">
        <v>1495</v>
      </c>
      <c r="C35" s="818" t="s">
        <v>1417</v>
      </c>
      <c r="D35" s="819">
        <f>'SO 18-20-01.2'!H28</f>
        <v>0</v>
      </c>
    </row>
    <row r="36" spans="1:5" ht="12.95" customHeight="1">
      <c r="A36" s="21" t="s">
        <v>1496</v>
      </c>
      <c r="B36" s="817" t="s">
        <v>1497</v>
      </c>
      <c r="C36" s="818" t="s">
        <v>1414</v>
      </c>
      <c r="D36" s="819">
        <f>'SO 18-20-01.3'!H42</f>
        <v>0</v>
      </c>
    </row>
    <row r="37" spans="1:5" ht="12.95" customHeight="1">
      <c r="A37" s="21" t="s">
        <v>1498</v>
      </c>
      <c r="B37" s="817" t="s">
        <v>1499</v>
      </c>
      <c r="C37" s="818" t="s">
        <v>1415</v>
      </c>
      <c r="D37" s="819">
        <f>'SO 18-20-01.4'!H14</f>
        <v>0</v>
      </c>
    </row>
    <row r="38" spans="1:5" ht="12.95" customHeight="1">
      <c r="A38" s="21" t="s">
        <v>1500</v>
      </c>
      <c r="B38" s="811" t="s">
        <v>1501</v>
      </c>
      <c r="C38" s="812" t="s">
        <v>1502</v>
      </c>
      <c r="D38" s="813">
        <f>'SO 18-23-01'!H29</f>
        <v>0</v>
      </c>
    </row>
    <row r="39" spans="1:5" ht="12.95" customHeight="1">
      <c r="A39" s="21" t="s">
        <v>1503</v>
      </c>
      <c r="B39" s="811" t="s">
        <v>1504</v>
      </c>
      <c r="C39" s="812" t="s">
        <v>1505</v>
      </c>
      <c r="D39" s="813">
        <f>'SO 18-23-31 '!H23</f>
        <v>0</v>
      </c>
    </row>
    <row r="40" spans="1:5" ht="12.95" customHeight="1">
      <c r="A40" s="21" t="s">
        <v>1506</v>
      </c>
      <c r="B40" s="811" t="s">
        <v>1507</v>
      </c>
      <c r="C40" s="812" t="s">
        <v>1508</v>
      </c>
      <c r="D40" s="813">
        <f>'SO 18-23-41'!H44</f>
        <v>0</v>
      </c>
    </row>
    <row r="41" spans="1:5" ht="12.95" customHeight="1">
      <c r="A41" s="21" t="s">
        <v>1509</v>
      </c>
      <c r="B41" s="811" t="s">
        <v>1510</v>
      </c>
      <c r="C41" s="812" t="s">
        <v>1511</v>
      </c>
      <c r="D41" s="813">
        <f>'SO 18-23-42'!H39</f>
        <v>0</v>
      </c>
    </row>
    <row r="42" spans="1:5" ht="12.95" customHeight="1">
      <c r="A42" s="21" t="s">
        <v>1512</v>
      </c>
      <c r="B42" s="811" t="s">
        <v>1513</v>
      </c>
      <c r="C42" s="812" t="s">
        <v>1514</v>
      </c>
      <c r="D42" s="813">
        <f>'SO 18-23-43'!H21</f>
        <v>0</v>
      </c>
    </row>
    <row r="43" spans="1:5" ht="12.95" customHeight="1">
      <c r="A43" s="21" t="s">
        <v>1515</v>
      </c>
      <c r="B43" s="811" t="s">
        <v>1516</v>
      </c>
      <c r="C43" s="812" t="s">
        <v>1517</v>
      </c>
      <c r="D43" s="813">
        <f>'SO 18-23-51'!H18</f>
        <v>0</v>
      </c>
    </row>
    <row r="44" spans="1:5" ht="12.95" customHeight="1">
      <c r="A44" s="21" t="s">
        <v>1518</v>
      </c>
      <c r="B44" s="809" t="s">
        <v>1519</v>
      </c>
      <c r="C44" s="810" t="s">
        <v>1520</v>
      </c>
      <c r="D44" s="33">
        <f>'SO 18-25-01'!H29</f>
        <v>0</v>
      </c>
    </row>
    <row r="45" spans="1:5" ht="12.95" customHeight="1">
      <c r="A45" s="21" t="s">
        <v>1521</v>
      </c>
      <c r="B45" s="811" t="s">
        <v>1522</v>
      </c>
      <c r="C45" s="812" t="s">
        <v>1523</v>
      </c>
      <c r="D45" s="813">
        <f>'SO 18-26-01'!H49</f>
        <v>0</v>
      </c>
    </row>
    <row r="46" spans="1:5" ht="12.95" customHeight="1">
      <c r="A46" s="21" t="s">
        <v>1524</v>
      </c>
      <c r="B46" s="811" t="s">
        <v>1525</v>
      </c>
      <c r="C46" s="812" t="s">
        <v>1526</v>
      </c>
      <c r="D46" s="813">
        <f>'SO 18-26-02'!H28</f>
        <v>0</v>
      </c>
    </row>
    <row r="47" spans="1:5" ht="12.95" customHeight="1" thickBot="1">
      <c r="A47" s="21" t="s">
        <v>1527</v>
      </c>
      <c r="B47" s="811" t="s">
        <v>1528</v>
      </c>
      <c r="C47" s="812" t="s">
        <v>1529</v>
      </c>
      <c r="D47" s="820">
        <f>'SO 18-26-03'!H20</f>
        <v>0</v>
      </c>
    </row>
    <row r="48" spans="1:5" s="822" customFormat="1" ht="24.75" customHeight="1" thickBot="1">
      <c r="A48" s="788"/>
      <c r="B48" s="1679" t="s">
        <v>1530</v>
      </c>
      <c r="C48" s="1680"/>
      <c r="D48" s="821">
        <f>D50+D51+D52</f>
        <v>0</v>
      </c>
      <c r="E48" s="787"/>
    </row>
    <row r="49" spans="1:9" ht="13.5" thickBot="1">
      <c r="A49" s="784"/>
      <c r="B49" s="785"/>
      <c r="C49" s="823"/>
      <c r="D49" s="824"/>
    </row>
    <row r="50" spans="1:9" s="826" customFormat="1" ht="13.5" thickBot="1">
      <c r="A50" s="785"/>
      <c r="B50" s="1681" t="s">
        <v>145</v>
      </c>
      <c r="C50" s="1682"/>
      <c r="D50" s="825">
        <f>SUM(D19:D29)+SUM(D33,D38:D43)+SUM(D45:D47)</f>
        <v>0</v>
      </c>
      <c r="E50" s="787"/>
      <c r="F50" s="787"/>
      <c r="G50" s="787"/>
      <c r="H50" s="787"/>
      <c r="I50" s="787"/>
    </row>
    <row r="51" spans="1:9" s="826" customFormat="1" ht="13.5" thickBot="1">
      <c r="A51" s="785"/>
      <c r="B51" s="1683" t="s">
        <v>146</v>
      </c>
      <c r="C51" s="1684"/>
      <c r="D51" s="827">
        <f>SUM(D10:D14)+SUM(D17:D18)</f>
        <v>0</v>
      </c>
      <c r="E51" s="787"/>
      <c r="F51" s="787"/>
      <c r="G51" s="787"/>
      <c r="H51" s="787"/>
      <c r="I51" s="787"/>
    </row>
    <row r="52" spans="1:9" s="826" customFormat="1" ht="13.5" thickBot="1">
      <c r="A52" s="785"/>
      <c r="B52" s="1685" t="s">
        <v>147</v>
      </c>
      <c r="C52" s="1686"/>
      <c r="D52" s="828">
        <f>SUM(D15:D16)+SUM(D30:D32)+SUM(D44)</f>
        <v>0</v>
      </c>
      <c r="E52" s="787"/>
      <c r="F52" s="787"/>
      <c r="G52" s="787"/>
      <c r="H52" s="787"/>
      <c r="I52" s="787"/>
    </row>
  </sheetData>
  <sheetProtection password="CC33" sheet="1" objects="1" scenarios="1"/>
  <dataConsolidate/>
  <mergeCells count="5">
    <mergeCell ref="C3:D3"/>
    <mergeCell ref="B48:C48"/>
    <mergeCell ref="B50:C50"/>
    <mergeCell ref="B51:C51"/>
    <mergeCell ref="B52:C52"/>
  </mergeCells>
  <hyperlinks>
    <hyperlink ref="A11" location="'PS 18-22-01'!A1" display="'PS 18-22-01'!A1"/>
    <hyperlink ref="A13" location="'PS 18-22-11'!A1" display="'PS 18-22-11'!A1"/>
    <hyperlink ref="A14" location="'PS 18-22-31'!A1" display="'PS 18-22-31'!A1"/>
    <hyperlink ref="A24" location="'SO 18-05-01.1'!A1" display="'SO 18-05-01.1'!A1"/>
    <hyperlink ref="A38" location="'SO 18-23-01'!A1" display="'SO 18-23-01'!A1"/>
    <hyperlink ref="A40" location="'SO 18-23-41'!A1" display="'SO 18-23-41'!A1"/>
    <hyperlink ref="A41" location="'SO 18-23-42'!A1" display="'SO 18-23-42'!A1"/>
    <hyperlink ref="A42" location="'SO 18-23-43'!A1" display="'SO 18-23-43'!A1"/>
    <hyperlink ref="A45" location="'SO 18-26-01'!A1" display="'SO 18-26-01'!A1"/>
    <hyperlink ref="A46" location="'SO 18-26-02'!A1" display="'SO 18-26-02'!A1"/>
    <hyperlink ref="A47" location="'SO 18-26-03'!A1" display="'SO 18-26-03'!A1"/>
    <hyperlink ref="A26" location="'SO 18-07-31'!A1" display="'SO 18-07-31'!A1"/>
    <hyperlink ref="A28" location="'SO 18-07-61'!A1" display="'SO 18-07-61'!A1"/>
    <hyperlink ref="A29" location="'SO 18-07-62'!A1" display="'SO 18-07-62'!A1"/>
    <hyperlink ref="A35" location="'SO 18-20-01.2'!A1" display="'SO 18-20-01.2'!A1"/>
    <hyperlink ref="A19" location="'SO 18-02-01'!A1" display="'SO 18-02-01'!A1"/>
    <hyperlink ref="A20" location="'SO 18-02-11 '!A1" display="'SO 18-02-11 '!A1"/>
    <hyperlink ref="A21" location="'SO 18-04-01'!A1" display="'SO 18-04-01'!A1"/>
    <hyperlink ref="A23" location="'SO 18-05-01 '!A1" display="'SO 18-05-01 '!A1"/>
    <hyperlink ref="A10" location="'PS 18-21-01'!A1" display="'PS 18-21-01'!A1"/>
    <hyperlink ref="A12" location="'PS 18-22-02'!A1" display="'PS 18-22-02'!A1"/>
    <hyperlink ref="A17" location="'PS 18-23-41'!A1" display="'PS 18-23-41'!A1"/>
    <hyperlink ref="A18" location="'PS 18-23-43'!A1" display="'PS 18-23-43'!A1"/>
    <hyperlink ref="A31" location="'SO 18-08-11'!A1" display="'SO 18-08-11'!A1"/>
    <hyperlink ref="A34" location="'SO 18-20-01.1'!A1" display="'SO 18-20-01.1'!A1"/>
    <hyperlink ref="A36" location="'SO 18-20-01.3'!A1" display="'SO 18-20-01.3'!A1"/>
    <hyperlink ref="A37" location="'SO 18-20-01.4'!A1" display="'SO 18-20-01.4'!A1"/>
    <hyperlink ref="A15" location="'PS 18-22-61'!A1" display="'PS 18-22-61'!A1"/>
    <hyperlink ref="A16" location="'PS 18-22-71'!A1" display="'PS 18-22-71'!A1"/>
    <hyperlink ref="A30" location="'SO 18-08-01'!A1" display="'SO 18-08-01'!A1"/>
    <hyperlink ref="A32" location="'SO 18-09-01'!A1" display="'SO 18-09-01'!A1"/>
    <hyperlink ref="A22" location="'SO 18.04.01.1'!A1" display="'SO 18.04.01.1'!A1"/>
    <hyperlink ref="A25" location="'SO 18-07-01 '!A1" display="'SO 18-07-01 '!A1"/>
    <hyperlink ref="A39" location="'SO 18-23-31 '!A1" display="'SO 18-23-31 '!A1"/>
    <hyperlink ref="A44" location="'SO 18-25-01'!A1" display="'SO 18-25-01'!A1"/>
    <hyperlink ref="A27" location="'SO 18-07-51'!A1" display="'SO 18-07-51'!A1"/>
    <hyperlink ref="A43" location="'SO 18-23-51'!A1" display="'SO 18-23-51'!A1"/>
  </hyperlinks>
  <pageMargins left="0.59055118110236227" right="0.39370078740157483" top="1.1023622047244095" bottom="1.1417322834645669" header="0.62992125984251968" footer="0.59055118110236227"/>
  <pageSetup paperSize="9" scale="70" orientation="portrait" r:id="rId1"/>
  <headerFooter alignWithMargins="0">
    <oddFooter>&amp;L&amp;"-,Normálne"Združenie MET Košice&amp;C&amp;"-,Normálne"&amp;P&amp;R&amp;"-,Normálne"DSP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>
    <tabColor rgb="FFFFFF99"/>
  </sheetPr>
  <dimension ref="A1:I162"/>
  <sheetViews>
    <sheetView view="pageBreakPreview" zoomScaleNormal="110" zoomScaleSheetLayoutView="100" workbookViewId="0">
      <selection activeCell="G27" sqref="G27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1.42578125" style="54" bestFit="1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75" customFormat="1" thickBot="1">
      <c r="A1" s="570" t="s">
        <v>156</v>
      </c>
      <c r="B1" s="571"/>
      <c r="C1" s="572" t="s">
        <v>2</v>
      </c>
      <c r="D1" s="572"/>
      <c r="E1" s="571"/>
      <c r="F1" s="573"/>
      <c r="G1" s="573"/>
      <c r="H1" s="574" t="s">
        <v>157</v>
      </c>
    </row>
    <row r="2" spans="1:9" s="575" customFormat="1" ht="12.75">
      <c r="A2" s="570"/>
      <c r="B2" s="571"/>
      <c r="C2" s="572"/>
      <c r="D2" s="572"/>
      <c r="E2" s="571"/>
      <c r="F2" s="573"/>
      <c r="G2" s="573"/>
      <c r="H2" s="572"/>
    </row>
    <row r="3" spans="1:9" s="575" customFormat="1" ht="12.75">
      <c r="A3" s="570" t="s">
        <v>158</v>
      </c>
      <c r="B3" s="571"/>
      <c r="C3" s="572" t="s">
        <v>63</v>
      </c>
      <c r="D3" s="572"/>
      <c r="E3" s="571"/>
      <c r="F3" s="573"/>
      <c r="G3" s="573"/>
      <c r="H3" s="572"/>
    </row>
    <row r="4" spans="1:9" ht="12.75">
      <c r="A4" s="65" t="s">
        <v>183</v>
      </c>
      <c r="B4" s="576"/>
      <c r="C4" s="695" t="s">
        <v>64</v>
      </c>
      <c r="D4" s="573"/>
      <c r="E4" s="576"/>
      <c r="F4" s="573"/>
      <c r="G4" s="573"/>
      <c r="H4" s="57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10">
        <v>451111</v>
      </c>
      <c r="C9" s="313"/>
      <c r="D9" s="698" t="s">
        <v>553</v>
      </c>
      <c r="E9" s="77"/>
      <c r="F9" s="78"/>
      <c r="G9" s="79"/>
      <c r="H9" s="80">
        <f>SUM(H11:H12)</f>
        <v>0</v>
      </c>
    </row>
    <row r="10" spans="1:9" ht="13.5" customHeight="1">
      <c r="A10" s="53"/>
      <c r="B10" s="70"/>
      <c r="C10" s="71"/>
      <c r="D10" s="71"/>
      <c r="F10" s="53"/>
      <c r="G10" s="53"/>
      <c r="H10" s="53"/>
    </row>
    <row r="11" spans="1:9" ht="12.75">
      <c r="A11" s="138" t="s">
        <v>173</v>
      </c>
      <c r="B11" s="85"/>
      <c r="C11" s="587" t="s">
        <v>228</v>
      </c>
      <c r="D11" s="579" t="s">
        <v>229</v>
      </c>
      <c r="E11" s="729" t="s">
        <v>188</v>
      </c>
      <c r="F11" s="730">
        <v>500</v>
      </c>
      <c r="G11" s="1253"/>
      <c r="H11" s="447">
        <f>ROUND(F11*G11,2)</f>
        <v>0</v>
      </c>
      <c r="I11" s="1253"/>
    </row>
    <row r="12" spans="1:9" ht="12.75">
      <c r="A12" s="138" t="s">
        <v>177</v>
      </c>
      <c r="B12" s="85"/>
      <c r="C12" s="587" t="s">
        <v>460</v>
      </c>
      <c r="D12" s="579" t="s">
        <v>657</v>
      </c>
      <c r="E12" s="584" t="s">
        <v>462</v>
      </c>
      <c r="F12" s="399">
        <v>1100</v>
      </c>
      <c r="G12" s="1253"/>
      <c r="H12" s="447">
        <f>ROUND(F12*G12,2)</f>
        <v>0</v>
      </c>
      <c r="I12" s="1253"/>
    </row>
    <row r="13" spans="1:9" ht="12.75">
      <c r="A13" s="53"/>
      <c r="B13" s="70"/>
      <c r="C13" s="71"/>
      <c r="D13" s="71"/>
      <c r="F13" s="53"/>
      <c r="G13" s="53"/>
      <c r="H13" s="53"/>
      <c r="I13" s="53"/>
    </row>
    <row r="14" spans="1:9" s="81" customFormat="1" ht="12.75">
      <c r="A14" s="73"/>
      <c r="B14" s="696">
        <v>451120</v>
      </c>
      <c r="C14" s="313"/>
      <c r="D14" s="698" t="s">
        <v>185</v>
      </c>
      <c r="E14" s="77"/>
      <c r="F14" s="78"/>
      <c r="G14" s="79"/>
      <c r="H14" s="80">
        <f>SUM(H16:H25)</f>
        <v>0</v>
      </c>
      <c r="I14" s="79"/>
    </row>
    <row r="15" spans="1:9" s="81" customFormat="1" ht="12.75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 ht="12.75">
      <c r="A16" s="84">
        <v>3</v>
      </c>
      <c r="B16" s="84"/>
      <c r="C16" s="581" t="s">
        <v>669</v>
      </c>
      <c r="D16" s="579" t="s">
        <v>670</v>
      </c>
      <c r="E16" s="84" t="s">
        <v>188</v>
      </c>
      <c r="F16" s="447">
        <v>13014</v>
      </c>
      <c r="G16" s="1257"/>
      <c r="H16" s="447">
        <f>ROUND(F16*G16,2)</f>
        <v>0</v>
      </c>
      <c r="I16" s="1257"/>
    </row>
    <row r="17" spans="1:9" s="81" customFormat="1" ht="12.75">
      <c r="A17" s="138" t="s">
        <v>194</v>
      </c>
      <c r="B17" s="85"/>
      <c r="C17" s="581" t="s">
        <v>186</v>
      </c>
      <c r="D17" s="579" t="s">
        <v>187</v>
      </c>
      <c r="E17" s="729" t="s">
        <v>188</v>
      </c>
      <c r="F17" s="441">
        <v>1111</v>
      </c>
      <c r="G17" s="1256"/>
      <c r="H17" s="447">
        <f t="shared" ref="H17:H25" si="0">ROUND(F17*G17,2)</f>
        <v>0</v>
      </c>
      <c r="I17" s="1256"/>
    </row>
    <row r="18" spans="1:9" s="81" customFormat="1" ht="12.75">
      <c r="A18" s="138" t="s">
        <v>198</v>
      </c>
      <c r="B18" s="85"/>
      <c r="C18" s="581" t="s">
        <v>600</v>
      </c>
      <c r="D18" s="579" t="s">
        <v>601</v>
      </c>
      <c r="E18" s="729" t="s">
        <v>188</v>
      </c>
      <c r="F18" s="447">
        <v>14125</v>
      </c>
      <c r="G18" s="1256"/>
      <c r="H18" s="447">
        <f t="shared" si="0"/>
        <v>0</v>
      </c>
      <c r="I18" s="1256"/>
    </row>
    <row r="19" spans="1:9" s="81" customFormat="1" ht="12.75">
      <c r="A19" s="138" t="s">
        <v>201</v>
      </c>
      <c r="B19" s="85"/>
      <c r="C19" s="581" t="s">
        <v>360</v>
      </c>
      <c r="D19" s="579" t="s">
        <v>671</v>
      </c>
      <c r="E19" s="729" t="s">
        <v>188</v>
      </c>
      <c r="F19" s="447">
        <v>2561</v>
      </c>
      <c r="G19" s="1256"/>
      <c r="H19" s="447">
        <f t="shared" si="0"/>
        <v>0</v>
      </c>
      <c r="I19" s="1256"/>
    </row>
    <row r="20" spans="1:9" ht="12.75">
      <c r="A20" s="138" t="s">
        <v>204</v>
      </c>
      <c r="B20" s="85"/>
      <c r="C20" s="581" t="s">
        <v>199</v>
      </c>
      <c r="D20" s="579" t="s">
        <v>444</v>
      </c>
      <c r="E20" s="729" t="s">
        <v>188</v>
      </c>
      <c r="F20" s="441">
        <v>14125</v>
      </c>
      <c r="G20" s="1256"/>
      <c r="H20" s="441">
        <f t="shared" si="0"/>
        <v>0</v>
      </c>
      <c r="I20" s="1256"/>
    </row>
    <row r="21" spans="1:9" s="81" customFormat="1" ht="12.75">
      <c r="A21" s="138" t="s">
        <v>207</v>
      </c>
      <c r="B21" s="85"/>
      <c r="C21" s="587" t="s">
        <v>195</v>
      </c>
      <c r="D21" s="579" t="s">
        <v>196</v>
      </c>
      <c r="E21" s="729" t="s">
        <v>197</v>
      </c>
      <c r="F21" s="441">
        <v>21617</v>
      </c>
      <c r="G21" s="1256"/>
      <c r="H21" s="441">
        <f t="shared" si="0"/>
        <v>0</v>
      </c>
      <c r="I21" s="1256"/>
    </row>
    <row r="22" spans="1:9" s="81" customFormat="1" ht="12.75">
      <c r="A22" s="138" t="s">
        <v>209</v>
      </c>
      <c r="B22" s="85"/>
      <c r="C22" s="587" t="s">
        <v>672</v>
      </c>
      <c r="D22" s="579" t="s">
        <v>673</v>
      </c>
      <c r="E22" s="729" t="s">
        <v>197</v>
      </c>
      <c r="F22" s="441">
        <v>6340</v>
      </c>
      <c r="G22" s="1256"/>
      <c r="H22" s="441">
        <f t="shared" si="0"/>
        <v>0</v>
      </c>
      <c r="I22" s="1256"/>
    </row>
    <row r="23" spans="1:9" ht="12.75">
      <c r="A23" s="138" t="s">
        <v>211</v>
      </c>
      <c r="B23" s="85"/>
      <c r="C23" s="587" t="s">
        <v>602</v>
      </c>
      <c r="D23" s="579" t="s">
        <v>603</v>
      </c>
      <c r="E23" s="729" t="s">
        <v>197</v>
      </c>
      <c r="F23" s="441">
        <v>6340</v>
      </c>
      <c r="G23" s="1256"/>
      <c r="H23" s="441">
        <f t="shared" si="0"/>
        <v>0</v>
      </c>
      <c r="I23" s="1256"/>
    </row>
    <row r="24" spans="1:9" ht="12.75">
      <c r="A24" s="138" t="s">
        <v>213</v>
      </c>
      <c r="B24" s="85"/>
      <c r="C24" s="587" t="s">
        <v>674</v>
      </c>
      <c r="D24" s="579" t="s">
        <v>675</v>
      </c>
      <c r="E24" s="729" t="s">
        <v>197</v>
      </c>
      <c r="F24" s="441">
        <v>6340</v>
      </c>
      <c r="G24" s="1256"/>
      <c r="H24" s="441">
        <f t="shared" si="0"/>
        <v>0</v>
      </c>
      <c r="I24" s="1256"/>
    </row>
    <row r="25" spans="1:9" s="81" customFormat="1" ht="25.5">
      <c r="A25" s="138" t="s">
        <v>215</v>
      </c>
      <c r="B25" s="85"/>
      <c r="C25" s="583" t="s">
        <v>676</v>
      </c>
      <c r="D25" s="579" t="s">
        <v>677</v>
      </c>
      <c r="E25" s="729" t="s">
        <v>180</v>
      </c>
      <c r="F25" s="447">
        <v>5700</v>
      </c>
      <c r="G25" s="1256"/>
      <c r="H25" s="447">
        <f t="shared" si="0"/>
        <v>0</v>
      </c>
      <c r="I25" s="1256"/>
    </row>
    <row r="26" spans="1:9" s="81" customFormat="1" ht="12.75">
      <c r="A26" s="176"/>
      <c r="B26" s="97"/>
      <c r="C26" s="582"/>
      <c r="D26" s="731"/>
      <c r="E26" s="732"/>
      <c r="F26" s="422"/>
      <c r="G26" s="423"/>
      <c r="H26" s="424"/>
      <c r="I26" s="423"/>
    </row>
    <row r="27" spans="1:9" ht="12.75">
      <c r="A27" s="92"/>
      <c r="B27" s="696">
        <v>452313</v>
      </c>
      <c r="C27" s="313"/>
      <c r="D27" s="578" t="s">
        <v>637</v>
      </c>
      <c r="F27" s="53"/>
      <c r="G27" s="53"/>
      <c r="H27" s="80">
        <f>SUM(H29:H31)</f>
        <v>0</v>
      </c>
      <c r="I27" s="53"/>
    </row>
    <row r="28" spans="1:9" ht="12.75">
      <c r="A28" s="72"/>
      <c r="F28" s="53"/>
      <c r="G28" s="53"/>
      <c r="H28" s="53"/>
      <c r="I28" s="53"/>
    </row>
    <row r="29" spans="1:9" ht="12.75">
      <c r="A29" s="138" t="s">
        <v>217</v>
      </c>
      <c r="B29" s="85"/>
      <c r="C29" s="587" t="s">
        <v>606</v>
      </c>
      <c r="D29" s="579" t="s">
        <v>607</v>
      </c>
      <c r="E29" s="729" t="s">
        <v>176</v>
      </c>
      <c r="F29" s="730">
        <v>8</v>
      </c>
      <c r="G29" s="1253"/>
      <c r="H29" s="90">
        <f>ROUND(F29*G29,2)</f>
        <v>0</v>
      </c>
      <c r="I29" s="1253"/>
    </row>
    <row r="30" spans="1:9" ht="12.75">
      <c r="A30" s="138" t="s">
        <v>219</v>
      </c>
      <c r="B30" s="85"/>
      <c r="C30" s="587" t="s">
        <v>678</v>
      </c>
      <c r="D30" s="579" t="s">
        <v>679</v>
      </c>
      <c r="E30" s="729" t="s">
        <v>180</v>
      </c>
      <c r="F30" s="730">
        <v>94</v>
      </c>
      <c r="G30" s="1253"/>
      <c r="H30" s="90">
        <f t="shared" ref="H30:H31" si="1">ROUND(F30*G30,2)</f>
        <v>0</v>
      </c>
      <c r="I30" s="1253"/>
    </row>
    <row r="31" spans="1:9" ht="12.75">
      <c r="A31" s="138" t="s">
        <v>221</v>
      </c>
      <c r="B31" s="85"/>
      <c r="C31" s="587" t="s">
        <v>610</v>
      </c>
      <c r="D31" s="579" t="s">
        <v>611</v>
      </c>
      <c r="E31" s="729" t="s">
        <v>180</v>
      </c>
      <c r="F31" s="730">
        <v>12</v>
      </c>
      <c r="G31" s="1253"/>
      <c r="H31" s="90">
        <f t="shared" si="1"/>
        <v>0</v>
      </c>
      <c r="I31" s="1253"/>
    </row>
    <row r="32" spans="1:9" ht="12.75">
      <c r="A32" s="176"/>
      <c r="B32" s="97"/>
      <c r="C32" s="177"/>
      <c r="D32" s="178"/>
      <c r="E32" s="732"/>
      <c r="F32" s="733"/>
      <c r="G32" s="79"/>
      <c r="H32" s="79"/>
      <c r="I32" s="79"/>
    </row>
    <row r="33" spans="1:9" ht="25.5">
      <c r="A33" s="176"/>
      <c r="B33" s="734" t="s">
        <v>680</v>
      </c>
      <c r="C33" s="627"/>
      <c r="D33" s="578" t="s">
        <v>554</v>
      </c>
      <c r="E33" s="732"/>
      <c r="F33" s="733"/>
      <c r="G33" s="79"/>
      <c r="H33" s="80">
        <f>SUM(H35:H37)</f>
        <v>0</v>
      </c>
      <c r="I33" s="79"/>
    </row>
    <row r="34" spans="1:9" ht="12.75">
      <c r="A34" s="176"/>
      <c r="B34" s="734"/>
      <c r="C34" s="627"/>
      <c r="D34" s="698"/>
      <c r="E34" s="732"/>
      <c r="F34" s="733"/>
      <c r="G34" s="79"/>
      <c r="H34" s="79"/>
      <c r="I34" s="79"/>
    </row>
    <row r="35" spans="1:9" ht="12.75">
      <c r="A35" s="138" t="s">
        <v>223</v>
      </c>
      <c r="B35" s="735"/>
      <c r="C35" s="581" t="s">
        <v>531</v>
      </c>
      <c r="D35" s="579" t="s">
        <v>532</v>
      </c>
      <c r="E35" s="729" t="s">
        <v>197</v>
      </c>
      <c r="F35" s="730">
        <v>38733</v>
      </c>
      <c r="G35" s="1253"/>
      <c r="H35" s="90">
        <f>ROUND(F35*G35,2)</f>
        <v>0</v>
      </c>
      <c r="I35" s="1253"/>
    </row>
    <row r="36" spans="1:9" ht="25.5">
      <c r="A36" s="138" t="s">
        <v>292</v>
      </c>
      <c r="B36" s="85"/>
      <c r="C36" s="581" t="s">
        <v>681</v>
      </c>
      <c r="D36" s="579" t="s">
        <v>682</v>
      </c>
      <c r="E36" s="729" t="s">
        <v>197</v>
      </c>
      <c r="F36" s="730">
        <v>40432</v>
      </c>
      <c r="G36" s="1253"/>
      <c r="H36" s="90">
        <f t="shared" ref="H36:H37" si="2">ROUND(F36*G36,2)</f>
        <v>0</v>
      </c>
      <c r="I36" s="1253"/>
    </row>
    <row r="37" spans="1:9" ht="12.75">
      <c r="A37" s="138" t="s">
        <v>293</v>
      </c>
      <c r="B37" s="735"/>
      <c r="C37" s="583" t="s">
        <v>540</v>
      </c>
      <c r="D37" s="579" t="s">
        <v>683</v>
      </c>
      <c r="E37" s="729" t="s">
        <v>180</v>
      </c>
      <c r="F37" s="730">
        <v>42</v>
      </c>
      <c r="G37" s="1253"/>
      <c r="H37" s="90">
        <f t="shared" si="2"/>
        <v>0</v>
      </c>
      <c r="I37" s="1253"/>
    </row>
    <row r="38" spans="1:9" ht="12.75">
      <c r="A38" s="92"/>
      <c r="B38" s="108"/>
      <c r="D38" s="110"/>
      <c r="E38" s="95"/>
      <c r="H38" s="96"/>
      <c r="I38" s="96"/>
    </row>
    <row r="39" spans="1:9" ht="12.75">
      <c r="A39" s="92"/>
      <c r="B39" s="360">
        <v>452622</v>
      </c>
      <c r="C39" s="75"/>
      <c r="D39" s="578" t="s">
        <v>555</v>
      </c>
      <c r="F39" s="53"/>
      <c r="G39" s="53"/>
      <c r="H39" s="80">
        <f>SUM(H41:H43)</f>
        <v>0</v>
      </c>
      <c r="I39" s="53"/>
    </row>
    <row r="40" spans="1:9" ht="12.75">
      <c r="A40" s="92"/>
      <c r="B40" s="137"/>
      <c r="C40" s="75"/>
      <c r="D40" s="76"/>
      <c r="F40" s="53"/>
      <c r="G40" s="53"/>
      <c r="H40" s="53"/>
      <c r="I40" s="53"/>
    </row>
    <row r="41" spans="1:9" s="53" customFormat="1" ht="25.5">
      <c r="A41" s="249">
        <v>19</v>
      </c>
      <c r="B41" s="181"/>
      <c r="C41" s="581" t="s">
        <v>684</v>
      </c>
      <c r="D41" s="579" t="s">
        <v>685</v>
      </c>
      <c r="E41" s="249" t="s">
        <v>197</v>
      </c>
      <c r="F41" s="398">
        <v>44100</v>
      </c>
      <c r="G41" s="1259"/>
      <c r="H41" s="399">
        <f>ROUND(F41*G41,2)</f>
        <v>0</v>
      </c>
      <c r="I41" s="1259"/>
    </row>
    <row r="42" spans="1:9" s="53" customFormat="1" ht="12.75">
      <c r="A42" s="249">
        <v>20</v>
      </c>
      <c r="B42" s="181"/>
      <c r="C42" s="581" t="s">
        <v>686</v>
      </c>
      <c r="D42" s="580" t="s">
        <v>687</v>
      </c>
      <c r="E42" s="249" t="s">
        <v>176</v>
      </c>
      <c r="F42" s="261">
        <v>3100</v>
      </c>
      <c r="G42" s="1259"/>
      <c r="H42" s="399">
        <f t="shared" ref="H42:H43" si="3">ROUND(F42*G42,2)</f>
        <v>0</v>
      </c>
      <c r="I42" s="1259"/>
    </row>
    <row r="43" spans="1:9" ht="25.5">
      <c r="A43" s="138" t="s">
        <v>480</v>
      </c>
      <c r="B43" s="85"/>
      <c r="C43" s="143" t="s">
        <v>542</v>
      </c>
      <c r="D43" s="140" t="s">
        <v>543</v>
      </c>
      <c r="E43" s="729" t="s">
        <v>197</v>
      </c>
      <c r="F43" s="730">
        <v>27030</v>
      </c>
      <c r="G43" s="1256"/>
      <c r="H43" s="399">
        <f t="shared" si="3"/>
        <v>0</v>
      </c>
      <c r="I43" s="1256"/>
    </row>
    <row r="44" spans="1:9" ht="12.75">
      <c r="A44" s="92"/>
      <c r="B44" s="100"/>
      <c r="C44" s="123"/>
      <c r="D44" s="115"/>
      <c r="E44" s="95"/>
      <c r="I44" s="96"/>
    </row>
    <row r="45" spans="1:9" ht="12.75">
      <c r="A45" s="92"/>
      <c r="B45" s="586">
        <v>452625</v>
      </c>
      <c r="C45" s="313"/>
      <c r="D45" s="578" t="s">
        <v>713</v>
      </c>
      <c r="F45" s="53"/>
      <c r="G45" s="53"/>
      <c r="H45" s="80">
        <f>SUM(H47)</f>
        <v>0</v>
      </c>
      <c r="I45" s="53"/>
    </row>
    <row r="46" spans="1:9" s="81" customFormat="1" ht="12.75">
      <c r="A46" s="176"/>
      <c r="B46" s="97"/>
      <c r="C46" s="582"/>
      <c r="D46" s="731"/>
      <c r="E46" s="732"/>
      <c r="F46" s="422"/>
      <c r="G46" s="423"/>
      <c r="H46" s="424"/>
      <c r="I46" s="423"/>
    </row>
    <row r="47" spans="1:9" s="81" customFormat="1" ht="12.75">
      <c r="A47" s="138" t="s">
        <v>482</v>
      </c>
      <c r="B47" s="85"/>
      <c r="C47" s="581" t="s">
        <v>688</v>
      </c>
      <c r="D47" s="579" t="s">
        <v>689</v>
      </c>
      <c r="E47" s="729" t="s">
        <v>180</v>
      </c>
      <c r="F47" s="447">
        <v>1330</v>
      </c>
      <c r="G47" s="1256"/>
      <c r="H47" s="399">
        <f>ROUND(F47*G47,2)</f>
        <v>0</v>
      </c>
      <c r="I47" s="1256"/>
    </row>
    <row r="48" spans="1:9" ht="12.75">
      <c r="A48" s="92"/>
      <c r="B48" s="100"/>
      <c r="C48" s="123"/>
      <c r="D48" s="115"/>
      <c r="E48" s="95"/>
      <c r="I48" s="96"/>
    </row>
    <row r="49" spans="1:9" ht="15">
      <c r="A49" s="92"/>
      <c r="B49" s="95"/>
      <c r="C49" s="114"/>
      <c r="D49" s="103" t="s">
        <v>181</v>
      </c>
      <c r="E49" s="104"/>
      <c r="F49" s="105"/>
      <c r="G49" s="106"/>
      <c r="H49" s="107">
        <f>H45+H39+H33+H27+H14+H9</f>
        <v>0</v>
      </c>
      <c r="I49" s="106"/>
    </row>
    <row r="50" spans="1:9" ht="12.75">
      <c r="A50" s="92"/>
      <c r="B50" s="108"/>
      <c r="C50" s="109"/>
      <c r="D50" s="110"/>
      <c r="E50" s="92"/>
      <c r="I50" s="96"/>
    </row>
    <row r="51" spans="1:9" ht="12.75">
      <c r="A51" s="92"/>
      <c r="B51" s="108"/>
      <c r="C51" s="109"/>
      <c r="E51" s="95"/>
      <c r="I51" s="96"/>
    </row>
    <row r="52" spans="1:9" ht="12.75">
      <c r="A52" s="92"/>
      <c r="B52" s="108"/>
      <c r="C52" s="109"/>
      <c r="D52" s="110"/>
      <c r="E52" s="95"/>
      <c r="I52" s="96"/>
    </row>
    <row r="53" spans="1:9" s="52" customFormat="1" ht="12.75">
      <c r="A53" s="92"/>
      <c r="B53" s="108"/>
      <c r="C53" s="109"/>
      <c r="D53" s="110"/>
      <c r="E53" s="95"/>
      <c r="F53" s="54"/>
      <c r="G53" s="96"/>
      <c r="H53" s="54"/>
      <c r="I53" s="96"/>
    </row>
    <row r="54" spans="1:9" s="52" customFormat="1" ht="12.75">
      <c r="A54" s="92"/>
      <c r="B54" s="108"/>
      <c r="C54" s="109"/>
      <c r="D54" s="110"/>
      <c r="E54" s="95"/>
      <c r="F54" s="54"/>
      <c r="G54" s="96"/>
      <c r="H54" s="54"/>
      <c r="I54" s="96"/>
    </row>
    <row r="55" spans="1:9" ht="12.75">
      <c r="A55" s="92"/>
      <c r="B55" s="108"/>
      <c r="C55" s="109"/>
      <c r="D55" s="110"/>
      <c r="E55" s="95"/>
      <c r="I55" s="96"/>
    </row>
    <row r="56" spans="1:9" s="52" customFormat="1" ht="12.75">
      <c r="A56" s="92"/>
      <c r="B56" s="108"/>
      <c r="C56" s="109"/>
      <c r="D56" s="110"/>
      <c r="E56" s="95"/>
      <c r="F56" s="54"/>
      <c r="G56" s="96"/>
      <c r="H56" s="54"/>
      <c r="I56" s="96"/>
    </row>
    <row r="57" spans="1:9" ht="12.75">
      <c r="A57" s="92"/>
      <c r="B57" s="100"/>
      <c r="C57" s="101"/>
      <c r="D57" s="116"/>
      <c r="E57" s="95"/>
      <c r="I57" s="96"/>
    </row>
    <row r="58" spans="1:9" ht="12.75">
      <c r="A58" s="92"/>
      <c r="B58" s="100"/>
      <c r="C58" s="101"/>
      <c r="D58" s="116"/>
      <c r="E58" s="95"/>
      <c r="I58" s="96"/>
    </row>
    <row r="59" spans="1:9" ht="12.75">
      <c r="A59" s="92"/>
      <c r="B59" s="100"/>
      <c r="C59" s="101"/>
      <c r="D59" s="116"/>
      <c r="E59" s="95"/>
      <c r="I59" s="96"/>
    </row>
    <row r="60" spans="1:9" ht="15.75">
      <c r="A60" s="92"/>
      <c r="B60" s="117"/>
      <c r="C60" s="118"/>
      <c r="D60" s="102"/>
      <c r="E60" s="119"/>
      <c r="I60" s="96"/>
    </row>
    <row r="61" spans="1:9" ht="12.75">
      <c r="A61" s="92"/>
      <c r="B61" s="108"/>
      <c r="C61" s="120"/>
      <c r="D61" s="110"/>
      <c r="E61" s="92"/>
      <c r="I61" s="96"/>
    </row>
    <row r="62" spans="1:9" s="52" customFormat="1" ht="12.75">
      <c r="A62" s="92"/>
      <c r="B62" s="100"/>
      <c r="C62" s="101"/>
      <c r="D62" s="115"/>
      <c r="E62" s="95"/>
      <c r="F62" s="54"/>
      <c r="G62" s="96"/>
      <c r="H62" s="54"/>
      <c r="I62" s="96"/>
    </row>
    <row r="63" spans="1:9" s="52" customFormat="1" ht="15.75">
      <c r="A63" s="92"/>
      <c r="B63" s="117"/>
      <c r="C63" s="118"/>
      <c r="D63" s="102"/>
      <c r="E63" s="119"/>
      <c r="F63" s="54"/>
      <c r="G63" s="96"/>
      <c r="H63" s="54"/>
      <c r="I63" s="96"/>
    </row>
    <row r="64" spans="1:9" ht="12.75">
      <c r="A64" s="92"/>
      <c r="B64" s="100"/>
      <c r="C64" s="101"/>
      <c r="D64" s="102"/>
      <c r="E64" s="95"/>
      <c r="I64" s="96"/>
    </row>
    <row r="65" spans="1:9" ht="12.75">
      <c r="A65" s="92"/>
      <c r="B65" s="100"/>
      <c r="C65" s="101"/>
      <c r="D65" s="102"/>
      <c r="E65" s="95"/>
      <c r="I65" s="96"/>
    </row>
    <row r="66" spans="1:9" s="54" customFormat="1" ht="12.75">
      <c r="A66" s="92"/>
      <c r="B66" s="100"/>
      <c r="C66" s="101"/>
      <c r="D66" s="116"/>
      <c r="E66" s="95"/>
      <c r="G66" s="96"/>
      <c r="I66" s="96"/>
    </row>
    <row r="67" spans="1:9" s="54" customFormat="1" ht="12.75">
      <c r="A67" s="92"/>
      <c r="B67" s="100"/>
      <c r="C67" s="101"/>
      <c r="D67" s="116"/>
      <c r="E67" s="95"/>
      <c r="G67" s="96"/>
      <c r="I67" s="96"/>
    </row>
    <row r="68" spans="1:9" s="54" customFormat="1" ht="12.75">
      <c r="A68" s="92"/>
      <c r="B68" s="100"/>
      <c r="C68" s="101"/>
      <c r="D68" s="116"/>
      <c r="E68" s="95"/>
      <c r="G68" s="96"/>
      <c r="I68" s="96"/>
    </row>
    <row r="69" spans="1:9" s="54" customFormat="1" ht="15.75">
      <c r="A69" s="92"/>
      <c r="B69" s="117"/>
      <c r="C69" s="118"/>
      <c r="D69" s="102"/>
      <c r="E69" s="119"/>
      <c r="G69" s="96"/>
      <c r="I69" s="96"/>
    </row>
    <row r="70" spans="1:9" s="54" customFormat="1" ht="15.75">
      <c r="A70" s="92"/>
      <c r="B70" s="117"/>
      <c r="C70" s="118"/>
      <c r="D70" s="121"/>
      <c r="E70" s="119"/>
      <c r="G70" s="96"/>
      <c r="I70" s="96"/>
    </row>
    <row r="71" spans="1:9" s="54" customFormat="1" ht="12.75">
      <c r="A71" s="92"/>
      <c r="B71" s="100"/>
      <c r="C71" s="101"/>
      <c r="D71" s="115"/>
      <c r="E71" s="95"/>
      <c r="G71" s="96"/>
      <c r="I71" s="96"/>
    </row>
    <row r="72" spans="1:9" s="54" customFormat="1" ht="12.75">
      <c r="A72" s="92"/>
      <c r="B72" s="100"/>
      <c r="C72" s="101"/>
      <c r="D72" s="102"/>
      <c r="E72" s="95"/>
      <c r="G72" s="96"/>
      <c r="I72" s="51"/>
    </row>
    <row r="73" spans="1:9" s="54" customFormat="1" ht="12.75">
      <c r="A73" s="92"/>
      <c r="B73" s="100"/>
      <c r="C73" s="101"/>
      <c r="D73" s="102"/>
      <c r="E73" s="95"/>
      <c r="G73" s="96"/>
      <c r="I73" s="51"/>
    </row>
    <row r="74" spans="1:9" s="54" customFormat="1" ht="12.75">
      <c r="A74" s="92"/>
      <c r="B74" s="100"/>
      <c r="C74" s="101"/>
      <c r="D74" s="116"/>
      <c r="E74" s="95"/>
      <c r="G74" s="96"/>
      <c r="I74" s="51"/>
    </row>
    <row r="75" spans="1:9" s="54" customFormat="1" ht="12.75">
      <c r="A75" s="92"/>
      <c r="B75" s="100"/>
      <c r="C75" s="101"/>
      <c r="D75" s="116"/>
      <c r="E75" s="95"/>
      <c r="G75" s="96"/>
      <c r="I75" s="51"/>
    </row>
    <row r="76" spans="1:9" s="54" customFormat="1" ht="12.75">
      <c r="A76" s="92"/>
      <c r="B76" s="100"/>
      <c r="C76" s="101"/>
      <c r="D76" s="116"/>
      <c r="E76" s="95"/>
      <c r="G76" s="96"/>
      <c r="I76" s="51"/>
    </row>
    <row r="77" spans="1:9" s="54" customFormat="1" ht="12.75">
      <c r="A77" s="92"/>
      <c r="B77" s="100"/>
      <c r="C77" s="101"/>
      <c r="D77" s="102"/>
      <c r="E77" s="95"/>
      <c r="G77" s="96"/>
      <c r="I77" s="51"/>
    </row>
    <row r="78" spans="1:9" s="54" customFormat="1" ht="12.75">
      <c r="A78" s="92"/>
      <c r="B78" s="100"/>
      <c r="C78" s="101"/>
      <c r="D78" s="116"/>
      <c r="E78" s="95"/>
      <c r="G78" s="96"/>
      <c r="I78" s="51"/>
    </row>
    <row r="79" spans="1:9" s="54" customFormat="1" ht="12.75">
      <c r="A79" s="92"/>
      <c r="B79" s="100"/>
      <c r="C79" s="101"/>
      <c r="D79" s="115"/>
      <c r="E79" s="95"/>
      <c r="G79" s="96"/>
      <c r="I79" s="51"/>
    </row>
    <row r="80" spans="1:9" s="54" customFormat="1" ht="13.5" customHeight="1">
      <c r="A80" s="92"/>
      <c r="B80" s="100"/>
      <c r="C80" s="101"/>
      <c r="D80" s="102"/>
      <c r="E80" s="95"/>
      <c r="G80" s="96"/>
      <c r="I80" s="51"/>
    </row>
    <row r="81" spans="1:9" s="54" customFormat="1" ht="13.5" customHeight="1">
      <c r="A81" s="92"/>
      <c r="B81" s="100"/>
      <c r="C81" s="101"/>
      <c r="D81" s="116"/>
      <c r="E81" s="95"/>
      <c r="G81" s="96"/>
      <c r="I81" s="51"/>
    </row>
    <row r="82" spans="1:9" s="52" customFormat="1" ht="12.75">
      <c r="A82" s="92"/>
      <c r="B82" s="100"/>
      <c r="C82" s="101"/>
      <c r="D82" s="116"/>
      <c r="E82" s="95"/>
      <c r="F82" s="54"/>
      <c r="G82" s="96"/>
      <c r="H82" s="54"/>
    </row>
    <row r="83" spans="1:9" s="52" customFormat="1" ht="12.75">
      <c r="A83" s="92"/>
      <c r="B83" s="100"/>
      <c r="C83" s="101"/>
      <c r="D83" s="116"/>
      <c r="E83" s="95"/>
      <c r="F83" s="54"/>
      <c r="G83" s="96"/>
      <c r="H83" s="54"/>
    </row>
    <row r="84" spans="1:9" s="52" customFormat="1" ht="12.75">
      <c r="A84" s="92"/>
      <c r="B84" s="100"/>
      <c r="C84" s="101"/>
      <c r="D84" s="102"/>
      <c r="E84" s="95"/>
      <c r="F84" s="54"/>
      <c r="G84" s="96"/>
      <c r="H84" s="54"/>
    </row>
    <row r="85" spans="1:9" ht="13.5" customHeight="1">
      <c r="A85" s="92"/>
      <c r="B85" s="100"/>
      <c r="C85" s="101"/>
      <c r="D85" s="116"/>
      <c r="E85" s="95"/>
    </row>
    <row r="86" spans="1:9" ht="13.5" customHeight="1">
      <c r="A86" s="92"/>
      <c r="B86" s="100"/>
      <c r="C86" s="101"/>
      <c r="D86" s="115"/>
      <c r="E86" s="95"/>
    </row>
    <row r="87" spans="1:9" s="52" customFormat="1" ht="12.75">
      <c r="A87" s="92"/>
      <c r="B87" s="95"/>
      <c r="C87" s="114"/>
      <c r="D87" s="122"/>
      <c r="E87" s="95"/>
      <c r="F87" s="54"/>
      <c r="G87" s="96"/>
      <c r="H87" s="54"/>
    </row>
    <row r="88" spans="1:9" s="52" customFormat="1" ht="12.75">
      <c r="A88" s="92"/>
      <c r="B88" s="95"/>
      <c r="C88" s="114"/>
      <c r="D88" s="114"/>
      <c r="E88" s="95"/>
      <c r="F88" s="54"/>
      <c r="G88" s="96"/>
      <c r="H88" s="54"/>
    </row>
    <row r="89" spans="1:9" s="52" customFormat="1" ht="12.75">
      <c r="A89" s="92"/>
      <c r="B89" s="108"/>
      <c r="C89" s="120"/>
      <c r="D89" s="110"/>
      <c r="E89" s="92"/>
      <c r="F89" s="54"/>
      <c r="G89" s="96"/>
      <c r="H89" s="54"/>
    </row>
    <row r="90" spans="1:9" s="52" customFormat="1" ht="12.75">
      <c r="A90" s="92"/>
      <c r="B90" s="100"/>
      <c r="C90" s="123"/>
      <c r="D90" s="116"/>
      <c r="E90" s="95"/>
      <c r="F90" s="54"/>
      <c r="G90" s="96"/>
      <c r="H90" s="54"/>
    </row>
    <row r="91" spans="1:9" s="52" customFormat="1" ht="12.75">
      <c r="A91" s="92"/>
      <c r="B91" s="100"/>
      <c r="C91" s="123"/>
      <c r="D91" s="116"/>
      <c r="E91" s="95"/>
      <c r="F91" s="54"/>
      <c r="G91" s="96"/>
      <c r="H91" s="54"/>
    </row>
    <row r="92" spans="1:9" s="52" customFormat="1" ht="12.75">
      <c r="A92" s="92"/>
      <c r="B92" s="95"/>
      <c r="C92" s="114"/>
      <c r="D92" s="122"/>
      <c r="E92" s="95"/>
      <c r="F92" s="54"/>
      <c r="G92" s="96"/>
      <c r="H92" s="54"/>
    </row>
    <row r="93" spans="1:9" s="52" customFormat="1" ht="12.75">
      <c r="A93" s="92"/>
      <c r="B93" s="95"/>
      <c r="C93" s="114"/>
      <c r="D93" s="114"/>
      <c r="E93" s="95"/>
      <c r="F93" s="54"/>
      <c r="G93" s="96"/>
      <c r="H93" s="54"/>
    </row>
    <row r="94" spans="1:9" s="52" customFormat="1" ht="12.75">
      <c r="A94" s="92"/>
      <c r="B94" s="108"/>
      <c r="C94" s="120"/>
      <c r="D94" s="110"/>
      <c r="E94" s="92"/>
      <c r="F94" s="54"/>
      <c r="G94" s="96"/>
      <c r="H94" s="54"/>
    </row>
    <row r="95" spans="1:9" ht="13.5" customHeight="1">
      <c r="A95" s="92"/>
      <c r="B95" s="108"/>
      <c r="C95" s="120"/>
      <c r="D95" s="110"/>
      <c r="E95" s="92"/>
    </row>
    <row r="96" spans="1:9" s="52" customFormat="1" ht="12.75">
      <c r="A96" s="92"/>
      <c r="B96" s="100"/>
      <c r="C96" s="123"/>
      <c r="D96" s="115"/>
      <c r="E96" s="95"/>
      <c r="F96" s="54"/>
      <c r="G96" s="96"/>
      <c r="H96" s="54"/>
    </row>
    <row r="97" spans="1:8" s="52" customFormat="1" ht="12.75">
      <c r="A97" s="92"/>
      <c r="B97" s="100"/>
      <c r="C97" s="123"/>
      <c r="D97" s="116"/>
      <c r="E97" s="95"/>
      <c r="F97" s="54"/>
      <c r="G97" s="96"/>
      <c r="H97" s="54"/>
    </row>
    <row r="98" spans="1:8" ht="13.5" customHeight="1">
      <c r="A98" s="92"/>
      <c r="B98" s="100"/>
      <c r="C98" s="123"/>
      <c r="D98" s="115"/>
      <c r="E98" s="95"/>
    </row>
    <row r="99" spans="1:8" ht="13.5" customHeight="1">
      <c r="A99" s="92"/>
      <c r="B99" s="100"/>
      <c r="C99" s="123"/>
      <c r="D99" s="115"/>
      <c r="E99" s="95"/>
    </row>
    <row r="100" spans="1:8" s="52" customFormat="1" ht="12.75">
      <c r="A100" s="92"/>
      <c r="B100" s="100"/>
      <c r="C100" s="123"/>
      <c r="D100" s="115"/>
      <c r="E100" s="95"/>
      <c r="F100" s="54"/>
      <c r="G100" s="96"/>
      <c r="H100" s="54"/>
    </row>
    <row r="101" spans="1:8" s="52" customFormat="1" ht="12.75">
      <c r="A101" s="92"/>
      <c r="B101" s="100"/>
      <c r="C101" s="123"/>
      <c r="D101" s="116"/>
      <c r="E101" s="95"/>
      <c r="F101" s="54"/>
      <c r="G101" s="96"/>
      <c r="H101" s="54"/>
    </row>
    <row r="102" spans="1:8" ht="13.5" customHeight="1">
      <c r="A102" s="92"/>
      <c r="B102" s="95"/>
      <c r="C102" s="114"/>
      <c r="D102" s="114"/>
      <c r="E102" s="95"/>
    </row>
    <row r="103" spans="1:8" ht="13.5" customHeight="1">
      <c r="B103" s="73"/>
      <c r="C103" s="125"/>
      <c r="D103" s="126"/>
      <c r="E103" s="124"/>
    </row>
    <row r="104" spans="1:8" ht="13.5" customHeight="1">
      <c r="B104" s="83"/>
      <c r="C104" s="127"/>
      <c r="D104" s="82"/>
    </row>
    <row r="107" spans="1:8" ht="13.5" customHeight="1">
      <c r="B107" s="73"/>
      <c r="C107" s="125"/>
      <c r="D107" s="126"/>
      <c r="E107" s="124"/>
    </row>
    <row r="108" spans="1:8" ht="13.5" customHeight="1">
      <c r="B108" s="83"/>
      <c r="C108" s="127"/>
      <c r="D108" s="82"/>
    </row>
    <row r="109" spans="1:8" s="52" customFormat="1" ht="12.75">
      <c r="A109" s="124"/>
      <c r="B109" s="72"/>
      <c r="C109" s="53"/>
      <c r="D109" s="128"/>
      <c r="E109" s="72"/>
      <c r="F109" s="54"/>
      <c r="G109" s="96"/>
      <c r="H109" s="54"/>
    </row>
    <row r="110" spans="1:8" ht="13.5" customHeight="1">
      <c r="D110" s="128"/>
    </row>
    <row r="111" spans="1:8" ht="13.5" customHeight="1">
      <c r="D111" s="128"/>
    </row>
    <row r="112" spans="1:8" ht="13.5" customHeight="1">
      <c r="D112" s="128"/>
    </row>
    <row r="113" spans="1:9" ht="13.5" customHeight="1">
      <c r="D113" s="128"/>
    </row>
    <row r="116" spans="1:9" ht="13.5" customHeight="1">
      <c r="B116" s="83"/>
      <c r="C116" s="127"/>
      <c r="D116" s="82"/>
    </row>
    <row r="117" spans="1:9" ht="13.5" customHeight="1">
      <c r="D117" s="129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ht="13.5" customHeight="1">
      <c r="H157" s="53"/>
    </row>
    <row r="158" spans="1:9" ht="13.5" customHeight="1">
      <c r="H158" s="53"/>
    </row>
    <row r="159" spans="1:9" ht="13.5" customHeight="1">
      <c r="H159" s="53"/>
    </row>
    <row r="160" spans="1:9" ht="13.5" customHeight="1">
      <c r="H160" s="53"/>
    </row>
    <row r="161" spans="8:8" ht="13.5" customHeight="1">
      <c r="H161" s="53"/>
    </row>
    <row r="162" spans="8:8" ht="13.5" customHeight="1">
      <c r="H16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8" max="8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>
    <tabColor rgb="FFFFFF99"/>
  </sheetPr>
  <dimension ref="A1:I38"/>
  <sheetViews>
    <sheetView view="pageBreakPreview" topLeftCell="A19" zoomScaleNormal="100" zoomScaleSheetLayoutView="100" workbookViewId="0">
      <selection activeCell="G22" sqref="G22"/>
    </sheetView>
  </sheetViews>
  <sheetFormatPr defaultRowHeight="12.75"/>
  <cols>
    <col min="1" max="1" width="5.28515625" style="339" customWidth="1"/>
    <col min="2" max="2" width="7.5703125" style="341" customWidth="1"/>
    <col min="3" max="3" width="12.7109375" style="339" customWidth="1"/>
    <col min="4" max="4" width="60.7109375" style="339" customWidth="1"/>
    <col min="5" max="5" width="5.28515625" style="341" customWidth="1"/>
    <col min="6" max="6" width="10.7109375" style="339" customWidth="1"/>
    <col min="7" max="7" width="12.7109375" style="339" customWidth="1"/>
    <col min="8" max="8" width="14.7109375" style="339" customWidth="1"/>
    <col min="9" max="9" width="22.7109375" style="57" customWidth="1"/>
    <col min="10" max="16384" width="9.140625" style="57"/>
  </cols>
  <sheetData>
    <row r="1" spans="1:9" ht="13.5" thickBot="1">
      <c r="A1" s="336" t="s">
        <v>156</v>
      </c>
      <c r="B1" s="337"/>
      <c r="C1" s="338" t="s">
        <v>2</v>
      </c>
      <c r="D1" s="712"/>
      <c r="E1" s="337"/>
      <c r="H1" s="340" t="s">
        <v>157</v>
      </c>
    </row>
    <row r="2" spans="1:9">
      <c r="A2" s="336"/>
      <c r="B2" s="337"/>
      <c r="C2" s="338"/>
      <c r="D2" s="338"/>
      <c r="E2" s="337"/>
      <c r="H2" s="338"/>
    </row>
    <row r="3" spans="1:9">
      <c r="A3" s="336" t="s">
        <v>158</v>
      </c>
      <c r="B3" s="337"/>
      <c r="C3" s="338" t="s">
        <v>65</v>
      </c>
      <c r="D3" s="338"/>
      <c r="E3" s="337"/>
      <c r="H3" s="338"/>
    </row>
    <row r="4" spans="1:9">
      <c r="A4" s="65" t="s">
        <v>160</v>
      </c>
      <c r="C4" s="713" t="s">
        <v>66</v>
      </c>
    </row>
    <row r="5" spans="1:9" ht="13.5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>
      <c r="A8" s="53"/>
      <c r="B8" s="70"/>
      <c r="C8" s="71"/>
      <c r="D8" s="714"/>
      <c r="E8" s="72"/>
      <c r="F8" s="53"/>
      <c r="G8" s="53"/>
      <c r="H8" s="53"/>
    </row>
    <row r="9" spans="1:9">
      <c r="A9" s="53"/>
      <c r="B9" s="70"/>
      <c r="C9" s="71"/>
      <c r="D9" s="714"/>
      <c r="E9" s="72"/>
      <c r="F9" s="53"/>
      <c r="G9" s="53"/>
      <c r="H9" s="53"/>
    </row>
    <row r="10" spans="1:9">
      <c r="A10" s="53"/>
      <c r="B10" s="137">
        <v>451111</v>
      </c>
      <c r="C10" s="71"/>
      <c r="D10" s="76" t="s">
        <v>553</v>
      </c>
      <c r="E10" s="72"/>
      <c r="F10" s="53"/>
      <c r="G10" s="53"/>
      <c r="H10" s="80">
        <f>SUM(H12)</f>
        <v>0</v>
      </c>
    </row>
    <row r="11" spans="1:9">
      <c r="A11" s="53"/>
      <c r="B11" s="70"/>
      <c r="C11" s="71"/>
      <c r="D11" s="714"/>
      <c r="E11" s="72"/>
      <c r="F11" s="53"/>
      <c r="G11" s="53"/>
      <c r="H11" s="53"/>
    </row>
    <row r="12" spans="1:9">
      <c r="A12" s="249">
        <v>1</v>
      </c>
      <c r="B12" s="715"/>
      <c r="C12" s="143" t="s">
        <v>1272</v>
      </c>
      <c r="D12" s="144" t="s">
        <v>1273</v>
      </c>
      <c r="E12" s="353" t="s">
        <v>176</v>
      </c>
      <c r="F12" s="327">
        <f>1.7+0.2</f>
        <v>1.9</v>
      </c>
      <c r="G12" s="1259"/>
      <c r="H12" s="90">
        <f>ROUND(F12*G12,2)</f>
        <v>0</v>
      </c>
      <c r="I12" s="1259"/>
    </row>
    <row r="13" spans="1:9">
      <c r="A13" s="53"/>
      <c r="B13" s="70"/>
      <c r="C13" s="71"/>
      <c r="D13" s="714"/>
      <c r="E13" s="72"/>
      <c r="F13" s="53"/>
      <c r="G13" s="291"/>
      <c r="H13" s="53"/>
      <c r="I13" s="291"/>
    </row>
    <row r="14" spans="1:9">
      <c r="A14" s="73"/>
      <c r="B14" s="137">
        <v>451120</v>
      </c>
      <c r="C14" s="75"/>
      <c r="D14" s="76" t="s">
        <v>185</v>
      </c>
      <c r="E14" s="77"/>
      <c r="F14" s="78"/>
      <c r="G14" s="423"/>
      <c r="H14" s="80">
        <f>SUM(H16:H19)</f>
        <v>0</v>
      </c>
      <c r="I14" s="423"/>
    </row>
    <row r="15" spans="1:9">
      <c r="A15" s="82"/>
      <c r="B15" s="83"/>
      <c r="C15" s="82"/>
      <c r="D15" s="82"/>
      <c r="E15" s="83"/>
      <c r="F15" s="82"/>
      <c r="G15" s="716"/>
      <c r="H15" s="82"/>
      <c r="I15" s="716"/>
    </row>
    <row r="16" spans="1:9">
      <c r="A16" s="84">
        <v>2</v>
      </c>
      <c r="B16" s="85"/>
      <c r="C16" s="143" t="s">
        <v>442</v>
      </c>
      <c r="D16" s="144" t="s">
        <v>845</v>
      </c>
      <c r="E16" s="353" t="s">
        <v>188</v>
      </c>
      <c r="F16" s="717">
        <v>400</v>
      </c>
      <c r="G16" s="1256"/>
      <c r="H16" s="90">
        <f>ROUND(F16*G16,2)</f>
        <v>0</v>
      </c>
      <c r="I16" s="1256"/>
    </row>
    <row r="17" spans="1:9">
      <c r="A17" s="84">
        <v>3</v>
      </c>
      <c r="B17" s="84"/>
      <c r="C17" s="143" t="s">
        <v>360</v>
      </c>
      <c r="D17" s="144" t="s">
        <v>361</v>
      </c>
      <c r="E17" s="353" t="s">
        <v>188</v>
      </c>
      <c r="F17" s="717">
        <v>161.21600000000001</v>
      </c>
      <c r="G17" s="1256"/>
      <c r="H17" s="90">
        <f>ROUND(F17*G17,2)</f>
        <v>0</v>
      </c>
      <c r="I17" s="1256"/>
    </row>
    <row r="18" spans="1:9">
      <c r="A18" s="84">
        <v>4</v>
      </c>
      <c r="B18" s="84"/>
      <c r="C18" s="143" t="s">
        <v>199</v>
      </c>
      <c r="D18" s="144" t="s">
        <v>444</v>
      </c>
      <c r="E18" s="353" t="s">
        <v>188</v>
      </c>
      <c r="F18" s="718">
        <v>521.79999999999995</v>
      </c>
      <c r="G18" s="1256"/>
      <c r="H18" s="90">
        <f>ROUND(F18*G18,2)</f>
        <v>0</v>
      </c>
      <c r="I18" s="1256"/>
    </row>
    <row r="19" spans="1:9">
      <c r="A19" s="84">
        <v>5</v>
      </c>
      <c r="B19" s="84"/>
      <c r="C19" s="143" t="s">
        <v>465</v>
      </c>
      <c r="D19" s="144" t="s">
        <v>671</v>
      </c>
      <c r="E19" s="353" t="s">
        <v>188</v>
      </c>
      <c r="F19" s="719">
        <v>100</v>
      </c>
      <c r="G19" s="1256"/>
      <c r="H19" s="90">
        <f t="shared" ref="H19" si="0">ROUND(F19*G19,2)</f>
        <v>0</v>
      </c>
      <c r="I19" s="1256"/>
    </row>
    <row r="20" spans="1:9">
      <c r="A20" s="83"/>
      <c r="B20" s="83"/>
      <c r="C20" s="177"/>
      <c r="D20" s="82"/>
      <c r="F20" s="720"/>
      <c r="G20" s="423"/>
      <c r="H20" s="79"/>
      <c r="I20" s="423"/>
    </row>
    <row r="21" spans="1:9">
      <c r="A21" s="92"/>
      <c r="B21" s="137">
        <v>452313</v>
      </c>
      <c r="C21" s="75"/>
      <c r="D21" s="76" t="s">
        <v>905</v>
      </c>
      <c r="E21" s="72"/>
      <c r="F21" s="53"/>
      <c r="G21" s="291"/>
      <c r="H21" s="80">
        <f>SUM(H23:H29)</f>
        <v>0</v>
      </c>
      <c r="I21" s="291"/>
    </row>
    <row r="22" spans="1:9">
      <c r="A22" s="53"/>
      <c r="B22" s="72"/>
      <c r="C22" s="53"/>
      <c r="D22" s="53"/>
      <c r="E22" s="72"/>
      <c r="F22" s="53"/>
      <c r="G22" s="291"/>
      <c r="H22" s="53"/>
      <c r="I22" s="291"/>
    </row>
    <row r="23" spans="1:9">
      <c r="A23" s="84">
        <v>6</v>
      </c>
      <c r="B23" s="458"/>
      <c r="C23" s="459" t="s">
        <v>853</v>
      </c>
      <c r="D23" s="144" t="s">
        <v>854</v>
      </c>
      <c r="E23" s="353" t="s">
        <v>188</v>
      </c>
      <c r="F23" s="717">
        <v>20</v>
      </c>
      <c r="G23" s="1256"/>
      <c r="H23" s="90">
        <f>ROUND(F23*G23,2)</f>
        <v>0</v>
      </c>
      <c r="I23" s="1256"/>
    </row>
    <row r="24" spans="1:9">
      <c r="A24" s="84">
        <v>7</v>
      </c>
      <c r="B24" s="458"/>
      <c r="C24" s="459">
        <v>11200302</v>
      </c>
      <c r="D24" s="721" t="s">
        <v>1274</v>
      </c>
      <c r="E24" s="249" t="s">
        <v>188</v>
      </c>
      <c r="F24" s="722">
        <v>0.6</v>
      </c>
      <c r="G24" s="1256"/>
      <c r="H24" s="90">
        <f t="shared" ref="H24:H29" si="1">ROUND(F24*G24,2)</f>
        <v>0</v>
      </c>
      <c r="I24" s="1256"/>
    </row>
    <row r="25" spans="1:9" s="724" customFormat="1">
      <c r="A25" s="314">
        <v>8</v>
      </c>
      <c r="B25" s="517"/>
      <c r="C25" s="518" t="s">
        <v>1275</v>
      </c>
      <c r="D25" s="519" t="s">
        <v>1276</v>
      </c>
      <c r="E25" s="723" t="s">
        <v>180</v>
      </c>
      <c r="F25" s="718">
        <f>17</f>
        <v>17</v>
      </c>
      <c r="G25" s="1256"/>
      <c r="H25" s="522">
        <f t="shared" si="1"/>
        <v>0</v>
      </c>
      <c r="I25" s="1256"/>
    </row>
    <row r="26" spans="1:9" s="724" customFormat="1">
      <c r="A26" s="314">
        <v>9</v>
      </c>
      <c r="B26" s="517"/>
      <c r="C26" s="518" t="s">
        <v>1277</v>
      </c>
      <c r="D26" s="519" t="s">
        <v>1278</v>
      </c>
      <c r="E26" s="723" t="s">
        <v>176</v>
      </c>
      <c r="F26" s="725">
        <f>76.1+116</f>
        <v>192.1</v>
      </c>
      <c r="G26" s="1256"/>
      <c r="H26" s="522">
        <f t="shared" si="1"/>
        <v>0</v>
      </c>
      <c r="I26" s="1256"/>
    </row>
    <row r="27" spans="1:9" s="727" customFormat="1">
      <c r="A27" s="239">
        <v>10</v>
      </c>
      <c r="B27" s="240"/>
      <c r="C27" s="241" t="s">
        <v>907</v>
      </c>
      <c r="D27" s="242" t="s">
        <v>908</v>
      </c>
      <c r="E27" s="364" t="s">
        <v>180</v>
      </c>
      <c r="F27" s="726">
        <v>6</v>
      </c>
      <c r="G27" s="1260"/>
      <c r="H27" s="245">
        <f>ROUND(F27*G27,2)</f>
        <v>0</v>
      </c>
      <c r="I27" s="1260"/>
    </row>
    <row r="28" spans="1:9" s="727" customFormat="1">
      <c r="A28" s="239">
        <v>11</v>
      </c>
      <c r="B28" s="240"/>
      <c r="C28" s="241" t="s">
        <v>678</v>
      </c>
      <c r="D28" s="242" t="s">
        <v>679</v>
      </c>
      <c r="E28" s="364" t="s">
        <v>180</v>
      </c>
      <c r="F28" s="726">
        <v>6</v>
      </c>
      <c r="G28" s="1261"/>
      <c r="H28" s="245">
        <f>ROUND(F28*G28,2)</f>
        <v>0</v>
      </c>
      <c r="I28" s="1261"/>
    </row>
    <row r="29" spans="1:9">
      <c r="A29" s="84">
        <v>12</v>
      </c>
      <c r="B29" s="458"/>
      <c r="C29" s="459" t="s">
        <v>909</v>
      </c>
      <c r="D29" s="144" t="s">
        <v>910</v>
      </c>
      <c r="E29" s="353" t="s">
        <v>462</v>
      </c>
      <c r="F29" s="717">
        <v>652.51800000000003</v>
      </c>
      <c r="G29" s="1256"/>
      <c r="H29" s="90">
        <f t="shared" si="1"/>
        <v>0</v>
      </c>
      <c r="I29" s="1256"/>
    </row>
    <row r="30" spans="1:9">
      <c r="A30" s="83"/>
      <c r="B30" s="461"/>
      <c r="C30" s="462"/>
      <c r="D30" s="82"/>
      <c r="F30" s="728"/>
      <c r="G30" s="79"/>
      <c r="H30" s="79"/>
    </row>
    <row r="31" spans="1:9" ht="15">
      <c r="A31" s="92"/>
      <c r="B31" s="100"/>
      <c r="C31" s="101"/>
      <c r="D31" s="103" t="s">
        <v>181</v>
      </c>
      <c r="E31" s="104"/>
      <c r="F31" s="105"/>
      <c r="G31" s="106"/>
      <c r="H31" s="107">
        <f>H14+H21+H10</f>
        <v>0</v>
      </c>
    </row>
    <row r="38" spans="6:6">
      <c r="F38" s="71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2:G29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2">
    <tabColor rgb="FFFFFF99"/>
  </sheetPr>
  <dimension ref="A1:I161"/>
  <sheetViews>
    <sheetView view="pageBreakPreview" topLeftCell="A7" zoomScaleNormal="85" zoomScaleSheetLayoutView="100" workbookViewId="0">
      <selection activeCell="O43" sqref="O43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5.7109375" style="54" customWidth="1"/>
    <col min="9" max="9" width="22.7109375" style="51" customWidth="1"/>
    <col min="10" max="16384" width="9.140625" style="51"/>
  </cols>
  <sheetData>
    <row r="1" spans="1:9" s="575" customFormat="1" thickBot="1">
      <c r="A1" s="570" t="s">
        <v>156</v>
      </c>
      <c r="B1" s="571"/>
      <c r="C1" s="572" t="s">
        <v>2</v>
      </c>
      <c r="D1" s="572"/>
      <c r="E1" s="571"/>
      <c r="F1" s="573"/>
      <c r="G1" s="573"/>
      <c r="H1" s="574" t="s">
        <v>157</v>
      </c>
    </row>
    <row r="2" spans="1:9" s="575" customFormat="1" ht="12.75">
      <c r="A2" s="570"/>
      <c r="B2" s="571"/>
      <c r="C2" s="572"/>
      <c r="D2" s="572"/>
      <c r="E2" s="571"/>
      <c r="F2" s="573"/>
      <c r="G2" s="573"/>
      <c r="H2" s="572"/>
    </row>
    <row r="3" spans="1:9" s="575" customFormat="1" ht="12.75">
      <c r="A3" s="570" t="s">
        <v>158</v>
      </c>
      <c r="B3" s="571"/>
      <c r="C3" s="572" t="s">
        <v>67</v>
      </c>
      <c r="D3" s="572"/>
      <c r="E3" s="571"/>
      <c r="F3" s="573"/>
      <c r="G3" s="573"/>
      <c r="H3" s="572"/>
    </row>
    <row r="4" spans="1:9" ht="12.75">
      <c r="A4" s="65" t="s">
        <v>183</v>
      </c>
      <c r="B4" s="576"/>
      <c r="C4" s="695" t="s">
        <v>690</v>
      </c>
      <c r="D4" s="573"/>
      <c r="E4" s="576"/>
      <c r="F4" s="573"/>
      <c r="G4" s="573"/>
      <c r="H4" s="57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6.149999999999999" customHeight="1">
      <c r="A8" s="53"/>
      <c r="B8" s="70"/>
      <c r="C8" s="71"/>
      <c r="D8" s="71"/>
      <c r="F8" s="53"/>
      <c r="G8" s="53"/>
      <c r="H8" s="53"/>
    </row>
    <row r="9" spans="1:9" ht="15.6" customHeight="1">
      <c r="A9" s="72"/>
      <c r="B9" s="696">
        <v>451120</v>
      </c>
      <c r="C9" s="697"/>
      <c r="D9" s="698" t="s">
        <v>185</v>
      </c>
      <c r="F9" s="530"/>
      <c r="G9" s="530"/>
      <c r="H9" s="699">
        <f>SUM(H11:H12)</f>
        <v>0</v>
      </c>
    </row>
    <row r="10" spans="1:9" ht="15.6" customHeight="1">
      <c r="A10" s="72"/>
      <c r="B10" s="70"/>
      <c r="C10" s="582"/>
      <c r="D10" s="580"/>
      <c r="F10" s="530"/>
      <c r="G10" s="530"/>
      <c r="H10" s="530"/>
    </row>
    <row r="11" spans="1:9" ht="12.75">
      <c r="A11" s="249">
        <v>1</v>
      </c>
      <c r="B11" s="259"/>
      <c r="C11" s="581" t="s">
        <v>691</v>
      </c>
      <c r="D11" s="579" t="s">
        <v>692</v>
      </c>
      <c r="E11" s="249" t="s">
        <v>197</v>
      </c>
      <c r="F11" s="398">
        <v>15029</v>
      </c>
      <c r="G11" s="1262"/>
      <c r="H11" s="398">
        <f>ROUND(G11*F11,2)</f>
        <v>0</v>
      </c>
      <c r="I11" s="1262"/>
    </row>
    <row r="12" spans="1:9" ht="12.75">
      <c r="A12" s="249">
        <v>2</v>
      </c>
      <c r="B12" s="259"/>
      <c r="C12" s="583" t="s">
        <v>693</v>
      </c>
      <c r="D12" s="579" t="s">
        <v>694</v>
      </c>
      <c r="E12" s="249" t="s">
        <v>197</v>
      </c>
      <c r="F12" s="398">
        <v>15029</v>
      </c>
      <c r="G12" s="1262"/>
      <c r="H12" s="398">
        <f>ROUND(G12*F12,2)</f>
        <v>0</v>
      </c>
      <c r="I12" s="1262"/>
    </row>
    <row r="13" spans="1:9" ht="12.75">
      <c r="A13" s="72"/>
      <c r="B13" s="70"/>
      <c r="C13" s="71"/>
      <c r="D13" s="71"/>
      <c r="F13" s="530"/>
      <c r="G13" s="530"/>
      <c r="H13" s="530"/>
      <c r="I13" s="530"/>
    </row>
    <row r="14" spans="1:9" s="81" customFormat="1" ht="25.5">
      <c r="A14" s="73"/>
      <c r="B14" s="137">
        <v>452331</v>
      </c>
      <c r="C14" s="75"/>
      <c r="D14" s="578" t="s">
        <v>554</v>
      </c>
      <c r="E14" s="77"/>
      <c r="F14" s="78"/>
      <c r="G14" s="79"/>
      <c r="H14" s="80">
        <f>SUM(H16:H22)</f>
        <v>0</v>
      </c>
      <c r="I14" s="79"/>
    </row>
    <row r="15" spans="1:9" s="81" customFormat="1" ht="12.75">
      <c r="A15" s="83"/>
      <c r="B15" s="83"/>
      <c r="C15" s="82"/>
      <c r="D15" s="82"/>
      <c r="E15" s="83"/>
      <c r="F15" s="700"/>
      <c r="G15" s="700"/>
      <c r="H15" s="700"/>
      <c r="I15" s="700"/>
    </row>
    <row r="16" spans="1:9" ht="12.75">
      <c r="A16" s="138" t="s">
        <v>191</v>
      </c>
      <c r="B16" s="85"/>
      <c r="C16" s="581" t="s">
        <v>531</v>
      </c>
      <c r="D16" s="579" t="s">
        <v>532</v>
      </c>
      <c r="E16" s="701" t="s">
        <v>197</v>
      </c>
      <c r="F16" s="702">
        <v>4877</v>
      </c>
      <c r="G16" s="1253"/>
      <c r="H16" s="90">
        <f>ROUND(G16*F16,2)</f>
        <v>0</v>
      </c>
      <c r="I16" s="1253"/>
    </row>
    <row r="17" spans="1:9" ht="25.5">
      <c r="A17" s="138" t="s">
        <v>194</v>
      </c>
      <c r="B17" s="85"/>
      <c r="C17" s="581" t="s">
        <v>614</v>
      </c>
      <c r="D17" s="580" t="s">
        <v>615</v>
      </c>
      <c r="E17" s="701" t="s">
        <v>197</v>
      </c>
      <c r="F17" s="702">
        <v>4216</v>
      </c>
      <c r="G17" s="1253"/>
      <c r="H17" s="90">
        <f t="shared" ref="H17:H22" si="0">ROUND(G17*F17,2)</f>
        <v>0</v>
      </c>
      <c r="I17" s="1253"/>
    </row>
    <row r="18" spans="1:9" s="81" customFormat="1" ht="25.5">
      <c r="A18" s="84">
        <v>5</v>
      </c>
      <c r="B18" s="84"/>
      <c r="C18" s="581" t="s">
        <v>695</v>
      </c>
      <c r="D18" s="579" t="s">
        <v>696</v>
      </c>
      <c r="E18" s="84" t="s">
        <v>188</v>
      </c>
      <c r="F18" s="585">
        <v>1075.5</v>
      </c>
      <c r="G18" s="1263"/>
      <c r="H18" s="90">
        <f t="shared" si="0"/>
        <v>0</v>
      </c>
      <c r="I18" s="1263"/>
    </row>
    <row r="19" spans="1:9" ht="25.5">
      <c r="A19" s="138" t="s">
        <v>201</v>
      </c>
      <c r="B19" s="85"/>
      <c r="C19" s="581" t="s">
        <v>470</v>
      </c>
      <c r="D19" s="579" t="s">
        <v>535</v>
      </c>
      <c r="E19" s="701" t="s">
        <v>197</v>
      </c>
      <c r="F19" s="702">
        <v>8424</v>
      </c>
      <c r="G19" s="1253"/>
      <c r="H19" s="90">
        <f t="shared" si="0"/>
        <v>0</v>
      </c>
      <c r="I19" s="1253"/>
    </row>
    <row r="20" spans="1:9" ht="25.5">
      <c r="A20" s="138" t="s">
        <v>204</v>
      </c>
      <c r="B20" s="85"/>
      <c r="C20" s="581" t="s">
        <v>472</v>
      </c>
      <c r="D20" s="579" t="s">
        <v>697</v>
      </c>
      <c r="E20" s="701" t="s">
        <v>197</v>
      </c>
      <c r="F20" s="702">
        <v>8844</v>
      </c>
      <c r="G20" s="1253"/>
      <c r="H20" s="90">
        <f t="shared" si="0"/>
        <v>0</v>
      </c>
      <c r="I20" s="1253"/>
    </row>
    <row r="21" spans="1:9" ht="25.5">
      <c r="A21" s="138" t="s">
        <v>207</v>
      </c>
      <c r="B21" s="85"/>
      <c r="C21" s="143" t="s">
        <v>616</v>
      </c>
      <c r="D21" s="140" t="s">
        <v>698</v>
      </c>
      <c r="E21" s="701" t="s">
        <v>197</v>
      </c>
      <c r="F21" s="702">
        <v>77</v>
      </c>
      <c r="G21" s="1253"/>
      <c r="H21" s="90">
        <f t="shared" si="0"/>
        <v>0</v>
      </c>
      <c r="I21" s="1253"/>
    </row>
    <row r="22" spans="1:9" ht="12.75">
      <c r="A22" s="138" t="s">
        <v>209</v>
      </c>
      <c r="B22" s="85"/>
      <c r="C22" s="143" t="s">
        <v>538</v>
      </c>
      <c r="D22" s="140" t="s">
        <v>699</v>
      </c>
      <c r="E22" s="701" t="s">
        <v>176</v>
      </c>
      <c r="F22" s="702">
        <v>6340</v>
      </c>
      <c r="G22" s="1253"/>
      <c r="H22" s="90">
        <f t="shared" si="0"/>
        <v>0</v>
      </c>
      <c r="I22" s="1253"/>
    </row>
    <row r="23" spans="1:9" ht="12.75">
      <c r="A23" s="176"/>
      <c r="B23" s="97"/>
      <c r="C23" s="177"/>
      <c r="D23" s="178"/>
      <c r="E23" s="703"/>
      <c r="F23" s="704"/>
      <c r="G23" s="79"/>
      <c r="H23" s="79"/>
      <c r="I23" s="79"/>
    </row>
    <row r="24" spans="1:9" ht="12.75">
      <c r="A24" s="92"/>
      <c r="B24" s="137">
        <v>452341</v>
      </c>
      <c r="C24" s="75"/>
      <c r="D24" s="698" t="s">
        <v>714</v>
      </c>
      <c r="F24" s="530"/>
      <c r="G24" s="530"/>
      <c r="H24" s="80">
        <f>SUM(H26:H34)</f>
        <v>0</v>
      </c>
      <c r="I24" s="530"/>
    </row>
    <row r="25" spans="1:9" ht="12.75">
      <c r="A25" s="72"/>
      <c r="F25" s="530"/>
      <c r="G25" s="530"/>
      <c r="H25" s="530"/>
      <c r="I25" s="530"/>
    </row>
    <row r="26" spans="1:9" ht="12.75">
      <c r="A26" s="138" t="s">
        <v>211</v>
      </c>
      <c r="B26" s="85"/>
      <c r="C26" s="143" t="s">
        <v>700</v>
      </c>
      <c r="D26" s="140" t="s">
        <v>701</v>
      </c>
      <c r="E26" s="701" t="s">
        <v>188</v>
      </c>
      <c r="F26" s="702">
        <v>17193</v>
      </c>
      <c r="G26" s="1253"/>
      <c r="H26" s="90">
        <f>ROUND(G26*F26,2)</f>
        <v>0</v>
      </c>
      <c r="I26" s="1253"/>
    </row>
    <row r="27" spans="1:9" ht="12.75">
      <c r="A27" s="138" t="s">
        <v>213</v>
      </c>
      <c r="B27" s="85"/>
      <c r="C27" s="581" t="s">
        <v>702</v>
      </c>
      <c r="D27" s="579" t="s">
        <v>703</v>
      </c>
      <c r="E27" s="701" t="s">
        <v>176</v>
      </c>
      <c r="F27" s="702">
        <v>6300</v>
      </c>
      <c r="G27" s="1253"/>
      <c r="H27" s="90">
        <f t="shared" ref="H27:H34" si="1">ROUND(G27*F27,2)</f>
        <v>0</v>
      </c>
      <c r="I27" s="1253"/>
    </row>
    <row r="28" spans="1:9" s="112" customFormat="1" ht="12.75">
      <c r="A28" s="138" t="s">
        <v>215</v>
      </c>
      <c r="B28" s="85"/>
      <c r="C28" s="143" t="s">
        <v>438</v>
      </c>
      <c r="D28" s="140" t="s">
        <v>704</v>
      </c>
      <c r="E28" s="701" t="s">
        <v>180</v>
      </c>
      <c r="F28" s="702">
        <v>2100</v>
      </c>
      <c r="G28" s="1253"/>
      <c r="H28" s="90">
        <f t="shared" si="1"/>
        <v>0</v>
      </c>
      <c r="I28" s="1253"/>
    </row>
    <row r="29" spans="1:9" s="112" customFormat="1" ht="12.75">
      <c r="A29" s="138" t="s">
        <v>217</v>
      </c>
      <c r="B29" s="85"/>
      <c r="C29" s="705" t="s">
        <v>705</v>
      </c>
      <c r="D29" s="579" t="s">
        <v>706</v>
      </c>
      <c r="E29" s="701" t="s">
        <v>180</v>
      </c>
      <c r="F29" s="702">
        <v>84</v>
      </c>
      <c r="G29" s="1253"/>
      <c r="H29" s="90">
        <f t="shared" si="1"/>
        <v>0</v>
      </c>
      <c r="I29" s="1253"/>
    </row>
    <row r="30" spans="1:9" ht="12.75">
      <c r="A30" s="138" t="s">
        <v>219</v>
      </c>
      <c r="B30" s="85"/>
      <c r="C30" s="705" t="s">
        <v>707</v>
      </c>
      <c r="D30" s="579" t="s">
        <v>708</v>
      </c>
      <c r="E30" s="701" t="s">
        <v>180</v>
      </c>
      <c r="F30" s="702">
        <v>7314</v>
      </c>
      <c r="G30" s="1253"/>
      <c r="H30" s="90">
        <f t="shared" si="1"/>
        <v>0</v>
      </c>
      <c r="I30" s="1253"/>
    </row>
    <row r="31" spans="1:9" s="112" customFormat="1" ht="12.75">
      <c r="A31" s="138" t="s">
        <v>221</v>
      </c>
      <c r="B31" s="85"/>
      <c r="C31" s="581" t="s">
        <v>709</v>
      </c>
      <c r="D31" s="579" t="s">
        <v>710</v>
      </c>
      <c r="E31" s="701" t="s">
        <v>180</v>
      </c>
      <c r="F31" s="702">
        <v>8</v>
      </c>
      <c r="G31" s="1253"/>
      <c r="H31" s="90">
        <f t="shared" si="1"/>
        <v>0</v>
      </c>
      <c r="I31" s="1253"/>
    </row>
    <row r="32" spans="1:9" ht="12.75">
      <c r="A32" s="173" t="s">
        <v>223</v>
      </c>
      <c r="B32" s="85"/>
      <c r="C32" s="706" t="s">
        <v>1280</v>
      </c>
      <c r="D32" s="182" t="s">
        <v>1281</v>
      </c>
      <c r="E32" s="707" t="s">
        <v>180</v>
      </c>
      <c r="F32" s="451">
        <v>126</v>
      </c>
      <c r="G32" s="1253"/>
      <c r="H32" s="90">
        <f t="shared" si="1"/>
        <v>0</v>
      </c>
      <c r="I32" s="1253"/>
    </row>
    <row r="33" spans="1:9" ht="25.5">
      <c r="A33" s="173" t="s">
        <v>292</v>
      </c>
      <c r="B33" s="85"/>
      <c r="C33" s="706" t="s">
        <v>1736</v>
      </c>
      <c r="D33" s="182" t="s">
        <v>1737</v>
      </c>
      <c r="E33" s="707" t="s">
        <v>180</v>
      </c>
      <c r="F33" s="451">
        <v>2</v>
      </c>
      <c r="G33" s="1253"/>
      <c r="H33" s="90">
        <f t="shared" si="1"/>
        <v>0</v>
      </c>
      <c r="I33" s="1253"/>
    </row>
    <row r="34" spans="1:9" ht="12.75">
      <c r="A34" s="173" t="s">
        <v>293</v>
      </c>
      <c r="B34" s="85"/>
      <c r="C34" s="1457" t="s">
        <v>1802</v>
      </c>
      <c r="D34" s="1455" t="s">
        <v>1803</v>
      </c>
      <c r="E34" s="1458" t="s">
        <v>180</v>
      </c>
      <c r="F34" s="451">
        <v>184</v>
      </c>
      <c r="G34" s="1253"/>
      <c r="H34" s="90">
        <f t="shared" si="1"/>
        <v>0</v>
      </c>
      <c r="I34" s="1253"/>
    </row>
    <row r="35" spans="1:9" s="112" customFormat="1" ht="12.75">
      <c r="A35" s="176"/>
      <c r="B35" s="97"/>
      <c r="C35" s="177"/>
      <c r="D35" s="708"/>
      <c r="E35" s="703"/>
      <c r="F35" s="704"/>
      <c r="G35" s="79"/>
      <c r="H35" s="79"/>
      <c r="I35" s="79"/>
    </row>
    <row r="36" spans="1:9" s="395" customFormat="1" ht="12.75">
      <c r="A36" s="257"/>
      <c r="B36" s="137">
        <v>452622</v>
      </c>
      <c r="C36" s="75"/>
      <c r="D36" s="578" t="s">
        <v>555</v>
      </c>
      <c r="E36" s="70"/>
      <c r="F36" s="71"/>
      <c r="G36" s="71"/>
      <c r="H36" s="80">
        <f>SUM(H38)</f>
        <v>0</v>
      </c>
      <c r="I36" s="71"/>
    </row>
    <row r="37" spans="1:9" ht="12.75">
      <c r="A37" s="92"/>
      <c r="B37" s="108"/>
      <c r="D37" s="110"/>
      <c r="E37" s="95"/>
      <c r="F37" s="709"/>
      <c r="H37" s="96"/>
      <c r="I37" s="96"/>
    </row>
    <row r="38" spans="1:9" ht="25.5">
      <c r="A38" s="1521" t="s">
        <v>294</v>
      </c>
      <c r="B38" s="1522"/>
      <c r="C38" s="1604" t="s">
        <v>542</v>
      </c>
      <c r="D38" s="1605" t="s">
        <v>543</v>
      </c>
      <c r="E38" s="1606" t="s">
        <v>197</v>
      </c>
      <c r="F38" s="1607">
        <v>4212</v>
      </c>
      <c r="G38" s="1597"/>
      <c r="H38" s="1608">
        <f>ROUND(F38*G38,2)</f>
        <v>0</v>
      </c>
      <c r="I38" s="1597"/>
    </row>
    <row r="39" spans="1:9" ht="12.75">
      <c r="A39" s="155"/>
      <c r="B39" s="97"/>
      <c r="C39" s="177"/>
      <c r="D39" s="178"/>
      <c r="E39" s="703"/>
      <c r="F39" s="704"/>
      <c r="G39" s="79"/>
      <c r="H39" s="1403"/>
      <c r="I39" s="79"/>
    </row>
    <row r="40" spans="1:9" s="395" customFormat="1" ht="12.75">
      <c r="A40" s="257"/>
      <c r="B40" s="137">
        <v>453162</v>
      </c>
      <c r="C40" s="75"/>
      <c r="D40" s="578" t="s">
        <v>362</v>
      </c>
      <c r="E40" s="70"/>
      <c r="F40" s="71"/>
      <c r="G40" s="71"/>
      <c r="H40" s="80">
        <f>SUM(H42)</f>
        <v>0</v>
      </c>
      <c r="I40" s="71"/>
    </row>
    <row r="41" spans="1:9" ht="12.75">
      <c r="A41" s="92"/>
      <c r="B41" s="108"/>
      <c r="D41" s="110"/>
      <c r="E41" s="95"/>
      <c r="F41" s="709"/>
      <c r="H41" s="96"/>
      <c r="I41" s="96"/>
    </row>
    <row r="42" spans="1:9" ht="12.75">
      <c r="A42" s="138" t="s">
        <v>478</v>
      </c>
      <c r="B42" s="85"/>
      <c r="C42" s="143" t="s">
        <v>1786</v>
      </c>
      <c r="D42" s="140" t="s">
        <v>1787</v>
      </c>
      <c r="E42" s="701" t="s">
        <v>180</v>
      </c>
      <c r="F42" s="702">
        <v>200</v>
      </c>
      <c r="G42" s="1256"/>
      <c r="H42" s="448">
        <f>ROUND(F42*G42,2)</f>
        <v>0</v>
      </c>
      <c r="I42" s="1256"/>
    </row>
    <row r="43" spans="1:9" ht="12.75">
      <c r="A43" s="155"/>
      <c r="B43" s="97"/>
      <c r="C43" s="177"/>
      <c r="D43" s="178"/>
      <c r="E43" s="703"/>
      <c r="F43" s="704"/>
      <c r="G43" s="79"/>
      <c r="H43" s="1403"/>
      <c r="I43" s="79"/>
    </row>
    <row r="44" spans="1:9" ht="12.75">
      <c r="A44" s="176"/>
      <c r="B44" s="710">
        <v>453230</v>
      </c>
      <c r="C44" s="177"/>
      <c r="D44" s="698" t="s">
        <v>715</v>
      </c>
      <c r="E44" s="703"/>
      <c r="F44" s="704"/>
      <c r="G44" s="79"/>
      <c r="H44" s="284">
        <f>SUM(H46:H46)</f>
        <v>0</v>
      </c>
      <c r="I44" s="79"/>
    </row>
    <row r="45" spans="1:9" ht="12.75">
      <c r="A45" s="176"/>
      <c r="B45" s="97"/>
      <c r="C45" s="177"/>
      <c r="D45" s="178"/>
      <c r="E45" s="703"/>
      <c r="F45" s="704"/>
      <c r="G45" s="79"/>
      <c r="H45" s="79"/>
      <c r="I45" s="79"/>
    </row>
    <row r="46" spans="1:9" ht="25.5">
      <c r="A46" s="138" t="s">
        <v>480</v>
      </c>
      <c r="B46" s="85"/>
      <c r="C46" s="581" t="s">
        <v>711</v>
      </c>
      <c r="D46" s="579" t="s">
        <v>712</v>
      </c>
      <c r="E46" s="701" t="s">
        <v>197</v>
      </c>
      <c r="F46" s="702">
        <v>20430</v>
      </c>
      <c r="G46" s="1253"/>
      <c r="H46" s="90">
        <f>ROUND(G46*F46,2)</f>
        <v>0</v>
      </c>
      <c r="I46" s="1253"/>
    </row>
    <row r="47" spans="1:9" ht="12.75">
      <c r="A47" s="92"/>
      <c r="B47" s="100"/>
      <c r="C47" s="123"/>
      <c r="D47" s="115"/>
      <c r="E47" s="95"/>
      <c r="F47" s="709"/>
      <c r="H47" s="709"/>
    </row>
    <row r="48" spans="1:9" ht="15">
      <c r="A48" s="92"/>
      <c r="B48" s="95"/>
      <c r="C48" s="114"/>
      <c r="D48" s="103" t="s">
        <v>181</v>
      </c>
      <c r="E48" s="104"/>
      <c r="F48" s="711"/>
      <c r="G48" s="106"/>
      <c r="H48" s="107">
        <f>H44+H36+H24+H14+H9+H40</f>
        <v>0</v>
      </c>
    </row>
    <row r="49" spans="1:9" ht="12.75">
      <c r="A49" s="92"/>
      <c r="B49" s="108"/>
      <c r="C49" s="109"/>
      <c r="D49" s="110"/>
      <c r="E49" s="92"/>
      <c r="F49" s="709"/>
      <c r="H49" s="709"/>
    </row>
    <row r="50" spans="1:9" ht="12.75">
      <c r="A50" s="92"/>
      <c r="B50" s="108"/>
      <c r="C50" s="109"/>
      <c r="E50" s="95"/>
      <c r="H50" s="709"/>
    </row>
    <row r="51" spans="1:9" ht="12.75">
      <c r="A51" s="92"/>
      <c r="B51" s="108"/>
      <c r="C51" s="109"/>
      <c r="D51" s="110"/>
      <c r="E51" s="95"/>
    </row>
    <row r="52" spans="1:9" s="52" customFormat="1" ht="12.75" customHeight="1">
      <c r="A52" s="92"/>
      <c r="B52" s="108"/>
      <c r="C52" s="109"/>
      <c r="D52" s="110"/>
      <c r="E52" s="95"/>
      <c r="F52" s="54"/>
      <c r="G52" s="96"/>
      <c r="H52" s="54"/>
    </row>
    <row r="53" spans="1:9" s="52" customFormat="1" ht="12.75">
      <c r="A53" s="92"/>
      <c r="B53" s="108"/>
      <c r="C53" s="109"/>
      <c r="D53" s="110"/>
      <c r="E53" s="95"/>
      <c r="F53" s="54"/>
      <c r="G53" s="96"/>
      <c r="H53" s="54"/>
    </row>
    <row r="54" spans="1:9" ht="12.75">
      <c r="A54" s="92"/>
      <c r="B54" s="108"/>
      <c r="C54" s="109"/>
      <c r="D54" s="110"/>
      <c r="E54" s="95"/>
    </row>
    <row r="55" spans="1:9" s="52" customFormat="1" ht="12.75" customHeight="1">
      <c r="A55" s="92"/>
      <c r="B55" s="108"/>
      <c r="C55" s="109"/>
      <c r="D55" s="110"/>
      <c r="E55" s="95"/>
      <c r="F55" s="54"/>
      <c r="G55" s="96"/>
      <c r="H55" s="54"/>
    </row>
    <row r="56" spans="1:9" ht="12.75">
      <c r="A56" s="92"/>
      <c r="B56" s="100"/>
      <c r="C56" s="101"/>
      <c r="D56" s="116"/>
      <c r="E56" s="95"/>
    </row>
    <row r="57" spans="1:9" ht="12.75">
      <c r="A57" s="92"/>
      <c r="B57" s="100"/>
      <c r="C57" s="101"/>
      <c r="D57" s="116"/>
      <c r="E57" s="95"/>
    </row>
    <row r="58" spans="1:9" ht="12.75">
      <c r="A58" s="92"/>
      <c r="B58" s="100"/>
      <c r="C58" s="101"/>
      <c r="D58" s="116"/>
      <c r="E58" s="95"/>
    </row>
    <row r="59" spans="1:9" ht="15.75">
      <c r="A59" s="92"/>
      <c r="B59" s="117"/>
      <c r="C59" s="118"/>
      <c r="D59" s="102"/>
      <c r="E59" s="119"/>
    </row>
    <row r="60" spans="1:9" ht="12.75">
      <c r="A60" s="92"/>
      <c r="B60" s="108"/>
      <c r="C60" s="120"/>
      <c r="D60" s="110"/>
      <c r="E60" s="92"/>
    </row>
    <row r="61" spans="1:9" s="52" customFormat="1" ht="12.75" customHeight="1">
      <c r="A61" s="92"/>
      <c r="B61" s="100"/>
      <c r="C61" s="101"/>
      <c r="D61" s="115"/>
      <c r="E61" s="95"/>
      <c r="F61" s="54"/>
      <c r="G61" s="96"/>
      <c r="H61" s="54"/>
    </row>
    <row r="62" spans="1:9" s="52" customFormat="1" ht="12.75" customHeight="1">
      <c r="A62" s="92"/>
      <c r="B62" s="117"/>
      <c r="C62" s="118"/>
      <c r="D62" s="102"/>
      <c r="E62" s="119"/>
      <c r="F62" s="54"/>
      <c r="G62" s="96"/>
      <c r="H62" s="54"/>
    </row>
    <row r="63" spans="1:9" s="54" customFormat="1" ht="12.75">
      <c r="A63" s="92"/>
      <c r="B63" s="100"/>
      <c r="C63" s="101"/>
      <c r="D63" s="102"/>
      <c r="E63" s="95"/>
      <c r="G63" s="96"/>
      <c r="I63" s="51"/>
    </row>
    <row r="64" spans="1:9" s="54" customFormat="1" ht="12.75">
      <c r="A64" s="92"/>
      <c r="B64" s="100"/>
      <c r="C64" s="101"/>
      <c r="D64" s="102"/>
      <c r="E64" s="95"/>
      <c r="G64" s="96"/>
      <c r="I64" s="51"/>
    </row>
    <row r="65" spans="1:9" s="54" customFormat="1" ht="12.75">
      <c r="A65" s="92"/>
      <c r="B65" s="100"/>
      <c r="C65" s="101"/>
      <c r="D65" s="116"/>
      <c r="E65" s="95"/>
      <c r="G65" s="96"/>
      <c r="I65" s="51"/>
    </row>
    <row r="66" spans="1:9" s="54" customFormat="1" ht="12.75">
      <c r="A66" s="92"/>
      <c r="B66" s="100"/>
      <c r="C66" s="101"/>
      <c r="D66" s="116"/>
      <c r="E66" s="95"/>
      <c r="G66" s="96"/>
      <c r="I66" s="51"/>
    </row>
    <row r="67" spans="1:9" s="54" customFormat="1" ht="12.75">
      <c r="A67" s="92"/>
      <c r="B67" s="100"/>
      <c r="C67" s="101"/>
      <c r="D67" s="116"/>
      <c r="E67" s="95"/>
      <c r="G67" s="96"/>
      <c r="I67" s="51"/>
    </row>
    <row r="68" spans="1:9" s="54" customFormat="1" ht="15.75">
      <c r="A68" s="92"/>
      <c r="B68" s="117"/>
      <c r="C68" s="118"/>
      <c r="D68" s="102"/>
      <c r="E68" s="119"/>
      <c r="G68" s="96"/>
      <c r="I68" s="51"/>
    </row>
    <row r="69" spans="1:9" s="54" customFormat="1" ht="15.75">
      <c r="A69" s="92"/>
      <c r="B69" s="117"/>
      <c r="C69" s="118"/>
      <c r="D69" s="121"/>
      <c r="E69" s="119"/>
      <c r="G69" s="96"/>
      <c r="I69" s="51"/>
    </row>
    <row r="70" spans="1:9" s="54" customFormat="1" ht="12.75">
      <c r="A70" s="92"/>
      <c r="B70" s="100"/>
      <c r="C70" s="101"/>
      <c r="D70" s="115"/>
      <c r="E70" s="95"/>
      <c r="G70" s="96"/>
      <c r="I70" s="51"/>
    </row>
    <row r="71" spans="1:9" s="54" customFormat="1" ht="12.75">
      <c r="A71" s="92"/>
      <c r="B71" s="100"/>
      <c r="C71" s="101"/>
      <c r="D71" s="102"/>
      <c r="E71" s="95"/>
      <c r="G71" s="96"/>
      <c r="I71" s="51"/>
    </row>
    <row r="72" spans="1:9" s="54" customFormat="1" ht="12.75">
      <c r="A72" s="92"/>
      <c r="B72" s="100"/>
      <c r="C72" s="101"/>
      <c r="D72" s="102"/>
      <c r="E72" s="95"/>
      <c r="G72" s="96"/>
      <c r="I72" s="51"/>
    </row>
    <row r="73" spans="1:9" s="54" customFormat="1" ht="12.75">
      <c r="A73" s="92"/>
      <c r="B73" s="100"/>
      <c r="C73" s="101"/>
      <c r="D73" s="116"/>
      <c r="E73" s="95"/>
      <c r="G73" s="96"/>
      <c r="I73" s="51"/>
    </row>
    <row r="74" spans="1:9" s="54" customFormat="1" ht="12.75">
      <c r="A74" s="92"/>
      <c r="B74" s="100"/>
      <c r="C74" s="101"/>
      <c r="D74" s="116"/>
      <c r="E74" s="95"/>
      <c r="G74" s="96"/>
      <c r="I74" s="51"/>
    </row>
    <row r="75" spans="1:9" s="54" customFormat="1" ht="12.75">
      <c r="A75" s="92"/>
      <c r="B75" s="100"/>
      <c r="C75" s="101"/>
      <c r="D75" s="116"/>
      <c r="E75" s="95"/>
      <c r="G75" s="96"/>
      <c r="I75" s="51"/>
    </row>
    <row r="76" spans="1:9" s="54" customFormat="1" ht="12.75">
      <c r="A76" s="92"/>
      <c r="B76" s="100"/>
      <c r="C76" s="101"/>
      <c r="D76" s="102"/>
      <c r="E76" s="95"/>
      <c r="G76" s="96"/>
      <c r="I76" s="51"/>
    </row>
    <row r="77" spans="1:9" s="54" customFormat="1" ht="12.75">
      <c r="A77" s="92"/>
      <c r="B77" s="100"/>
      <c r="C77" s="101"/>
      <c r="D77" s="116"/>
      <c r="E77" s="95"/>
      <c r="G77" s="96"/>
      <c r="I77" s="51"/>
    </row>
    <row r="78" spans="1:9" s="54" customFormat="1" ht="12.75">
      <c r="A78" s="92"/>
      <c r="B78" s="100"/>
      <c r="C78" s="101"/>
      <c r="D78" s="115"/>
      <c r="E78" s="95"/>
      <c r="G78" s="96"/>
      <c r="I78" s="51"/>
    </row>
    <row r="79" spans="1:9" ht="13.5" customHeight="1">
      <c r="A79" s="92"/>
      <c r="B79" s="100"/>
      <c r="C79" s="101"/>
      <c r="D79" s="102"/>
      <c r="E79" s="95"/>
    </row>
    <row r="80" spans="1:9" ht="13.5" customHeight="1">
      <c r="A80" s="92"/>
      <c r="B80" s="100"/>
      <c r="C80" s="101"/>
      <c r="D80" s="116"/>
      <c r="E80" s="95"/>
    </row>
    <row r="81" spans="1:8" s="52" customFormat="1" ht="12.75">
      <c r="A81" s="92"/>
      <c r="B81" s="100"/>
      <c r="C81" s="101"/>
      <c r="D81" s="116"/>
      <c r="E81" s="95"/>
      <c r="F81" s="54"/>
      <c r="G81" s="96"/>
      <c r="H81" s="54"/>
    </row>
    <row r="82" spans="1:8" s="52" customFormat="1" ht="12.75">
      <c r="A82" s="92"/>
      <c r="B82" s="100"/>
      <c r="C82" s="101"/>
      <c r="D82" s="116"/>
      <c r="E82" s="95"/>
      <c r="F82" s="54"/>
      <c r="G82" s="96"/>
      <c r="H82" s="54"/>
    </row>
    <row r="83" spans="1:8" s="52" customFormat="1" ht="12.75">
      <c r="A83" s="92"/>
      <c r="B83" s="100"/>
      <c r="C83" s="101"/>
      <c r="D83" s="102"/>
      <c r="E83" s="95"/>
      <c r="F83" s="54"/>
      <c r="G83" s="96"/>
      <c r="H83" s="54"/>
    </row>
    <row r="84" spans="1:8" ht="13.5" customHeight="1">
      <c r="A84" s="92"/>
      <c r="B84" s="100"/>
      <c r="C84" s="101"/>
      <c r="D84" s="116"/>
      <c r="E84" s="95"/>
    </row>
    <row r="85" spans="1:8" ht="13.5" customHeight="1">
      <c r="A85" s="92"/>
      <c r="B85" s="100"/>
      <c r="C85" s="101"/>
      <c r="D85" s="115"/>
      <c r="E85" s="95"/>
    </row>
    <row r="86" spans="1:8" s="52" customFormat="1" ht="12.75">
      <c r="A86" s="92"/>
      <c r="B86" s="95"/>
      <c r="C86" s="114"/>
      <c r="D86" s="122"/>
      <c r="E86" s="95"/>
      <c r="F86" s="54"/>
      <c r="G86" s="96"/>
      <c r="H86" s="54"/>
    </row>
    <row r="87" spans="1:8" s="52" customFormat="1" ht="12.75">
      <c r="A87" s="92"/>
      <c r="B87" s="95"/>
      <c r="C87" s="114"/>
      <c r="D87" s="114"/>
      <c r="E87" s="95"/>
      <c r="F87" s="54"/>
      <c r="G87" s="96"/>
      <c r="H87" s="54"/>
    </row>
    <row r="88" spans="1:8" s="52" customFormat="1" ht="12.75">
      <c r="A88" s="92"/>
      <c r="B88" s="108"/>
      <c r="C88" s="120"/>
      <c r="D88" s="110"/>
      <c r="E88" s="92"/>
      <c r="F88" s="54"/>
      <c r="G88" s="96"/>
      <c r="H88" s="54"/>
    </row>
    <row r="89" spans="1:8" s="52" customFormat="1" ht="12.75">
      <c r="A89" s="92"/>
      <c r="B89" s="100"/>
      <c r="C89" s="123"/>
      <c r="D89" s="116"/>
      <c r="E89" s="95"/>
      <c r="F89" s="54"/>
      <c r="G89" s="96"/>
      <c r="H89" s="54"/>
    </row>
    <row r="90" spans="1:8" s="52" customFormat="1" ht="12.75">
      <c r="A90" s="92"/>
      <c r="B90" s="100"/>
      <c r="C90" s="123"/>
      <c r="D90" s="116"/>
      <c r="E90" s="95"/>
      <c r="F90" s="54"/>
      <c r="G90" s="96"/>
      <c r="H90" s="54"/>
    </row>
    <row r="91" spans="1:8" s="52" customFormat="1" ht="12.75">
      <c r="A91" s="92"/>
      <c r="B91" s="95"/>
      <c r="C91" s="114"/>
      <c r="D91" s="122"/>
      <c r="E91" s="95"/>
      <c r="F91" s="54"/>
      <c r="G91" s="96"/>
      <c r="H91" s="54"/>
    </row>
    <row r="92" spans="1:8" s="52" customFormat="1" ht="12.75">
      <c r="A92" s="92"/>
      <c r="B92" s="95"/>
      <c r="C92" s="114"/>
      <c r="D92" s="114"/>
      <c r="E92" s="95"/>
      <c r="F92" s="54"/>
      <c r="G92" s="96"/>
      <c r="H92" s="54"/>
    </row>
    <row r="93" spans="1:8" s="52" customFormat="1" ht="12.75">
      <c r="A93" s="92"/>
      <c r="B93" s="108"/>
      <c r="C93" s="120"/>
      <c r="D93" s="110"/>
      <c r="E93" s="92"/>
      <c r="F93" s="54"/>
      <c r="G93" s="96"/>
      <c r="H93" s="54"/>
    </row>
    <row r="94" spans="1:8" ht="13.5" customHeight="1">
      <c r="A94" s="92"/>
      <c r="B94" s="108"/>
      <c r="C94" s="120"/>
      <c r="D94" s="110"/>
      <c r="E94" s="92"/>
    </row>
    <row r="95" spans="1:8" s="52" customFormat="1" ht="12.75">
      <c r="A95" s="92"/>
      <c r="B95" s="100"/>
      <c r="C95" s="123"/>
      <c r="D95" s="115"/>
      <c r="E95" s="95"/>
      <c r="F95" s="54"/>
      <c r="G95" s="96"/>
      <c r="H95" s="54"/>
    </row>
    <row r="96" spans="1:8" s="52" customFormat="1" ht="12.75">
      <c r="A96" s="92"/>
      <c r="B96" s="100"/>
      <c r="C96" s="123"/>
      <c r="D96" s="116"/>
      <c r="E96" s="95"/>
      <c r="F96" s="54"/>
      <c r="G96" s="96"/>
      <c r="H96" s="54"/>
    </row>
    <row r="97" spans="1:8" ht="13.5" customHeight="1">
      <c r="A97" s="92"/>
      <c r="B97" s="100"/>
      <c r="C97" s="123"/>
      <c r="D97" s="115"/>
      <c r="E97" s="95"/>
    </row>
    <row r="98" spans="1:8" ht="13.5" customHeight="1">
      <c r="A98" s="92"/>
      <c r="B98" s="100"/>
      <c r="C98" s="123"/>
      <c r="D98" s="115"/>
      <c r="E98" s="95"/>
    </row>
    <row r="99" spans="1:8" s="52" customFormat="1" ht="12.75">
      <c r="A99" s="92"/>
      <c r="B99" s="100"/>
      <c r="C99" s="123"/>
      <c r="D99" s="115"/>
      <c r="E99" s="95"/>
      <c r="F99" s="54"/>
      <c r="G99" s="96"/>
      <c r="H99" s="54"/>
    </row>
    <row r="100" spans="1:8" s="52" customFormat="1" ht="12.75">
      <c r="A100" s="92"/>
      <c r="B100" s="100"/>
      <c r="C100" s="123"/>
      <c r="D100" s="116"/>
      <c r="E100" s="95"/>
      <c r="F100" s="54"/>
      <c r="G100" s="96"/>
      <c r="H100" s="54"/>
    </row>
    <row r="101" spans="1:8" ht="13.5" customHeight="1">
      <c r="A101" s="92"/>
      <c r="B101" s="95"/>
      <c r="C101" s="114"/>
      <c r="D101" s="114"/>
      <c r="E101" s="95"/>
    </row>
    <row r="102" spans="1:8" ht="13.5" customHeight="1">
      <c r="B102" s="73"/>
      <c r="C102" s="125"/>
      <c r="D102" s="126"/>
      <c r="E102" s="124"/>
    </row>
    <row r="103" spans="1:8" ht="13.5" customHeight="1">
      <c r="B103" s="83"/>
      <c r="C103" s="127"/>
      <c r="D103" s="82"/>
    </row>
    <row r="106" spans="1:8" ht="13.5" customHeight="1">
      <c r="B106" s="73"/>
      <c r="C106" s="125"/>
      <c r="D106" s="126"/>
      <c r="E106" s="124"/>
    </row>
    <row r="107" spans="1:8" ht="13.5" customHeight="1">
      <c r="B107" s="83"/>
      <c r="C107" s="127"/>
      <c r="D107" s="82"/>
    </row>
    <row r="108" spans="1:8" s="52" customFormat="1" ht="12.75">
      <c r="A108" s="124"/>
      <c r="B108" s="72"/>
      <c r="C108" s="53"/>
      <c r="D108" s="128"/>
      <c r="E108" s="72"/>
      <c r="F108" s="54"/>
      <c r="G108" s="96"/>
      <c r="H108" s="54"/>
    </row>
    <row r="109" spans="1:8" ht="13.5" customHeight="1">
      <c r="D109" s="128"/>
    </row>
    <row r="110" spans="1:8" ht="13.5" customHeight="1">
      <c r="D110" s="128"/>
    </row>
    <row r="111" spans="1:8" ht="13.5" customHeight="1">
      <c r="D111" s="128"/>
    </row>
    <row r="112" spans="1:8" ht="13.5" customHeight="1">
      <c r="D112" s="128"/>
    </row>
    <row r="115" spans="1:9" ht="13.5" customHeight="1">
      <c r="B115" s="83"/>
      <c r="C115" s="127"/>
      <c r="D115" s="82"/>
    </row>
    <row r="116" spans="1:9" ht="13.5" customHeight="1">
      <c r="D116" s="129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ht="13.5" customHeight="1">
      <c r="H156" s="53"/>
    </row>
    <row r="157" spans="1:9" ht="13.5" customHeight="1">
      <c r="H157" s="53"/>
    </row>
    <row r="158" spans="1:9" ht="13.5" customHeight="1">
      <c r="H158" s="53"/>
    </row>
    <row r="159" spans="1:9" ht="13.5" customHeight="1">
      <c r="H159" s="53"/>
    </row>
    <row r="160" spans="1:9" ht="13.5" customHeight="1">
      <c r="H160" s="53"/>
    </row>
    <row r="161" spans="8:8" ht="13.5" customHeight="1">
      <c r="H161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6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5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3">
    <tabColor rgb="FFFFFF99"/>
  </sheetPr>
  <dimension ref="A1:I169"/>
  <sheetViews>
    <sheetView view="pageBreakPreview" zoomScaleNormal="115" zoomScaleSheetLayoutView="100" workbookViewId="0">
      <selection activeCell="D43" sqref="D43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157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159</v>
      </c>
      <c r="D3" s="132"/>
      <c r="E3" s="131"/>
      <c r="F3" s="133"/>
      <c r="G3" s="133"/>
      <c r="H3" s="132"/>
    </row>
    <row r="4" spans="1:9" ht="12.75">
      <c r="A4" s="65" t="s">
        <v>160</v>
      </c>
      <c r="B4" s="135"/>
      <c r="C4" s="136" t="s">
        <v>161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92"/>
      <c r="B9" s="137">
        <v>452341</v>
      </c>
      <c r="C9" s="75"/>
      <c r="D9" s="76" t="s">
        <v>172</v>
      </c>
      <c r="E9" s="72"/>
      <c r="F9" s="53"/>
      <c r="G9" s="53"/>
      <c r="H9" s="80">
        <f>SUM(H11:H12)</f>
        <v>0</v>
      </c>
    </row>
    <row r="10" spans="1:9" s="81" customFormat="1" ht="12.75" customHeight="1">
      <c r="A10" s="92"/>
      <c r="B10" s="137"/>
      <c r="C10" s="75"/>
      <c r="D10" s="76"/>
      <c r="E10" s="72"/>
      <c r="F10" s="53"/>
      <c r="G10" s="53"/>
      <c r="H10" s="53"/>
    </row>
    <row r="11" spans="1:9" s="81" customFormat="1" ht="38.25">
      <c r="A11" s="138" t="s">
        <v>173</v>
      </c>
      <c r="B11" s="85"/>
      <c r="C11" s="139" t="s">
        <v>174</v>
      </c>
      <c r="D11" s="140" t="s">
        <v>175</v>
      </c>
      <c r="E11" s="191" t="s">
        <v>176</v>
      </c>
      <c r="F11" s="162">
        <v>330</v>
      </c>
      <c r="G11" s="1253"/>
      <c r="H11" s="90">
        <f>ROUND(F11*G11,2)</f>
        <v>0</v>
      </c>
      <c r="I11" s="1253"/>
    </row>
    <row r="12" spans="1:9" ht="38.25">
      <c r="A12" s="138" t="s">
        <v>177</v>
      </c>
      <c r="B12" s="85"/>
      <c r="C12" s="139" t="s">
        <v>178</v>
      </c>
      <c r="D12" s="140" t="s">
        <v>179</v>
      </c>
      <c r="E12" s="191" t="s">
        <v>180</v>
      </c>
      <c r="F12" s="162">
        <v>1030</v>
      </c>
      <c r="G12" s="1253"/>
      <c r="H12" s="90">
        <f>ROUND(F12*G12,2)</f>
        <v>0</v>
      </c>
      <c r="I12" s="1253"/>
    </row>
    <row r="13" spans="1:9" ht="12.75">
      <c r="A13" s="92"/>
      <c r="B13" s="100"/>
      <c r="C13" s="123"/>
      <c r="D13" s="115"/>
      <c r="E13" s="95"/>
    </row>
    <row r="14" spans="1:9" ht="15">
      <c r="A14" s="92"/>
      <c r="B14" s="95"/>
      <c r="C14" s="114"/>
      <c r="D14" s="103" t="s">
        <v>181</v>
      </c>
      <c r="E14" s="104"/>
      <c r="F14" s="105"/>
      <c r="G14" s="106"/>
      <c r="H14" s="107">
        <f>H9</f>
        <v>0</v>
      </c>
    </row>
    <row r="15" spans="1:9" ht="12.75">
      <c r="A15" s="53"/>
      <c r="C15" s="172"/>
      <c r="F15" s="172"/>
      <c r="G15" s="53"/>
      <c r="H15" s="53"/>
    </row>
    <row r="16" spans="1:9" ht="12.75">
      <c r="A16" s="53"/>
      <c r="C16" s="172"/>
      <c r="F16" s="172"/>
      <c r="G16" s="53"/>
      <c r="H16" s="53"/>
    </row>
    <row r="17" spans="1:8" ht="12.75">
      <c r="A17" s="53"/>
      <c r="C17" s="172"/>
      <c r="F17" s="172"/>
      <c r="G17" s="53"/>
      <c r="H17" s="53"/>
    </row>
    <row r="18" spans="1:8" ht="12.75">
      <c r="A18" s="53"/>
      <c r="C18" s="172"/>
      <c r="F18" s="172"/>
      <c r="G18" s="53"/>
      <c r="H18" s="53"/>
    </row>
    <row r="19" spans="1:8" ht="12.75">
      <c r="A19" s="53"/>
      <c r="C19" s="172"/>
      <c r="F19" s="172"/>
      <c r="G19" s="53"/>
      <c r="H19" s="53"/>
    </row>
    <row r="20" spans="1:8" ht="12.75">
      <c r="A20" s="53"/>
      <c r="C20" s="172"/>
      <c r="F20" s="172"/>
      <c r="G20" s="53"/>
      <c r="H20" s="53"/>
    </row>
    <row r="21" spans="1:8" ht="12.75">
      <c r="A21" s="53"/>
      <c r="C21" s="172"/>
      <c r="F21" s="172"/>
      <c r="G21" s="53"/>
      <c r="H21" s="53"/>
    </row>
    <row r="22" spans="1:8" ht="12.75">
      <c r="A22" s="53"/>
      <c r="C22" s="172"/>
      <c r="F22" s="172"/>
      <c r="G22" s="53"/>
      <c r="H22" s="53"/>
    </row>
    <row r="23" spans="1:8" ht="12.75">
      <c r="A23" s="53"/>
      <c r="C23" s="172"/>
      <c r="F23" s="172"/>
      <c r="G23" s="53"/>
      <c r="H23" s="53"/>
    </row>
    <row r="24" spans="1:8" ht="12.75">
      <c r="A24" s="53"/>
      <c r="C24" s="172"/>
      <c r="F24" s="172"/>
      <c r="G24" s="53"/>
      <c r="H24" s="53"/>
    </row>
    <row r="25" spans="1:8" ht="12.75">
      <c r="A25" s="53"/>
      <c r="C25" s="172"/>
      <c r="F25" s="172"/>
      <c r="G25" s="53"/>
      <c r="H25" s="53"/>
    </row>
    <row r="26" spans="1:8" ht="12.75">
      <c r="A26" s="53"/>
      <c r="C26" s="172"/>
      <c r="F26" s="172"/>
      <c r="G26" s="53"/>
      <c r="H26" s="53"/>
    </row>
    <row r="27" spans="1:8" ht="12.75">
      <c r="A27" s="53"/>
      <c r="C27" s="172"/>
      <c r="F27" s="172"/>
      <c r="G27" s="53"/>
      <c r="H27" s="53"/>
    </row>
    <row r="28" spans="1:8" ht="12.75">
      <c r="A28" s="53"/>
      <c r="C28" s="172"/>
      <c r="F28" s="172"/>
      <c r="G28" s="53"/>
      <c r="H28" s="53"/>
    </row>
    <row r="29" spans="1:8" ht="12.75">
      <c r="A29" s="53"/>
      <c r="C29" s="172"/>
      <c r="F29" s="172"/>
      <c r="G29" s="53"/>
      <c r="H29" s="53"/>
    </row>
    <row r="30" spans="1:8" ht="12.75">
      <c r="A30" s="53"/>
      <c r="C30" s="172"/>
      <c r="F30" s="172"/>
      <c r="G30" s="53"/>
      <c r="H30" s="53"/>
    </row>
    <row r="31" spans="1:8" ht="12.75">
      <c r="A31" s="53"/>
      <c r="C31" s="172"/>
      <c r="F31" s="694"/>
      <c r="G31" s="53"/>
      <c r="H31" s="53"/>
    </row>
    <row r="32" spans="1:8" ht="12.75">
      <c r="A32" s="53"/>
      <c r="C32" s="172"/>
      <c r="F32" s="172"/>
      <c r="G32" s="53"/>
      <c r="H32" s="53"/>
    </row>
    <row r="33" spans="1:9" ht="12.75">
      <c r="A33" s="53"/>
      <c r="C33" s="172"/>
      <c r="F33" s="172"/>
      <c r="G33" s="53"/>
      <c r="H33" s="53"/>
    </row>
    <row r="34" spans="1:9" ht="12.75">
      <c r="A34" s="53"/>
      <c r="C34" s="172"/>
      <c r="F34" s="172"/>
      <c r="G34" s="53"/>
      <c r="H34" s="53"/>
    </row>
    <row r="35" spans="1:9" ht="12.75">
      <c r="A35" s="53"/>
      <c r="C35" s="172"/>
      <c r="F35" s="172"/>
      <c r="G35" s="53"/>
      <c r="H35" s="53"/>
    </row>
    <row r="36" spans="1:9" ht="12.75">
      <c r="A36" s="53"/>
      <c r="C36" s="172"/>
      <c r="F36" s="172"/>
      <c r="G36" s="53"/>
      <c r="H36" s="53"/>
    </row>
    <row r="37" spans="1:9" ht="12.75">
      <c r="A37" s="53"/>
      <c r="C37" s="172"/>
      <c r="F37" s="172"/>
      <c r="G37" s="53"/>
      <c r="H37" s="53"/>
    </row>
    <row r="38" spans="1:9" ht="12.75">
      <c r="A38" s="53"/>
      <c r="C38" s="172"/>
      <c r="F38" s="172"/>
      <c r="G38" s="53"/>
      <c r="H38" s="53"/>
    </row>
    <row r="39" spans="1:9" ht="12.75">
      <c r="A39" s="53"/>
      <c r="C39" s="172"/>
      <c r="F39" s="172"/>
      <c r="G39" s="53"/>
      <c r="H39" s="53"/>
    </row>
    <row r="40" spans="1:9" ht="12.75">
      <c r="A40" s="53"/>
      <c r="C40" s="172"/>
      <c r="F40" s="172"/>
      <c r="G40" s="53"/>
      <c r="H40" s="53"/>
    </row>
    <row r="41" spans="1:9" ht="12.75">
      <c r="A41" s="53"/>
      <c r="C41" s="172"/>
      <c r="F41" s="172"/>
      <c r="G41" s="53"/>
      <c r="H41" s="53"/>
    </row>
    <row r="42" spans="1:9" ht="12.75">
      <c r="A42" s="53"/>
      <c r="C42" s="172"/>
      <c r="F42" s="172"/>
      <c r="G42" s="53"/>
      <c r="H42" s="53"/>
    </row>
    <row r="43" spans="1:9" ht="12.75">
      <c r="A43" s="53"/>
      <c r="C43" s="172"/>
      <c r="F43" s="172"/>
      <c r="G43" s="53"/>
      <c r="H43" s="53"/>
    </row>
    <row r="44" spans="1:9" ht="12.75">
      <c r="A44" s="53"/>
      <c r="C44" s="172"/>
      <c r="F44" s="172"/>
      <c r="G44" s="53"/>
      <c r="H44" s="53"/>
    </row>
    <row r="45" spans="1:9" ht="12.75">
      <c r="A45" s="53"/>
      <c r="C45" s="172"/>
      <c r="F45" s="172"/>
      <c r="G45" s="53"/>
      <c r="H45" s="53"/>
    </row>
    <row r="46" spans="1:9" ht="13.5" customHeight="1">
      <c r="A46" s="92"/>
      <c r="B46" s="108"/>
      <c r="C46" s="109"/>
      <c r="D46" s="110"/>
      <c r="E46" s="92"/>
    </row>
    <row r="47" spans="1:9" s="52" customFormat="1" ht="12.75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 ht="12.75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 ht="12.75">
      <c r="A50" s="92"/>
      <c r="B50" s="92"/>
      <c r="C50" s="92"/>
      <c r="E50" s="100"/>
      <c r="I50" s="113"/>
    </row>
    <row r="51" spans="1:9" ht="12.75">
      <c r="A51" s="92"/>
      <c r="B51" s="92"/>
      <c r="C51" s="92"/>
      <c r="E51" s="95"/>
    </row>
    <row r="52" spans="1:9" ht="12.75">
      <c r="A52" s="92"/>
      <c r="B52" s="92"/>
      <c r="C52" s="92"/>
      <c r="E52" s="95"/>
    </row>
    <row r="53" spans="1:9" ht="12.75">
      <c r="A53" s="92"/>
      <c r="B53" s="92"/>
      <c r="C53" s="92"/>
      <c r="E53" s="95"/>
    </row>
    <row r="54" spans="1:9" ht="12.75">
      <c r="A54" s="92"/>
      <c r="B54" s="92"/>
      <c r="C54" s="92"/>
      <c r="E54" s="95"/>
    </row>
    <row r="55" spans="1:9" ht="12.75">
      <c r="A55" s="92"/>
      <c r="B55" s="92"/>
      <c r="C55" s="92"/>
      <c r="D55" s="110"/>
      <c r="E55" s="95"/>
    </row>
    <row r="56" spans="1:9" ht="12.75">
      <c r="A56" s="92"/>
      <c r="B56" s="92"/>
      <c r="C56" s="92"/>
      <c r="D56" s="114"/>
      <c r="E56" s="95"/>
    </row>
    <row r="57" spans="1:9" ht="12.75">
      <c r="A57" s="92"/>
      <c r="B57" s="92"/>
      <c r="C57" s="92"/>
      <c r="D57" s="110"/>
      <c r="E57" s="92"/>
    </row>
    <row r="58" spans="1:9" ht="12.75">
      <c r="A58" s="92"/>
      <c r="B58" s="92"/>
      <c r="C58" s="92"/>
      <c r="D58" s="115"/>
      <c r="E58" s="95"/>
    </row>
    <row r="59" spans="1:9" ht="12.75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 ht="12.75">
      <c r="A61" s="92"/>
      <c r="B61" s="92"/>
      <c r="C61" s="92"/>
      <c r="D61" s="116"/>
      <c r="E61" s="95"/>
      <c r="F61" s="54"/>
      <c r="G61" s="96"/>
      <c r="H61" s="54"/>
    </row>
    <row r="62" spans="1:9" ht="12.75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 ht="12.75">
      <c r="A64" s="92"/>
      <c r="B64" s="100"/>
      <c r="C64" s="101"/>
      <c r="D64" s="116"/>
      <c r="E64" s="95"/>
    </row>
    <row r="65" spans="1:8" ht="12.75">
      <c r="A65" s="92"/>
      <c r="B65" s="100"/>
      <c r="C65" s="101"/>
      <c r="D65" s="116"/>
      <c r="E65" s="95"/>
    </row>
    <row r="66" spans="1:8" ht="12.75">
      <c r="A66" s="92"/>
      <c r="B66" s="100"/>
      <c r="C66" s="101"/>
      <c r="D66" s="116"/>
      <c r="E66" s="95"/>
    </row>
    <row r="67" spans="1:8" ht="15.75">
      <c r="A67" s="92"/>
      <c r="B67" s="117"/>
      <c r="C67" s="118"/>
      <c r="D67" s="102"/>
      <c r="E67" s="119"/>
    </row>
    <row r="68" spans="1:8" ht="12.75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 ht="12.75">
      <c r="A71" s="92"/>
      <c r="B71" s="100"/>
      <c r="C71" s="101"/>
      <c r="D71" s="102"/>
      <c r="E71" s="95"/>
    </row>
    <row r="72" spans="1:8" ht="12.75">
      <c r="A72" s="92"/>
      <c r="B72" s="100"/>
      <c r="C72" s="101"/>
      <c r="D72" s="102"/>
      <c r="E72" s="95"/>
    </row>
    <row r="73" spans="1:8" ht="12.75">
      <c r="A73" s="92"/>
      <c r="B73" s="100"/>
      <c r="C73" s="101"/>
      <c r="D73" s="116"/>
      <c r="E73" s="95"/>
    </row>
    <row r="74" spans="1:8" ht="12.75">
      <c r="A74" s="92"/>
      <c r="B74" s="100"/>
      <c r="C74" s="101"/>
      <c r="D74" s="116"/>
      <c r="E74" s="95"/>
    </row>
    <row r="75" spans="1:8" ht="12.75">
      <c r="A75" s="92"/>
      <c r="B75" s="100"/>
      <c r="C75" s="101"/>
      <c r="D75" s="116"/>
      <c r="E75" s="95"/>
    </row>
    <row r="76" spans="1:8" ht="15.75">
      <c r="A76" s="92"/>
      <c r="B76" s="117"/>
      <c r="C76" s="118"/>
      <c r="D76" s="102"/>
      <c r="E76" s="119"/>
    </row>
    <row r="77" spans="1:8" ht="15.75">
      <c r="A77" s="92"/>
      <c r="B77" s="117"/>
      <c r="C77" s="118"/>
      <c r="D77" s="121"/>
      <c r="E77" s="119"/>
    </row>
    <row r="78" spans="1:8" ht="12.75">
      <c r="A78" s="92"/>
      <c r="B78" s="100"/>
      <c r="C78" s="101"/>
      <c r="D78" s="115"/>
      <c r="E78" s="95"/>
    </row>
    <row r="79" spans="1:8" ht="12.75">
      <c r="A79" s="92"/>
      <c r="B79" s="100"/>
      <c r="C79" s="101"/>
      <c r="D79" s="102"/>
      <c r="E79" s="95"/>
    </row>
    <row r="80" spans="1:8" ht="12.75">
      <c r="A80" s="92"/>
      <c r="B80" s="100"/>
      <c r="C80" s="101"/>
      <c r="D80" s="102"/>
      <c r="E80" s="95"/>
    </row>
    <row r="81" spans="1:8" ht="12.75">
      <c r="A81" s="92"/>
      <c r="B81" s="100"/>
      <c r="C81" s="101"/>
      <c r="D81" s="116"/>
      <c r="E81" s="95"/>
    </row>
    <row r="82" spans="1:8" ht="12.75">
      <c r="A82" s="92"/>
      <c r="B82" s="100"/>
      <c r="C82" s="101"/>
      <c r="D82" s="116"/>
      <c r="E82" s="95"/>
    </row>
    <row r="83" spans="1:8" ht="12.75">
      <c r="A83" s="92"/>
      <c r="B83" s="100"/>
      <c r="C83" s="101"/>
      <c r="D83" s="116"/>
      <c r="E83" s="95"/>
    </row>
    <row r="84" spans="1:8" ht="12.75">
      <c r="A84" s="92"/>
      <c r="B84" s="100"/>
      <c r="C84" s="101"/>
      <c r="D84" s="102"/>
      <c r="E84" s="95"/>
    </row>
    <row r="85" spans="1:8" ht="12.75">
      <c r="A85" s="92"/>
      <c r="B85" s="100"/>
      <c r="C85" s="101"/>
      <c r="D85" s="116"/>
      <c r="E85" s="95"/>
    </row>
    <row r="86" spans="1:8" ht="12.75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 ht="12.75">
      <c r="A89" s="92"/>
      <c r="B89" s="100"/>
      <c r="C89" s="101"/>
      <c r="D89" s="116"/>
      <c r="E89" s="95"/>
      <c r="F89" s="54"/>
      <c r="G89" s="96"/>
      <c r="H89" s="54"/>
    </row>
    <row r="90" spans="1:8" s="52" customFormat="1" ht="12.75">
      <c r="A90" s="92"/>
      <c r="B90" s="100"/>
      <c r="C90" s="101"/>
      <c r="D90" s="116"/>
      <c r="E90" s="95"/>
      <c r="F90" s="54"/>
      <c r="G90" s="96"/>
      <c r="H90" s="54"/>
    </row>
    <row r="91" spans="1:8" s="52" customFormat="1" ht="12.75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 ht="12.75">
      <c r="A94" s="92"/>
      <c r="B94" s="95"/>
      <c r="C94" s="114"/>
      <c r="D94" s="122"/>
      <c r="E94" s="95"/>
      <c r="F94" s="54"/>
      <c r="G94" s="96"/>
      <c r="H94" s="54"/>
    </row>
    <row r="95" spans="1:8" s="52" customFormat="1" ht="12.75">
      <c r="A95" s="92"/>
      <c r="B95" s="95"/>
      <c r="C95" s="114"/>
      <c r="D95" s="114"/>
      <c r="E95" s="95"/>
      <c r="F95" s="54"/>
      <c r="G95" s="96"/>
      <c r="H95" s="54"/>
    </row>
    <row r="96" spans="1:8" s="52" customFormat="1" ht="12.75">
      <c r="A96" s="92"/>
      <c r="B96" s="108"/>
      <c r="C96" s="120"/>
      <c r="D96" s="110"/>
      <c r="E96" s="92"/>
      <c r="F96" s="54"/>
      <c r="G96" s="96"/>
      <c r="H96" s="54"/>
    </row>
    <row r="97" spans="1:8" s="52" customFormat="1" ht="12.75">
      <c r="A97" s="92"/>
      <c r="B97" s="100"/>
      <c r="C97" s="123"/>
      <c r="D97" s="116"/>
      <c r="E97" s="95"/>
      <c r="F97" s="54"/>
      <c r="G97" s="96"/>
      <c r="H97" s="54"/>
    </row>
    <row r="98" spans="1:8" s="52" customFormat="1" ht="12.75">
      <c r="A98" s="92"/>
      <c r="B98" s="100"/>
      <c r="C98" s="123"/>
      <c r="D98" s="116"/>
      <c r="E98" s="95"/>
      <c r="F98" s="54"/>
      <c r="G98" s="96"/>
      <c r="H98" s="54"/>
    </row>
    <row r="99" spans="1:8" s="52" customFormat="1" ht="12.75">
      <c r="A99" s="92"/>
      <c r="B99" s="95"/>
      <c r="C99" s="114"/>
      <c r="D99" s="122"/>
      <c r="E99" s="95"/>
      <c r="F99" s="54"/>
      <c r="G99" s="96"/>
      <c r="H99" s="54"/>
    </row>
    <row r="100" spans="1:8" s="52" customFormat="1" ht="12.75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 ht="12.75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 ht="12.75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 ht="12.75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 ht="12.75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 ht="12.75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 ht="12.75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>
    <tabColor rgb="FFFFFF99"/>
  </sheetPr>
  <dimension ref="A1:I159"/>
  <sheetViews>
    <sheetView view="pageBreakPreview" topLeftCell="A19" zoomScaleNormal="110" zoomScaleSheetLayoutView="100" workbookViewId="0">
      <selection activeCell="I55" sqref="I55"/>
    </sheetView>
  </sheetViews>
  <sheetFormatPr defaultColWidth="9.140625" defaultRowHeight="13.5" customHeight="1"/>
  <cols>
    <col min="1" max="1" width="5.28515625" style="661" customWidth="1"/>
    <col min="2" max="2" width="7.5703125" style="597" customWidth="1"/>
    <col min="3" max="3" width="12.7109375" style="594" customWidth="1"/>
    <col min="4" max="4" width="60.7109375" style="594" customWidth="1"/>
    <col min="5" max="5" width="5.28515625" style="597" customWidth="1"/>
    <col min="6" max="6" width="10.7109375" style="646" customWidth="1"/>
    <col min="7" max="7" width="12.7109375" style="647" customWidth="1"/>
    <col min="8" max="8" width="14.7109375" style="646" customWidth="1"/>
    <col min="9" max="9" width="22.7109375" style="56" customWidth="1"/>
    <col min="10" max="16384" width="9.140625" style="56"/>
  </cols>
  <sheetData>
    <row r="1" spans="1:9" s="51" customFormat="1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2.75">
      <c r="A2" s="65"/>
      <c r="B2" s="124"/>
      <c r="C2" s="267"/>
      <c r="D2" s="267"/>
      <c r="E2" s="124"/>
      <c r="F2" s="53"/>
      <c r="G2" s="53"/>
      <c r="H2" s="267"/>
    </row>
    <row r="3" spans="1:9" s="51" customFormat="1" ht="12.75">
      <c r="A3" s="65" t="s">
        <v>158</v>
      </c>
      <c r="B3" s="124"/>
      <c r="C3" s="267" t="s">
        <v>71</v>
      </c>
      <c r="D3" s="267"/>
      <c r="E3" s="124"/>
      <c r="F3" s="53"/>
      <c r="G3" s="53"/>
      <c r="H3" s="267"/>
    </row>
    <row r="4" spans="1:9" ht="12.75">
      <c r="A4" s="591" t="s">
        <v>183</v>
      </c>
      <c r="B4" s="72"/>
      <c r="C4" s="172" t="s">
        <v>72</v>
      </c>
      <c r="D4" s="53"/>
      <c r="E4" s="72"/>
      <c r="F4" s="53"/>
      <c r="G4" s="53"/>
      <c r="H4" s="53"/>
    </row>
    <row r="5" spans="1:9" s="592" customFormat="1" ht="13.5" customHeight="1" thickBot="1">
      <c r="A5" s="1705"/>
      <c r="B5" s="1705"/>
      <c r="C5" s="1705"/>
      <c r="D5" s="1705"/>
      <c r="E5" s="1705"/>
      <c r="F5" s="1705"/>
      <c r="G5" s="1705"/>
      <c r="H5" s="1705"/>
    </row>
    <row r="6" spans="1:9" ht="13.5" customHeight="1" thickBot="1">
      <c r="A6" s="1706" t="s">
        <v>162</v>
      </c>
      <c r="B6" s="1707"/>
      <c r="C6" s="1708"/>
      <c r="D6" s="1709" t="s">
        <v>163</v>
      </c>
      <c r="E6" s="1711" t="s">
        <v>164</v>
      </c>
      <c r="F6" s="1713" t="s">
        <v>165</v>
      </c>
      <c r="G6" s="1703" t="s">
        <v>166</v>
      </c>
      <c r="H6" s="1703" t="s">
        <v>167</v>
      </c>
      <c r="I6" s="1703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10"/>
      <c r="E7" s="1712"/>
      <c r="F7" s="1714"/>
      <c r="G7" s="1704"/>
      <c r="H7" s="1704" t="s">
        <v>171</v>
      </c>
      <c r="I7" s="1704"/>
    </row>
    <row r="8" spans="1:9" ht="16.149999999999999" customHeight="1">
      <c r="A8" s="594"/>
      <c r="B8" s="595"/>
      <c r="C8" s="596"/>
      <c r="D8" s="596"/>
      <c r="F8" s="594"/>
      <c r="G8" s="594"/>
      <c r="H8" s="594"/>
    </row>
    <row r="9" spans="1:9" ht="15.6" customHeight="1">
      <c r="A9" s="597"/>
      <c r="B9" s="595"/>
      <c r="C9" s="177"/>
      <c r="D9" s="82"/>
      <c r="F9" s="594"/>
      <c r="G9" s="594"/>
      <c r="H9" s="594"/>
    </row>
    <row r="10" spans="1:9" ht="15.6" customHeight="1">
      <c r="A10" s="597"/>
      <c r="B10" s="598">
        <v>451120</v>
      </c>
      <c r="C10" s="294"/>
      <c r="D10" s="351" t="s">
        <v>185</v>
      </c>
      <c r="F10" s="599"/>
      <c r="G10" s="599"/>
      <c r="H10" s="600">
        <f>SUM(H12:H17)</f>
        <v>0</v>
      </c>
    </row>
    <row r="11" spans="1:9" ht="15.6" customHeight="1">
      <c r="A11" s="597"/>
      <c r="B11" s="595"/>
      <c r="C11" s="177"/>
      <c r="D11" s="82"/>
      <c r="F11" s="599"/>
      <c r="G11" s="599"/>
      <c r="H11" s="599"/>
    </row>
    <row r="12" spans="1:9" s="605" customFormat="1" ht="15">
      <c r="A12" s="601">
        <v>1</v>
      </c>
      <c r="B12" s="602"/>
      <c r="C12" s="603" t="s">
        <v>669</v>
      </c>
      <c r="D12" s="601" t="s">
        <v>670</v>
      </c>
      <c r="E12" s="602" t="s">
        <v>188</v>
      </c>
      <c r="F12" s="604">
        <v>89</v>
      </c>
      <c r="G12" s="1264"/>
      <c r="H12" s="604">
        <f>ROUND(G12*F12,2)</f>
        <v>0</v>
      </c>
      <c r="I12" s="1264"/>
    </row>
    <row r="13" spans="1:9" s="605" customFormat="1" ht="15">
      <c r="A13" s="601">
        <v>2</v>
      </c>
      <c r="B13" s="602"/>
      <c r="C13" s="603" t="s">
        <v>600</v>
      </c>
      <c r="D13" s="601" t="s">
        <v>601</v>
      </c>
      <c r="E13" s="602" t="s">
        <v>188</v>
      </c>
      <c r="F13" s="604">
        <v>89</v>
      </c>
      <c r="G13" s="1264"/>
      <c r="H13" s="604">
        <f t="shared" ref="H13:H17" si="0">ROUND(G13*F13,2)</f>
        <v>0</v>
      </c>
      <c r="I13" s="1264"/>
    </row>
    <row r="14" spans="1:9" s="605" customFormat="1" ht="15">
      <c r="A14" s="601">
        <v>3</v>
      </c>
      <c r="B14" s="602"/>
      <c r="C14" s="603" t="s">
        <v>360</v>
      </c>
      <c r="D14" s="601" t="s">
        <v>361</v>
      </c>
      <c r="E14" s="602" t="s">
        <v>188</v>
      </c>
      <c r="F14" s="604">
        <v>75</v>
      </c>
      <c r="G14" s="1264"/>
      <c r="H14" s="604">
        <f t="shared" si="0"/>
        <v>0</v>
      </c>
      <c r="I14" s="1264"/>
    </row>
    <row r="15" spans="1:9" s="605" customFormat="1" ht="15">
      <c r="A15" s="601">
        <v>4</v>
      </c>
      <c r="B15" s="602"/>
      <c r="C15" s="603" t="s">
        <v>199</v>
      </c>
      <c r="D15" s="601" t="s">
        <v>444</v>
      </c>
      <c r="E15" s="602" t="s">
        <v>188</v>
      </c>
      <c r="F15" s="604">
        <v>89</v>
      </c>
      <c r="G15" s="1264"/>
      <c r="H15" s="604">
        <f t="shared" si="0"/>
        <v>0</v>
      </c>
      <c r="I15" s="1264"/>
    </row>
    <row r="16" spans="1:9" s="605" customFormat="1" ht="15">
      <c r="A16" s="601">
        <v>5</v>
      </c>
      <c r="B16" s="602"/>
      <c r="C16" s="603" t="s">
        <v>720</v>
      </c>
      <c r="D16" s="601" t="s">
        <v>721</v>
      </c>
      <c r="E16" s="602" t="s">
        <v>188</v>
      </c>
      <c r="F16" s="604">
        <v>89</v>
      </c>
      <c r="G16" s="1264"/>
      <c r="H16" s="604">
        <f t="shared" si="0"/>
        <v>0</v>
      </c>
      <c r="I16" s="1264"/>
    </row>
    <row r="17" spans="1:9" s="605" customFormat="1" ht="15">
      <c r="A17" s="601">
        <v>6</v>
      </c>
      <c r="B17" s="602"/>
      <c r="C17" s="603" t="s">
        <v>195</v>
      </c>
      <c r="D17" s="601" t="s">
        <v>196</v>
      </c>
      <c r="E17" s="602" t="s">
        <v>197</v>
      </c>
      <c r="F17" s="604">
        <v>297</v>
      </c>
      <c r="G17" s="1264"/>
      <c r="H17" s="604">
        <f t="shared" si="0"/>
        <v>0</v>
      </c>
      <c r="I17" s="1264"/>
    </row>
    <row r="18" spans="1:9" ht="12.75">
      <c r="A18" s="597"/>
      <c r="B18" s="595"/>
      <c r="C18" s="177"/>
      <c r="D18" s="129"/>
      <c r="F18" s="599"/>
      <c r="G18" s="599"/>
      <c r="H18" s="599"/>
      <c r="I18" s="599"/>
    </row>
    <row r="19" spans="1:9" ht="12.75">
      <c r="A19" s="597"/>
      <c r="B19" s="598" t="s">
        <v>722</v>
      </c>
      <c r="C19" s="294"/>
      <c r="D19" s="351" t="s">
        <v>723</v>
      </c>
      <c r="F19" s="599"/>
      <c r="G19" s="599"/>
      <c r="H19" s="600">
        <f>SUM(H21)</f>
        <v>0</v>
      </c>
      <c r="I19" s="599"/>
    </row>
    <row r="20" spans="1:9" ht="12.75">
      <c r="A20" s="597"/>
      <c r="B20" s="598"/>
      <c r="C20" s="294"/>
      <c r="D20" s="351"/>
      <c r="F20" s="599"/>
      <c r="G20" s="599"/>
      <c r="H20" s="599"/>
      <c r="I20" s="599"/>
    </row>
    <row r="21" spans="1:9" s="605" customFormat="1" ht="15">
      <c r="A21" s="601">
        <v>7</v>
      </c>
      <c r="B21" s="602"/>
      <c r="C21" s="603" t="s">
        <v>724</v>
      </c>
      <c r="D21" s="601" t="s">
        <v>725</v>
      </c>
      <c r="E21" s="602" t="s">
        <v>188</v>
      </c>
      <c r="F21" s="604">
        <v>5</v>
      </c>
      <c r="G21" s="1264"/>
      <c r="H21" s="604">
        <f>ROUND(G21*F21,2)</f>
        <v>0</v>
      </c>
      <c r="I21" s="1264"/>
    </row>
    <row r="22" spans="1:9" ht="12.75">
      <c r="A22" s="597"/>
      <c r="B22" s="595"/>
      <c r="C22" s="177"/>
      <c r="D22" s="129"/>
      <c r="F22" s="599"/>
      <c r="G22" s="599"/>
      <c r="H22" s="599"/>
      <c r="I22" s="599"/>
    </row>
    <row r="23" spans="1:9" ht="12.75">
      <c r="A23" s="597"/>
      <c r="B23" s="598">
        <v>452332</v>
      </c>
      <c r="C23" s="294"/>
      <c r="D23" s="351" t="s">
        <v>726</v>
      </c>
      <c r="F23" s="599"/>
      <c r="G23" s="599"/>
      <c r="H23" s="600">
        <f>SUM(H25:H29)</f>
        <v>0</v>
      </c>
      <c r="I23" s="599"/>
    </row>
    <row r="24" spans="1:9" ht="12.75">
      <c r="A24" s="597"/>
      <c r="B24" s="598"/>
      <c r="C24" s="294"/>
      <c r="D24" s="351"/>
      <c r="F24" s="599"/>
      <c r="G24" s="599"/>
      <c r="H24" s="600"/>
      <c r="I24" s="599"/>
    </row>
    <row r="25" spans="1:9" s="605" customFormat="1" ht="15">
      <c r="A25" s="601">
        <v>8</v>
      </c>
      <c r="B25" s="602"/>
      <c r="C25" s="603" t="s">
        <v>727</v>
      </c>
      <c r="D25" s="601" t="s">
        <v>728</v>
      </c>
      <c r="E25" s="602" t="s">
        <v>180</v>
      </c>
      <c r="F25" s="604">
        <v>100</v>
      </c>
      <c r="G25" s="1264"/>
      <c r="H25" s="604">
        <f>ROUND(G25*F25,2)</f>
        <v>0</v>
      </c>
      <c r="I25" s="1264"/>
    </row>
    <row r="26" spans="1:9" s="605" customFormat="1" ht="15">
      <c r="A26" s="603">
        <v>9</v>
      </c>
      <c r="B26" s="602"/>
      <c r="C26" s="603" t="s">
        <v>616</v>
      </c>
      <c r="D26" s="601" t="s">
        <v>698</v>
      </c>
      <c r="E26" s="602" t="s">
        <v>197</v>
      </c>
      <c r="F26" s="604">
        <v>295</v>
      </c>
      <c r="G26" s="1264"/>
      <c r="H26" s="604">
        <f t="shared" ref="H26:H29" si="1">ROUND(G26*F26,2)</f>
        <v>0</v>
      </c>
      <c r="I26" s="1264"/>
    </row>
    <row r="27" spans="1:9" s="605" customFormat="1" ht="15">
      <c r="A27" s="603">
        <v>10</v>
      </c>
      <c r="B27" s="602"/>
      <c r="C27" s="603" t="s">
        <v>618</v>
      </c>
      <c r="D27" s="601" t="s">
        <v>729</v>
      </c>
      <c r="E27" s="602" t="s">
        <v>176</v>
      </c>
      <c r="F27" s="604">
        <v>92</v>
      </c>
      <c r="G27" s="1264"/>
      <c r="H27" s="604">
        <f t="shared" si="1"/>
        <v>0</v>
      </c>
      <c r="I27" s="1264"/>
    </row>
    <row r="28" spans="1:9" s="605" customFormat="1" ht="15">
      <c r="A28" s="603">
        <v>11</v>
      </c>
      <c r="B28" s="602"/>
      <c r="C28" s="603" t="s">
        <v>538</v>
      </c>
      <c r="D28" s="601" t="s">
        <v>699</v>
      </c>
      <c r="E28" s="602" t="s">
        <v>176</v>
      </c>
      <c r="F28" s="604">
        <v>144</v>
      </c>
      <c r="G28" s="1264"/>
      <c r="H28" s="604">
        <f t="shared" si="1"/>
        <v>0</v>
      </c>
      <c r="I28" s="1264"/>
    </row>
    <row r="29" spans="1:9" s="605" customFormat="1" ht="15">
      <c r="A29" s="603">
        <v>12</v>
      </c>
      <c r="B29" s="602"/>
      <c r="C29" s="603" t="s">
        <v>730</v>
      </c>
      <c r="D29" s="601" t="s">
        <v>731</v>
      </c>
      <c r="E29" s="602" t="s">
        <v>180</v>
      </c>
      <c r="F29" s="604">
        <v>2</v>
      </c>
      <c r="G29" s="1264"/>
      <c r="H29" s="604">
        <f t="shared" si="1"/>
        <v>0</v>
      </c>
      <c r="I29" s="1264"/>
    </row>
    <row r="30" spans="1:9" ht="12.75">
      <c r="A30" s="618"/>
      <c r="B30" s="619"/>
      <c r="C30" s="620"/>
      <c r="D30" s="621"/>
      <c r="E30" s="622"/>
      <c r="F30" s="623"/>
      <c r="G30" s="611"/>
      <c r="H30" s="611"/>
      <c r="I30" s="611"/>
    </row>
    <row r="31" spans="1:9" ht="12.75">
      <c r="A31" s="618"/>
      <c r="B31" s="624">
        <v>452333</v>
      </c>
      <c r="C31" s="625"/>
      <c r="D31" s="351" t="s">
        <v>732</v>
      </c>
      <c r="E31" s="622"/>
      <c r="F31" s="623"/>
      <c r="G31" s="611"/>
      <c r="H31" s="626">
        <f>SUM(H33:H34)</f>
        <v>0</v>
      </c>
      <c r="I31" s="611"/>
    </row>
    <row r="32" spans="1:9" ht="12.75">
      <c r="A32" s="618"/>
      <c r="B32" s="619"/>
      <c r="C32" s="620"/>
      <c r="D32" s="621"/>
      <c r="E32" s="622"/>
      <c r="F32" s="623"/>
      <c r="G32" s="611"/>
      <c r="H32" s="611"/>
      <c r="I32" s="611"/>
    </row>
    <row r="33" spans="1:9" s="605" customFormat="1" ht="15">
      <c r="A33" s="603">
        <v>13</v>
      </c>
      <c r="B33" s="602"/>
      <c r="C33" s="603" t="s">
        <v>733</v>
      </c>
      <c r="D33" s="601" t="s">
        <v>734</v>
      </c>
      <c r="E33" s="602" t="s">
        <v>197</v>
      </c>
      <c r="F33" s="604">
        <v>50</v>
      </c>
      <c r="G33" s="1264"/>
      <c r="H33" s="604">
        <f>ROUND(G33*F33,2)</f>
        <v>0</v>
      </c>
      <c r="I33" s="1264"/>
    </row>
    <row r="34" spans="1:9" s="605" customFormat="1" ht="15">
      <c r="A34" s="1587">
        <v>14</v>
      </c>
      <c r="B34" s="1591"/>
      <c r="C34" s="1587" t="s">
        <v>531</v>
      </c>
      <c r="D34" s="1609" t="s">
        <v>532</v>
      </c>
      <c r="E34" s="1610" t="s">
        <v>188</v>
      </c>
      <c r="F34" s="1592">
        <v>65</v>
      </c>
      <c r="G34" s="1611"/>
      <c r="H34" s="1592">
        <f>ROUND(G34*F34,2)</f>
        <v>0</v>
      </c>
      <c r="I34" s="1611"/>
    </row>
    <row r="35" spans="1:9" ht="12.75">
      <c r="A35" s="618"/>
      <c r="B35" s="619"/>
      <c r="C35" s="177"/>
      <c r="D35" s="82"/>
      <c r="E35" s="622"/>
      <c r="F35" s="623"/>
      <c r="G35" s="611"/>
      <c r="H35" s="611"/>
      <c r="I35" s="611"/>
    </row>
    <row r="36" spans="1:9" ht="12.75">
      <c r="A36" s="618"/>
      <c r="B36" s="598">
        <v>452623</v>
      </c>
      <c r="C36" s="627"/>
      <c r="D36" s="351" t="s">
        <v>273</v>
      </c>
      <c r="E36" s="622"/>
      <c r="F36" s="623"/>
      <c r="G36" s="611"/>
      <c r="H36" s="626">
        <f>SUM(H38:H40)</f>
        <v>0</v>
      </c>
      <c r="I36" s="611"/>
    </row>
    <row r="37" spans="1:9" ht="12.75">
      <c r="A37" s="618"/>
      <c r="B37" s="619"/>
      <c r="C37" s="177"/>
      <c r="D37" s="82"/>
      <c r="E37" s="622"/>
      <c r="F37" s="623"/>
      <c r="G37" s="611"/>
      <c r="H37" s="611"/>
      <c r="I37" s="611"/>
    </row>
    <row r="38" spans="1:9" s="605" customFormat="1" ht="15">
      <c r="A38" s="603">
        <v>15</v>
      </c>
      <c r="B38" s="602"/>
      <c r="C38" s="603" t="s">
        <v>735</v>
      </c>
      <c r="D38" s="601" t="s">
        <v>736</v>
      </c>
      <c r="E38" s="602" t="s">
        <v>188</v>
      </c>
      <c r="F38" s="604">
        <v>14</v>
      </c>
      <c r="G38" s="1264"/>
      <c r="H38" s="604">
        <f>ROUND(G38*F38,2)</f>
        <v>0</v>
      </c>
      <c r="I38" s="1264"/>
    </row>
    <row r="39" spans="1:9" s="605" customFormat="1" ht="15">
      <c r="A39" s="603">
        <v>16</v>
      </c>
      <c r="B39" s="602"/>
      <c r="C39" s="603" t="s">
        <v>737</v>
      </c>
      <c r="D39" s="601" t="s">
        <v>738</v>
      </c>
      <c r="E39" s="602" t="s">
        <v>197</v>
      </c>
      <c r="F39" s="604">
        <v>60</v>
      </c>
      <c r="G39" s="1264"/>
      <c r="H39" s="604">
        <f t="shared" ref="H39:H40" si="2">ROUND(G39*F39,2)</f>
        <v>0</v>
      </c>
      <c r="I39" s="1264"/>
    </row>
    <row r="40" spans="1:9" s="605" customFormat="1" ht="15">
      <c r="A40" s="603">
        <v>17</v>
      </c>
      <c r="B40" s="602"/>
      <c r="C40" s="603" t="s">
        <v>739</v>
      </c>
      <c r="D40" s="601" t="s">
        <v>740</v>
      </c>
      <c r="E40" s="602" t="s">
        <v>188</v>
      </c>
      <c r="F40" s="604">
        <v>2</v>
      </c>
      <c r="G40" s="1264"/>
      <c r="H40" s="604">
        <f t="shared" si="2"/>
        <v>0</v>
      </c>
      <c r="I40" s="1264"/>
    </row>
    <row r="41" spans="1:9" ht="12.75">
      <c r="A41" s="618"/>
      <c r="B41" s="619"/>
      <c r="C41" s="177"/>
      <c r="D41" s="82"/>
      <c r="E41" s="622"/>
      <c r="F41" s="623"/>
      <c r="G41" s="611"/>
      <c r="H41" s="611"/>
      <c r="I41" s="611"/>
    </row>
    <row r="42" spans="1:9" ht="12.75">
      <c r="A42" s="618"/>
      <c r="B42" s="598">
        <v>452614</v>
      </c>
      <c r="C42" s="628"/>
      <c r="D42" s="351" t="s">
        <v>741</v>
      </c>
      <c r="E42" s="629"/>
      <c r="F42" s="630"/>
      <c r="G42" s="631"/>
      <c r="H42" s="626">
        <f>SUM(H44)</f>
        <v>0</v>
      </c>
      <c r="I42" s="631"/>
    </row>
    <row r="43" spans="1:9" ht="15">
      <c r="A43" s="618"/>
      <c r="B43" s="598"/>
      <c r="C43" s="628"/>
      <c r="D43" s="351"/>
      <c r="E43" s="629"/>
      <c r="F43" s="630"/>
      <c r="G43" s="631"/>
      <c r="H43" s="632"/>
      <c r="I43" s="631"/>
    </row>
    <row r="44" spans="1:9" ht="30">
      <c r="A44" s="603">
        <v>18</v>
      </c>
      <c r="B44" s="633"/>
      <c r="C44" s="634">
        <v>61010101</v>
      </c>
      <c r="D44" s="617" t="s">
        <v>629</v>
      </c>
      <c r="E44" s="602" t="s">
        <v>197</v>
      </c>
      <c r="F44" s="604">
        <v>161</v>
      </c>
      <c r="G44" s="1264"/>
      <c r="H44" s="604">
        <f>ROUND(F44*G44,2)</f>
        <v>0</v>
      </c>
      <c r="I44" s="1264"/>
    </row>
    <row r="45" spans="1:9" ht="12.75">
      <c r="A45" s="618"/>
      <c r="B45" s="619"/>
      <c r="C45" s="177"/>
      <c r="D45" s="82"/>
      <c r="E45" s="622"/>
      <c r="F45" s="623"/>
      <c r="G45" s="611"/>
      <c r="H45" s="611"/>
    </row>
    <row r="46" spans="1:9" ht="15">
      <c r="A46" s="635"/>
      <c r="B46" s="636"/>
      <c r="C46" s="637"/>
      <c r="D46" s="638" t="s">
        <v>181</v>
      </c>
      <c r="E46" s="639"/>
      <c r="F46" s="640"/>
      <c r="G46" s="641"/>
      <c r="H46" s="642">
        <f>H36+H31+H23+H19+H10+H42</f>
        <v>0</v>
      </c>
    </row>
    <row r="47" spans="1:9" ht="12.75">
      <c r="A47" s="635"/>
      <c r="B47" s="643"/>
      <c r="C47" s="644"/>
      <c r="D47" s="645"/>
      <c r="E47" s="635"/>
    </row>
    <row r="48" spans="1:9" ht="12.75">
      <c r="A48" s="635"/>
      <c r="B48" s="643"/>
      <c r="C48" s="644"/>
      <c r="E48" s="636"/>
    </row>
    <row r="49" spans="1:8" ht="12.75">
      <c r="A49" s="635"/>
      <c r="B49" s="643"/>
      <c r="C49" s="644"/>
      <c r="D49" s="645"/>
      <c r="E49" s="636"/>
    </row>
    <row r="50" spans="1:8" s="648" customFormat="1" ht="12.75" customHeight="1">
      <c r="A50" s="635"/>
      <c r="B50" s="643"/>
      <c r="C50" s="644"/>
      <c r="D50" s="645"/>
      <c r="E50" s="636"/>
      <c r="F50" s="646"/>
      <c r="G50" s="647"/>
      <c r="H50" s="646"/>
    </row>
    <row r="51" spans="1:8" s="648" customFormat="1" ht="12.75">
      <c r="A51" s="635"/>
      <c r="B51" s="643"/>
      <c r="C51" s="644"/>
      <c r="D51" s="645"/>
      <c r="E51" s="636"/>
      <c r="F51" s="646"/>
      <c r="G51" s="647"/>
      <c r="H51" s="646"/>
    </row>
    <row r="52" spans="1:8" ht="12.75">
      <c r="A52" s="635"/>
      <c r="B52" s="643"/>
      <c r="C52" s="644"/>
      <c r="D52" s="645"/>
      <c r="E52" s="636"/>
    </row>
    <row r="53" spans="1:8" s="648" customFormat="1" ht="12.75" customHeight="1">
      <c r="A53" s="635"/>
      <c r="B53" s="643"/>
      <c r="C53" s="644"/>
      <c r="D53" s="645"/>
      <c r="E53" s="636"/>
      <c r="F53" s="646"/>
      <c r="G53" s="647"/>
      <c r="H53" s="646"/>
    </row>
    <row r="54" spans="1:8" ht="12.75">
      <c r="A54" s="635"/>
      <c r="B54" s="649"/>
      <c r="C54" s="650"/>
      <c r="D54" s="651"/>
      <c r="E54" s="636"/>
    </row>
    <row r="55" spans="1:8" ht="12.75">
      <c r="A55" s="635"/>
      <c r="B55" s="649"/>
      <c r="C55" s="650"/>
      <c r="D55" s="651"/>
      <c r="E55" s="636"/>
    </row>
    <row r="56" spans="1:8" ht="12.75">
      <c r="A56" s="635"/>
      <c r="B56" s="649"/>
      <c r="C56" s="650"/>
      <c r="D56" s="651"/>
      <c r="E56" s="636"/>
    </row>
    <row r="57" spans="1:8" ht="15.75">
      <c r="A57" s="635"/>
      <c r="B57" s="652"/>
      <c r="C57" s="653"/>
      <c r="D57" s="654"/>
      <c r="E57" s="655"/>
    </row>
    <row r="58" spans="1:8" ht="12.75">
      <c r="A58" s="635"/>
      <c r="B58" s="643"/>
      <c r="C58" s="656"/>
      <c r="D58" s="645"/>
      <c r="E58" s="635"/>
    </row>
    <row r="59" spans="1:8" s="648" customFormat="1" ht="12.75" customHeight="1">
      <c r="A59" s="635"/>
      <c r="B59" s="649"/>
      <c r="C59" s="650"/>
      <c r="D59" s="657"/>
      <c r="E59" s="636"/>
      <c r="F59" s="646"/>
      <c r="G59" s="647"/>
      <c r="H59" s="646"/>
    </row>
    <row r="60" spans="1:8" s="648" customFormat="1" ht="12.75" customHeight="1">
      <c r="A60" s="635"/>
      <c r="B60" s="652"/>
      <c r="C60" s="653"/>
      <c r="D60" s="654"/>
      <c r="E60" s="655"/>
      <c r="F60" s="646"/>
      <c r="G60" s="647"/>
      <c r="H60" s="646"/>
    </row>
    <row r="61" spans="1:8" ht="12.75">
      <c r="A61" s="635"/>
      <c r="B61" s="649"/>
      <c r="C61" s="650"/>
      <c r="D61" s="654"/>
      <c r="E61" s="636"/>
    </row>
    <row r="62" spans="1:8" ht="12.75">
      <c r="A62" s="635"/>
      <c r="B62" s="649"/>
      <c r="C62" s="650"/>
      <c r="D62" s="654"/>
      <c r="E62" s="636"/>
    </row>
    <row r="63" spans="1:8" ht="12.75">
      <c r="A63" s="635"/>
      <c r="B63" s="649"/>
      <c r="C63" s="650"/>
      <c r="D63" s="651"/>
      <c r="E63" s="636"/>
    </row>
    <row r="64" spans="1:8" ht="12.75">
      <c r="A64" s="635"/>
      <c r="B64" s="649"/>
      <c r="C64" s="650"/>
      <c r="D64" s="651"/>
      <c r="E64" s="636"/>
    </row>
    <row r="65" spans="1:8" ht="12.75">
      <c r="A65" s="635"/>
      <c r="B65" s="649"/>
      <c r="C65" s="650"/>
      <c r="D65" s="651"/>
      <c r="E65" s="636"/>
    </row>
    <row r="66" spans="1:8" ht="15.75">
      <c r="A66" s="635"/>
      <c r="B66" s="652"/>
      <c r="C66" s="653"/>
      <c r="D66" s="654"/>
      <c r="E66" s="655"/>
    </row>
    <row r="67" spans="1:8" ht="15.75">
      <c r="A67" s="635"/>
      <c r="B67" s="652"/>
      <c r="C67" s="653"/>
      <c r="D67" s="658"/>
      <c r="E67" s="655"/>
    </row>
    <row r="68" spans="1:8" ht="12.75">
      <c r="A68" s="635"/>
      <c r="B68" s="649"/>
      <c r="C68" s="650"/>
      <c r="D68" s="657"/>
      <c r="E68" s="636"/>
    </row>
    <row r="69" spans="1:8" ht="12.75">
      <c r="A69" s="635"/>
      <c r="B69" s="649"/>
      <c r="C69" s="650"/>
      <c r="D69" s="654"/>
      <c r="E69" s="636"/>
    </row>
    <row r="70" spans="1:8" ht="12.75">
      <c r="A70" s="635"/>
      <c r="B70" s="649"/>
      <c r="C70" s="650"/>
      <c r="D70" s="654"/>
      <c r="E70" s="636"/>
    </row>
    <row r="71" spans="1:8" ht="12.75">
      <c r="A71" s="635"/>
      <c r="B71" s="649"/>
      <c r="C71" s="650"/>
      <c r="D71" s="651"/>
      <c r="E71" s="636"/>
    </row>
    <row r="72" spans="1:8" ht="12.75">
      <c r="A72" s="635"/>
      <c r="B72" s="649"/>
      <c r="C72" s="650"/>
      <c r="D72" s="651"/>
      <c r="E72" s="636"/>
    </row>
    <row r="73" spans="1:8" ht="12.75">
      <c r="A73" s="635"/>
      <c r="B73" s="649"/>
      <c r="C73" s="650"/>
      <c r="D73" s="651"/>
      <c r="E73" s="636"/>
    </row>
    <row r="74" spans="1:8" ht="12.75">
      <c r="A74" s="635"/>
      <c r="B74" s="649"/>
      <c r="C74" s="650"/>
      <c r="D74" s="654"/>
      <c r="E74" s="636"/>
    </row>
    <row r="75" spans="1:8" ht="12.75">
      <c r="A75" s="635"/>
      <c r="B75" s="649"/>
      <c r="C75" s="650"/>
      <c r="D75" s="651"/>
      <c r="E75" s="636"/>
    </row>
    <row r="76" spans="1:8" ht="12.75">
      <c r="A76" s="635"/>
      <c r="B76" s="649"/>
      <c r="C76" s="650"/>
      <c r="D76" s="657"/>
      <c r="E76" s="636"/>
    </row>
    <row r="77" spans="1:8" ht="13.5" customHeight="1">
      <c r="A77" s="635"/>
      <c r="B77" s="649"/>
      <c r="C77" s="650"/>
      <c r="D77" s="654"/>
      <c r="E77" s="636"/>
    </row>
    <row r="78" spans="1:8" ht="13.5" customHeight="1">
      <c r="A78" s="635"/>
      <c r="B78" s="649"/>
      <c r="C78" s="650"/>
      <c r="D78" s="651"/>
      <c r="E78" s="636"/>
    </row>
    <row r="79" spans="1:8" s="648" customFormat="1" ht="12.75">
      <c r="A79" s="635"/>
      <c r="B79" s="649"/>
      <c r="C79" s="650"/>
      <c r="D79" s="651"/>
      <c r="E79" s="636"/>
      <c r="F79" s="646"/>
      <c r="G79" s="647"/>
      <c r="H79" s="646"/>
    </row>
    <row r="80" spans="1:8" s="648" customFormat="1" ht="12.75">
      <c r="A80" s="635"/>
      <c r="B80" s="649"/>
      <c r="C80" s="650"/>
      <c r="D80" s="651"/>
      <c r="E80" s="636"/>
      <c r="F80" s="646"/>
      <c r="G80" s="647"/>
      <c r="H80" s="646"/>
    </row>
    <row r="81" spans="1:8" s="648" customFormat="1" ht="12.75">
      <c r="A81" s="635"/>
      <c r="B81" s="649"/>
      <c r="C81" s="650"/>
      <c r="D81" s="654"/>
      <c r="E81" s="636"/>
      <c r="F81" s="646"/>
      <c r="G81" s="647"/>
      <c r="H81" s="646"/>
    </row>
    <row r="82" spans="1:8" ht="13.5" customHeight="1">
      <c r="A82" s="635"/>
      <c r="B82" s="649"/>
      <c r="C82" s="650"/>
      <c r="D82" s="651"/>
      <c r="E82" s="636"/>
    </row>
    <row r="83" spans="1:8" ht="13.5" customHeight="1">
      <c r="A83" s="635"/>
      <c r="B83" s="649"/>
      <c r="C83" s="650"/>
      <c r="D83" s="657"/>
      <c r="E83" s="636"/>
    </row>
    <row r="84" spans="1:8" s="648" customFormat="1" ht="12.75">
      <c r="A84" s="635"/>
      <c r="B84" s="636"/>
      <c r="C84" s="637"/>
      <c r="D84" s="659"/>
      <c r="E84" s="636"/>
      <c r="F84" s="646"/>
      <c r="G84" s="647"/>
      <c r="H84" s="646"/>
    </row>
    <row r="85" spans="1:8" s="648" customFormat="1" ht="12.75">
      <c r="A85" s="635"/>
      <c r="B85" s="636"/>
      <c r="C85" s="637"/>
      <c r="D85" s="637"/>
      <c r="E85" s="636"/>
      <c r="F85" s="646"/>
      <c r="G85" s="647"/>
      <c r="H85" s="646"/>
    </row>
    <row r="86" spans="1:8" s="648" customFormat="1" ht="12.75">
      <c r="A86" s="635"/>
      <c r="B86" s="643"/>
      <c r="C86" s="656"/>
      <c r="D86" s="645"/>
      <c r="E86" s="635"/>
      <c r="F86" s="646"/>
      <c r="G86" s="647"/>
      <c r="H86" s="646"/>
    </row>
    <row r="87" spans="1:8" s="648" customFormat="1" ht="12.75">
      <c r="A87" s="635"/>
      <c r="B87" s="649"/>
      <c r="C87" s="660"/>
      <c r="D87" s="651"/>
      <c r="E87" s="636"/>
      <c r="F87" s="646"/>
      <c r="G87" s="647"/>
      <c r="H87" s="646"/>
    </row>
    <row r="88" spans="1:8" s="648" customFormat="1" ht="12.75">
      <c r="A88" s="635"/>
      <c r="B88" s="649"/>
      <c r="C88" s="660"/>
      <c r="D88" s="651"/>
      <c r="E88" s="636"/>
      <c r="F88" s="646"/>
      <c r="G88" s="647"/>
      <c r="H88" s="646"/>
    </row>
    <row r="89" spans="1:8" s="648" customFormat="1" ht="12.75">
      <c r="A89" s="635"/>
      <c r="B89" s="636"/>
      <c r="C89" s="637"/>
      <c r="D89" s="659"/>
      <c r="E89" s="636"/>
      <c r="F89" s="646"/>
      <c r="G89" s="647"/>
      <c r="H89" s="646"/>
    </row>
    <row r="90" spans="1:8" s="648" customFormat="1" ht="12.75">
      <c r="A90" s="635"/>
      <c r="B90" s="636"/>
      <c r="C90" s="637"/>
      <c r="D90" s="637"/>
      <c r="E90" s="636"/>
      <c r="F90" s="646"/>
      <c r="G90" s="647"/>
      <c r="H90" s="646"/>
    </row>
    <row r="91" spans="1:8" s="648" customFormat="1" ht="12.75">
      <c r="A91" s="635"/>
      <c r="B91" s="643"/>
      <c r="C91" s="656"/>
      <c r="D91" s="645"/>
      <c r="E91" s="635"/>
      <c r="F91" s="646"/>
      <c r="G91" s="647"/>
      <c r="H91" s="646"/>
    </row>
    <row r="92" spans="1:8" ht="13.5" customHeight="1">
      <c r="A92" s="635"/>
      <c r="B92" s="643"/>
      <c r="C92" s="656"/>
      <c r="D92" s="645"/>
      <c r="E92" s="635"/>
    </row>
    <row r="93" spans="1:8" s="648" customFormat="1" ht="12.75">
      <c r="A93" s="635"/>
      <c r="B93" s="649"/>
      <c r="C93" s="660"/>
      <c r="D93" s="657"/>
      <c r="E93" s="636"/>
      <c r="F93" s="646"/>
      <c r="G93" s="647"/>
      <c r="H93" s="646"/>
    </row>
    <row r="94" spans="1:8" s="648" customFormat="1" ht="12.75">
      <c r="A94" s="635"/>
      <c r="B94" s="649"/>
      <c r="C94" s="660"/>
      <c r="D94" s="651"/>
      <c r="E94" s="636"/>
      <c r="F94" s="646"/>
      <c r="G94" s="647"/>
      <c r="H94" s="646"/>
    </row>
    <row r="95" spans="1:8" ht="13.5" customHeight="1">
      <c r="A95" s="635"/>
      <c r="B95" s="649"/>
      <c r="C95" s="660"/>
      <c r="D95" s="657"/>
      <c r="E95" s="636"/>
    </row>
    <row r="96" spans="1:8" ht="13.5" customHeight="1">
      <c r="A96" s="635"/>
      <c r="B96" s="649"/>
      <c r="C96" s="660"/>
      <c r="D96" s="657"/>
      <c r="E96" s="636"/>
    </row>
    <row r="97" spans="1:8" s="648" customFormat="1" ht="12.75">
      <c r="A97" s="635"/>
      <c r="B97" s="649"/>
      <c r="C97" s="660"/>
      <c r="D97" s="657"/>
      <c r="E97" s="636"/>
      <c r="F97" s="646"/>
      <c r="G97" s="647"/>
      <c r="H97" s="646"/>
    </row>
    <row r="98" spans="1:8" s="648" customFormat="1" ht="12.75">
      <c r="A98" s="635"/>
      <c r="B98" s="649"/>
      <c r="C98" s="660"/>
      <c r="D98" s="651"/>
      <c r="E98" s="636"/>
      <c r="F98" s="646"/>
      <c r="G98" s="647"/>
      <c r="H98" s="646"/>
    </row>
    <row r="99" spans="1:8" ht="13.5" customHeight="1">
      <c r="A99" s="635"/>
      <c r="B99" s="636"/>
      <c r="C99" s="637"/>
      <c r="D99" s="637"/>
      <c r="E99" s="636"/>
    </row>
    <row r="100" spans="1:8" ht="13.5" customHeight="1">
      <c r="B100" s="606"/>
      <c r="C100" s="662"/>
      <c r="D100" s="663"/>
      <c r="E100" s="661"/>
    </row>
    <row r="101" spans="1:8" ht="13.5" customHeight="1">
      <c r="B101" s="614"/>
      <c r="C101" s="664"/>
      <c r="D101" s="615"/>
    </row>
    <row r="104" spans="1:8" ht="13.5" customHeight="1">
      <c r="B104" s="606"/>
      <c r="C104" s="662"/>
      <c r="D104" s="663"/>
      <c r="E104" s="661"/>
    </row>
    <row r="105" spans="1:8" ht="13.5" customHeight="1">
      <c r="B105" s="614"/>
      <c r="C105" s="664"/>
      <c r="D105" s="615"/>
    </row>
    <row r="106" spans="1:8" s="648" customFormat="1" ht="12.75">
      <c r="A106" s="661"/>
      <c r="B106" s="597"/>
      <c r="C106" s="594"/>
      <c r="D106" s="665"/>
      <c r="E106" s="597"/>
      <c r="F106" s="646"/>
      <c r="G106" s="647"/>
      <c r="H106" s="646"/>
    </row>
    <row r="107" spans="1:8" ht="13.5" customHeight="1">
      <c r="D107" s="665"/>
    </row>
    <row r="108" spans="1:8" ht="13.5" customHeight="1">
      <c r="D108" s="665"/>
    </row>
    <row r="109" spans="1:8" ht="13.5" customHeight="1">
      <c r="D109" s="665"/>
    </row>
    <row r="110" spans="1:8" ht="13.5" customHeight="1">
      <c r="D110" s="665"/>
    </row>
    <row r="113" spans="1:9" ht="13.5" customHeight="1">
      <c r="B113" s="614"/>
      <c r="C113" s="664"/>
      <c r="D113" s="615"/>
    </row>
    <row r="114" spans="1:9" ht="13.5" customHeight="1">
      <c r="D114" s="666"/>
    </row>
    <row r="120" spans="1:9" s="667" customFormat="1" ht="13.5" customHeight="1">
      <c r="A120" s="661"/>
      <c r="B120" s="597"/>
      <c r="C120" s="594"/>
      <c r="D120" s="594"/>
      <c r="E120" s="597"/>
      <c r="F120" s="646"/>
      <c r="G120" s="647"/>
      <c r="H120" s="646"/>
      <c r="I120" s="56"/>
    </row>
    <row r="121" spans="1:9" s="667" customFormat="1" ht="13.5" customHeight="1">
      <c r="A121" s="661"/>
      <c r="B121" s="597"/>
      <c r="C121" s="594"/>
      <c r="D121" s="594"/>
      <c r="E121" s="597"/>
      <c r="F121" s="646"/>
      <c r="G121" s="647"/>
      <c r="H121" s="646"/>
      <c r="I121" s="56"/>
    </row>
    <row r="122" spans="1:9" s="667" customFormat="1" ht="13.5" customHeight="1">
      <c r="A122" s="661"/>
      <c r="B122" s="597"/>
      <c r="C122" s="594"/>
      <c r="D122" s="594"/>
      <c r="E122" s="597"/>
      <c r="F122" s="646"/>
      <c r="G122" s="647"/>
      <c r="H122" s="646"/>
      <c r="I122" s="5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s="667" customFormat="1" ht="13.5" customHeight="1">
      <c r="A150" s="661"/>
      <c r="B150" s="597"/>
      <c r="C150" s="594"/>
      <c r="D150" s="594"/>
      <c r="E150" s="597"/>
      <c r="F150" s="646"/>
      <c r="G150" s="647"/>
      <c r="H150" s="646"/>
      <c r="I150" s="56"/>
    </row>
    <row r="151" spans="1:9" s="667" customFormat="1" ht="13.5" customHeight="1">
      <c r="A151" s="661"/>
      <c r="B151" s="597"/>
      <c r="C151" s="594"/>
      <c r="D151" s="594"/>
      <c r="E151" s="597"/>
      <c r="F151" s="646"/>
      <c r="G151" s="647"/>
      <c r="H151" s="646"/>
      <c r="I151" s="56"/>
    </row>
    <row r="152" spans="1:9" s="667" customFormat="1" ht="13.5" customHeight="1">
      <c r="A152" s="661"/>
      <c r="B152" s="597"/>
      <c r="C152" s="594"/>
      <c r="D152" s="594"/>
      <c r="E152" s="597"/>
      <c r="F152" s="646"/>
      <c r="G152" s="647"/>
      <c r="H152" s="646"/>
      <c r="I152" s="56"/>
    </row>
    <row r="153" spans="1:9" s="667" customFormat="1" ht="13.5" customHeight="1">
      <c r="A153" s="661"/>
      <c r="B153" s="597"/>
      <c r="C153" s="594"/>
      <c r="D153" s="594"/>
      <c r="E153" s="597"/>
      <c r="F153" s="646"/>
      <c r="G153" s="647"/>
      <c r="H153" s="646"/>
      <c r="I153" s="56"/>
    </row>
    <row r="154" spans="1:9" ht="13.5" customHeight="1">
      <c r="H154" s="594"/>
    </row>
    <row r="155" spans="1:9" ht="13.5" customHeight="1">
      <c r="H155" s="594"/>
    </row>
    <row r="156" spans="1:9" ht="13.5" customHeight="1">
      <c r="H156" s="594"/>
    </row>
    <row r="157" spans="1:9" ht="13.5" customHeight="1">
      <c r="H157" s="594"/>
    </row>
    <row r="158" spans="1:9" ht="13.5" customHeight="1">
      <c r="H158" s="594"/>
    </row>
    <row r="159" spans="1:9" ht="13.5" customHeight="1">
      <c r="H159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2:G44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>
    <tabColor rgb="FFFFFF99"/>
  </sheetPr>
  <dimension ref="A1:I160"/>
  <sheetViews>
    <sheetView view="pageBreakPreview" topLeftCell="A19" zoomScaleNormal="115" zoomScaleSheetLayoutView="100" workbookViewId="0">
      <selection activeCell="I56" sqref="I56"/>
    </sheetView>
  </sheetViews>
  <sheetFormatPr defaultColWidth="9.140625" defaultRowHeight="13.5" customHeight="1"/>
  <cols>
    <col min="1" max="1" width="5.28515625" style="661" customWidth="1"/>
    <col min="2" max="2" width="7.5703125" style="597" customWidth="1"/>
    <col min="3" max="3" width="12.7109375" style="594" customWidth="1"/>
    <col min="4" max="4" width="60.7109375" style="594" customWidth="1"/>
    <col min="5" max="5" width="5.28515625" style="597" customWidth="1"/>
    <col min="6" max="6" width="10.7109375" style="646" customWidth="1"/>
    <col min="7" max="7" width="12.7109375" style="647" customWidth="1"/>
    <col min="8" max="8" width="14.7109375" style="646" customWidth="1"/>
    <col min="9" max="9" width="22.7109375" style="56" customWidth="1"/>
    <col min="10" max="16384" width="9.140625" style="56"/>
  </cols>
  <sheetData>
    <row r="1" spans="1:9" s="51" customFormat="1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2.75">
      <c r="A2" s="65"/>
      <c r="B2" s="124"/>
      <c r="C2" s="267"/>
      <c r="D2" s="267"/>
      <c r="E2" s="124"/>
      <c r="F2" s="53"/>
      <c r="G2" s="53"/>
      <c r="H2" s="267"/>
    </row>
    <row r="3" spans="1:9" s="51" customFormat="1" ht="12.75">
      <c r="A3" s="65" t="s">
        <v>158</v>
      </c>
      <c r="B3" s="124"/>
      <c r="C3" s="267" t="s">
        <v>73</v>
      </c>
      <c r="D3" s="267"/>
      <c r="E3" s="124"/>
      <c r="F3" s="53"/>
      <c r="G3" s="53"/>
      <c r="H3" s="267"/>
    </row>
    <row r="4" spans="1:9" ht="12.75">
      <c r="A4" s="591" t="s">
        <v>183</v>
      </c>
      <c r="B4" s="72"/>
      <c r="C4" s="172" t="s">
        <v>74</v>
      </c>
      <c r="D4" s="53"/>
      <c r="E4" s="72"/>
      <c r="F4" s="53"/>
      <c r="G4" s="53"/>
      <c r="H4" s="53"/>
    </row>
    <row r="5" spans="1:9" s="592" customFormat="1" ht="13.5" customHeight="1" thickBot="1">
      <c r="A5" s="1705"/>
      <c r="B5" s="1705"/>
      <c r="C5" s="1705"/>
      <c r="D5" s="1705"/>
      <c r="E5" s="1705"/>
      <c r="F5" s="1705"/>
      <c r="G5" s="1705"/>
      <c r="H5" s="1705"/>
    </row>
    <row r="6" spans="1:9" ht="13.5" customHeight="1" thickBot="1">
      <c r="A6" s="1706" t="s">
        <v>162</v>
      </c>
      <c r="B6" s="1707"/>
      <c r="C6" s="1708"/>
      <c r="D6" s="1709" t="s">
        <v>163</v>
      </c>
      <c r="E6" s="1711" t="s">
        <v>164</v>
      </c>
      <c r="F6" s="1713" t="s">
        <v>165</v>
      </c>
      <c r="G6" s="1703" t="s">
        <v>166</v>
      </c>
      <c r="H6" s="1703" t="s">
        <v>167</v>
      </c>
      <c r="I6" s="1703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10"/>
      <c r="E7" s="1712"/>
      <c r="F7" s="1714"/>
      <c r="G7" s="1704"/>
      <c r="H7" s="1704" t="s">
        <v>171</v>
      </c>
      <c r="I7" s="1704"/>
    </row>
    <row r="8" spans="1:9" ht="16.149999999999999" customHeight="1">
      <c r="A8" s="594"/>
      <c r="B8" s="595"/>
      <c r="C8" s="596"/>
      <c r="D8" s="596"/>
      <c r="F8" s="594"/>
      <c r="G8" s="594"/>
      <c r="H8" s="594"/>
    </row>
    <row r="9" spans="1:9" ht="15.6" customHeight="1">
      <c r="A9" s="597"/>
      <c r="B9" s="598">
        <v>451120</v>
      </c>
      <c r="C9" s="294"/>
      <c r="D9" s="351" t="s">
        <v>185</v>
      </c>
      <c r="F9" s="599"/>
      <c r="G9" s="599"/>
      <c r="H9" s="600">
        <f>SUM(H11:H16)</f>
        <v>0</v>
      </c>
    </row>
    <row r="10" spans="1:9" ht="15.6" customHeight="1">
      <c r="A10" s="597"/>
      <c r="B10" s="595"/>
      <c r="C10" s="177"/>
      <c r="D10" s="82"/>
      <c r="F10" s="599"/>
      <c r="G10" s="599"/>
      <c r="H10" s="599"/>
    </row>
    <row r="11" spans="1:9" s="605" customFormat="1" ht="15">
      <c r="A11" s="601">
        <v>1</v>
      </c>
      <c r="B11" s="602"/>
      <c r="C11" s="603" t="s">
        <v>669</v>
      </c>
      <c r="D11" s="601" t="s">
        <v>670</v>
      </c>
      <c r="E11" s="602" t="s">
        <v>188</v>
      </c>
      <c r="F11" s="604">
        <v>80</v>
      </c>
      <c r="G11" s="1264"/>
      <c r="H11" s="604">
        <f>ROUND(G11*F11,2)</f>
        <v>0</v>
      </c>
      <c r="I11" s="1264"/>
    </row>
    <row r="12" spans="1:9" s="605" customFormat="1" ht="15">
      <c r="A12" s="601">
        <v>2</v>
      </c>
      <c r="B12" s="602"/>
      <c r="C12" s="603" t="s">
        <v>600</v>
      </c>
      <c r="D12" s="601" t="s">
        <v>601</v>
      </c>
      <c r="E12" s="602" t="s">
        <v>188</v>
      </c>
      <c r="F12" s="604">
        <v>80</v>
      </c>
      <c r="G12" s="1264"/>
      <c r="H12" s="604">
        <f t="shared" ref="H12:H16" si="0">ROUND(G12*F12,2)</f>
        <v>0</v>
      </c>
      <c r="I12" s="1264"/>
    </row>
    <row r="13" spans="1:9" s="605" customFormat="1" ht="15">
      <c r="A13" s="601">
        <v>3</v>
      </c>
      <c r="B13" s="602"/>
      <c r="C13" s="603" t="s">
        <v>360</v>
      </c>
      <c r="D13" s="601" t="s">
        <v>361</v>
      </c>
      <c r="E13" s="602" t="s">
        <v>188</v>
      </c>
      <c r="F13" s="604">
        <v>75</v>
      </c>
      <c r="G13" s="1264"/>
      <c r="H13" s="604">
        <f t="shared" si="0"/>
        <v>0</v>
      </c>
      <c r="I13" s="1264"/>
    </row>
    <row r="14" spans="1:9" s="605" customFormat="1" ht="15">
      <c r="A14" s="601">
        <v>4</v>
      </c>
      <c r="B14" s="602"/>
      <c r="C14" s="603" t="s">
        <v>199</v>
      </c>
      <c r="D14" s="601" t="s">
        <v>444</v>
      </c>
      <c r="E14" s="602" t="s">
        <v>188</v>
      </c>
      <c r="F14" s="604">
        <v>80</v>
      </c>
      <c r="G14" s="1264"/>
      <c r="H14" s="604">
        <f t="shared" si="0"/>
        <v>0</v>
      </c>
      <c r="I14" s="1264"/>
    </row>
    <row r="15" spans="1:9" s="605" customFormat="1" ht="15">
      <c r="A15" s="601">
        <v>5</v>
      </c>
      <c r="B15" s="602"/>
      <c r="C15" s="603" t="s">
        <v>720</v>
      </c>
      <c r="D15" s="601" t="s">
        <v>721</v>
      </c>
      <c r="E15" s="602" t="s">
        <v>188</v>
      </c>
      <c r="F15" s="604">
        <v>80</v>
      </c>
      <c r="G15" s="1264"/>
      <c r="H15" s="604">
        <f t="shared" si="0"/>
        <v>0</v>
      </c>
      <c r="I15" s="1264"/>
    </row>
    <row r="16" spans="1:9" s="605" customFormat="1" ht="15">
      <c r="A16" s="601">
        <v>6</v>
      </c>
      <c r="B16" s="602"/>
      <c r="C16" s="603" t="s">
        <v>195</v>
      </c>
      <c r="D16" s="601" t="s">
        <v>196</v>
      </c>
      <c r="E16" s="602" t="s">
        <v>197</v>
      </c>
      <c r="F16" s="604">
        <v>267</v>
      </c>
      <c r="G16" s="1264"/>
      <c r="H16" s="604">
        <f t="shared" si="0"/>
        <v>0</v>
      </c>
      <c r="I16" s="1264"/>
    </row>
    <row r="17" spans="1:9" ht="12.75">
      <c r="A17" s="597"/>
      <c r="B17" s="595"/>
      <c r="C17" s="177"/>
      <c r="D17" s="129"/>
      <c r="F17" s="599"/>
      <c r="G17" s="599"/>
      <c r="H17" s="599"/>
      <c r="I17" s="599"/>
    </row>
    <row r="18" spans="1:9" ht="12.75">
      <c r="A18" s="597"/>
      <c r="B18" s="598" t="s">
        <v>722</v>
      </c>
      <c r="C18" s="294"/>
      <c r="D18" s="351" t="s">
        <v>723</v>
      </c>
      <c r="F18" s="599"/>
      <c r="G18" s="599"/>
      <c r="H18" s="600">
        <f>H20</f>
        <v>0</v>
      </c>
      <c r="I18" s="599"/>
    </row>
    <row r="19" spans="1:9" ht="12.75">
      <c r="A19" s="597"/>
      <c r="B19" s="598"/>
      <c r="C19" s="294"/>
      <c r="D19" s="351"/>
      <c r="F19" s="599"/>
      <c r="G19" s="599"/>
      <c r="H19" s="599"/>
      <c r="I19" s="599"/>
    </row>
    <row r="20" spans="1:9" s="605" customFormat="1" ht="15">
      <c r="A20" s="601">
        <v>7</v>
      </c>
      <c r="B20" s="602"/>
      <c r="C20" s="603" t="s">
        <v>724</v>
      </c>
      <c r="D20" s="601" t="s">
        <v>725</v>
      </c>
      <c r="E20" s="602" t="s">
        <v>188</v>
      </c>
      <c r="F20" s="604">
        <v>13</v>
      </c>
      <c r="G20" s="1264"/>
      <c r="H20" s="604">
        <f>ROUND(G20*F20,2)</f>
        <v>0</v>
      </c>
      <c r="I20" s="1264"/>
    </row>
    <row r="21" spans="1:9" ht="12.75">
      <c r="A21" s="597"/>
      <c r="B21" s="595"/>
      <c r="C21" s="177"/>
      <c r="D21" s="129"/>
      <c r="F21" s="599"/>
      <c r="G21" s="599"/>
      <c r="H21" s="599"/>
      <c r="I21" s="599"/>
    </row>
    <row r="22" spans="1:9" s="613" customFormat="1" ht="12.75">
      <c r="A22" s="606"/>
      <c r="B22" s="607">
        <v>452332</v>
      </c>
      <c r="C22" s="608"/>
      <c r="D22" s="351" t="s">
        <v>726</v>
      </c>
      <c r="E22" s="609"/>
      <c r="F22" s="610"/>
      <c r="G22" s="611"/>
      <c r="H22" s="612">
        <f>SUM(H24:H28)</f>
        <v>0</v>
      </c>
      <c r="I22" s="611"/>
    </row>
    <row r="23" spans="1:9" s="613" customFormat="1" ht="12.75">
      <c r="A23" s="614"/>
      <c r="B23" s="614"/>
      <c r="C23" s="615"/>
      <c r="D23" s="615"/>
      <c r="E23" s="614"/>
      <c r="F23" s="616"/>
      <c r="G23" s="616"/>
      <c r="H23" s="616"/>
      <c r="I23" s="616"/>
    </row>
    <row r="24" spans="1:9" s="605" customFormat="1" ht="15">
      <c r="A24" s="601">
        <v>8</v>
      </c>
      <c r="B24" s="602"/>
      <c r="C24" s="603" t="s">
        <v>727</v>
      </c>
      <c r="D24" s="601" t="s">
        <v>728</v>
      </c>
      <c r="E24" s="602" t="s">
        <v>180</v>
      </c>
      <c r="F24" s="604">
        <v>100</v>
      </c>
      <c r="G24" s="1264"/>
      <c r="H24" s="604">
        <f>ROUND(G24*F24,2)</f>
        <v>0</v>
      </c>
      <c r="I24" s="1264"/>
    </row>
    <row r="25" spans="1:9" s="605" customFormat="1" ht="30">
      <c r="A25" s="603">
        <v>9</v>
      </c>
      <c r="B25" s="602"/>
      <c r="C25" s="603" t="s">
        <v>616</v>
      </c>
      <c r="D25" s="617" t="s">
        <v>698</v>
      </c>
      <c r="E25" s="602" t="s">
        <v>197</v>
      </c>
      <c r="F25" s="604">
        <v>265</v>
      </c>
      <c r="G25" s="1264"/>
      <c r="H25" s="604">
        <f t="shared" ref="H25:H28" si="1">ROUND(G25*F25,2)</f>
        <v>0</v>
      </c>
      <c r="I25" s="1264"/>
    </row>
    <row r="26" spans="1:9" s="605" customFormat="1" ht="15">
      <c r="A26" s="603">
        <v>10</v>
      </c>
      <c r="B26" s="602"/>
      <c r="C26" s="603" t="s">
        <v>538</v>
      </c>
      <c r="D26" s="601" t="s">
        <v>699</v>
      </c>
      <c r="E26" s="602" t="s">
        <v>176</v>
      </c>
      <c r="F26" s="604">
        <v>121</v>
      </c>
      <c r="G26" s="1264"/>
      <c r="H26" s="604">
        <f t="shared" si="1"/>
        <v>0</v>
      </c>
      <c r="I26" s="1264"/>
    </row>
    <row r="27" spans="1:9" s="605" customFormat="1" ht="15">
      <c r="A27" s="603">
        <v>11</v>
      </c>
      <c r="B27" s="602"/>
      <c r="C27" s="603" t="s">
        <v>730</v>
      </c>
      <c r="D27" s="601" t="s">
        <v>731</v>
      </c>
      <c r="E27" s="602" t="s">
        <v>180</v>
      </c>
      <c r="F27" s="604">
        <v>2</v>
      </c>
      <c r="G27" s="1264"/>
      <c r="H27" s="604">
        <f t="shared" si="1"/>
        <v>0</v>
      </c>
      <c r="I27" s="1264"/>
    </row>
    <row r="28" spans="1:9" ht="15">
      <c r="A28" s="603">
        <v>12</v>
      </c>
      <c r="B28" s="602"/>
      <c r="C28" s="603" t="s">
        <v>540</v>
      </c>
      <c r="D28" s="601" t="s">
        <v>541</v>
      </c>
      <c r="E28" s="602" t="s">
        <v>176</v>
      </c>
      <c r="F28" s="604">
        <v>8.4</v>
      </c>
      <c r="G28" s="1264"/>
      <c r="H28" s="604">
        <f t="shared" si="1"/>
        <v>0</v>
      </c>
      <c r="I28" s="1264"/>
    </row>
    <row r="29" spans="1:9" ht="12.75">
      <c r="A29" s="618"/>
      <c r="C29" s="693"/>
      <c r="D29" s="663"/>
      <c r="E29" s="622"/>
      <c r="F29" s="623"/>
      <c r="G29" s="611"/>
      <c r="H29" s="611"/>
      <c r="I29" s="611"/>
    </row>
    <row r="30" spans="1:9" ht="12.75">
      <c r="A30" s="618"/>
      <c r="B30" s="624">
        <v>452333</v>
      </c>
      <c r="C30" s="625"/>
      <c r="D30" s="351" t="s">
        <v>732</v>
      </c>
      <c r="E30" s="622"/>
      <c r="F30" s="623"/>
      <c r="G30" s="611"/>
      <c r="H30" s="626">
        <f>SUM(H32:H33)</f>
        <v>0</v>
      </c>
      <c r="I30" s="611"/>
    </row>
    <row r="31" spans="1:9" ht="12.75">
      <c r="A31" s="618"/>
      <c r="B31" s="619"/>
      <c r="C31" s="620"/>
      <c r="D31" s="621"/>
      <c r="E31" s="622"/>
      <c r="F31" s="623"/>
      <c r="G31" s="611"/>
      <c r="H31" s="611"/>
      <c r="I31" s="611"/>
    </row>
    <row r="32" spans="1:9" s="605" customFormat="1" ht="15">
      <c r="A32" s="603">
        <v>13</v>
      </c>
      <c r="B32" s="602"/>
      <c r="C32" s="603" t="s">
        <v>733</v>
      </c>
      <c r="D32" s="601" t="s">
        <v>734</v>
      </c>
      <c r="E32" s="602" t="s">
        <v>197</v>
      </c>
      <c r="F32" s="604">
        <v>50</v>
      </c>
      <c r="G32" s="1264"/>
      <c r="H32" s="604">
        <f>ROUND(G32*F32,2)</f>
        <v>0</v>
      </c>
      <c r="I32" s="1264"/>
    </row>
    <row r="33" spans="1:9" s="605" customFormat="1" ht="15">
      <c r="A33" s="1587">
        <v>14</v>
      </c>
      <c r="B33" s="1591"/>
      <c r="C33" s="1587" t="s">
        <v>531</v>
      </c>
      <c r="D33" s="1609" t="s">
        <v>532</v>
      </c>
      <c r="E33" s="1610" t="s">
        <v>188</v>
      </c>
      <c r="F33" s="1592">
        <v>60</v>
      </c>
      <c r="G33" s="1611"/>
      <c r="H33" s="1592">
        <f>ROUND(G33*F33,2)</f>
        <v>0</v>
      </c>
      <c r="I33" s="1611"/>
    </row>
    <row r="34" spans="1:9" ht="12.75">
      <c r="A34" s="618"/>
      <c r="B34" s="619"/>
      <c r="C34" s="177"/>
      <c r="D34" s="82"/>
      <c r="E34" s="622"/>
      <c r="F34" s="623"/>
      <c r="G34" s="611"/>
      <c r="H34" s="611"/>
      <c r="I34" s="611"/>
    </row>
    <row r="35" spans="1:9" ht="12.75">
      <c r="A35" s="618"/>
      <c r="B35" s="598">
        <v>452623</v>
      </c>
      <c r="C35" s="627"/>
      <c r="D35" s="351" t="s">
        <v>273</v>
      </c>
      <c r="E35" s="622"/>
      <c r="F35" s="623"/>
      <c r="G35" s="611"/>
      <c r="H35" s="626">
        <f>SUM(H37:H41)</f>
        <v>0</v>
      </c>
      <c r="I35" s="611"/>
    </row>
    <row r="36" spans="1:9" ht="12.75">
      <c r="A36" s="618"/>
      <c r="B36" s="619"/>
      <c r="C36" s="177"/>
      <c r="D36" s="82"/>
      <c r="E36" s="622"/>
      <c r="F36" s="623"/>
      <c r="G36" s="611"/>
      <c r="H36" s="611"/>
      <c r="I36" s="611"/>
    </row>
    <row r="37" spans="1:9" s="605" customFormat="1" ht="15">
      <c r="A37" s="603">
        <v>15</v>
      </c>
      <c r="B37" s="602"/>
      <c r="C37" s="603" t="s">
        <v>735</v>
      </c>
      <c r="D37" s="601" t="s">
        <v>736</v>
      </c>
      <c r="E37" s="602" t="s">
        <v>188</v>
      </c>
      <c r="F37" s="604">
        <v>14</v>
      </c>
      <c r="G37" s="1264"/>
      <c r="H37" s="604">
        <f>ROUND(G37*F37,2)</f>
        <v>0</v>
      </c>
      <c r="I37" s="1264"/>
    </row>
    <row r="38" spans="1:9" s="605" customFormat="1" ht="15">
      <c r="A38" s="603">
        <v>16</v>
      </c>
      <c r="B38" s="602"/>
      <c r="C38" s="603" t="s">
        <v>737</v>
      </c>
      <c r="D38" s="601" t="s">
        <v>738</v>
      </c>
      <c r="E38" s="602" t="s">
        <v>197</v>
      </c>
      <c r="F38" s="604">
        <v>60</v>
      </c>
      <c r="G38" s="1264"/>
      <c r="H38" s="604">
        <f t="shared" ref="H38:H41" si="2">ROUND(G38*F38,2)</f>
        <v>0</v>
      </c>
      <c r="I38" s="1264"/>
    </row>
    <row r="39" spans="1:9" s="605" customFormat="1" ht="15">
      <c r="A39" s="603">
        <v>17</v>
      </c>
      <c r="B39" s="602"/>
      <c r="C39" s="603" t="s">
        <v>739</v>
      </c>
      <c r="D39" s="601" t="s">
        <v>740</v>
      </c>
      <c r="E39" s="602" t="s">
        <v>188</v>
      </c>
      <c r="F39" s="604">
        <v>2</v>
      </c>
      <c r="G39" s="1264"/>
      <c r="H39" s="604">
        <f t="shared" si="2"/>
        <v>0</v>
      </c>
      <c r="I39" s="1264"/>
    </row>
    <row r="40" spans="1:9" ht="15">
      <c r="A40" s="603">
        <v>18</v>
      </c>
      <c r="B40" s="671"/>
      <c r="C40" s="603" t="s">
        <v>742</v>
      </c>
      <c r="D40" s="601" t="s">
        <v>743</v>
      </c>
      <c r="E40" s="672" t="s">
        <v>188</v>
      </c>
      <c r="F40" s="673">
        <v>13</v>
      </c>
      <c r="G40" s="1265"/>
      <c r="H40" s="604">
        <f t="shared" si="2"/>
        <v>0</v>
      </c>
      <c r="I40" s="1265"/>
    </row>
    <row r="41" spans="1:9" ht="15">
      <c r="A41" s="603">
        <v>19</v>
      </c>
      <c r="B41" s="671"/>
      <c r="C41" s="603" t="s">
        <v>744</v>
      </c>
      <c r="D41" s="601" t="s">
        <v>745</v>
      </c>
      <c r="E41" s="672" t="s">
        <v>197</v>
      </c>
      <c r="F41" s="673">
        <v>88</v>
      </c>
      <c r="G41" s="1265"/>
      <c r="H41" s="604">
        <f t="shared" si="2"/>
        <v>0</v>
      </c>
      <c r="I41" s="1265"/>
    </row>
    <row r="42" spans="1:9" s="605" customFormat="1" ht="15">
      <c r="A42" s="661"/>
      <c r="B42" s="597"/>
      <c r="C42" s="594"/>
      <c r="D42" s="594"/>
      <c r="E42" s="597"/>
      <c r="F42" s="646"/>
      <c r="G42" s="647"/>
      <c r="H42" s="646"/>
      <c r="I42" s="647"/>
    </row>
    <row r="43" spans="1:9" ht="12.75">
      <c r="A43" s="618"/>
      <c r="B43" s="598">
        <v>452614</v>
      </c>
      <c r="C43" s="628"/>
      <c r="D43" s="351" t="s">
        <v>741</v>
      </c>
      <c r="E43" s="629"/>
      <c r="F43" s="630"/>
      <c r="G43" s="631"/>
      <c r="H43" s="626">
        <f>SUM(H45)</f>
        <v>0</v>
      </c>
      <c r="I43" s="631"/>
    </row>
    <row r="44" spans="1:9" ht="15">
      <c r="A44" s="618"/>
      <c r="B44" s="598"/>
      <c r="C44" s="628"/>
      <c r="D44" s="351"/>
      <c r="E44" s="629"/>
      <c r="F44" s="630"/>
      <c r="G44" s="631"/>
      <c r="H44" s="632"/>
      <c r="I44" s="631"/>
    </row>
    <row r="45" spans="1:9" ht="30">
      <c r="A45" s="603">
        <v>20</v>
      </c>
      <c r="B45" s="633"/>
      <c r="C45" s="634">
        <v>61010101</v>
      </c>
      <c r="D45" s="617" t="s">
        <v>629</v>
      </c>
      <c r="E45" s="602" t="s">
        <v>197</v>
      </c>
      <c r="F45" s="604">
        <v>161</v>
      </c>
      <c r="G45" s="1266"/>
      <c r="H45" s="604">
        <f>ROUND(F45*G45,2)</f>
        <v>0</v>
      </c>
      <c r="I45" s="1266"/>
    </row>
    <row r="46" spans="1:9" ht="15" customHeight="1">
      <c r="A46" s="635"/>
      <c r="B46" s="649"/>
      <c r="C46" s="668"/>
      <c r="D46" s="669"/>
      <c r="E46" s="670"/>
      <c r="F46" s="632"/>
      <c r="H46" s="632"/>
      <c r="I46" s="647"/>
    </row>
    <row r="47" spans="1:9" ht="15">
      <c r="A47" s="635"/>
      <c r="B47" s="636"/>
      <c r="C47" s="637"/>
      <c r="D47" s="638" t="s">
        <v>181</v>
      </c>
      <c r="E47" s="639"/>
      <c r="F47" s="640"/>
      <c r="G47" s="641"/>
      <c r="H47" s="642">
        <f>H35+H30+H22+H18+H9+H43</f>
        <v>0</v>
      </c>
      <c r="I47" s="641"/>
    </row>
    <row r="48" spans="1:9" ht="12.75">
      <c r="A48" s="635"/>
      <c r="B48" s="643"/>
      <c r="C48" s="644"/>
      <c r="D48" s="645"/>
      <c r="E48" s="635"/>
      <c r="I48" s="647"/>
    </row>
    <row r="49" spans="1:9" ht="12.75">
      <c r="A49" s="635"/>
      <c r="B49" s="643"/>
      <c r="C49" s="644"/>
      <c r="E49" s="636"/>
      <c r="I49" s="647"/>
    </row>
    <row r="50" spans="1:9" ht="12.75">
      <c r="A50" s="635"/>
      <c r="B50" s="643"/>
      <c r="C50" s="644"/>
      <c r="D50" s="645"/>
      <c r="E50" s="636"/>
      <c r="I50" s="647"/>
    </row>
    <row r="51" spans="1:9" s="648" customFormat="1" ht="12.75" customHeight="1">
      <c r="A51" s="635"/>
      <c r="B51" s="643"/>
      <c r="C51" s="644"/>
      <c r="D51" s="645"/>
      <c r="E51" s="636"/>
      <c r="F51" s="646"/>
      <c r="G51" s="647"/>
      <c r="H51" s="646"/>
      <c r="I51" s="647"/>
    </row>
    <row r="52" spans="1:9" s="648" customFormat="1" ht="12.75">
      <c r="A52" s="635"/>
      <c r="B52" s="643"/>
      <c r="C52" s="644"/>
      <c r="D52" s="645"/>
      <c r="E52" s="636"/>
      <c r="F52" s="646"/>
      <c r="G52" s="647"/>
      <c r="H52" s="646"/>
      <c r="I52" s="647"/>
    </row>
    <row r="53" spans="1:9" ht="12.75">
      <c r="A53" s="635"/>
      <c r="B53" s="643"/>
      <c r="C53" s="644"/>
      <c r="D53" s="645"/>
      <c r="E53" s="636"/>
      <c r="I53" s="647"/>
    </row>
    <row r="54" spans="1:9" s="648" customFormat="1" ht="12.75" customHeight="1">
      <c r="A54" s="635"/>
      <c r="B54" s="643"/>
      <c r="C54" s="644"/>
      <c r="D54" s="645"/>
      <c r="E54" s="636"/>
      <c r="F54" s="646"/>
      <c r="G54" s="647"/>
      <c r="H54" s="646"/>
      <c r="I54" s="647"/>
    </row>
    <row r="55" spans="1:9" ht="12.75">
      <c r="A55" s="635"/>
      <c r="B55" s="649"/>
      <c r="C55" s="650"/>
      <c r="D55" s="651"/>
      <c r="E55" s="636"/>
      <c r="I55" s="647"/>
    </row>
    <row r="56" spans="1:9" ht="12.75">
      <c r="A56" s="635"/>
      <c r="B56" s="649"/>
      <c r="C56" s="650"/>
      <c r="D56" s="651"/>
      <c r="E56" s="636"/>
      <c r="I56" s="647"/>
    </row>
    <row r="57" spans="1:9" ht="12.75">
      <c r="A57" s="635"/>
      <c r="B57" s="649"/>
      <c r="C57" s="650"/>
      <c r="D57" s="651"/>
      <c r="E57" s="636"/>
      <c r="I57" s="647"/>
    </row>
    <row r="58" spans="1:9" ht="15.75">
      <c r="A58" s="635"/>
      <c r="B58" s="652"/>
      <c r="C58" s="653"/>
      <c r="D58" s="654"/>
      <c r="E58" s="655"/>
      <c r="I58" s="647"/>
    </row>
    <row r="59" spans="1:9" ht="12.75">
      <c r="A59" s="635"/>
      <c r="B59" s="643"/>
      <c r="C59" s="656"/>
      <c r="D59" s="645"/>
      <c r="E59" s="635"/>
      <c r="I59" s="647"/>
    </row>
    <row r="60" spans="1:9" s="648" customFormat="1" ht="12.75" customHeight="1">
      <c r="A60" s="635"/>
      <c r="B60" s="649"/>
      <c r="C60" s="650"/>
      <c r="D60" s="657"/>
      <c r="E60" s="636"/>
      <c r="F60" s="646"/>
      <c r="G60" s="647"/>
      <c r="H60" s="646"/>
      <c r="I60" s="647"/>
    </row>
    <row r="61" spans="1:9" s="648" customFormat="1" ht="12.75" customHeight="1">
      <c r="A61" s="635"/>
      <c r="B61" s="652"/>
      <c r="C61" s="653"/>
      <c r="D61" s="654"/>
      <c r="E61" s="655"/>
      <c r="F61" s="646"/>
      <c r="G61" s="647"/>
      <c r="H61" s="646"/>
      <c r="I61" s="647"/>
    </row>
    <row r="62" spans="1:9" ht="12.75">
      <c r="A62" s="635"/>
      <c r="B62" s="649"/>
      <c r="C62" s="650"/>
      <c r="D62" s="654"/>
      <c r="E62" s="636"/>
      <c r="I62" s="647"/>
    </row>
    <row r="63" spans="1:9" ht="12.75">
      <c r="A63" s="635"/>
      <c r="B63" s="649"/>
      <c r="C63" s="650"/>
      <c r="D63" s="654"/>
      <c r="E63" s="636"/>
      <c r="I63" s="647"/>
    </row>
    <row r="64" spans="1:9" ht="12.75">
      <c r="A64" s="635"/>
      <c r="B64" s="649"/>
      <c r="C64" s="650"/>
      <c r="D64" s="651"/>
      <c r="E64" s="636"/>
      <c r="I64" s="647"/>
    </row>
    <row r="65" spans="1:9" ht="12.75">
      <c r="A65" s="635"/>
      <c r="B65" s="649"/>
      <c r="C65" s="650"/>
      <c r="D65" s="651"/>
      <c r="E65" s="636"/>
      <c r="I65" s="647"/>
    </row>
    <row r="66" spans="1:9" ht="12.75">
      <c r="A66" s="635"/>
      <c r="B66" s="649"/>
      <c r="C66" s="650"/>
      <c r="D66" s="651"/>
      <c r="E66" s="636"/>
      <c r="I66" s="647"/>
    </row>
    <row r="67" spans="1:9" ht="15.75">
      <c r="A67" s="635"/>
      <c r="B67" s="652"/>
      <c r="C67" s="653"/>
      <c r="D67" s="654"/>
      <c r="E67" s="655"/>
      <c r="I67" s="647"/>
    </row>
    <row r="68" spans="1:9" ht="15.75">
      <c r="A68" s="635"/>
      <c r="B68" s="652"/>
      <c r="C68" s="653"/>
      <c r="D68" s="658"/>
      <c r="E68" s="655"/>
      <c r="I68" s="647"/>
    </row>
    <row r="69" spans="1:9" ht="12.75">
      <c r="A69" s="635"/>
      <c r="B69" s="649"/>
      <c r="C69" s="650"/>
      <c r="D69" s="657"/>
      <c r="E69" s="636"/>
      <c r="I69" s="647"/>
    </row>
    <row r="70" spans="1:9" ht="12.75">
      <c r="A70" s="635"/>
      <c r="B70" s="649"/>
      <c r="C70" s="650"/>
      <c r="D70" s="654"/>
      <c r="E70" s="636"/>
      <c r="I70" s="647"/>
    </row>
    <row r="71" spans="1:9" ht="12.75">
      <c r="A71" s="635"/>
      <c r="B71" s="649"/>
      <c r="C71" s="650"/>
      <c r="D71" s="654"/>
      <c r="E71" s="636"/>
      <c r="I71" s="647"/>
    </row>
    <row r="72" spans="1:9" ht="12.75">
      <c r="A72" s="635"/>
      <c r="B72" s="649"/>
      <c r="C72" s="650"/>
      <c r="D72" s="651"/>
      <c r="E72" s="636"/>
      <c r="I72" s="647"/>
    </row>
    <row r="73" spans="1:9" ht="12.75">
      <c r="A73" s="635"/>
      <c r="B73" s="649"/>
      <c r="C73" s="650"/>
      <c r="D73" s="651"/>
      <c r="E73" s="636"/>
      <c r="I73" s="647"/>
    </row>
    <row r="74" spans="1:9" ht="12.75">
      <c r="A74" s="635"/>
      <c r="B74" s="649"/>
      <c r="C74" s="650"/>
      <c r="D74" s="651"/>
      <c r="E74" s="636"/>
      <c r="I74" s="647"/>
    </row>
    <row r="75" spans="1:9" ht="12.75">
      <c r="A75" s="635"/>
      <c r="B75" s="649"/>
      <c r="C75" s="650"/>
      <c r="D75" s="654"/>
      <c r="E75" s="636"/>
      <c r="I75" s="647"/>
    </row>
    <row r="76" spans="1:9" ht="12.75">
      <c r="A76" s="635"/>
      <c r="B76" s="649"/>
      <c r="C76" s="650"/>
      <c r="D76" s="651"/>
      <c r="E76" s="636"/>
      <c r="I76" s="647"/>
    </row>
    <row r="77" spans="1:9" ht="12.75">
      <c r="A77" s="635"/>
      <c r="B77" s="649"/>
      <c r="C77" s="650"/>
      <c r="D77" s="657"/>
      <c r="E77" s="636"/>
    </row>
    <row r="78" spans="1:9" ht="13.5" customHeight="1">
      <c r="A78" s="635"/>
      <c r="B78" s="649"/>
      <c r="C78" s="650"/>
      <c r="D78" s="654"/>
      <c r="E78" s="636"/>
    </row>
    <row r="79" spans="1:9" ht="13.5" customHeight="1">
      <c r="A79" s="635"/>
      <c r="B79" s="649"/>
      <c r="C79" s="650"/>
      <c r="D79" s="651"/>
      <c r="E79" s="636"/>
    </row>
    <row r="80" spans="1:9" s="648" customFormat="1" ht="12.75">
      <c r="A80" s="635"/>
      <c r="B80" s="649"/>
      <c r="C80" s="650"/>
      <c r="D80" s="651"/>
      <c r="E80" s="636"/>
      <c r="F80" s="646"/>
      <c r="G80" s="647"/>
      <c r="H80" s="646"/>
    </row>
    <row r="81" spans="1:8" s="648" customFormat="1" ht="12.75">
      <c r="A81" s="635"/>
      <c r="B81" s="649"/>
      <c r="C81" s="650"/>
      <c r="D81" s="651"/>
      <c r="E81" s="636"/>
      <c r="F81" s="646"/>
      <c r="G81" s="647"/>
      <c r="H81" s="646"/>
    </row>
    <row r="82" spans="1:8" s="648" customFormat="1" ht="12.75">
      <c r="A82" s="635"/>
      <c r="B82" s="649"/>
      <c r="C82" s="650"/>
      <c r="D82" s="654"/>
      <c r="E82" s="636"/>
      <c r="F82" s="646"/>
      <c r="G82" s="647"/>
      <c r="H82" s="646"/>
    </row>
    <row r="83" spans="1:8" ht="13.5" customHeight="1">
      <c r="A83" s="635"/>
      <c r="B83" s="649"/>
      <c r="C83" s="650"/>
      <c r="D83" s="651"/>
      <c r="E83" s="636"/>
    </row>
    <row r="84" spans="1:8" ht="13.5" customHeight="1">
      <c r="A84" s="635"/>
      <c r="B84" s="649"/>
      <c r="C84" s="650"/>
      <c r="D84" s="657"/>
      <c r="E84" s="636"/>
    </row>
    <row r="85" spans="1:8" s="648" customFormat="1" ht="12.75">
      <c r="A85" s="635"/>
      <c r="B85" s="636"/>
      <c r="C85" s="637"/>
      <c r="D85" s="659"/>
      <c r="E85" s="636"/>
      <c r="F85" s="646"/>
      <c r="G85" s="647"/>
      <c r="H85" s="646"/>
    </row>
    <row r="86" spans="1:8" s="648" customFormat="1" ht="12.75">
      <c r="A86" s="635"/>
      <c r="B86" s="636"/>
      <c r="C86" s="637"/>
      <c r="D86" s="637"/>
      <c r="E86" s="636"/>
      <c r="F86" s="646"/>
      <c r="G86" s="647"/>
      <c r="H86" s="646"/>
    </row>
    <row r="87" spans="1:8" s="648" customFormat="1" ht="12.75">
      <c r="A87" s="635"/>
      <c r="B87" s="643"/>
      <c r="C87" s="656"/>
      <c r="D87" s="645"/>
      <c r="E87" s="635"/>
      <c r="F87" s="646"/>
      <c r="G87" s="647"/>
      <c r="H87" s="646"/>
    </row>
    <row r="88" spans="1:8" s="648" customFormat="1" ht="12.75">
      <c r="A88" s="635"/>
      <c r="B88" s="649"/>
      <c r="C88" s="660"/>
      <c r="D88" s="651"/>
      <c r="E88" s="636"/>
      <c r="F88" s="646"/>
      <c r="G88" s="647"/>
      <c r="H88" s="646"/>
    </row>
    <row r="89" spans="1:8" s="648" customFormat="1" ht="12.75">
      <c r="A89" s="635"/>
      <c r="B89" s="649"/>
      <c r="C89" s="660"/>
      <c r="D89" s="651"/>
      <c r="E89" s="636"/>
      <c r="F89" s="646"/>
      <c r="G89" s="647"/>
      <c r="H89" s="646"/>
    </row>
    <row r="90" spans="1:8" s="648" customFormat="1" ht="12.75">
      <c r="A90" s="635"/>
      <c r="B90" s="636"/>
      <c r="C90" s="637"/>
      <c r="D90" s="659"/>
      <c r="E90" s="636"/>
      <c r="F90" s="646"/>
      <c r="G90" s="647"/>
      <c r="H90" s="646"/>
    </row>
    <row r="91" spans="1:8" s="648" customFormat="1" ht="12.75">
      <c r="A91" s="635"/>
      <c r="B91" s="636"/>
      <c r="C91" s="637"/>
      <c r="D91" s="637"/>
      <c r="E91" s="636"/>
      <c r="F91" s="646"/>
      <c r="G91" s="647"/>
      <c r="H91" s="646"/>
    </row>
    <row r="92" spans="1:8" s="648" customFormat="1" ht="12.75">
      <c r="A92" s="635"/>
      <c r="B92" s="643"/>
      <c r="C92" s="656"/>
      <c r="D92" s="645"/>
      <c r="E92" s="635"/>
      <c r="F92" s="646"/>
      <c r="G92" s="647"/>
      <c r="H92" s="646"/>
    </row>
    <row r="93" spans="1:8" ht="13.5" customHeight="1">
      <c r="A93" s="635"/>
      <c r="B93" s="643"/>
      <c r="C93" s="656"/>
      <c r="D93" s="645"/>
      <c r="E93" s="635"/>
    </row>
    <row r="94" spans="1:8" s="648" customFormat="1" ht="12.75">
      <c r="A94" s="635"/>
      <c r="B94" s="649"/>
      <c r="C94" s="660"/>
      <c r="D94" s="657"/>
      <c r="E94" s="636"/>
      <c r="F94" s="646"/>
      <c r="G94" s="647"/>
      <c r="H94" s="646"/>
    </row>
    <row r="95" spans="1:8" s="648" customFormat="1" ht="12.75">
      <c r="A95" s="635"/>
      <c r="B95" s="649"/>
      <c r="C95" s="660"/>
      <c r="D95" s="651"/>
      <c r="E95" s="636"/>
      <c r="F95" s="646"/>
      <c r="G95" s="647"/>
      <c r="H95" s="646"/>
    </row>
    <row r="96" spans="1:8" ht="13.5" customHeight="1">
      <c r="A96" s="635"/>
      <c r="B96" s="649"/>
      <c r="C96" s="660"/>
      <c r="D96" s="657"/>
      <c r="E96" s="636"/>
    </row>
    <row r="97" spans="1:8" ht="13.5" customHeight="1">
      <c r="A97" s="635"/>
      <c r="B97" s="649"/>
      <c r="C97" s="660"/>
      <c r="D97" s="657"/>
      <c r="E97" s="636"/>
    </row>
    <row r="98" spans="1:8" s="648" customFormat="1" ht="12.75">
      <c r="A98" s="635"/>
      <c r="B98" s="649"/>
      <c r="C98" s="660"/>
      <c r="D98" s="657"/>
      <c r="E98" s="636"/>
      <c r="F98" s="646"/>
      <c r="G98" s="647"/>
      <c r="H98" s="646"/>
    </row>
    <row r="99" spans="1:8" s="648" customFormat="1" ht="12.75">
      <c r="A99" s="635"/>
      <c r="B99" s="649"/>
      <c r="C99" s="660"/>
      <c r="D99" s="651"/>
      <c r="E99" s="636"/>
      <c r="F99" s="646"/>
      <c r="G99" s="647"/>
      <c r="H99" s="646"/>
    </row>
    <row r="100" spans="1:8" ht="13.5" customHeight="1">
      <c r="A100" s="635"/>
      <c r="B100" s="636"/>
      <c r="C100" s="637"/>
      <c r="D100" s="637"/>
      <c r="E100" s="636"/>
    </row>
    <row r="101" spans="1:8" ht="13.5" customHeight="1">
      <c r="B101" s="606"/>
      <c r="C101" s="662"/>
      <c r="D101" s="663"/>
      <c r="E101" s="661"/>
    </row>
    <row r="102" spans="1:8" ht="13.5" customHeight="1">
      <c r="B102" s="614"/>
      <c r="C102" s="664"/>
      <c r="D102" s="615"/>
    </row>
    <row r="105" spans="1:8" ht="13.5" customHeight="1">
      <c r="B105" s="606"/>
      <c r="C105" s="662"/>
      <c r="D105" s="663"/>
      <c r="E105" s="661"/>
    </row>
    <row r="106" spans="1:8" ht="13.5" customHeight="1">
      <c r="B106" s="614"/>
      <c r="C106" s="664"/>
      <c r="D106" s="615"/>
    </row>
    <row r="107" spans="1:8" s="648" customFormat="1" ht="12.75">
      <c r="A107" s="661"/>
      <c r="B107" s="597"/>
      <c r="C107" s="594"/>
      <c r="D107" s="665"/>
      <c r="E107" s="597"/>
      <c r="F107" s="646"/>
      <c r="G107" s="647"/>
      <c r="H107" s="646"/>
    </row>
    <row r="108" spans="1:8" ht="13.5" customHeight="1">
      <c r="D108" s="665"/>
    </row>
    <row r="109" spans="1:8" ht="13.5" customHeight="1">
      <c r="D109" s="665"/>
    </row>
    <row r="110" spans="1:8" ht="13.5" customHeight="1">
      <c r="D110" s="665"/>
    </row>
    <row r="111" spans="1:8" ht="13.5" customHeight="1">
      <c r="D111" s="665"/>
    </row>
    <row r="114" spans="1:9" ht="13.5" customHeight="1">
      <c r="B114" s="614"/>
      <c r="C114" s="664"/>
      <c r="D114" s="615"/>
    </row>
    <row r="115" spans="1:9" ht="13.5" customHeight="1">
      <c r="D115" s="666"/>
    </row>
    <row r="121" spans="1:9" s="667" customFormat="1" ht="13.5" customHeight="1">
      <c r="A121" s="661"/>
      <c r="B121" s="597"/>
      <c r="C121" s="594"/>
      <c r="D121" s="594"/>
      <c r="E121" s="597"/>
      <c r="F121" s="646"/>
      <c r="G121" s="647"/>
      <c r="H121" s="646"/>
      <c r="I121" s="56"/>
    </row>
    <row r="122" spans="1:9" s="667" customFormat="1" ht="13.5" customHeight="1">
      <c r="A122" s="661"/>
      <c r="B122" s="597"/>
      <c r="C122" s="594"/>
      <c r="D122" s="594"/>
      <c r="E122" s="597"/>
      <c r="F122" s="646"/>
      <c r="G122" s="647"/>
      <c r="H122" s="646"/>
      <c r="I122" s="5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s="667" customFormat="1" ht="13.5" customHeight="1">
      <c r="A150" s="661"/>
      <c r="B150" s="597"/>
      <c r="C150" s="594"/>
      <c r="D150" s="594"/>
      <c r="E150" s="597"/>
      <c r="F150" s="646"/>
      <c r="G150" s="647"/>
      <c r="H150" s="646"/>
      <c r="I150" s="56"/>
    </row>
    <row r="151" spans="1:9" s="667" customFormat="1" ht="13.5" customHeight="1">
      <c r="A151" s="661"/>
      <c r="B151" s="597"/>
      <c r="C151" s="594"/>
      <c r="D151" s="594"/>
      <c r="E151" s="597"/>
      <c r="F151" s="646"/>
      <c r="G151" s="647"/>
      <c r="H151" s="646"/>
      <c r="I151" s="56"/>
    </row>
    <row r="152" spans="1:9" s="667" customFormat="1" ht="13.5" customHeight="1">
      <c r="A152" s="661"/>
      <c r="B152" s="597"/>
      <c r="C152" s="594"/>
      <c r="D152" s="594"/>
      <c r="E152" s="597"/>
      <c r="F152" s="646"/>
      <c r="G152" s="647"/>
      <c r="H152" s="646"/>
      <c r="I152" s="56"/>
    </row>
    <row r="153" spans="1:9" s="667" customFormat="1" ht="13.5" customHeight="1">
      <c r="A153" s="661"/>
      <c r="B153" s="597"/>
      <c r="C153" s="594"/>
      <c r="D153" s="594"/>
      <c r="E153" s="597"/>
      <c r="F153" s="646"/>
      <c r="G153" s="647"/>
      <c r="H153" s="646"/>
      <c r="I153" s="56"/>
    </row>
    <row r="154" spans="1:9" s="667" customFormat="1" ht="13.5" customHeight="1">
      <c r="A154" s="661"/>
      <c r="B154" s="597"/>
      <c r="C154" s="594"/>
      <c r="D154" s="594"/>
      <c r="E154" s="597"/>
      <c r="F154" s="646"/>
      <c r="G154" s="647"/>
      <c r="H154" s="646"/>
      <c r="I154" s="56"/>
    </row>
    <row r="155" spans="1:9" ht="13.5" customHeight="1">
      <c r="H155" s="594"/>
    </row>
    <row r="156" spans="1:9" ht="13.5" customHeight="1">
      <c r="H156" s="594"/>
    </row>
    <row r="157" spans="1:9" ht="13.5" customHeight="1">
      <c r="H157" s="594"/>
    </row>
    <row r="158" spans="1:9" ht="13.5" customHeight="1">
      <c r="H158" s="594"/>
    </row>
    <row r="159" spans="1:9" ht="13.5" customHeight="1">
      <c r="H159" s="594"/>
    </row>
    <row r="160" spans="1:9" ht="13.5" customHeight="1">
      <c r="H160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5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6">
    <tabColor rgb="FFFFFF99"/>
  </sheetPr>
  <dimension ref="A1:I158"/>
  <sheetViews>
    <sheetView view="pageBreakPreview" topLeftCell="A19" zoomScaleNormal="115" zoomScaleSheetLayoutView="100" workbookViewId="0">
      <selection activeCell="J56" sqref="J56"/>
    </sheetView>
  </sheetViews>
  <sheetFormatPr defaultColWidth="9.140625" defaultRowHeight="13.5" customHeight="1"/>
  <cols>
    <col min="1" max="1" width="5.28515625" style="661" customWidth="1"/>
    <col min="2" max="2" width="7.5703125" style="597" customWidth="1"/>
    <col min="3" max="3" width="12.7109375" style="594" customWidth="1"/>
    <col min="4" max="4" width="60.7109375" style="594" customWidth="1"/>
    <col min="5" max="5" width="5.28515625" style="597" customWidth="1"/>
    <col min="6" max="6" width="10.7109375" style="646" customWidth="1"/>
    <col min="7" max="7" width="12.7109375" style="647" customWidth="1"/>
    <col min="8" max="8" width="14.7109375" style="646" customWidth="1"/>
    <col min="9" max="9" width="22.7109375" style="56" customWidth="1"/>
    <col min="10" max="16384" width="9.140625" style="56"/>
  </cols>
  <sheetData>
    <row r="1" spans="1:9" s="51" customFormat="1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2.75">
      <c r="A2" s="65"/>
      <c r="B2" s="124"/>
      <c r="C2" s="267"/>
      <c r="D2" s="267"/>
      <c r="E2" s="124"/>
      <c r="F2" s="53"/>
      <c r="G2" s="53"/>
      <c r="H2" s="267"/>
    </row>
    <row r="3" spans="1:9" s="51" customFormat="1" ht="12.75">
      <c r="A3" s="65" t="s">
        <v>158</v>
      </c>
      <c r="B3" s="124"/>
      <c r="C3" s="267" t="s">
        <v>75</v>
      </c>
      <c r="D3" s="267"/>
      <c r="E3" s="124"/>
      <c r="F3" s="53"/>
      <c r="G3" s="53"/>
      <c r="H3" s="267"/>
    </row>
    <row r="4" spans="1:9" ht="12.75">
      <c r="A4" s="591" t="s">
        <v>183</v>
      </c>
      <c r="B4" s="72"/>
      <c r="C4" s="172" t="s">
        <v>746</v>
      </c>
      <c r="D4" s="53"/>
      <c r="E4" s="72"/>
      <c r="F4" s="53"/>
      <c r="G4" s="53"/>
      <c r="H4" s="53"/>
    </row>
    <row r="5" spans="1:9" s="592" customFormat="1" ht="13.5" customHeight="1" thickBot="1">
      <c r="A5" s="1705"/>
      <c r="B5" s="1705"/>
      <c r="C5" s="1705"/>
      <c r="D5" s="1705"/>
      <c r="E5" s="1705"/>
      <c r="F5" s="1705"/>
      <c r="G5" s="1705"/>
      <c r="H5" s="1705"/>
    </row>
    <row r="6" spans="1:9" ht="13.5" customHeight="1" thickBot="1">
      <c r="A6" s="1706" t="s">
        <v>162</v>
      </c>
      <c r="B6" s="1707"/>
      <c r="C6" s="1708"/>
      <c r="D6" s="1709" t="s">
        <v>163</v>
      </c>
      <c r="E6" s="1711" t="s">
        <v>164</v>
      </c>
      <c r="F6" s="1713" t="s">
        <v>165</v>
      </c>
      <c r="G6" s="1703" t="s">
        <v>166</v>
      </c>
      <c r="H6" s="1703" t="s">
        <v>167</v>
      </c>
      <c r="I6" s="1703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10"/>
      <c r="E7" s="1712"/>
      <c r="F7" s="1714"/>
      <c r="G7" s="1704"/>
      <c r="H7" s="1704" t="s">
        <v>171</v>
      </c>
      <c r="I7" s="1704"/>
    </row>
    <row r="8" spans="1:9" ht="15.6" customHeight="1">
      <c r="A8" s="597"/>
      <c r="B8" s="595"/>
      <c r="C8" s="177"/>
      <c r="D8" s="82"/>
      <c r="F8" s="594"/>
      <c r="G8" s="594"/>
      <c r="H8" s="594"/>
    </row>
    <row r="9" spans="1:9" ht="15.6" customHeight="1">
      <c r="A9" s="597"/>
      <c r="B9" s="598">
        <v>451120</v>
      </c>
      <c r="C9" s="294"/>
      <c r="D9" s="351" t="s">
        <v>185</v>
      </c>
      <c r="F9" s="675"/>
      <c r="G9" s="675"/>
      <c r="H9" s="676">
        <f>SUM(H11:H16)</f>
        <v>0</v>
      </c>
    </row>
    <row r="10" spans="1:9" ht="15.6" customHeight="1">
      <c r="A10" s="597"/>
      <c r="B10" s="595"/>
      <c r="C10" s="177"/>
      <c r="D10" s="82"/>
      <c r="F10" s="675"/>
      <c r="G10" s="675"/>
      <c r="H10" s="675"/>
    </row>
    <row r="11" spans="1:9" s="605" customFormat="1" ht="15">
      <c r="A11" s="601">
        <v>1</v>
      </c>
      <c r="B11" s="602"/>
      <c r="C11" s="603" t="s">
        <v>669</v>
      </c>
      <c r="D11" s="601" t="s">
        <v>670</v>
      </c>
      <c r="E11" s="602" t="s">
        <v>188</v>
      </c>
      <c r="F11" s="677">
        <v>86</v>
      </c>
      <c r="G11" s="1267"/>
      <c r="H11" s="677">
        <f>ROUND(G11*F11,2)</f>
        <v>0</v>
      </c>
      <c r="I11" s="1267"/>
    </row>
    <row r="12" spans="1:9" s="605" customFormat="1" ht="15">
      <c r="A12" s="601">
        <v>2</v>
      </c>
      <c r="B12" s="602"/>
      <c r="C12" s="603" t="s">
        <v>600</v>
      </c>
      <c r="D12" s="601" t="s">
        <v>601</v>
      </c>
      <c r="E12" s="602" t="s">
        <v>188</v>
      </c>
      <c r="F12" s="677">
        <v>86</v>
      </c>
      <c r="G12" s="1267"/>
      <c r="H12" s="677">
        <f t="shared" ref="H12:H16" si="0">ROUND(G12*F12,2)</f>
        <v>0</v>
      </c>
      <c r="I12" s="1267"/>
    </row>
    <row r="13" spans="1:9" s="605" customFormat="1" ht="15">
      <c r="A13" s="601">
        <v>3</v>
      </c>
      <c r="B13" s="602"/>
      <c r="C13" s="603" t="s">
        <v>360</v>
      </c>
      <c r="D13" s="601" t="s">
        <v>361</v>
      </c>
      <c r="E13" s="602" t="s">
        <v>188</v>
      </c>
      <c r="F13" s="677">
        <v>75</v>
      </c>
      <c r="G13" s="1267"/>
      <c r="H13" s="677">
        <f t="shared" si="0"/>
        <v>0</v>
      </c>
      <c r="I13" s="1267"/>
    </row>
    <row r="14" spans="1:9" s="605" customFormat="1" ht="15">
      <c r="A14" s="601">
        <v>4</v>
      </c>
      <c r="B14" s="602"/>
      <c r="C14" s="603" t="s">
        <v>199</v>
      </c>
      <c r="D14" s="601" t="s">
        <v>444</v>
      </c>
      <c r="E14" s="602" t="s">
        <v>188</v>
      </c>
      <c r="F14" s="677">
        <v>86</v>
      </c>
      <c r="G14" s="1267"/>
      <c r="H14" s="677">
        <f t="shared" si="0"/>
        <v>0</v>
      </c>
      <c r="I14" s="1267"/>
    </row>
    <row r="15" spans="1:9" s="605" customFormat="1" ht="15">
      <c r="A15" s="601">
        <v>5</v>
      </c>
      <c r="B15" s="602"/>
      <c r="C15" s="603" t="s">
        <v>720</v>
      </c>
      <c r="D15" s="601" t="s">
        <v>721</v>
      </c>
      <c r="E15" s="602" t="s">
        <v>188</v>
      </c>
      <c r="F15" s="677">
        <v>86</v>
      </c>
      <c r="G15" s="1267"/>
      <c r="H15" s="677">
        <f t="shared" si="0"/>
        <v>0</v>
      </c>
      <c r="I15" s="1267"/>
    </row>
    <row r="16" spans="1:9" s="605" customFormat="1" ht="15">
      <c r="A16" s="601">
        <v>6</v>
      </c>
      <c r="B16" s="602"/>
      <c r="C16" s="603" t="s">
        <v>195</v>
      </c>
      <c r="D16" s="601" t="s">
        <v>196</v>
      </c>
      <c r="E16" s="602" t="s">
        <v>197</v>
      </c>
      <c r="F16" s="677">
        <v>287</v>
      </c>
      <c r="G16" s="1267"/>
      <c r="H16" s="677">
        <f t="shared" si="0"/>
        <v>0</v>
      </c>
      <c r="I16" s="1267"/>
    </row>
    <row r="17" spans="1:9" ht="12.75">
      <c r="A17" s="597"/>
      <c r="B17" s="595"/>
      <c r="C17" s="177"/>
      <c r="D17" s="129"/>
      <c r="F17" s="675"/>
      <c r="G17" s="675"/>
      <c r="H17" s="675"/>
      <c r="I17" s="675"/>
    </row>
    <row r="18" spans="1:9" ht="12.75">
      <c r="A18" s="597"/>
      <c r="B18" s="598" t="s">
        <v>722</v>
      </c>
      <c r="C18" s="294"/>
      <c r="D18" s="351" t="s">
        <v>723</v>
      </c>
      <c r="F18" s="675"/>
      <c r="G18" s="675"/>
      <c r="H18" s="676">
        <f>H20</f>
        <v>0</v>
      </c>
      <c r="I18" s="675"/>
    </row>
    <row r="19" spans="1:9" ht="12.75">
      <c r="A19" s="597"/>
      <c r="B19" s="598"/>
      <c r="C19" s="294"/>
      <c r="D19" s="351"/>
      <c r="F19" s="675"/>
      <c r="G19" s="675"/>
      <c r="H19" s="675"/>
      <c r="I19" s="675"/>
    </row>
    <row r="20" spans="1:9" s="605" customFormat="1" ht="15">
      <c r="A20" s="601">
        <v>7</v>
      </c>
      <c r="B20" s="602"/>
      <c r="C20" s="603" t="s">
        <v>724</v>
      </c>
      <c r="D20" s="601" t="s">
        <v>725</v>
      </c>
      <c r="E20" s="602" t="s">
        <v>188</v>
      </c>
      <c r="F20" s="677">
        <v>4</v>
      </c>
      <c r="G20" s="1267"/>
      <c r="H20" s="677">
        <f>ROUND(G20*F20,2)</f>
        <v>0</v>
      </c>
      <c r="I20" s="1267"/>
    </row>
    <row r="21" spans="1:9" ht="12.75">
      <c r="A21" s="597"/>
      <c r="B21" s="595"/>
      <c r="C21" s="177"/>
      <c r="D21" s="129"/>
      <c r="F21" s="675"/>
      <c r="G21" s="675"/>
      <c r="H21" s="675"/>
      <c r="I21" s="675"/>
    </row>
    <row r="22" spans="1:9" s="613" customFormat="1" ht="12.75">
      <c r="A22" s="606"/>
      <c r="B22" s="607">
        <v>452332</v>
      </c>
      <c r="C22" s="608"/>
      <c r="D22" s="351" t="s">
        <v>726</v>
      </c>
      <c r="E22" s="609"/>
      <c r="F22" s="678"/>
      <c r="G22" s="679"/>
      <c r="H22" s="680">
        <f>SUM(H24:H28)</f>
        <v>0</v>
      </c>
      <c r="I22" s="679"/>
    </row>
    <row r="23" spans="1:9" s="613" customFormat="1" ht="12.75">
      <c r="A23" s="614"/>
      <c r="B23" s="614"/>
      <c r="C23" s="615"/>
      <c r="D23" s="615"/>
      <c r="E23" s="614"/>
      <c r="F23" s="681"/>
      <c r="G23" s="681"/>
      <c r="H23" s="681"/>
      <c r="I23" s="681"/>
    </row>
    <row r="24" spans="1:9" s="605" customFormat="1" ht="15">
      <c r="A24" s="601">
        <v>8</v>
      </c>
      <c r="B24" s="602"/>
      <c r="C24" s="603" t="s">
        <v>727</v>
      </c>
      <c r="D24" s="601" t="s">
        <v>728</v>
      </c>
      <c r="E24" s="602" t="s">
        <v>180</v>
      </c>
      <c r="F24" s="677">
        <v>100</v>
      </c>
      <c r="G24" s="1267"/>
      <c r="H24" s="677">
        <f>ROUND(G24*F24,2)</f>
        <v>0</v>
      </c>
      <c r="I24" s="1267"/>
    </row>
    <row r="25" spans="1:9" s="605" customFormat="1" ht="30">
      <c r="A25" s="603">
        <v>9</v>
      </c>
      <c r="B25" s="602"/>
      <c r="C25" s="603" t="s">
        <v>616</v>
      </c>
      <c r="D25" s="617" t="s">
        <v>698</v>
      </c>
      <c r="E25" s="602" t="s">
        <v>197</v>
      </c>
      <c r="F25" s="677">
        <v>290</v>
      </c>
      <c r="G25" s="1267"/>
      <c r="H25" s="677">
        <f t="shared" ref="H25:H28" si="1">ROUND(G25*F25,2)</f>
        <v>0</v>
      </c>
      <c r="I25" s="1267"/>
    </row>
    <row r="26" spans="1:9" s="605" customFormat="1" ht="15">
      <c r="A26" s="603">
        <v>10</v>
      </c>
      <c r="B26" s="602"/>
      <c r="C26" s="603" t="s">
        <v>618</v>
      </c>
      <c r="D26" s="601" t="s">
        <v>729</v>
      </c>
      <c r="E26" s="602" t="s">
        <v>176</v>
      </c>
      <c r="F26" s="677">
        <v>87</v>
      </c>
      <c r="G26" s="1267"/>
      <c r="H26" s="677">
        <f t="shared" si="1"/>
        <v>0</v>
      </c>
      <c r="I26" s="1267"/>
    </row>
    <row r="27" spans="1:9" s="605" customFormat="1" ht="15">
      <c r="A27" s="603">
        <v>11</v>
      </c>
      <c r="B27" s="602"/>
      <c r="C27" s="603" t="s">
        <v>538</v>
      </c>
      <c r="D27" s="601" t="s">
        <v>699</v>
      </c>
      <c r="E27" s="602" t="s">
        <v>176</v>
      </c>
      <c r="F27" s="677">
        <v>137</v>
      </c>
      <c r="G27" s="1267"/>
      <c r="H27" s="677">
        <f t="shared" si="1"/>
        <v>0</v>
      </c>
      <c r="I27" s="1267"/>
    </row>
    <row r="28" spans="1:9" s="605" customFormat="1" ht="15">
      <c r="A28" s="603">
        <v>12</v>
      </c>
      <c r="B28" s="602"/>
      <c r="C28" s="603" t="s">
        <v>730</v>
      </c>
      <c r="D28" s="601" t="s">
        <v>731</v>
      </c>
      <c r="E28" s="602" t="s">
        <v>180</v>
      </c>
      <c r="F28" s="677">
        <v>2</v>
      </c>
      <c r="G28" s="1267"/>
      <c r="H28" s="677">
        <f t="shared" si="1"/>
        <v>0</v>
      </c>
      <c r="I28" s="1267"/>
    </row>
    <row r="29" spans="1:9" ht="12.75">
      <c r="A29" s="618"/>
      <c r="B29" s="619"/>
      <c r="C29" s="620"/>
      <c r="D29" s="621"/>
      <c r="E29" s="622"/>
      <c r="F29" s="682"/>
      <c r="G29" s="679"/>
      <c r="H29" s="679"/>
      <c r="I29" s="679"/>
    </row>
    <row r="30" spans="1:9" ht="12.75">
      <c r="A30" s="618"/>
      <c r="B30" s="624">
        <v>452333</v>
      </c>
      <c r="C30" s="625"/>
      <c r="D30" s="351" t="s">
        <v>732</v>
      </c>
      <c r="E30" s="622"/>
      <c r="F30" s="682"/>
      <c r="G30" s="679"/>
      <c r="H30" s="683">
        <f>SUM(H32:H33)</f>
        <v>0</v>
      </c>
      <c r="I30" s="679"/>
    </row>
    <row r="31" spans="1:9" ht="12.75">
      <c r="A31" s="618"/>
      <c r="B31" s="619"/>
      <c r="C31" s="620"/>
      <c r="D31" s="621"/>
      <c r="E31" s="622"/>
      <c r="F31" s="682"/>
      <c r="G31" s="679"/>
      <c r="H31" s="679"/>
      <c r="I31" s="679"/>
    </row>
    <row r="32" spans="1:9" s="605" customFormat="1" ht="15">
      <c r="A32" s="603">
        <v>13</v>
      </c>
      <c r="B32" s="602"/>
      <c r="C32" s="603" t="s">
        <v>733</v>
      </c>
      <c r="D32" s="601" t="s">
        <v>734</v>
      </c>
      <c r="E32" s="602" t="s">
        <v>197</v>
      </c>
      <c r="F32" s="677">
        <v>60</v>
      </c>
      <c r="G32" s="1267"/>
      <c r="H32" s="677">
        <f>ROUND(G32*F32,2)</f>
        <v>0</v>
      </c>
      <c r="I32" s="1267"/>
    </row>
    <row r="33" spans="1:9" s="605" customFormat="1" ht="15">
      <c r="A33" s="1587">
        <v>14</v>
      </c>
      <c r="B33" s="1591"/>
      <c r="C33" s="1587" t="s">
        <v>531</v>
      </c>
      <c r="D33" s="1609" t="s">
        <v>532</v>
      </c>
      <c r="E33" s="1610" t="s">
        <v>188</v>
      </c>
      <c r="F33" s="1612">
        <v>50</v>
      </c>
      <c r="G33" s="1613"/>
      <c r="H33" s="1612">
        <f>ROUND(G33*F33,2)</f>
        <v>0</v>
      </c>
      <c r="I33" s="1613"/>
    </row>
    <row r="34" spans="1:9" ht="12.75">
      <c r="A34" s="618"/>
      <c r="B34" s="619"/>
      <c r="C34" s="177"/>
      <c r="D34" s="82"/>
      <c r="E34" s="622"/>
      <c r="F34" s="682"/>
      <c r="G34" s="679"/>
      <c r="H34" s="679"/>
      <c r="I34" s="679"/>
    </row>
    <row r="35" spans="1:9" ht="12.75">
      <c r="A35" s="618"/>
      <c r="B35" s="598">
        <v>452623</v>
      </c>
      <c r="C35" s="627"/>
      <c r="D35" s="351" t="s">
        <v>273</v>
      </c>
      <c r="E35" s="622"/>
      <c r="F35" s="682"/>
      <c r="G35" s="679"/>
      <c r="H35" s="683">
        <f>SUM(H37:H39)</f>
        <v>0</v>
      </c>
      <c r="I35" s="679"/>
    </row>
    <row r="36" spans="1:9" ht="12.75">
      <c r="A36" s="618"/>
      <c r="B36" s="619"/>
      <c r="C36" s="177"/>
      <c r="D36" s="82"/>
      <c r="E36" s="622"/>
      <c r="F36" s="682"/>
      <c r="G36" s="679"/>
      <c r="H36" s="679"/>
      <c r="I36" s="679"/>
    </row>
    <row r="37" spans="1:9" s="605" customFormat="1" ht="15">
      <c r="A37" s="603">
        <v>15</v>
      </c>
      <c r="B37" s="602"/>
      <c r="C37" s="603" t="s">
        <v>735</v>
      </c>
      <c r="D37" s="601" t="s">
        <v>736</v>
      </c>
      <c r="E37" s="602" t="s">
        <v>188</v>
      </c>
      <c r="F37" s="677">
        <v>14</v>
      </c>
      <c r="G37" s="1267"/>
      <c r="H37" s="677">
        <f>ROUND(G37*F37,2)</f>
        <v>0</v>
      </c>
      <c r="I37" s="1267"/>
    </row>
    <row r="38" spans="1:9" s="605" customFormat="1" ht="15">
      <c r="A38" s="603">
        <v>16</v>
      </c>
      <c r="B38" s="602"/>
      <c r="C38" s="603" t="s">
        <v>737</v>
      </c>
      <c r="D38" s="601" t="s">
        <v>738</v>
      </c>
      <c r="E38" s="602" t="s">
        <v>197</v>
      </c>
      <c r="F38" s="677">
        <v>60</v>
      </c>
      <c r="G38" s="1267"/>
      <c r="H38" s="677">
        <f t="shared" ref="H38:H39" si="2">ROUND(G38*F38,2)</f>
        <v>0</v>
      </c>
      <c r="I38" s="1267"/>
    </row>
    <row r="39" spans="1:9" s="605" customFormat="1" ht="15">
      <c r="A39" s="603">
        <v>17</v>
      </c>
      <c r="B39" s="602"/>
      <c r="C39" s="603" t="s">
        <v>739</v>
      </c>
      <c r="D39" s="601" t="s">
        <v>740</v>
      </c>
      <c r="E39" s="602" t="s">
        <v>188</v>
      </c>
      <c r="F39" s="677">
        <v>2</v>
      </c>
      <c r="G39" s="1267"/>
      <c r="H39" s="677">
        <f t="shared" si="2"/>
        <v>0</v>
      </c>
      <c r="I39" s="1267"/>
    </row>
    <row r="40" spans="1:9" ht="12.75">
      <c r="A40" s="618"/>
      <c r="B40" s="619"/>
      <c r="C40" s="684"/>
      <c r="D40" s="685"/>
      <c r="E40" s="686"/>
      <c r="F40" s="687"/>
      <c r="G40" s="679"/>
      <c r="H40" s="679"/>
      <c r="I40" s="679"/>
    </row>
    <row r="41" spans="1:9" ht="12.75">
      <c r="A41" s="618"/>
      <c r="B41" s="598">
        <v>452614</v>
      </c>
      <c r="C41" s="628"/>
      <c r="D41" s="351" t="s">
        <v>747</v>
      </c>
      <c r="E41" s="629"/>
      <c r="F41" s="688"/>
      <c r="G41" s="687"/>
      <c r="H41" s="683">
        <f>SUM(H43)</f>
        <v>0</v>
      </c>
      <c r="I41" s="687"/>
    </row>
    <row r="42" spans="1:9" ht="15">
      <c r="A42" s="618"/>
      <c r="B42" s="598"/>
      <c r="C42" s="628"/>
      <c r="D42" s="351"/>
      <c r="E42" s="629"/>
      <c r="F42" s="688"/>
      <c r="G42" s="687"/>
      <c r="H42" s="689"/>
      <c r="I42" s="687"/>
    </row>
    <row r="43" spans="1:9" ht="30">
      <c r="A43" s="603">
        <v>18</v>
      </c>
      <c r="B43" s="633"/>
      <c r="C43" s="634">
        <v>61010101</v>
      </c>
      <c r="D43" s="617" t="s">
        <v>629</v>
      </c>
      <c r="E43" s="602" t="s">
        <v>197</v>
      </c>
      <c r="F43" s="677">
        <v>161</v>
      </c>
      <c r="G43" s="1268"/>
      <c r="H43" s="677">
        <f>ROUND(F43*G43,2)</f>
        <v>0</v>
      </c>
      <c r="I43" s="1268"/>
    </row>
    <row r="44" spans="1:9" ht="12.75">
      <c r="A44" s="618"/>
      <c r="B44" s="619"/>
      <c r="C44" s="177"/>
      <c r="D44" s="82"/>
      <c r="E44" s="622"/>
      <c r="F44" s="682"/>
      <c r="G44" s="679"/>
      <c r="H44" s="679"/>
    </row>
    <row r="45" spans="1:9" ht="15">
      <c r="A45" s="635"/>
      <c r="B45" s="636"/>
      <c r="C45" s="637"/>
      <c r="D45" s="638" t="s">
        <v>181</v>
      </c>
      <c r="E45" s="639"/>
      <c r="F45" s="690"/>
      <c r="G45" s="691"/>
      <c r="H45" s="692">
        <f>H35+H30+H22+H18+H9+H41</f>
        <v>0</v>
      </c>
    </row>
    <row r="46" spans="1:9" ht="12.75">
      <c r="A46" s="635"/>
      <c r="B46" s="643"/>
      <c r="C46" s="644"/>
      <c r="D46" s="645"/>
      <c r="E46" s="635"/>
    </row>
    <row r="47" spans="1:9" ht="12.75">
      <c r="A47" s="635"/>
      <c r="B47" s="643"/>
      <c r="C47" s="644"/>
      <c r="E47" s="636"/>
    </row>
    <row r="48" spans="1:9" ht="12.75">
      <c r="A48" s="635"/>
      <c r="B48" s="643"/>
      <c r="C48" s="644"/>
      <c r="D48" s="645"/>
      <c r="E48" s="636"/>
    </row>
    <row r="49" spans="1:8" s="648" customFormat="1" ht="12.75" customHeight="1">
      <c r="A49" s="635"/>
      <c r="B49" s="643"/>
      <c r="C49" s="644"/>
      <c r="D49" s="645"/>
      <c r="E49" s="636"/>
      <c r="F49" s="646"/>
      <c r="G49" s="647"/>
      <c r="H49" s="646"/>
    </row>
    <row r="50" spans="1:8" s="648" customFormat="1" ht="12.75">
      <c r="A50" s="635"/>
      <c r="B50" s="643"/>
      <c r="C50" s="644"/>
      <c r="D50" s="645"/>
      <c r="E50" s="636"/>
      <c r="F50" s="646"/>
      <c r="G50" s="647"/>
      <c r="H50" s="646"/>
    </row>
    <row r="51" spans="1:8" ht="12.75">
      <c r="A51" s="635"/>
      <c r="B51" s="643"/>
      <c r="C51" s="644"/>
      <c r="D51" s="645"/>
      <c r="E51" s="636"/>
    </row>
    <row r="52" spans="1:8" s="648" customFormat="1" ht="12.75" customHeight="1">
      <c r="A52" s="635"/>
      <c r="B52" s="643"/>
      <c r="C52" s="644"/>
      <c r="D52" s="645"/>
      <c r="E52" s="636"/>
      <c r="F52" s="646"/>
      <c r="G52" s="647"/>
      <c r="H52" s="646"/>
    </row>
    <row r="53" spans="1:8" ht="12.75">
      <c r="A53" s="635"/>
      <c r="B53" s="649"/>
      <c r="C53" s="650"/>
      <c r="D53" s="651"/>
      <c r="E53" s="636"/>
    </row>
    <row r="54" spans="1:8" ht="12.75">
      <c r="A54" s="635"/>
      <c r="B54" s="649"/>
      <c r="C54" s="650"/>
      <c r="D54" s="651"/>
      <c r="E54" s="636"/>
    </row>
    <row r="55" spans="1:8" ht="12.75">
      <c r="A55" s="635"/>
      <c r="B55" s="649"/>
      <c r="C55" s="650"/>
      <c r="D55" s="651"/>
      <c r="E55" s="636"/>
    </row>
    <row r="56" spans="1:8" ht="15.75">
      <c r="A56" s="635"/>
      <c r="B56" s="652"/>
      <c r="C56" s="653"/>
      <c r="D56" s="654"/>
      <c r="E56" s="655"/>
    </row>
    <row r="57" spans="1:8" ht="12.75">
      <c r="A57" s="635"/>
      <c r="B57" s="643"/>
      <c r="C57" s="656"/>
      <c r="D57" s="645"/>
      <c r="E57" s="635"/>
    </row>
    <row r="58" spans="1:8" s="648" customFormat="1" ht="12.75" customHeight="1">
      <c r="A58" s="635"/>
      <c r="B58" s="649"/>
      <c r="C58" s="650"/>
      <c r="D58" s="657"/>
      <c r="E58" s="636"/>
      <c r="F58" s="646"/>
      <c r="G58" s="647"/>
      <c r="H58" s="646"/>
    </row>
    <row r="59" spans="1:8" s="648" customFormat="1" ht="12.75" customHeight="1">
      <c r="A59" s="635"/>
      <c r="B59" s="652"/>
      <c r="C59" s="653"/>
      <c r="D59" s="654"/>
      <c r="E59" s="655"/>
      <c r="F59" s="646"/>
      <c r="G59" s="647"/>
      <c r="H59" s="646"/>
    </row>
    <row r="60" spans="1:8" ht="12.75">
      <c r="A60" s="635"/>
      <c r="B60" s="649"/>
      <c r="C60" s="650"/>
      <c r="D60" s="654"/>
      <c r="E60" s="636"/>
    </row>
    <row r="61" spans="1:8" ht="12.75">
      <c r="A61" s="635"/>
      <c r="B61" s="649"/>
      <c r="C61" s="650"/>
      <c r="D61" s="654"/>
      <c r="E61" s="636"/>
    </row>
    <row r="62" spans="1:8" ht="12.75">
      <c r="A62" s="635"/>
      <c r="B62" s="649"/>
      <c r="C62" s="650"/>
      <c r="D62" s="651"/>
      <c r="E62" s="636"/>
    </row>
    <row r="63" spans="1:8" ht="12.75">
      <c r="A63" s="635"/>
      <c r="B63" s="649"/>
      <c r="C63" s="650"/>
      <c r="D63" s="651"/>
      <c r="E63" s="636"/>
    </row>
    <row r="64" spans="1:8" ht="12.75">
      <c r="A64" s="635"/>
      <c r="B64" s="649"/>
      <c r="C64" s="650"/>
      <c r="D64" s="651"/>
      <c r="E64" s="636"/>
    </row>
    <row r="65" spans="1:8" ht="15.75">
      <c r="A65" s="635"/>
      <c r="B65" s="652"/>
      <c r="C65" s="653"/>
      <c r="D65" s="654"/>
      <c r="E65" s="655"/>
    </row>
    <row r="66" spans="1:8" ht="15.75">
      <c r="A66" s="635"/>
      <c r="B66" s="652"/>
      <c r="C66" s="653"/>
      <c r="D66" s="658"/>
      <c r="E66" s="655"/>
    </row>
    <row r="67" spans="1:8" ht="12.75">
      <c r="A67" s="635"/>
      <c r="B67" s="649"/>
      <c r="C67" s="650"/>
      <c r="D67" s="657"/>
      <c r="E67" s="636"/>
    </row>
    <row r="68" spans="1:8" ht="12.75">
      <c r="A68" s="635"/>
      <c r="B68" s="649"/>
      <c r="C68" s="650"/>
      <c r="D68" s="654"/>
      <c r="E68" s="636"/>
    </row>
    <row r="69" spans="1:8" ht="12.75">
      <c r="A69" s="635"/>
      <c r="B69" s="649"/>
      <c r="C69" s="650"/>
      <c r="D69" s="654"/>
      <c r="E69" s="636"/>
    </row>
    <row r="70" spans="1:8" ht="12.75">
      <c r="A70" s="635"/>
      <c r="B70" s="649"/>
      <c r="C70" s="650"/>
      <c r="D70" s="651"/>
      <c r="E70" s="636"/>
    </row>
    <row r="71" spans="1:8" ht="12.75">
      <c r="A71" s="635"/>
      <c r="B71" s="649"/>
      <c r="C71" s="650"/>
      <c r="D71" s="651"/>
      <c r="E71" s="636"/>
    </row>
    <row r="72" spans="1:8" ht="12.75">
      <c r="A72" s="635"/>
      <c r="B72" s="649"/>
      <c r="C72" s="650"/>
      <c r="D72" s="651"/>
      <c r="E72" s="636"/>
    </row>
    <row r="73" spans="1:8" ht="12.75">
      <c r="A73" s="635"/>
      <c r="B73" s="649"/>
      <c r="C73" s="650"/>
      <c r="D73" s="654"/>
      <c r="E73" s="636"/>
    </row>
    <row r="74" spans="1:8" ht="12.75">
      <c r="A74" s="635"/>
      <c r="B74" s="649"/>
      <c r="C74" s="650"/>
      <c r="D74" s="651"/>
      <c r="E74" s="636"/>
    </row>
    <row r="75" spans="1:8" ht="12.75">
      <c r="A75" s="635"/>
      <c r="B75" s="649"/>
      <c r="C75" s="650"/>
      <c r="D75" s="657"/>
      <c r="E75" s="636"/>
    </row>
    <row r="76" spans="1:8" ht="13.5" customHeight="1">
      <c r="A76" s="635"/>
      <c r="B76" s="649"/>
      <c r="C76" s="650"/>
      <c r="D76" s="654"/>
      <c r="E76" s="636"/>
    </row>
    <row r="77" spans="1:8" ht="13.5" customHeight="1">
      <c r="A77" s="635"/>
      <c r="B77" s="649"/>
      <c r="C77" s="650"/>
      <c r="D77" s="651"/>
      <c r="E77" s="636"/>
    </row>
    <row r="78" spans="1:8" s="648" customFormat="1" ht="12.75">
      <c r="A78" s="635"/>
      <c r="B78" s="649"/>
      <c r="C78" s="650"/>
      <c r="D78" s="651"/>
      <c r="E78" s="636"/>
      <c r="F78" s="646"/>
      <c r="G78" s="647"/>
      <c r="H78" s="646"/>
    </row>
    <row r="79" spans="1:8" s="648" customFormat="1" ht="12.75">
      <c r="A79" s="635"/>
      <c r="B79" s="649"/>
      <c r="C79" s="650"/>
      <c r="D79" s="651"/>
      <c r="E79" s="636"/>
      <c r="F79" s="646"/>
      <c r="G79" s="647"/>
      <c r="H79" s="646"/>
    </row>
    <row r="80" spans="1:8" s="648" customFormat="1" ht="12.75">
      <c r="A80" s="635"/>
      <c r="B80" s="649"/>
      <c r="C80" s="650"/>
      <c r="D80" s="654"/>
      <c r="E80" s="636"/>
      <c r="F80" s="646"/>
      <c r="G80" s="647"/>
      <c r="H80" s="646"/>
    </row>
    <row r="81" spans="1:8" ht="13.5" customHeight="1">
      <c r="A81" s="635"/>
      <c r="B81" s="649"/>
      <c r="C81" s="650"/>
      <c r="D81" s="651"/>
      <c r="E81" s="636"/>
    </row>
    <row r="82" spans="1:8" ht="13.5" customHeight="1">
      <c r="A82" s="635"/>
      <c r="B82" s="649"/>
      <c r="C82" s="650"/>
      <c r="D82" s="657"/>
      <c r="E82" s="636"/>
    </row>
    <row r="83" spans="1:8" s="648" customFormat="1" ht="12.75">
      <c r="A83" s="635"/>
      <c r="B83" s="636"/>
      <c r="C83" s="637"/>
      <c r="D83" s="659"/>
      <c r="E83" s="636"/>
      <c r="F83" s="646"/>
      <c r="G83" s="647"/>
      <c r="H83" s="646"/>
    </row>
    <row r="84" spans="1:8" s="648" customFormat="1" ht="12.75">
      <c r="A84" s="635"/>
      <c r="B84" s="636"/>
      <c r="C84" s="637"/>
      <c r="D84" s="637"/>
      <c r="E84" s="636"/>
      <c r="F84" s="646"/>
      <c r="G84" s="647"/>
      <c r="H84" s="646"/>
    </row>
    <row r="85" spans="1:8" s="648" customFormat="1" ht="12.75">
      <c r="A85" s="635"/>
      <c r="B85" s="643"/>
      <c r="C85" s="656"/>
      <c r="D85" s="645"/>
      <c r="E85" s="635"/>
      <c r="F85" s="646"/>
      <c r="G85" s="647"/>
      <c r="H85" s="646"/>
    </row>
    <row r="86" spans="1:8" s="648" customFormat="1" ht="12.75">
      <c r="A86" s="635"/>
      <c r="B86" s="649"/>
      <c r="C86" s="660"/>
      <c r="D86" s="651"/>
      <c r="E86" s="636"/>
      <c r="F86" s="646"/>
      <c r="G86" s="647"/>
      <c r="H86" s="646"/>
    </row>
    <row r="87" spans="1:8" s="648" customFormat="1" ht="12.75">
      <c r="A87" s="635"/>
      <c r="B87" s="649"/>
      <c r="C87" s="660"/>
      <c r="D87" s="651"/>
      <c r="E87" s="636"/>
      <c r="F87" s="646"/>
      <c r="G87" s="647"/>
      <c r="H87" s="646"/>
    </row>
    <row r="88" spans="1:8" s="648" customFormat="1" ht="12.75">
      <c r="A88" s="635"/>
      <c r="B88" s="636"/>
      <c r="C88" s="637"/>
      <c r="D88" s="659"/>
      <c r="E88" s="636"/>
      <c r="F88" s="646"/>
      <c r="G88" s="647"/>
      <c r="H88" s="646"/>
    </row>
    <row r="89" spans="1:8" s="648" customFormat="1" ht="12.75">
      <c r="A89" s="635"/>
      <c r="B89" s="636"/>
      <c r="C89" s="637"/>
      <c r="D89" s="637"/>
      <c r="E89" s="636"/>
      <c r="F89" s="646"/>
      <c r="G89" s="647"/>
      <c r="H89" s="646"/>
    </row>
    <row r="90" spans="1:8" s="648" customFormat="1" ht="12.75">
      <c r="A90" s="635"/>
      <c r="B90" s="643"/>
      <c r="C90" s="656"/>
      <c r="D90" s="645"/>
      <c r="E90" s="635"/>
      <c r="F90" s="646"/>
      <c r="G90" s="647"/>
      <c r="H90" s="646"/>
    </row>
    <row r="91" spans="1:8" ht="13.5" customHeight="1">
      <c r="A91" s="635"/>
      <c r="B91" s="643"/>
      <c r="C91" s="656"/>
      <c r="D91" s="645"/>
      <c r="E91" s="635"/>
    </row>
    <row r="92" spans="1:8" s="648" customFormat="1" ht="12.75">
      <c r="A92" s="635"/>
      <c r="B92" s="649"/>
      <c r="C92" s="660"/>
      <c r="D92" s="657"/>
      <c r="E92" s="636"/>
      <c r="F92" s="646"/>
      <c r="G92" s="647"/>
      <c r="H92" s="646"/>
    </row>
    <row r="93" spans="1:8" s="648" customFormat="1" ht="12.75">
      <c r="A93" s="635"/>
      <c r="B93" s="649"/>
      <c r="C93" s="660"/>
      <c r="D93" s="651"/>
      <c r="E93" s="636"/>
      <c r="F93" s="646"/>
      <c r="G93" s="647"/>
      <c r="H93" s="646"/>
    </row>
    <row r="94" spans="1:8" ht="13.5" customHeight="1">
      <c r="A94" s="635"/>
      <c r="B94" s="649"/>
      <c r="C94" s="660"/>
      <c r="D94" s="657"/>
      <c r="E94" s="636"/>
    </row>
    <row r="95" spans="1:8" ht="13.5" customHeight="1">
      <c r="A95" s="635"/>
      <c r="B95" s="649"/>
      <c r="C95" s="660"/>
      <c r="D95" s="657"/>
      <c r="E95" s="636"/>
    </row>
    <row r="96" spans="1:8" s="648" customFormat="1" ht="12.75">
      <c r="A96" s="635"/>
      <c r="B96" s="649"/>
      <c r="C96" s="660"/>
      <c r="D96" s="657"/>
      <c r="E96" s="636"/>
      <c r="F96" s="646"/>
      <c r="G96" s="647"/>
      <c r="H96" s="646"/>
    </row>
    <row r="97" spans="1:8" s="648" customFormat="1" ht="12.75">
      <c r="A97" s="635"/>
      <c r="B97" s="649"/>
      <c r="C97" s="660"/>
      <c r="D97" s="651"/>
      <c r="E97" s="636"/>
      <c r="F97" s="646"/>
      <c r="G97" s="647"/>
      <c r="H97" s="646"/>
    </row>
    <row r="98" spans="1:8" ht="13.5" customHeight="1">
      <c r="A98" s="635"/>
      <c r="B98" s="636"/>
      <c r="C98" s="637"/>
      <c r="D98" s="637"/>
      <c r="E98" s="636"/>
    </row>
    <row r="99" spans="1:8" ht="13.5" customHeight="1">
      <c r="B99" s="606"/>
      <c r="C99" s="662"/>
      <c r="D99" s="663"/>
      <c r="E99" s="661"/>
    </row>
    <row r="100" spans="1:8" ht="13.5" customHeight="1">
      <c r="B100" s="614"/>
      <c r="C100" s="664"/>
      <c r="D100" s="615"/>
    </row>
    <row r="103" spans="1:8" ht="13.5" customHeight="1">
      <c r="B103" s="606"/>
      <c r="C103" s="662"/>
      <c r="D103" s="663"/>
      <c r="E103" s="661"/>
    </row>
    <row r="104" spans="1:8" ht="13.5" customHeight="1">
      <c r="B104" s="614"/>
      <c r="C104" s="664"/>
      <c r="D104" s="615"/>
    </row>
    <row r="105" spans="1:8" s="648" customFormat="1" ht="12.75">
      <c r="A105" s="661"/>
      <c r="B105" s="597"/>
      <c r="C105" s="594"/>
      <c r="D105" s="665"/>
      <c r="E105" s="597"/>
      <c r="F105" s="646"/>
      <c r="G105" s="647"/>
      <c r="H105" s="646"/>
    </row>
    <row r="106" spans="1:8" ht="13.5" customHeight="1">
      <c r="D106" s="665"/>
    </row>
    <row r="107" spans="1:8" ht="13.5" customHeight="1">
      <c r="D107" s="665"/>
    </row>
    <row r="108" spans="1:8" ht="13.5" customHeight="1">
      <c r="D108" s="665"/>
    </row>
    <row r="109" spans="1:8" ht="13.5" customHeight="1">
      <c r="D109" s="665"/>
    </row>
    <row r="112" spans="1:8" ht="13.5" customHeight="1">
      <c r="B112" s="614"/>
      <c r="C112" s="664"/>
      <c r="D112" s="615"/>
    </row>
    <row r="113" spans="1:9" ht="13.5" customHeight="1">
      <c r="D113" s="666"/>
    </row>
    <row r="119" spans="1:9" s="667" customFormat="1" ht="13.5" customHeight="1">
      <c r="A119" s="661"/>
      <c r="B119" s="597"/>
      <c r="C119" s="594"/>
      <c r="D119" s="594"/>
      <c r="E119" s="597"/>
      <c r="F119" s="646"/>
      <c r="G119" s="647"/>
      <c r="H119" s="646"/>
      <c r="I119" s="56"/>
    </row>
    <row r="120" spans="1:9" s="667" customFormat="1" ht="13.5" customHeight="1">
      <c r="A120" s="661"/>
      <c r="B120" s="597"/>
      <c r="C120" s="594"/>
      <c r="D120" s="594"/>
      <c r="E120" s="597"/>
      <c r="F120" s="646"/>
      <c r="G120" s="647"/>
      <c r="H120" s="646"/>
      <c r="I120" s="56"/>
    </row>
    <row r="121" spans="1:9" s="667" customFormat="1" ht="13.5" customHeight="1">
      <c r="A121" s="661"/>
      <c r="B121" s="597"/>
      <c r="C121" s="594"/>
      <c r="D121" s="594"/>
      <c r="E121" s="597"/>
      <c r="F121" s="646"/>
      <c r="G121" s="647"/>
      <c r="H121" s="646"/>
      <c r="I121" s="56"/>
    </row>
    <row r="122" spans="1:9" s="667" customFormat="1" ht="13.5" customHeight="1">
      <c r="A122" s="661"/>
      <c r="B122" s="597"/>
      <c r="C122" s="594"/>
      <c r="D122" s="594"/>
      <c r="E122" s="597"/>
      <c r="F122" s="646"/>
      <c r="G122" s="647"/>
      <c r="H122" s="646"/>
      <c r="I122" s="5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s="667" customFormat="1" ht="13.5" customHeight="1">
      <c r="A150" s="661"/>
      <c r="B150" s="597"/>
      <c r="C150" s="594"/>
      <c r="D150" s="594"/>
      <c r="E150" s="597"/>
      <c r="F150" s="646"/>
      <c r="G150" s="647"/>
      <c r="H150" s="646"/>
      <c r="I150" s="56"/>
    </row>
    <row r="151" spans="1:9" s="667" customFormat="1" ht="13.5" customHeight="1">
      <c r="A151" s="661"/>
      <c r="B151" s="597"/>
      <c r="C151" s="594"/>
      <c r="D151" s="594"/>
      <c r="E151" s="597"/>
      <c r="F151" s="646"/>
      <c r="G151" s="647"/>
      <c r="H151" s="646"/>
      <c r="I151" s="56"/>
    </row>
    <row r="152" spans="1:9" s="667" customFormat="1" ht="13.5" customHeight="1">
      <c r="A152" s="661"/>
      <c r="B152" s="597"/>
      <c r="C152" s="594"/>
      <c r="D152" s="594"/>
      <c r="E152" s="597"/>
      <c r="F152" s="646"/>
      <c r="G152" s="647"/>
      <c r="H152" s="646"/>
      <c r="I152" s="56"/>
    </row>
    <row r="153" spans="1:9" ht="13.5" customHeight="1">
      <c r="H153" s="594"/>
    </row>
    <row r="154" spans="1:9" ht="13.5" customHeight="1">
      <c r="H154" s="594"/>
    </row>
    <row r="155" spans="1:9" ht="13.5" customHeight="1">
      <c r="H155" s="594"/>
    </row>
    <row r="156" spans="1:9" ht="13.5" customHeight="1">
      <c r="H156" s="594"/>
    </row>
    <row r="157" spans="1:9" ht="13.5" customHeight="1">
      <c r="H157" s="594"/>
    </row>
    <row r="158" spans="1:9" ht="13.5" customHeight="1">
      <c r="H158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7">
    <tabColor rgb="FFFFFF99"/>
  </sheetPr>
  <dimension ref="A1:I162"/>
  <sheetViews>
    <sheetView view="pageBreakPreview" zoomScaleNormal="115" zoomScaleSheetLayoutView="100" workbookViewId="0">
      <selection activeCell="L1" sqref="L1"/>
    </sheetView>
  </sheetViews>
  <sheetFormatPr defaultColWidth="9.140625" defaultRowHeight="13.5" customHeight="1"/>
  <cols>
    <col min="1" max="1" width="5.28515625" style="661" customWidth="1"/>
    <col min="2" max="2" width="7.5703125" style="597" customWidth="1"/>
    <col min="3" max="3" width="12.7109375" style="594" customWidth="1"/>
    <col min="4" max="4" width="60.7109375" style="594" customWidth="1"/>
    <col min="5" max="5" width="5.28515625" style="597" customWidth="1"/>
    <col min="6" max="6" width="10.7109375" style="646" customWidth="1"/>
    <col min="7" max="7" width="12.7109375" style="647" customWidth="1"/>
    <col min="8" max="8" width="14.7109375" style="646" customWidth="1"/>
    <col min="9" max="9" width="22.7109375" style="56" customWidth="1"/>
    <col min="10" max="16384" width="9.140625" style="56"/>
  </cols>
  <sheetData>
    <row r="1" spans="1:9" s="51" customFormat="1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2.75">
      <c r="A2" s="65"/>
      <c r="B2" s="124"/>
      <c r="C2" s="267"/>
      <c r="D2" s="267"/>
      <c r="E2" s="124"/>
      <c r="F2" s="53"/>
      <c r="G2" s="53"/>
      <c r="H2" s="267"/>
    </row>
    <row r="3" spans="1:9" s="51" customFormat="1" ht="12.75">
      <c r="A3" s="65" t="s">
        <v>158</v>
      </c>
      <c r="B3" s="124"/>
      <c r="C3" s="267" t="s">
        <v>77</v>
      </c>
      <c r="D3" s="267"/>
      <c r="E3" s="124"/>
      <c r="F3" s="53"/>
      <c r="G3" s="53"/>
      <c r="H3" s="267"/>
    </row>
    <row r="4" spans="1:9" ht="12.75">
      <c r="A4" s="591" t="s">
        <v>183</v>
      </c>
      <c r="B4" s="72"/>
      <c r="C4" s="172" t="s">
        <v>78</v>
      </c>
      <c r="D4" s="53"/>
      <c r="E4" s="72"/>
      <c r="F4" s="53"/>
      <c r="G4" s="53"/>
      <c r="H4" s="53"/>
    </row>
    <row r="5" spans="1:9" s="592" customFormat="1" ht="13.5" customHeight="1" thickBot="1">
      <c r="A5" s="1705"/>
      <c r="B5" s="1705"/>
      <c r="C5" s="1705"/>
      <c r="D5" s="1705"/>
      <c r="E5" s="1705"/>
      <c r="F5" s="1705"/>
      <c r="G5" s="1705"/>
      <c r="H5" s="1705"/>
    </row>
    <row r="6" spans="1:9" ht="13.5" customHeight="1" thickBot="1">
      <c r="A6" s="1706" t="s">
        <v>162</v>
      </c>
      <c r="B6" s="1707"/>
      <c r="C6" s="1708"/>
      <c r="D6" s="1709" t="s">
        <v>163</v>
      </c>
      <c r="E6" s="1711" t="s">
        <v>164</v>
      </c>
      <c r="F6" s="1713" t="s">
        <v>165</v>
      </c>
      <c r="G6" s="1703" t="s">
        <v>166</v>
      </c>
      <c r="H6" s="1703" t="s">
        <v>167</v>
      </c>
      <c r="I6" s="1703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10"/>
      <c r="E7" s="1712"/>
      <c r="F7" s="1714"/>
      <c r="G7" s="1704"/>
      <c r="H7" s="1704" t="s">
        <v>171</v>
      </c>
      <c r="I7" s="1704"/>
    </row>
    <row r="8" spans="1:9" ht="16.149999999999999" customHeight="1">
      <c r="A8" s="594"/>
      <c r="B8" s="595"/>
      <c r="C8" s="596"/>
      <c r="D8" s="596"/>
      <c r="F8" s="594"/>
      <c r="G8" s="594"/>
      <c r="H8" s="594"/>
    </row>
    <row r="9" spans="1:9" ht="15.6" customHeight="1">
      <c r="A9" s="597"/>
      <c r="B9" s="598">
        <v>451120</v>
      </c>
      <c r="C9" s="294"/>
      <c r="D9" s="351" t="s">
        <v>185</v>
      </c>
      <c r="F9" s="599"/>
      <c r="G9" s="599"/>
      <c r="H9" s="600">
        <f>SUM(H11:H16)</f>
        <v>0</v>
      </c>
    </row>
    <row r="10" spans="1:9" ht="15.6" customHeight="1">
      <c r="A10" s="597"/>
      <c r="B10" s="595"/>
      <c r="C10" s="177"/>
      <c r="D10" s="82"/>
      <c r="F10" s="599"/>
      <c r="G10" s="599"/>
      <c r="H10" s="599"/>
    </row>
    <row r="11" spans="1:9" s="605" customFormat="1" ht="15">
      <c r="A11" s="601">
        <v>1</v>
      </c>
      <c r="B11" s="602"/>
      <c r="C11" s="603" t="s">
        <v>669</v>
      </c>
      <c r="D11" s="601" t="s">
        <v>670</v>
      </c>
      <c r="E11" s="602" t="s">
        <v>188</v>
      </c>
      <c r="F11" s="604">
        <v>95</v>
      </c>
      <c r="G11" s="1264"/>
      <c r="H11" s="604">
        <f>ROUND(G11*F11,2)</f>
        <v>0</v>
      </c>
      <c r="I11" s="1264"/>
    </row>
    <row r="12" spans="1:9" s="605" customFormat="1" ht="15">
      <c r="A12" s="601">
        <v>2</v>
      </c>
      <c r="B12" s="602"/>
      <c r="C12" s="603" t="s">
        <v>600</v>
      </c>
      <c r="D12" s="601" t="s">
        <v>601</v>
      </c>
      <c r="E12" s="602" t="s">
        <v>188</v>
      </c>
      <c r="F12" s="604">
        <v>95</v>
      </c>
      <c r="G12" s="1264"/>
      <c r="H12" s="604">
        <f t="shared" ref="H12:H16" si="0">ROUND(G12*F12,2)</f>
        <v>0</v>
      </c>
      <c r="I12" s="1264"/>
    </row>
    <row r="13" spans="1:9" s="605" customFormat="1" ht="15">
      <c r="A13" s="601">
        <v>3</v>
      </c>
      <c r="B13" s="602"/>
      <c r="C13" s="603" t="s">
        <v>360</v>
      </c>
      <c r="D13" s="601" t="s">
        <v>361</v>
      </c>
      <c r="E13" s="602" t="s">
        <v>188</v>
      </c>
      <c r="F13" s="604">
        <v>75</v>
      </c>
      <c r="G13" s="1264"/>
      <c r="H13" s="604">
        <f t="shared" si="0"/>
        <v>0</v>
      </c>
      <c r="I13" s="1264"/>
    </row>
    <row r="14" spans="1:9" s="605" customFormat="1" ht="15">
      <c r="A14" s="601">
        <v>4</v>
      </c>
      <c r="B14" s="602"/>
      <c r="C14" s="603" t="s">
        <v>199</v>
      </c>
      <c r="D14" s="601" t="s">
        <v>444</v>
      </c>
      <c r="E14" s="602" t="s">
        <v>188</v>
      </c>
      <c r="F14" s="604">
        <v>95</v>
      </c>
      <c r="G14" s="1264"/>
      <c r="H14" s="604">
        <f t="shared" si="0"/>
        <v>0</v>
      </c>
      <c r="I14" s="1264"/>
    </row>
    <row r="15" spans="1:9" s="605" customFormat="1" ht="15">
      <c r="A15" s="601">
        <v>5</v>
      </c>
      <c r="B15" s="602"/>
      <c r="C15" s="603" t="s">
        <v>720</v>
      </c>
      <c r="D15" s="601" t="s">
        <v>721</v>
      </c>
      <c r="E15" s="602" t="s">
        <v>188</v>
      </c>
      <c r="F15" s="604">
        <v>95</v>
      </c>
      <c r="G15" s="1264"/>
      <c r="H15" s="604">
        <f t="shared" si="0"/>
        <v>0</v>
      </c>
      <c r="I15" s="1264"/>
    </row>
    <row r="16" spans="1:9" s="605" customFormat="1" ht="15">
      <c r="A16" s="601">
        <v>6</v>
      </c>
      <c r="B16" s="602"/>
      <c r="C16" s="603" t="s">
        <v>195</v>
      </c>
      <c r="D16" s="601" t="s">
        <v>196</v>
      </c>
      <c r="E16" s="602" t="s">
        <v>197</v>
      </c>
      <c r="F16" s="604">
        <v>316</v>
      </c>
      <c r="G16" s="1264"/>
      <c r="H16" s="604">
        <f t="shared" si="0"/>
        <v>0</v>
      </c>
      <c r="I16" s="1264"/>
    </row>
    <row r="17" spans="1:9" ht="12.75">
      <c r="A17" s="597"/>
      <c r="B17" s="595"/>
      <c r="C17" s="177"/>
      <c r="D17" s="129"/>
      <c r="F17" s="599"/>
      <c r="G17" s="599"/>
      <c r="H17" s="599"/>
      <c r="I17" s="599"/>
    </row>
    <row r="18" spans="1:9" ht="12.75">
      <c r="A18" s="597"/>
      <c r="B18" s="598" t="s">
        <v>722</v>
      </c>
      <c r="C18" s="294"/>
      <c r="D18" s="351" t="s">
        <v>723</v>
      </c>
      <c r="F18" s="599"/>
      <c r="G18" s="599"/>
      <c r="H18" s="600">
        <f>H20</f>
        <v>0</v>
      </c>
      <c r="I18" s="599"/>
    </row>
    <row r="19" spans="1:9" ht="12.75">
      <c r="A19" s="597"/>
      <c r="B19" s="598"/>
      <c r="C19" s="294"/>
      <c r="D19" s="351"/>
      <c r="F19" s="599"/>
      <c r="G19" s="599"/>
      <c r="H19" s="599"/>
      <c r="I19" s="599"/>
    </row>
    <row r="20" spans="1:9" s="605" customFormat="1" ht="15">
      <c r="A20" s="601">
        <v>7</v>
      </c>
      <c r="B20" s="602"/>
      <c r="C20" s="603" t="s">
        <v>724</v>
      </c>
      <c r="D20" s="601" t="s">
        <v>725</v>
      </c>
      <c r="E20" s="602" t="s">
        <v>188</v>
      </c>
      <c r="F20" s="604">
        <v>2</v>
      </c>
      <c r="G20" s="1264"/>
      <c r="H20" s="604">
        <f>ROUND(G20*F20,2)</f>
        <v>0</v>
      </c>
      <c r="I20" s="1264"/>
    </row>
    <row r="21" spans="1:9" ht="12.75">
      <c r="A21" s="597"/>
      <c r="B21" s="595"/>
      <c r="C21" s="177"/>
      <c r="D21" s="129"/>
      <c r="F21" s="599"/>
      <c r="G21" s="599"/>
      <c r="H21" s="599"/>
      <c r="I21" s="599"/>
    </row>
    <row r="22" spans="1:9" s="613" customFormat="1" ht="12.75">
      <c r="A22" s="606"/>
      <c r="B22" s="607">
        <v>452332</v>
      </c>
      <c r="C22" s="608"/>
      <c r="D22" s="351" t="s">
        <v>726</v>
      </c>
      <c r="E22" s="609"/>
      <c r="F22" s="610"/>
      <c r="G22" s="611"/>
      <c r="H22" s="612">
        <f>SUM(H24:H29)</f>
        <v>0</v>
      </c>
      <c r="I22" s="611"/>
    </row>
    <row r="23" spans="1:9" s="613" customFormat="1" ht="12.75">
      <c r="A23" s="614"/>
      <c r="B23" s="614"/>
      <c r="C23" s="615"/>
      <c r="D23" s="615"/>
      <c r="E23" s="614"/>
      <c r="F23" s="616"/>
      <c r="G23" s="616"/>
      <c r="H23" s="616"/>
      <c r="I23" s="616"/>
    </row>
    <row r="24" spans="1:9" s="605" customFormat="1" ht="15">
      <c r="A24" s="601">
        <v>8</v>
      </c>
      <c r="B24" s="602"/>
      <c r="C24" s="603" t="s">
        <v>727</v>
      </c>
      <c r="D24" s="601" t="s">
        <v>728</v>
      </c>
      <c r="E24" s="602" t="s">
        <v>180</v>
      </c>
      <c r="F24" s="604">
        <v>100</v>
      </c>
      <c r="G24" s="1264"/>
      <c r="H24" s="604">
        <f>ROUND(G24*F24,2)</f>
        <v>0</v>
      </c>
      <c r="I24" s="1264"/>
    </row>
    <row r="25" spans="1:9" s="605" customFormat="1" ht="30">
      <c r="A25" s="603">
        <v>9</v>
      </c>
      <c r="B25" s="602"/>
      <c r="C25" s="603" t="s">
        <v>616</v>
      </c>
      <c r="D25" s="617" t="s">
        <v>698</v>
      </c>
      <c r="E25" s="602" t="s">
        <v>197</v>
      </c>
      <c r="F25" s="604">
        <v>316</v>
      </c>
      <c r="G25" s="1264"/>
      <c r="H25" s="604">
        <f t="shared" ref="H25:H29" si="1">ROUND(G25*F25,2)</f>
        <v>0</v>
      </c>
      <c r="I25" s="1264"/>
    </row>
    <row r="26" spans="1:9" s="605" customFormat="1" ht="15">
      <c r="A26" s="603">
        <v>10</v>
      </c>
      <c r="B26" s="602"/>
      <c r="C26" s="603" t="s">
        <v>618</v>
      </c>
      <c r="D26" s="601" t="s">
        <v>729</v>
      </c>
      <c r="E26" s="602" t="s">
        <v>176</v>
      </c>
      <c r="F26" s="604">
        <v>39</v>
      </c>
      <c r="G26" s="1264"/>
      <c r="H26" s="604">
        <f t="shared" si="1"/>
        <v>0</v>
      </c>
      <c r="I26" s="1264"/>
    </row>
    <row r="27" spans="1:9" s="605" customFormat="1" ht="15">
      <c r="A27" s="603">
        <v>11</v>
      </c>
      <c r="B27" s="602"/>
      <c r="C27" s="603" t="s">
        <v>538</v>
      </c>
      <c r="D27" s="601" t="s">
        <v>699</v>
      </c>
      <c r="E27" s="602" t="s">
        <v>176</v>
      </c>
      <c r="F27" s="604">
        <v>161</v>
      </c>
      <c r="G27" s="1264"/>
      <c r="H27" s="604">
        <f t="shared" si="1"/>
        <v>0</v>
      </c>
      <c r="I27" s="1264"/>
    </row>
    <row r="28" spans="1:9" s="605" customFormat="1" ht="15">
      <c r="A28" s="603">
        <v>12</v>
      </c>
      <c r="B28" s="602"/>
      <c r="C28" s="603" t="s">
        <v>730</v>
      </c>
      <c r="D28" s="601" t="s">
        <v>731</v>
      </c>
      <c r="E28" s="602" t="s">
        <v>180</v>
      </c>
      <c r="F28" s="604">
        <v>2</v>
      </c>
      <c r="G28" s="1264"/>
      <c r="H28" s="604">
        <f t="shared" si="1"/>
        <v>0</v>
      </c>
      <c r="I28" s="1264"/>
    </row>
    <row r="29" spans="1:9" s="605" customFormat="1" ht="15">
      <c r="A29" s="603">
        <v>13</v>
      </c>
      <c r="B29" s="602"/>
      <c r="C29" s="603" t="s">
        <v>540</v>
      </c>
      <c r="D29" s="601" t="s">
        <v>541</v>
      </c>
      <c r="E29" s="602" t="s">
        <v>176</v>
      </c>
      <c r="F29" s="604">
        <v>33.200000000000003</v>
      </c>
      <c r="G29" s="1264"/>
      <c r="H29" s="604">
        <f t="shared" si="1"/>
        <v>0</v>
      </c>
      <c r="I29" s="1264"/>
    </row>
    <row r="30" spans="1:9" ht="12.75">
      <c r="A30" s="618"/>
      <c r="B30" s="619"/>
      <c r="C30" s="620"/>
      <c r="D30" s="621"/>
      <c r="E30" s="622"/>
      <c r="F30" s="623"/>
      <c r="G30" s="611"/>
      <c r="H30" s="611"/>
      <c r="I30" s="611"/>
    </row>
    <row r="31" spans="1:9" ht="12.75">
      <c r="A31" s="618"/>
      <c r="B31" s="624">
        <v>452333</v>
      </c>
      <c r="C31" s="625"/>
      <c r="D31" s="351" t="s">
        <v>732</v>
      </c>
      <c r="E31" s="622"/>
      <c r="F31" s="623"/>
      <c r="G31" s="611"/>
      <c r="H31" s="626">
        <f>SUM(H33:H35)</f>
        <v>0</v>
      </c>
      <c r="I31" s="611"/>
    </row>
    <row r="32" spans="1:9" ht="12.75">
      <c r="A32" s="618"/>
      <c r="B32" s="619"/>
      <c r="C32" s="620"/>
      <c r="D32" s="621"/>
      <c r="E32" s="622"/>
      <c r="F32" s="623"/>
      <c r="G32" s="611"/>
      <c r="H32" s="611"/>
      <c r="I32" s="611"/>
    </row>
    <row r="33" spans="1:9" s="605" customFormat="1" ht="15">
      <c r="A33" s="603">
        <v>14</v>
      </c>
      <c r="B33" s="602"/>
      <c r="C33" s="603" t="s">
        <v>733</v>
      </c>
      <c r="D33" s="601" t="s">
        <v>734</v>
      </c>
      <c r="E33" s="602" t="s">
        <v>197</v>
      </c>
      <c r="F33" s="604">
        <v>50</v>
      </c>
      <c r="G33" s="1264"/>
      <c r="H33" s="604">
        <f>ROUND(G33*F33,2)</f>
        <v>0</v>
      </c>
      <c r="I33" s="1264"/>
    </row>
    <row r="34" spans="1:9" s="605" customFormat="1" ht="15">
      <c r="A34" s="1587">
        <v>15</v>
      </c>
      <c r="B34" s="1591"/>
      <c r="C34" s="1587" t="s">
        <v>531</v>
      </c>
      <c r="D34" s="1609" t="s">
        <v>532</v>
      </c>
      <c r="E34" s="1610" t="s">
        <v>188</v>
      </c>
      <c r="F34" s="1592">
        <v>70</v>
      </c>
      <c r="G34" s="1611"/>
      <c r="H34" s="1592">
        <f>ROUND(G34*F34,2)</f>
        <v>0</v>
      </c>
      <c r="I34" s="1611"/>
    </row>
    <row r="35" spans="1:9" ht="15">
      <c r="A35" s="1614">
        <v>16</v>
      </c>
      <c r="B35" s="1615"/>
      <c r="C35" s="1614" t="s">
        <v>540</v>
      </c>
      <c r="D35" s="1616" t="s">
        <v>541</v>
      </c>
      <c r="E35" s="1615" t="s">
        <v>176</v>
      </c>
      <c r="F35" s="1617">
        <v>33.200000000000003</v>
      </c>
      <c r="G35" s="1618"/>
      <c r="H35" s="1617">
        <f>ROUND(G35*F35,2)</f>
        <v>0</v>
      </c>
      <c r="I35" s="1618"/>
    </row>
    <row r="36" spans="1:9" ht="15">
      <c r="A36" s="618"/>
      <c r="C36" s="668"/>
      <c r="D36" s="669"/>
      <c r="E36" s="670"/>
      <c r="F36" s="623"/>
      <c r="G36" s="611"/>
      <c r="H36" s="611"/>
      <c r="I36" s="611"/>
    </row>
    <row r="37" spans="1:9" ht="12.75">
      <c r="A37" s="618"/>
      <c r="B37" s="598">
        <v>452623</v>
      </c>
      <c r="C37" s="627"/>
      <c r="D37" s="351" t="s">
        <v>273</v>
      </c>
      <c r="E37" s="622"/>
      <c r="F37" s="623"/>
      <c r="G37" s="611"/>
      <c r="H37" s="626">
        <f>SUM(H39:H43)</f>
        <v>0</v>
      </c>
      <c r="I37" s="611"/>
    </row>
    <row r="38" spans="1:9" ht="12.75">
      <c r="A38" s="618"/>
      <c r="B38" s="619"/>
      <c r="C38" s="177"/>
      <c r="D38" s="82"/>
      <c r="E38" s="622"/>
      <c r="F38" s="623"/>
      <c r="G38" s="611"/>
      <c r="H38" s="611"/>
      <c r="I38" s="611"/>
    </row>
    <row r="39" spans="1:9" s="605" customFormat="1" ht="15">
      <c r="A39" s="603">
        <v>17</v>
      </c>
      <c r="B39" s="602"/>
      <c r="C39" s="603" t="s">
        <v>735</v>
      </c>
      <c r="D39" s="601" t="s">
        <v>736</v>
      </c>
      <c r="E39" s="602" t="s">
        <v>188</v>
      </c>
      <c r="F39" s="604">
        <v>14</v>
      </c>
      <c r="G39" s="1264"/>
      <c r="H39" s="604">
        <f>ROUND(G39*F39,2)</f>
        <v>0</v>
      </c>
      <c r="I39" s="1264"/>
    </row>
    <row r="40" spans="1:9" s="605" customFormat="1" ht="15">
      <c r="A40" s="603">
        <v>18</v>
      </c>
      <c r="B40" s="602"/>
      <c r="C40" s="603" t="s">
        <v>737</v>
      </c>
      <c r="D40" s="601" t="s">
        <v>738</v>
      </c>
      <c r="E40" s="602" t="s">
        <v>197</v>
      </c>
      <c r="F40" s="604">
        <v>60</v>
      </c>
      <c r="G40" s="1264"/>
      <c r="H40" s="604">
        <f t="shared" ref="H40:H41" si="2">ROUND(G40*F40,2)</f>
        <v>0</v>
      </c>
      <c r="I40" s="1264"/>
    </row>
    <row r="41" spans="1:9" s="605" customFormat="1" ht="15">
      <c r="A41" s="603">
        <v>19</v>
      </c>
      <c r="B41" s="602"/>
      <c r="C41" s="603" t="s">
        <v>739</v>
      </c>
      <c r="D41" s="601" t="s">
        <v>740</v>
      </c>
      <c r="E41" s="602" t="s">
        <v>188</v>
      </c>
      <c r="F41" s="604">
        <v>2</v>
      </c>
      <c r="G41" s="1264"/>
      <c r="H41" s="604">
        <f t="shared" si="2"/>
        <v>0</v>
      </c>
      <c r="I41" s="1264"/>
    </row>
    <row r="42" spans="1:9" ht="15">
      <c r="A42" s="603">
        <v>20</v>
      </c>
      <c r="B42" s="671"/>
      <c r="C42" s="603" t="s">
        <v>742</v>
      </c>
      <c r="D42" s="601" t="s">
        <v>743</v>
      </c>
      <c r="E42" s="672" t="s">
        <v>188</v>
      </c>
      <c r="F42" s="673">
        <v>7</v>
      </c>
      <c r="G42" s="1265"/>
      <c r="H42" s="604">
        <f>ROUND(G42*F42,2)</f>
        <v>0</v>
      </c>
      <c r="I42" s="1265"/>
    </row>
    <row r="43" spans="1:9" ht="15">
      <c r="A43" s="603">
        <v>21</v>
      </c>
      <c r="B43" s="671"/>
      <c r="C43" s="603" t="s">
        <v>744</v>
      </c>
      <c r="D43" s="601" t="s">
        <v>745</v>
      </c>
      <c r="E43" s="672" t="s">
        <v>197</v>
      </c>
      <c r="F43" s="673">
        <v>46</v>
      </c>
      <c r="G43" s="1265"/>
      <c r="H43" s="604">
        <f>ROUND(G43*F43,2)</f>
        <v>0</v>
      </c>
      <c r="I43" s="1265"/>
    </row>
    <row r="44" spans="1:9" ht="12.75">
      <c r="A44" s="635"/>
      <c r="B44" s="649"/>
      <c r="C44" s="660"/>
      <c r="D44" s="657"/>
      <c r="E44" s="636"/>
      <c r="F44" s="674"/>
      <c r="H44" s="674"/>
      <c r="I44" s="647"/>
    </row>
    <row r="45" spans="1:9" ht="12.75">
      <c r="A45" s="618"/>
      <c r="B45" s="598" t="s">
        <v>748</v>
      </c>
      <c r="C45" s="628"/>
      <c r="D45" s="351" t="s">
        <v>741</v>
      </c>
      <c r="E45" s="629"/>
      <c r="F45" s="630"/>
      <c r="G45" s="631"/>
      <c r="H45" s="626">
        <f>SUM(H47)</f>
        <v>0</v>
      </c>
      <c r="I45" s="631"/>
    </row>
    <row r="46" spans="1:9" ht="15">
      <c r="A46" s="618"/>
      <c r="B46" s="598"/>
      <c r="C46" s="628"/>
      <c r="D46" s="351"/>
      <c r="E46" s="629"/>
      <c r="F46" s="630"/>
      <c r="G46" s="631"/>
      <c r="H46" s="632"/>
      <c r="I46" s="631"/>
    </row>
    <row r="47" spans="1:9" ht="30">
      <c r="A47" s="603">
        <v>22</v>
      </c>
      <c r="B47" s="633"/>
      <c r="C47" s="634">
        <v>61010101</v>
      </c>
      <c r="D47" s="617" t="s">
        <v>629</v>
      </c>
      <c r="E47" s="602" t="s">
        <v>197</v>
      </c>
      <c r="F47" s="673">
        <v>161</v>
      </c>
      <c r="G47" s="1265"/>
      <c r="H47" s="604">
        <f>ROUND(F47*G47,2)</f>
        <v>0</v>
      </c>
      <c r="I47" s="1265"/>
    </row>
    <row r="48" spans="1:9" ht="12.75">
      <c r="A48" s="635"/>
      <c r="B48" s="649"/>
      <c r="C48" s="660"/>
      <c r="D48" s="657"/>
      <c r="E48" s="636"/>
      <c r="F48" s="674"/>
      <c r="H48" s="674"/>
    </row>
    <row r="49" spans="1:8" ht="15">
      <c r="A49" s="635"/>
      <c r="B49" s="636"/>
      <c r="C49" s="637"/>
      <c r="D49" s="638" t="s">
        <v>181</v>
      </c>
      <c r="E49" s="639"/>
      <c r="F49" s="640"/>
      <c r="G49" s="641"/>
      <c r="H49" s="642">
        <f>H37+H31+H22+H18+H9+H45</f>
        <v>0</v>
      </c>
    </row>
    <row r="50" spans="1:8" ht="12.75">
      <c r="A50" s="635"/>
      <c r="B50" s="643"/>
      <c r="C50" s="644"/>
      <c r="D50" s="645"/>
      <c r="E50" s="635"/>
    </row>
    <row r="51" spans="1:8" ht="12.75">
      <c r="A51" s="635"/>
      <c r="B51" s="643"/>
      <c r="C51" s="644"/>
      <c r="E51" s="636"/>
    </row>
    <row r="52" spans="1:8" ht="12.75">
      <c r="A52" s="635"/>
      <c r="B52" s="643"/>
      <c r="C52" s="644"/>
      <c r="D52" s="645"/>
      <c r="E52" s="636"/>
    </row>
    <row r="53" spans="1:8" s="648" customFormat="1" ht="12.75">
      <c r="A53" s="635"/>
      <c r="B53" s="643"/>
      <c r="C53" s="644"/>
      <c r="D53" s="645"/>
      <c r="E53" s="636"/>
      <c r="F53" s="646"/>
      <c r="G53" s="647"/>
      <c r="H53" s="646"/>
    </row>
    <row r="54" spans="1:8" s="648" customFormat="1" ht="12.75">
      <c r="A54" s="635"/>
      <c r="B54" s="643"/>
      <c r="C54" s="644"/>
      <c r="D54" s="645"/>
      <c r="E54" s="636"/>
      <c r="F54" s="646"/>
      <c r="G54" s="647"/>
      <c r="H54" s="646"/>
    </row>
    <row r="55" spans="1:8" ht="12.75">
      <c r="A55" s="635"/>
      <c r="B55" s="643"/>
      <c r="C55" s="644"/>
      <c r="D55" s="645"/>
      <c r="E55" s="636"/>
    </row>
    <row r="56" spans="1:8" s="648" customFormat="1" ht="12.75">
      <c r="A56" s="635"/>
      <c r="B56" s="643"/>
      <c r="C56" s="644"/>
      <c r="D56" s="645"/>
      <c r="E56" s="636"/>
      <c r="F56" s="646"/>
      <c r="G56" s="647"/>
      <c r="H56" s="646"/>
    </row>
    <row r="57" spans="1:8" ht="12.75">
      <c r="A57" s="635"/>
      <c r="B57" s="649"/>
      <c r="C57" s="650"/>
      <c r="D57" s="651"/>
      <c r="E57" s="636"/>
    </row>
    <row r="58" spans="1:8" ht="12.75">
      <c r="A58" s="635"/>
      <c r="B58" s="649"/>
      <c r="C58" s="650"/>
      <c r="D58" s="651"/>
      <c r="E58" s="636"/>
    </row>
    <row r="59" spans="1:8" ht="12.75">
      <c r="A59" s="635"/>
      <c r="B59" s="649"/>
      <c r="C59" s="650"/>
      <c r="D59" s="651"/>
      <c r="E59" s="636"/>
    </row>
    <row r="60" spans="1:8" ht="15.75">
      <c r="A60" s="635"/>
      <c r="B60" s="652"/>
      <c r="C60" s="653"/>
      <c r="D60" s="654"/>
      <c r="E60" s="655"/>
    </row>
    <row r="61" spans="1:8" ht="12.75">
      <c r="A61" s="635"/>
      <c r="B61" s="643"/>
      <c r="C61" s="656"/>
      <c r="D61" s="645"/>
      <c r="E61" s="635"/>
    </row>
    <row r="62" spans="1:8" s="648" customFormat="1" ht="12.75">
      <c r="A62" s="635"/>
      <c r="B62" s="649"/>
      <c r="C62" s="650"/>
      <c r="D62" s="657"/>
      <c r="E62" s="636"/>
      <c r="F62" s="646"/>
      <c r="G62" s="647"/>
      <c r="H62" s="646"/>
    </row>
    <row r="63" spans="1:8" s="648" customFormat="1" ht="15.75">
      <c r="A63" s="635"/>
      <c r="B63" s="652"/>
      <c r="C63" s="653"/>
      <c r="D63" s="654"/>
      <c r="E63" s="655"/>
      <c r="F63" s="646"/>
      <c r="G63" s="647"/>
      <c r="H63" s="646"/>
    </row>
    <row r="64" spans="1:8" ht="12.75">
      <c r="A64" s="635"/>
      <c r="B64" s="649"/>
      <c r="C64" s="650"/>
      <c r="D64" s="654"/>
      <c r="E64" s="636"/>
    </row>
    <row r="65" spans="1:5" ht="12.75">
      <c r="A65" s="635"/>
      <c r="B65" s="649"/>
      <c r="C65" s="650"/>
      <c r="D65" s="654"/>
      <c r="E65" s="636"/>
    </row>
    <row r="66" spans="1:5" ht="12.75">
      <c r="A66" s="635"/>
      <c r="B66" s="649"/>
      <c r="C66" s="650"/>
      <c r="D66" s="651"/>
      <c r="E66" s="636"/>
    </row>
    <row r="67" spans="1:5" ht="12.75">
      <c r="A67" s="635"/>
      <c r="B67" s="649"/>
      <c r="C67" s="650"/>
      <c r="D67" s="651"/>
      <c r="E67" s="636"/>
    </row>
    <row r="68" spans="1:5" ht="12.75">
      <c r="A68" s="635"/>
      <c r="B68" s="649"/>
      <c r="C68" s="650"/>
      <c r="D68" s="651"/>
      <c r="E68" s="636"/>
    </row>
    <row r="69" spans="1:5" ht="15.75">
      <c r="A69" s="635"/>
      <c r="B69" s="652"/>
      <c r="C69" s="653"/>
      <c r="D69" s="654"/>
      <c r="E69" s="655"/>
    </row>
    <row r="70" spans="1:5" ht="15.75">
      <c r="A70" s="635"/>
      <c r="B70" s="652"/>
      <c r="C70" s="653"/>
      <c r="D70" s="658"/>
      <c r="E70" s="655"/>
    </row>
    <row r="71" spans="1:5" ht="12.75">
      <c r="A71" s="635"/>
      <c r="B71" s="649"/>
      <c r="C71" s="650"/>
      <c r="D71" s="657"/>
      <c r="E71" s="636"/>
    </row>
    <row r="72" spans="1:5" ht="12.75">
      <c r="A72" s="635"/>
      <c r="B72" s="649"/>
      <c r="C72" s="650"/>
      <c r="D72" s="654"/>
      <c r="E72" s="636"/>
    </row>
    <row r="73" spans="1:5" ht="12.75">
      <c r="A73" s="635"/>
      <c r="B73" s="649"/>
      <c r="C73" s="650"/>
      <c r="D73" s="654"/>
      <c r="E73" s="636"/>
    </row>
    <row r="74" spans="1:5" ht="12.75">
      <c r="A74" s="635"/>
      <c r="B74" s="649"/>
      <c r="C74" s="650"/>
      <c r="D74" s="651"/>
      <c r="E74" s="636"/>
    </row>
    <row r="75" spans="1:5" ht="12.75">
      <c r="A75" s="635"/>
      <c r="B75" s="649"/>
      <c r="C75" s="650"/>
      <c r="D75" s="651"/>
      <c r="E75" s="636"/>
    </row>
    <row r="76" spans="1:5" ht="12.75">
      <c r="A76" s="635"/>
      <c r="B76" s="649"/>
      <c r="C76" s="650"/>
      <c r="D76" s="651"/>
      <c r="E76" s="636"/>
    </row>
    <row r="77" spans="1:5" ht="12.75">
      <c r="A77" s="635"/>
      <c r="B77" s="649"/>
      <c r="C77" s="650"/>
      <c r="D77" s="654"/>
      <c r="E77" s="636"/>
    </row>
    <row r="78" spans="1:5" ht="12.75">
      <c r="A78" s="635"/>
      <c r="B78" s="649"/>
      <c r="C78" s="650"/>
      <c r="D78" s="651"/>
      <c r="E78" s="636"/>
    </row>
    <row r="79" spans="1:5" ht="12.75">
      <c r="A79" s="635"/>
      <c r="B79" s="649"/>
      <c r="C79" s="650"/>
      <c r="D79" s="657"/>
      <c r="E79" s="636"/>
    </row>
    <row r="80" spans="1:5" ht="12.75">
      <c r="A80" s="635"/>
      <c r="B80" s="649"/>
      <c r="C80" s="650"/>
      <c r="D80" s="654"/>
      <c r="E80" s="636"/>
    </row>
    <row r="81" spans="1:8" ht="12.75">
      <c r="A81" s="635"/>
      <c r="B81" s="649"/>
      <c r="C81" s="650"/>
      <c r="D81" s="651"/>
      <c r="E81" s="636"/>
    </row>
    <row r="82" spans="1:8" s="648" customFormat="1" ht="12.75">
      <c r="A82" s="635"/>
      <c r="B82" s="649"/>
      <c r="C82" s="650"/>
      <c r="D82" s="651"/>
      <c r="E82" s="636"/>
      <c r="F82" s="646"/>
      <c r="G82" s="647"/>
      <c r="H82" s="646"/>
    </row>
    <row r="83" spans="1:8" s="648" customFormat="1" ht="12.75">
      <c r="A83" s="635"/>
      <c r="B83" s="649"/>
      <c r="C83" s="650"/>
      <c r="D83" s="651"/>
      <c r="E83" s="636"/>
      <c r="F83" s="646"/>
      <c r="G83" s="647"/>
      <c r="H83" s="646"/>
    </row>
    <row r="84" spans="1:8" s="648" customFormat="1" ht="12.75">
      <c r="A84" s="635"/>
      <c r="B84" s="649"/>
      <c r="C84" s="650"/>
      <c r="D84" s="654"/>
      <c r="E84" s="636"/>
      <c r="F84" s="646"/>
      <c r="G84" s="647"/>
      <c r="H84" s="646"/>
    </row>
    <row r="85" spans="1:8" ht="12.75">
      <c r="A85" s="635"/>
      <c r="B85" s="649"/>
      <c r="C85" s="650"/>
      <c r="D85" s="651"/>
      <c r="E85" s="636"/>
    </row>
    <row r="86" spans="1:8" ht="12.75">
      <c r="A86" s="635"/>
      <c r="B86" s="649"/>
      <c r="C86" s="650"/>
      <c r="D86" s="657"/>
      <c r="E86" s="636"/>
    </row>
    <row r="87" spans="1:8" s="648" customFormat="1" ht="12.75">
      <c r="A87" s="635"/>
      <c r="B87" s="636"/>
      <c r="C87" s="637"/>
      <c r="D87" s="659"/>
      <c r="E87" s="636"/>
      <c r="F87" s="646"/>
      <c r="G87" s="647"/>
      <c r="H87" s="646"/>
    </row>
    <row r="88" spans="1:8" s="648" customFormat="1" ht="12.75">
      <c r="A88" s="635"/>
      <c r="B88" s="636"/>
      <c r="C88" s="637"/>
      <c r="D88" s="637"/>
      <c r="E88" s="636"/>
      <c r="F88" s="646"/>
      <c r="G88" s="647"/>
      <c r="H88" s="646"/>
    </row>
    <row r="89" spans="1:8" s="648" customFormat="1" ht="12.75">
      <c r="A89" s="635"/>
      <c r="B89" s="643"/>
      <c r="C89" s="656"/>
      <c r="D89" s="645"/>
      <c r="E89" s="635"/>
      <c r="F89" s="646"/>
      <c r="G89" s="647"/>
      <c r="H89" s="646"/>
    </row>
    <row r="90" spans="1:8" s="648" customFormat="1" ht="12.75">
      <c r="A90" s="635"/>
      <c r="B90" s="649"/>
      <c r="C90" s="660"/>
      <c r="D90" s="651"/>
      <c r="E90" s="636"/>
      <c r="F90" s="646"/>
      <c r="G90" s="647"/>
      <c r="H90" s="646"/>
    </row>
    <row r="91" spans="1:8" s="648" customFormat="1" ht="12.75">
      <c r="A91" s="635"/>
      <c r="B91" s="649"/>
      <c r="C91" s="660"/>
      <c r="D91" s="651"/>
      <c r="E91" s="636"/>
      <c r="F91" s="646"/>
      <c r="G91" s="647"/>
      <c r="H91" s="646"/>
    </row>
    <row r="92" spans="1:8" s="648" customFormat="1" ht="12.75">
      <c r="A92" s="635"/>
      <c r="B92" s="636"/>
      <c r="C92" s="637"/>
      <c r="D92" s="659"/>
      <c r="E92" s="636"/>
      <c r="F92" s="646"/>
      <c r="G92" s="647"/>
      <c r="H92" s="646"/>
    </row>
    <row r="93" spans="1:8" s="648" customFormat="1" ht="12.75">
      <c r="A93" s="635"/>
      <c r="B93" s="636"/>
      <c r="C93" s="637"/>
      <c r="D93" s="637"/>
      <c r="E93" s="636"/>
      <c r="F93" s="646"/>
      <c r="G93" s="647"/>
      <c r="H93" s="646"/>
    </row>
    <row r="94" spans="1:8" s="648" customFormat="1" ht="12.75">
      <c r="A94" s="635"/>
      <c r="B94" s="643"/>
      <c r="C94" s="656"/>
      <c r="D94" s="645"/>
      <c r="E94" s="635"/>
      <c r="F94" s="646"/>
      <c r="G94" s="647"/>
      <c r="H94" s="646"/>
    </row>
    <row r="95" spans="1:8" ht="13.5" customHeight="1">
      <c r="A95" s="635"/>
      <c r="B95" s="643"/>
      <c r="C95" s="656"/>
      <c r="D95" s="645"/>
      <c r="E95" s="635"/>
    </row>
    <row r="96" spans="1:8" s="648" customFormat="1" ht="12.75">
      <c r="A96" s="635"/>
      <c r="B96" s="649"/>
      <c r="C96" s="660"/>
      <c r="D96" s="657"/>
      <c r="E96" s="636"/>
      <c r="F96" s="646"/>
      <c r="G96" s="647"/>
      <c r="H96" s="646"/>
    </row>
    <row r="97" spans="1:8" s="648" customFormat="1" ht="12.75">
      <c r="A97" s="635"/>
      <c r="B97" s="649"/>
      <c r="C97" s="660"/>
      <c r="D97" s="651"/>
      <c r="E97" s="636"/>
      <c r="F97" s="646"/>
      <c r="G97" s="647"/>
      <c r="H97" s="646"/>
    </row>
    <row r="98" spans="1:8" ht="13.5" customHeight="1">
      <c r="A98" s="635"/>
      <c r="B98" s="649"/>
      <c r="C98" s="660"/>
      <c r="D98" s="657"/>
      <c r="E98" s="636"/>
    </row>
    <row r="99" spans="1:8" ht="13.5" customHeight="1">
      <c r="A99" s="635"/>
      <c r="B99" s="649"/>
      <c r="C99" s="660"/>
      <c r="D99" s="657"/>
      <c r="E99" s="636"/>
    </row>
    <row r="100" spans="1:8" s="648" customFormat="1" ht="12.75">
      <c r="A100" s="635"/>
      <c r="B100" s="649"/>
      <c r="C100" s="660"/>
      <c r="D100" s="657"/>
      <c r="E100" s="636"/>
      <c r="F100" s="646"/>
      <c r="G100" s="647"/>
      <c r="H100" s="646"/>
    </row>
    <row r="101" spans="1:8" s="648" customFormat="1" ht="12.75">
      <c r="A101" s="635"/>
      <c r="B101" s="649"/>
      <c r="C101" s="660"/>
      <c r="D101" s="651"/>
      <c r="E101" s="636"/>
      <c r="F101" s="646"/>
      <c r="G101" s="647"/>
      <c r="H101" s="646"/>
    </row>
    <row r="102" spans="1:8" ht="13.5" customHeight="1">
      <c r="A102" s="635"/>
      <c r="B102" s="636"/>
      <c r="C102" s="637"/>
      <c r="D102" s="637"/>
      <c r="E102" s="636"/>
    </row>
    <row r="103" spans="1:8" ht="13.5" customHeight="1">
      <c r="B103" s="606"/>
      <c r="C103" s="662"/>
      <c r="D103" s="663"/>
      <c r="E103" s="661"/>
    </row>
    <row r="104" spans="1:8" ht="13.5" customHeight="1">
      <c r="B104" s="614"/>
      <c r="C104" s="664"/>
      <c r="D104" s="615"/>
    </row>
    <row r="107" spans="1:8" ht="13.5" customHeight="1">
      <c r="B107" s="606"/>
      <c r="C107" s="662"/>
      <c r="D107" s="663"/>
      <c r="E107" s="661"/>
    </row>
    <row r="108" spans="1:8" ht="13.5" customHeight="1">
      <c r="B108" s="614"/>
      <c r="C108" s="664"/>
      <c r="D108" s="615"/>
    </row>
    <row r="109" spans="1:8" s="648" customFormat="1" ht="12.75">
      <c r="A109" s="661"/>
      <c r="B109" s="597"/>
      <c r="C109" s="594"/>
      <c r="D109" s="665"/>
      <c r="E109" s="597"/>
      <c r="F109" s="646"/>
      <c r="G109" s="647"/>
      <c r="H109" s="646"/>
    </row>
    <row r="110" spans="1:8" ht="13.5" customHeight="1">
      <c r="D110" s="665"/>
    </row>
    <row r="111" spans="1:8" ht="13.5" customHeight="1">
      <c r="D111" s="665"/>
    </row>
    <row r="112" spans="1:8" ht="13.5" customHeight="1">
      <c r="D112" s="665"/>
    </row>
    <row r="113" spans="1:9" ht="13.5" customHeight="1">
      <c r="D113" s="665"/>
    </row>
    <row r="116" spans="1:9" ht="13.5" customHeight="1">
      <c r="B116" s="614"/>
      <c r="C116" s="664"/>
      <c r="D116" s="615"/>
    </row>
    <row r="117" spans="1:9" ht="13.5" customHeight="1">
      <c r="D117" s="66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s="667" customFormat="1" ht="13.5" customHeight="1">
      <c r="A150" s="661"/>
      <c r="B150" s="597"/>
      <c r="C150" s="594"/>
      <c r="D150" s="594"/>
      <c r="E150" s="597"/>
      <c r="F150" s="646"/>
      <c r="G150" s="647"/>
      <c r="H150" s="646"/>
      <c r="I150" s="56"/>
    </row>
    <row r="151" spans="1:9" s="667" customFormat="1" ht="13.5" customHeight="1">
      <c r="A151" s="661"/>
      <c r="B151" s="597"/>
      <c r="C151" s="594"/>
      <c r="D151" s="594"/>
      <c r="E151" s="597"/>
      <c r="F151" s="646"/>
      <c r="G151" s="647"/>
      <c r="H151" s="646"/>
      <c r="I151" s="56"/>
    </row>
    <row r="152" spans="1:9" s="667" customFormat="1" ht="13.5" customHeight="1">
      <c r="A152" s="661"/>
      <c r="B152" s="597"/>
      <c r="C152" s="594"/>
      <c r="D152" s="594"/>
      <c r="E152" s="597"/>
      <c r="F152" s="646"/>
      <c r="G152" s="647"/>
      <c r="H152" s="646"/>
      <c r="I152" s="56"/>
    </row>
    <row r="153" spans="1:9" s="667" customFormat="1" ht="13.5" customHeight="1">
      <c r="A153" s="661"/>
      <c r="B153" s="597"/>
      <c r="C153" s="594"/>
      <c r="D153" s="594"/>
      <c r="E153" s="597"/>
      <c r="F153" s="646"/>
      <c r="G153" s="647"/>
      <c r="H153" s="646"/>
      <c r="I153" s="56"/>
    </row>
    <row r="154" spans="1:9" s="667" customFormat="1" ht="13.5" customHeight="1">
      <c r="A154" s="661"/>
      <c r="B154" s="597"/>
      <c r="C154" s="594"/>
      <c r="D154" s="594"/>
      <c r="E154" s="597"/>
      <c r="F154" s="646"/>
      <c r="G154" s="647"/>
      <c r="H154" s="646"/>
      <c r="I154" s="56"/>
    </row>
    <row r="155" spans="1:9" s="667" customFormat="1" ht="13.5" customHeight="1">
      <c r="A155" s="661"/>
      <c r="B155" s="597"/>
      <c r="C155" s="594"/>
      <c r="D155" s="594"/>
      <c r="E155" s="597"/>
      <c r="F155" s="646"/>
      <c r="G155" s="647"/>
      <c r="H155" s="646"/>
      <c r="I155" s="56"/>
    </row>
    <row r="156" spans="1:9" s="667" customFormat="1" ht="13.5" customHeight="1">
      <c r="A156" s="661"/>
      <c r="B156" s="597"/>
      <c r="C156" s="594"/>
      <c r="D156" s="594"/>
      <c r="E156" s="597"/>
      <c r="F156" s="646"/>
      <c r="G156" s="647"/>
      <c r="H156" s="646"/>
      <c r="I156" s="56"/>
    </row>
    <row r="157" spans="1:9" ht="13.5" customHeight="1">
      <c r="H157" s="594"/>
    </row>
    <row r="158" spans="1:9" ht="13.5" customHeight="1">
      <c r="H158" s="594"/>
    </row>
    <row r="159" spans="1:9" ht="13.5" customHeight="1">
      <c r="H159" s="594"/>
    </row>
    <row r="160" spans="1:9" ht="13.5" customHeight="1">
      <c r="H160" s="594"/>
    </row>
    <row r="161" spans="8:8" ht="13.5" customHeight="1">
      <c r="H161" s="594"/>
    </row>
    <row r="162" spans="8:8" ht="13.5" customHeight="1">
      <c r="H162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6" max="8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8">
    <tabColor rgb="FFFFFF99"/>
  </sheetPr>
  <dimension ref="A1:I155"/>
  <sheetViews>
    <sheetView view="pageBreakPreview" topLeftCell="A19" zoomScaleNormal="115" zoomScaleSheetLayoutView="100" workbookViewId="0">
      <selection activeCell="D33" sqref="D33"/>
    </sheetView>
  </sheetViews>
  <sheetFormatPr defaultColWidth="9.140625" defaultRowHeight="13.5" customHeight="1"/>
  <cols>
    <col min="1" max="1" width="5.28515625" style="661" customWidth="1"/>
    <col min="2" max="2" width="7.5703125" style="597" customWidth="1"/>
    <col min="3" max="3" width="12.7109375" style="594" customWidth="1"/>
    <col min="4" max="4" width="60.7109375" style="594" customWidth="1"/>
    <col min="5" max="5" width="5.28515625" style="597" customWidth="1"/>
    <col min="6" max="6" width="10.7109375" style="646" customWidth="1"/>
    <col min="7" max="7" width="12.7109375" style="647" customWidth="1"/>
    <col min="8" max="8" width="14.7109375" style="646" customWidth="1"/>
    <col min="9" max="9" width="22.7109375" style="56" customWidth="1"/>
    <col min="10" max="16384" width="9.140625" style="56"/>
  </cols>
  <sheetData>
    <row r="1" spans="1:9" s="51" customFormat="1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2.75">
      <c r="A2" s="65"/>
      <c r="B2" s="124"/>
      <c r="C2" s="267"/>
      <c r="D2" s="267"/>
      <c r="E2" s="124"/>
      <c r="F2" s="53"/>
      <c r="G2" s="53"/>
      <c r="H2" s="267"/>
    </row>
    <row r="3" spans="1:9" s="51" customFormat="1" ht="12.75">
      <c r="A3" s="65" t="s">
        <v>158</v>
      </c>
      <c r="B3" s="124"/>
      <c r="C3" s="267" t="s">
        <v>79</v>
      </c>
      <c r="D3" s="267"/>
      <c r="E3" s="124"/>
      <c r="F3" s="53"/>
      <c r="G3" s="53"/>
      <c r="H3" s="267"/>
    </row>
    <row r="4" spans="1:9" ht="12.75">
      <c r="A4" s="591" t="s">
        <v>183</v>
      </c>
      <c r="B4" s="72"/>
      <c r="C4" s="172" t="s">
        <v>80</v>
      </c>
      <c r="D4" s="53"/>
      <c r="E4" s="72"/>
      <c r="F4" s="53"/>
      <c r="G4" s="53"/>
      <c r="H4" s="53"/>
    </row>
    <row r="5" spans="1:9" s="592" customFormat="1" ht="13.5" customHeight="1" thickBot="1">
      <c r="A5" s="1705"/>
      <c r="B5" s="1705"/>
      <c r="C5" s="1705"/>
      <c r="D5" s="1705"/>
      <c r="E5" s="1705"/>
      <c r="F5" s="1705"/>
      <c r="G5" s="1705"/>
      <c r="H5" s="1705"/>
    </row>
    <row r="6" spans="1:9" ht="13.5" customHeight="1" thickBot="1">
      <c r="A6" s="1706" t="s">
        <v>162</v>
      </c>
      <c r="B6" s="1707"/>
      <c r="C6" s="1708"/>
      <c r="D6" s="1709" t="s">
        <v>163</v>
      </c>
      <c r="E6" s="1711" t="s">
        <v>164</v>
      </c>
      <c r="F6" s="1713" t="s">
        <v>165</v>
      </c>
      <c r="G6" s="1703" t="s">
        <v>166</v>
      </c>
      <c r="H6" s="1703" t="s">
        <v>167</v>
      </c>
      <c r="I6" s="1703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10"/>
      <c r="E7" s="1712"/>
      <c r="F7" s="1714"/>
      <c r="G7" s="1704"/>
      <c r="H7" s="1704" t="s">
        <v>171</v>
      </c>
      <c r="I7" s="1704"/>
    </row>
    <row r="8" spans="1:9" ht="16.149999999999999" customHeight="1">
      <c r="A8" s="594"/>
      <c r="B8" s="595"/>
      <c r="C8" s="596"/>
      <c r="D8" s="596"/>
      <c r="F8" s="594"/>
      <c r="G8" s="594"/>
      <c r="H8" s="594"/>
    </row>
    <row r="9" spans="1:9" ht="15.6" customHeight="1">
      <c r="A9" s="597"/>
      <c r="B9" s="598">
        <v>451120</v>
      </c>
      <c r="C9" s="294"/>
      <c r="D9" s="351" t="s">
        <v>185</v>
      </c>
      <c r="F9" s="599"/>
      <c r="G9" s="599"/>
      <c r="H9" s="600">
        <f>SUM(H11:H16)</f>
        <v>0</v>
      </c>
    </row>
    <row r="10" spans="1:9" ht="15.6" customHeight="1">
      <c r="A10" s="597"/>
      <c r="B10" s="595"/>
      <c r="C10" s="177"/>
      <c r="D10" s="82"/>
      <c r="F10" s="599"/>
      <c r="G10" s="599"/>
      <c r="H10" s="599"/>
    </row>
    <row r="11" spans="1:9" s="605" customFormat="1" ht="15">
      <c r="A11" s="601">
        <v>1</v>
      </c>
      <c r="B11" s="602"/>
      <c r="C11" s="603" t="s">
        <v>669</v>
      </c>
      <c r="D11" s="601" t="s">
        <v>670</v>
      </c>
      <c r="E11" s="602" t="s">
        <v>188</v>
      </c>
      <c r="F11" s="604">
        <v>85</v>
      </c>
      <c r="G11" s="1264"/>
      <c r="H11" s="604">
        <f>ROUND(G11*F11,2)</f>
        <v>0</v>
      </c>
      <c r="I11" s="1264"/>
    </row>
    <row r="12" spans="1:9" s="605" customFormat="1" ht="15">
      <c r="A12" s="601">
        <v>2</v>
      </c>
      <c r="B12" s="602"/>
      <c r="C12" s="603" t="s">
        <v>600</v>
      </c>
      <c r="D12" s="601" t="s">
        <v>601</v>
      </c>
      <c r="E12" s="602" t="s">
        <v>188</v>
      </c>
      <c r="F12" s="604">
        <v>85</v>
      </c>
      <c r="G12" s="1264"/>
      <c r="H12" s="604">
        <f t="shared" ref="H12:H16" si="0">ROUND(G12*F12,2)</f>
        <v>0</v>
      </c>
      <c r="I12" s="1264"/>
    </row>
    <row r="13" spans="1:9" s="605" customFormat="1" ht="15">
      <c r="A13" s="601">
        <v>3</v>
      </c>
      <c r="B13" s="602"/>
      <c r="C13" s="603" t="s">
        <v>360</v>
      </c>
      <c r="D13" s="601" t="s">
        <v>361</v>
      </c>
      <c r="E13" s="602" t="s">
        <v>188</v>
      </c>
      <c r="F13" s="604">
        <v>75</v>
      </c>
      <c r="G13" s="1264"/>
      <c r="H13" s="604">
        <f t="shared" si="0"/>
        <v>0</v>
      </c>
      <c r="I13" s="1264"/>
    </row>
    <row r="14" spans="1:9" s="605" customFormat="1" ht="15">
      <c r="A14" s="601">
        <v>4</v>
      </c>
      <c r="B14" s="602"/>
      <c r="C14" s="603" t="s">
        <v>199</v>
      </c>
      <c r="D14" s="601" t="s">
        <v>444</v>
      </c>
      <c r="E14" s="602" t="s">
        <v>188</v>
      </c>
      <c r="F14" s="604">
        <v>85</v>
      </c>
      <c r="G14" s="1264"/>
      <c r="H14" s="604">
        <f t="shared" si="0"/>
        <v>0</v>
      </c>
      <c r="I14" s="1264"/>
    </row>
    <row r="15" spans="1:9" s="605" customFormat="1" ht="15">
      <c r="A15" s="601">
        <v>5</v>
      </c>
      <c r="B15" s="602"/>
      <c r="C15" s="603" t="s">
        <v>720</v>
      </c>
      <c r="D15" s="601" t="s">
        <v>721</v>
      </c>
      <c r="E15" s="602" t="s">
        <v>188</v>
      </c>
      <c r="F15" s="604">
        <v>85</v>
      </c>
      <c r="G15" s="1264"/>
      <c r="H15" s="604">
        <f t="shared" si="0"/>
        <v>0</v>
      </c>
      <c r="I15" s="1264"/>
    </row>
    <row r="16" spans="1:9" s="605" customFormat="1" ht="15">
      <c r="A16" s="601">
        <v>6</v>
      </c>
      <c r="B16" s="602"/>
      <c r="C16" s="603" t="s">
        <v>195</v>
      </c>
      <c r="D16" s="601" t="s">
        <v>196</v>
      </c>
      <c r="E16" s="602" t="s">
        <v>197</v>
      </c>
      <c r="F16" s="604">
        <v>284</v>
      </c>
      <c r="G16" s="1264"/>
      <c r="H16" s="604">
        <f t="shared" si="0"/>
        <v>0</v>
      </c>
      <c r="I16" s="1264"/>
    </row>
    <row r="17" spans="1:9" ht="12.75">
      <c r="A17" s="597"/>
      <c r="B17" s="595"/>
      <c r="C17" s="177"/>
      <c r="D17" s="129"/>
      <c r="F17" s="599"/>
      <c r="G17" s="599"/>
      <c r="H17" s="599"/>
      <c r="I17" s="599"/>
    </row>
    <row r="18" spans="1:9" s="613" customFormat="1" ht="12.75">
      <c r="A18" s="597"/>
      <c r="B18" s="598" t="s">
        <v>722</v>
      </c>
      <c r="C18" s="294"/>
      <c r="D18" s="351" t="s">
        <v>723</v>
      </c>
      <c r="E18" s="597"/>
      <c r="F18" s="599"/>
      <c r="G18" s="599"/>
      <c r="H18" s="600">
        <f>H20</f>
        <v>0</v>
      </c>
      <c r="I18" s="599"/>
    </row>
    <row r="19" spans="1:9" s="613" customFormat="1" ht="12.75">
      <c r="A19" s="597"/>
      <c r="B19" s="598"/>
      <c r="C19" s="294"/>
      <c r="D19" s="351"/>
      <c r="E19" s="597"/>
      <c r="F19" s="599"/>
      <c r="G19" s="599"/>
      <c r="H19" s="599"/>
      <c r="I19" s="599"/>
    </row>
    <row r="20" spans="1:9" s="605" customFormat="1" ht="15">
      <c r="A20" s="601">
        <v>7</v>
      </c>
      <c r="B20" s="602"/>
      <c r="C20" s="603" t="s">
        <v>724</v>
      </c>
      <c r="D20" s="601" t="s">
        <v>725</v>
      </c>
      <c r="E20" s="602" t="s">
        <v>188</v>
      </c>
      <c r="F20" s="604">
        <v>2</v>
      </c>
      <c r="G20" s="1264"/>
      <c r="H20" s="604">
        <f>ROUND(G20*F20,2)</f>
        <v>0</v>
      </c>
      <c r="I20" s="1264"/>
    </row>
    <row r="21" spans="1:9" s="605" customFormat="1" ht="15">
      <c r="A21" s="597"/>
      <c r="B21" s="595"/>
      <c r="C21" s="177"/>
      <c r="D21" s="129"/>
      <c r="E21" s="597"/>
      <c r="F21" s="599"/>
      <c r="G21" s="599"/>
      <c r="H21" s="599"/>
      <c r="I21" s="599"/>
    </row>
    <row r="22" spans="1:9" s="605" customFormat="1" ht="15">
      <c r="A22" s="606"/>
      <c r="B22" s="607">
        <v>452332</v>
      </c>
      <c r="C22" s="608"/>
      <c r="D22" s="351" t="s">
        <v>726</v>
      </c>
      <c r="E22" s="609"/>
      <c r="F22" s="610"/>
      <c r="G22" s="611"/>
      <c r="H22" s="612">
        <f>SUM(H24:H29)</f>
        <v>0</v>
      </c>
      <c r="I22" s="611"/>
    </row>
    <row r="23" spans="1:9" s="605" customFormat="1" ht="15">
      <c r="A23" s="614"/>
      <c r="B23" s="614"/>
      <c r="C23" s="615"/>
      <c r="D23" s="615"/>
      <c r="E23" s="614"/>
      <c r="F23" s="616"/>
      <c r="G23" s="616"/>
      <c r="H23" s="616"/>
      <c r="I23" s="616"/>
    </row>
    <row r="24" spans="1:9" s="605" customFormat="1" ht="15">
      <c r="A24" s="601">
        <v>8</v>
      </c>
      <c r="B24" s="602"/>
      <c r="C24" s="603" t="s">
        <v>727</v>
      </c>
      <c r="D24" s="601" t="s">
        <v>728</v>
      </c>
      <c r="E24" s="602" t="s">
        <v>180</v>
      </c>
      <c r="F24" s="604">
        <v>100</v>
      </c>
      <c r="G24" s="1264"/>
      <c r="H24" s="604">
        <f>ROUND(G24*F24,2)</f>
        <v>0</v>
      </c>
      <c r="I24" s="1264"/>
    </row>
    <row r="25" spans="1:9" ht="30">
      <c r="A25" s="603">
        <v>9</v>
      </c>
      <c r="B25" s="602"/>
      <c r="C25" s="603" t="s">
        <v>616</v>
      </c>
      <c r="D25" s="617" t="s">
        <v>698</v>
      </c>
      <c r="E25" s="602" t="s">
        <v>197</v>
      </c>
      <c r="F25" s="604">
        <v>285</v>
      </c>
      <c r="G25" s="1264"/>
      <c r="H25" s="604">
        <f t="shared" ref="H25:H29" si="1">ROUND(G25*F25,2)</f>
        <v>0</v>
      </c>
      <c r="I25" s="1264"/>
    </row>
    <row r="26" spans="1:9" ht="15">
      <c r="A26" s="603">
        <v>10</v>
      </c>
      <c r="B26" s="602"/>
      <c r="C26" s="603" t="s">
        <v>618</v>
      </c>
      <c r="D26" s="601" t="s">
        <v>729</v>
      </c>
      <c r="E26" s="602" t="s">
        <v>176</v>
      </c>
      <c r="F26" s="604">
        <v>35</v>
      </c>
      <c r="G26" s="1264"/>
      <c r="H26" s="604">
        <f t="shared" si="1"/>
        <v>0</v>
      </c>
      <c r="I26" s="1264"/>
    </row>
    <row r="27" spans="1:9" ht="15">
      <c r="A27" s="603">
        <v>11</v>
      </c>
      <c r="B27" s="602"/>
      <c r="C27" s="603" t="s">
        <v>538</v>
      </c>
      <c r="D27" s="601" t="s">
        <v>699</v>
      </c>
      <c r="E27" s="602" t="s">
        <v>176</v>
      </c>
      <c r="F27" s="604">
        <v>141</v>
      </c>
      <c r="G27" s="1264"/>
      <c r="H27" s="604">
        <f t="shared" si="1"/>
        <v>0</v>
      </c>
      <c r="I27" s="1264"/>
    </row>
    <row r="28" spans="1:9" s="605" customFormat="1" ht="15">
      <c r="A28" s="603">
        <v>12</v>
      </c>
      <c r="B28" s="602"/>
      <c r="C28" s="603" t="s">
        <v>730</v>
      </c>
      <c r="D28" s="601" t="s">
        <v>731</v>
      </c>
      <c r="E28" s="602" t="s">
        <v>180</v>
      </c>
      <c r="F28" s="604">
        <v>2</v>
      </c>
      <c r="G28" s="1264"/>
      <c r="H28" s="604">
        <f t="shared" si="1"/>
        <v>0</v>
      </c>
      <c r="I28" s="1264"/>
    </row>
    <row r="29" spans="1:9" s="605" customFormat="1" ht="15">
      <c r="A29" s="603">
        <v>13</v>
      </c>
      <c r="B29" s="602"/>
      <c r="C29" s="603" t="s">
        <v>540</v>
      </c>
      <c r="D29" s="601" t="s">
        <v>541</v>
      </c>
      <c r="E29" s="602" t="s">
        <v>176</v>
      </c>
      <c r="F29" s="604">
        <v>7.51</v>
      </c>
      <c r="G29" s="1264"/>
      <c r="H29" s="604">
        <f t="shared" si="1"/>
        <v>0</v>
      </c>
      <c r="I29" s="1264"/>
    </row>
    <row r="30" spans="1:9" ht="12.75">
      <c r="A30" s="618"/>
      <c r="B30" s="619"/>
      <c r="C30" s="620"/>
      <c r="D30" s="621"/>
      <c r="E30" s="622"/>
      <c r="F30" s="623"/>
      <c r="G30" s="611"/>
      <c r="H30" s="611"/>
      <c r="I30" s="611"/>
    </row>
    <row r="31" spans="1:9" ht="12.75">
      <c r="A31" s="618"/>
      <c r="B31" s="624">
        <v>452333</v>
      </c>
      <c r="C31" s="625"/>
      <c r="D31" s="351" t="s">
        <v>732</v>
      </c>
      <c r="E31" s="622"/>
      <c r="F31" s="623"/>
      <c r="G31" s="611"/>
      <c r="H31" s="626">
        <f>SUM(H33:H34)</f>
        <v>0</v>
      </c>
      <c r="I31" s="611"/>
    </row>
    <row r="32" spans="1:9" ht="12.75">
      <c r="A32" s="618"/>
      <c r="B32" s="619"/>
      <c r="C32" s="620"/>
      <c r="D32" s="621"/>
      <c r="E32" s="622"/>
      <c r="F32" s="623"/>
      <c r="G32" s="611"/>
      <c r="H32" s="611"/>
      <c r="I32" s="611"/>
    </row>
    <row r="33" spans="1:9" s="605" customFormat="1" ht="15">
      <c r="A33" s="603">
        <v>14</v>
      </c>
      <c r="B33" s="602"/>
      <c r="C33" s="603" t="s">
        <v>733</v>
      </c>
      <c r="D33" s="601" t="s">
        <v>734</v>
      </c>
      <c r="E33" s="602" t="s">
        <v>197</v>
      </c>
      <c r="F33" s="604">
        <v>50</v>
      </c>
      <c r="G33" s="1264"/>
      <c r="H33" s="604">
        <f>ROUND(G33*F33,2)</f>
        <v>0</v>
      </c>
      <c r="I33" s="1264"/>
    </row>
    <row r="34" spans="1:9" s="605" customFormat="1" ht="15">
      <c r="A34" s="1587">
        <v>15</v>
      </c>
      <c r="B34" s="1591"/>
      <c r="C34" s="1587" t="s">
        <v>531</v>
      </c>
      <c r="D34" s="1609" t="s">
        <v>532</v>
      </c>
      <c r="E34" s="1610" t="s">
        <v>188</v>
      </c>
      <c r="F34" s="1592">
        <v>95</v>
      </c>
      <c r="G34" s="1611"/>
      <c r="H34" s="1592">
        <f>ROUND(G34*F34,2)</f>
        <v>0</v>
      </c>
      <c r="I34" s="1611"/>
    </row>
    <row r="35" spans="1:9" s="605" customFormat="1" ht="15">
      <c r="A35" s="618"/>
      <c r="B35" s="619"/>
      <c r="C35" s="177"/>
      <c r="D35" s="82"/>
      <c r="E35" s="622"/>
      <c r="F35" s="623"/>
      <c r="G35" s="611"/>
      <c r="H35" s="611"/>
      <c r="I35" s="611"/>
    </row>
    <row r="36" spans="1:9" s="605" customFormat="1" ht="15">
      <c r="A36" s="618"/>
      <c r="B36" s="598">
        <v>452623</v>
      </c>
      <c r="C36" s="627"/>
      <c r="D36" s="351" t="s">
        <v>273</v>
      </c>
      <c r="E36" s="622"/>
      <c r="F36" s="623"/>
      <c r="G36" s="611"/>
      <c r="H36" s="626">
        <f>SUM(H38:H40)</f>
        <v>0</v>
      </c>
      <c r="I36" s="611"/>
    </row>
    <row r="37" spans="1:9" ht="12.75">
      <c r="A37" s="618"/>
      <c r="B37" s="619"/>
      <c r="C37" s="177"/>
      <c r="D37" s="82"/>
      <c r="E37" s="622"/>
      <c r="F37" s="623"/>
      <c r="G37" s="611"/>
      <c r="H37" s="611"/>
      <c r="I37" s="611"/>
    </row>
    <row r="38" spans="1:9" ht="15">
      <c r="A38" s="603">
        <v>16</v>
      </c>
      <c r="B38" s="602"/>
      <c r="C38" s="603" t="s">
        <v>735</v>
      </c>
      <c r="D38" s="601" t="s">
        <v>736</v>
      </c>
      <c r="E38" s="602" t="s">
        <v>188</v>
      </c>
      <c r="F38" s="604">
        <v>14</v>
      </c>
      <c r="G38" s="1264"/>
      <c r="H38" s="604">
        <f>ROUND(G38*F38,2)</f>
        <v>0</v>
      </c>
      <c r="I38" s="1264"/>
    </row>
    <row r="39" spans="1:9" ht="15">
      <c r="A39" s="603">
        <v>17</v>
      </c>
      <c r="B39" s="602"/>
      <c r="C39" s="603" t="s">
        <v>737</v>
      </c>
      <c r="D39" s="601" t="s">
        <v>738</v>
      </c>
      <c r="E39" s="602" t="s">
        <v>197</v>
      </c>
      <c r="F39" s="604">
        <v>60</v>
      </c>
      <c r="G39" s="1264"/>
      <c r="H39" s="604">
        <f t="shared" ref="H39:H40" si="2">ROUND(G39*F39,2)</f>
        <v>0</v>
      </c>
      <c r="I39" s="1264"/>
    </row>
    <row r="40" spans="1:9" ht="15">
      <c r="A40" s="603">
        <v>18</v>
      </c>
      <c r="B40" s="602"/>
      <c r="C40" s="603" t="s">
        <v>739</v>
      </c>
      <c r="D40" s="601" t="s">
        <v>740</v>
      </c>
      <c r="E40" s="602" t="s">
        <v>188</v>
      </c>
      <c r="F40" s="604">
        <v>2</v>
      </c>
      <c r="G40" s="1264"/>
      <c r="H40" s="604">
        <f t="shared" si="2"/>
        <v>0</v>
      </c>
      <c r="I40" s="1264"/>
    </row>
    <row r="41" spans="1:9" ht="12.75">
      <c r="A41" s="618"/>
      <c r="B41" s="619"/>
      <c r="C41" s="177"/>
      <c r="D41" s="82"/>
      <c r="E41" s="622"/>
      <c r="F41" s="623"/>
      <c r="G41" s="611"/>
      <c r="H41" s="611"/>
      <c r="I41" s="611"/>
    </row>
    <row r="42" spans="1:9" ht="12.75">
      <c r="A42" s="618"/>
      <c r="B42" s="598">
        <v>452614</v>
      </c>
      <c r="C42" s="628"/>
      <c r="D42" s="351" t="s">
        <v>747</v>
      </c>
      <c r="E42" s="629"/>
      <c r="F42" s="630"/>
      <c r="G42" s="631"/>
      <c r="H42" s="626">
        <f>SUM(H44)</f>
        <v>0</v>
      </c>
      <c r="I42" s="631"/>
    </row>
    <row r="43" spans="1:9" ht="15">
      <c r="A43" s="618"/>
      <c r="B43" s="598"/>
      <c r="C43" s="628"/>
      <c r="D43" s="351"/>
      <c r="E43" s="629"/>
      <c r="F43" s="630"/>
      <c r="G43" s="631"/>
      <c r="H43" s="632"/>
      <c r="I43" s="631"/>
    </row>
    <row r="44" spans="1:9" ht="30">
      <c r="A44" s="603">
        <v>19</v>
      </c>
      <c r="B44" s="633"/>
      <c r="C44" s="634">
        <v>61010101</v>
      </c>
      <c r="D44" s="617" t="s">
        <v>629</v>
      </c>
      <c r="E44" s="602" t="s">
        <v>197</v>
      </c>
      <c r="F44" s="604">
        <v>161</v>
      </c>
      <c r="G44" s="1266"/>
      <c r="H44" s="604">
        <f>ROUND(F44*G44,2)</f>
        <v>0</v>
      </c>
      <c r="I44" s="1266"/>
    </row>
    <row r="45" spans="1:9" ht="12.75">
      <c r="A45" s="618"/>
      <c r="B45" s="619"/>
      <c r="C45" s="177"/>
      <c r="D45" s="82"/>
      <c r="E45" s="622"/>
      <c r="F45" s="623"/>
      <c r="G45" s="611"/>
      <c r="H45" s="611"/>
    </row>
    <row r="46" spans="1:9" s="648" customFormat="1" ht="15">
      <c r="A46" s="635"/>
      <c r="B46" s="636"/>
      <c r="C46" s="637"/>
      <c r="D46" s="638" t="s">
        <v>181</v>
      </c>
      <c r="E46" s="639"/>
      <c r="F46" s="640"/>
      <c r="G46" s="641"/>
      <c r="H46" s="642">
        <f>H36+H31+H22+H18+H9+H42</f>
        <v>0</v>
      </c>
      <c r="I46" s="56"/>
    </row>
    <row r="47" spans="1:9" s="648" customFormat="1" ht="12.75">
      <c r="A47" s="635"/>
      <c r="B47" s="643"/>
      <c r="C47" s="644"/>
      <c r="D47" s="645"/>
      <c r="E47" s="636"/>
      <c r="F47" s="646"/>
      <c r="G47" s="647"/>
      <c r="H47" s="646"/>
    </row>
    <row r="48" spans="1:9" ht="12.75">
      <c r="A48" s="635"/>
      <c r="B48" s="643"/>
      <c r="C48" s="644"/>
      <c r="D48" s="645"/>
      <c r="E48" s="636"/>
    </row>
    <row r="49" spans="1:8" s="648" customFormat="1" ht="12.75">
      <c r="A49" s="635"/>
      <c r="B49" s="643"/>
      <c r="C49" s="644"/>
      <c r="D49" s="645"/>
      <c r="E49" s="636"/>
      <c r="F49" s="646"/>
      <c r="G49" s="647"/>
      <c r="H49" s="646"/>
    </row>
    <row r="50" spans="1:8" ht="12.75">
      <c r="A50" s="635"/>
      <c r="B50" s="649"/>
      <c r="C50" s="650"/>
      <c r="D50" s="651"/>
      <c r="E50" s="636"/>
    </row>
    <row r="51" spans="1:8" ht="12.75">
      <c r="A51" s="635"/>
      <c r="B51" s="649"/>
      <c r="C51" s="650"/>
      <c r="D51" s="651"/>
      <c r="E51" s="636"/>
    </row>
    <row r="52" spans="1:8" ht="12.75">
      <c r="A52" s="635"/>
      <c r="B52" s="649"/>
      <c r="C52" s="650"/>
      <c r="D52" s="651"/>
      <c r="E52" s="636"/>
    </row>
    <row r="53" spans="1:8" ht="15.75">
      <c r="A53" s="635"/>
      <c r="B53" s="652"/>
      <c r="C53" s="653"/>
      <c r="D53" s="654"/>
      <c r="E53" s="655"/>
    </row>
    <row r="54" spans="1:8" ht="12.75">
      <c r="A54" s="635"/>
      <c r="B54" s="643"/>
      <c r="C54" s="656"/>
      <c r="D54" s="645"/>
      <c r="E54" s="635"/>
    </row>
    <row r="55" spans="1:8" s="648" customFormat="1" ht="12.75">
      <c r="A55" s="635"/>
      <c r="B55" s="649"/>
      <c r="C55" s="650"/>
      <c r="D55" s="657"/>
      <c r="E55" s="636"/>
      <c r="F55" s="646"/>
      <c r="G55" s="647"/>
      <c r="H55" s="646"/>
    </row>
    <row r="56" spans="1:8" s="648" customFormat="1" ht="15.75">
      <c r="A56" s="635"/>
      <c r="B56" s="652"/>
      <c r="C56" s="653"/>
      <c r="D56" s="654"/>
      <c r="E56" s="655"/>
      <c r="F56" s="646"/>
      <c r="G56" s="647"/>
      <c r="H56" s="646"/>
    </row>
    <row r="57" spans="1:8" ht="12.75">
      <c r="A57" s="635"/>
      <c r="B57" s="649"/>
      <c r="C57" s="650"/>
      <c r="D57" s="654"/>
      <c r="E57" s="636"/>
    </row>
    <row r="58" spans="1:8" ht="12.75">
      <c r="A58" s="635"/>
      <c r="B58" s="649"/>
      <c r="C58" s="650"/>
      <c r="D58" s="654"/>
      <c r="E58" s="636"/>
    </row>
    <row r="59" spans="1:8" ht="12.75">
      <c r="A59" s="635"/>
      <c r="B59" s="649"/>
      <c r="C59" s="650"/>
      <c r="D59" s="651"/>
      <c r="E59" s="636"/>
    </row>
    <row r="60" spans="1:8" ht="12.75">
      <c r="A60" s="635"/>
      <c r="B60" s="649"/>
      <c r="C60" s="650"/>
      <c r="D60" s="651"/>
      <c r="E60" s="636"/>
    </row>
    <row r="61" spans="1:8" ht="12.75">
      <c r="A61" s="635"/>
      <c r="B61" s="649"/>
      <c r="C61" s="650"/>
      <c r="D61" s="651"/>
      <c r="E61" s="636"/>
    </row>
    <row r="62" spans="1:8" ht="15.75">
      <c r="A62" s="635"/>
      <c r="B62" s="652"/>
      <c r="C62" s="653"/>
      <c r="D62" s="654"/>
      <c r="E62" s="655"/>
    </row>
    <row r="63" spans="1:8" ht="15.75">
      <c r="A63" s="635"/>
      <c r="B63" s="652"/>
      <c r="C63" s="653"/>
      <c r="D63" s="658"/>
      <c r="E63" s="655"/>
    </row>
    <row r="64" spans="1:8" ht="12.75">
      <c r="A64" s="635"/>
      <c r="B64" s="649"/>
      <c r="C64" s="650"/>
      <c r="D64" s="657"/>
      <c r="E64" s="636"/>
    </row>
    <row r="65" spans="1:8" ht="12.75">
      <c r="A65" s="635"/>
      <c r="B65" s="649"/>
      <c r="C65" s="650"/>
      <c r="D65" s="654"/>
      <c r="E65" s="636"/>
    </row>
    <row r="66" spans="1:8" ht="12.75">
      <c r="A66" s="635"/>
      <c r="B66" s="649"/>
      <c r="C66" s="650"/>
      <c r="D66" s="654"/>
      <c r="E66" s="636"/>
    </row>
    <row r="67" spans="1:8" ht="12.75">
      <c r="A67" s="635"/>
      <c r="B67" s="649"/>
      <c r="C67" s="650"/>
      <c r="D67" s="651"/>
      <c r="E67" s="636"/>
    </row>
    <row r="68" spans="1:8" ht="12.75">
      <c r="A68" s="635"/>
      <c r="B68" s="649"/>
      <c r="C68" s="650"/>
      <c r="D68" s="651"/>
      <c r="E68" s="636"/>
    </row>
    <row r="69" spans="1:8" ht="12.75">
      <c r="A69" s="635"/>
      <c r="B69" s="649"/>
      <c r="C69" s="650"/>
      <c r="D69" s="651"/>
      <c r="E69" s="636"/>
    </row>
    <row r="70" spans="1:8" ht="12.75">
      <c r="A70" s="635"/>
      <c r="B70" s="649"/>
      <c r="C70" s="650"/>
      <c r="D70" s="654"/>
      <c r="E70" s="636"/>
    </row>
    <row r="71" spans="1:8" ht="12.75">
      <c r="A71" s="635"/>
      <c r="B71" s="649"/>
      <c r="C71" s="650"/>
      <c r="D71" s="651"/>
      <c r="E71" s="636"/>
    </row>
    <row r="72" spans="1:8" ht="12.75">
      <c r="A72" s="635"/>
      <c r="B72" s="649"/>
      <c r="C72" s="650"/>
      <c r="D72" s="657"/>
      <c r="E72" s="636"/>
    </row>
    <row r="73" spans="1:8" ht="13.5" customHeight="1">
      <c r="A73" s="635"/>
      <c r="B73" s="649"/>
      <c r="C73" s="650"/>
      <c r="D73" s="654"/>
      <c r="E73" s="636"/>
    </row>
    <row r="74" spans="1:8" ht="13.5" customHeight="1">
      <c r="A74" s="635"/>
      <c r="B74" s="649"/>
      <c r="C74" s="650"/>
      <c r="D74" s="651"/>
      <c r="E74" s="636"/>
    </row>
    <row r="75" spans="1:8" s="648" customFormat="1" ht="12.75">
      <c r="A75" s="635"/>
      <c r="B75" s="649"/>
      <c r="C75" s="650"/>
      <c r="D75" s="651"/>
      <c r="E75" s="636"/>
      <c r="F75" s="646"/>
      <c r="G75" s="647"/>
      <c r="H75" s="646"/>
    </row>
    <row r="76" spans="1:8" s="648" customFormat="1" ht="12.75">
      <c r="A76" s="635"/>
      <c r="B76" s="649"/>
      <c r="C76" s="650"/>
      <c r="D76" s="651"/>
      <c r="E76" s="636"/>
      <c r="F76" s="646"/>
      <c r="G76" s="647"/>
      <c r="H76" s="646"/>
    </row>
    <row r="77" spans="1:8" s="648" customFormat="1" ht="12.75">
      <c r="A77" s="635"/>
      <c r="B77" s="649"/>
      <c r="C77" s="650"/>
      <c r="D77" s="654"/>
      <c r="E77" s="636"/>
      <c r="F77" s="646"/>
      <c r="G77" s="647"/>
      <c r="H77" s="646"/>
    </row>
    <row r="78" spans="1:8" ht="13.5" customHeight="1">
      <c r="A78" s="635"/>
      <c r="B78" s="649"/>
      <c r="C78" s="650"/>
      <c r="D78" s="651"/>
      <c r="E78" s="636"/>
    </row>
    <row r="79" spans="1:8" ht="13.5" customHeight="1">
      <c r="A79" s="635"/>
      <c r="B79" s="649"/>
      <c r="C79" s="650"/>
      <c r="D79" s="657"/>
      <c r="E79" s="636"/>
    </row>
    <row r="80" spans="1:8" s="648" customFormat="1" ht="12.75">
      <c r="A80" s="635"/>
      <c r="B80" s="636"/>
      <c r="C80" s="637"/>
      <c r="D80" s="659"/>
      <c r="E80" s="636"/>
      <c r="F80" s="646"/>
      <c r="G80" s="647"/>
      <c r="H80" s="646"/>
    </row>
    <row r="81" spans="1:8" s="648" customFormat="1" ht="12.75">
      <c r="A81" s="635"/>
      <c r="B81" s="636"/>
      <c r="C81" s="637"/>
      <c r="D81" s="637"/>
      <c r="E81" s="636"/>
      <c r="F81" s="646"/>
      <c r="G81" s="647"/>
      <c r="H81" s="646"/>
    </row>
    <row r="82" spans="1:8" s="648" customFormat="1" ht="12.75">
      <c r="A82" s="635"/>
      <c r="B82" s="643"/>
      <c r="C82" s="656"/>
      <c r="D82" s="645"/>
      <c r="E82" s="635"/>
      <c r="F82" s="646"/>
      <c r="G82" s="647"/>
      <c r="H82" s="646"/>
    </row>
    <row r="83" spans="1:8" s="648" customFormat="1" ht="12.75">
      <c r="A83" s="635"/>
      <c r="B83" s="649"/>
      <c r="C83" s="660"/>
      <c r="D83" s="651"/>
      <c r="E83" s="636"/>
      <c r="F83" s="646"/>
      <c r="G83" s="647"/>
      <c r="H83" s="646"/>
    </row>
    <row r="84" spans="1:8" s="648" customFormat="1" ht="12.75">
      <c r="A84" s="635"/>
      <c r="B84" s="649"/>
      <c r="C84" s="660"/>
      <c r="D84" s="651"/>
      <c r="E84" s="636"/>
      <c r="F84" s="646"/>
      <c r="G84" s="647"/>
      <c r="H84" s="646"/>
    </row>
    <row r="85" spans="1:8" s="648" customFormat="1" ht="12.75">
      <c r="A85" s="635"/>
      <c r="B85" s="636"/>
      <c r="C85" s="637"/>
      <c r="D85" s="659"/>
      <c r="E85" s="636"/>
      <c r="F85" s="646"/>
      <c r="G85" s="647"/>
      <c r="H85" s="646"/>
    </row>
    <row r="86" spans="1:8" s="648" customFormat="1" ht="12.75">
      <c r="A86" s="635"/>
      <c r="B86" s="636"/>
      <c r="C86" s="637"/>
      <c r="D86" s="637"/>
      <c r="E86" s="636"/>
      <c r="F86" s="646"/>
      <c r="G86" s="647"/>
      <c r="H86" s="646"/>
    </row>
    <row r="87" spans="1:8" s="648" customFormat="1" ht="12.75">
      <c r="A87" s="635"/>
      <c r="B87" s="643"/>
      <c r="C87" s="656"/>
      <c r="D87" s="645"/>
      <c r="E87" s="635"/>
      <c r="F87" s="646"/>
      <c r="G87" s="647"/>
      <c r="H87" s="646"/>
    </row>
    <row r="88" spans="1:8" ht="13.5" customHeight="1">
      <c r="A88" s="635"/>
      <c r="B88" s="643"/>
      <c r="C88" s="656"/>
      <c r="D88" s="645"/>
      <c r="E88" s="635"/>
    </row>
    <row r="89" spans="1:8" s="648" customFormat="1" ht="12.75">
      <c r="A89" s="635"/>
      <c r="B89" s="649"/>
      <c r="C89" s="660"/>
      <c r="D89" s="657"/>
      <c r="E89" s="636"/>
      <c r="F89" s="646"/>
      <c r="G89" s="647"/>
      <c r="H89" s="646"/>
    </row>
    <row r="90" spans="1:8" s="648" customFormat="1" ht="12.75">
      <c r="A90" s="635"/>
      <c r="B90" s="649"/>
      <c r="C90" s="660"/>
      <c r="D90" s="651"/>
      <c r="E90" s="636"/>
      <c r="F90" s="646"/>
      <c r="G90" s="647"/>
      <c r="H90" s="646"/>
    </row>
    <row r="91" spans="1:8" ht="13.5" customHeight="1">
      <c r="A91" s="635"/>
      <c r="B91" s="649"/>
      <c r="C91" s="660"/>
      <c r="D91" s="657"/>
      <c r="E91" s="636"/>
    </row>
    <row r="92" spans="1:8" ht="13.5" customHeight="1">
      <c r="A92" s="635"/>
      <c r="B92" s="649"/>
      <c r="C92" s="660"/>
      <c r="D92" s="657"/>
      <c r="E92" s="636"/>
    </row>
    <row r="93" spans="1:8" s="648" customFormat="1" ht="12.75">
      <c r="A93" s="635"/>
      <c r="B93" s="649"/>
      <c r="C93" s="660"/>
      <c r="D93" s="657"/>
      <c r="E93" s="636"/>
      <c r="F93" s="646"/>
      <c r="G93" s="647"/>
      <c r="H93" s="646"/>
    </row>
    <row r="94" spans="1:8" s="648" customFormat="1" ht="12.75">
      <c r="A94" s="635"/>
      <c r="B94" s="649"/>
      <c r="C94" s="660"/>
      <c r="D94" s="651"/>
      <c r="E94" s="636"/>
      <c r="F94" s="646"/>
      <c r="G94" s="647"/>
      <c r="H94" s="646"/>
    </row>
    <row r="95" spans="1:8" ht="13.5" customHeight="1">
      <c r="A95" s="635"/>
      <c r="B95" s="636"/>
      <c r="C95" s="637"/>
      <c r="D95" s="637"/>
      <c r="E95" s="636"/>
    </row>
    <row r="96" spans="1:8" ht="13.5" customHeight="1">
      <c r="B96" s="606"/>
      <c r="C96" s="662"/>
      <c r="D96" s="663"/>
      <c r="E96" s="661"/>
    </row>
    <row r="97" spans="1:8" ht="13.5" customHeight="1">
      <c r="B97" s="614"/>
      <c r="C97" s="664"/>
      <c r="D97" s="615"/>
    </row>
    <row r="100" spans="1:8" ht="13.5" customHeight="1">
      <c r="B100" s="606"/>
      <c r="C100" s="662"/>
      <c r="D100" s="663"/>
      <c r="E100" s="661"/>
    </row>
    <row r="101" spans="1:8" ht="13.5" customHeight="1">
      <c r="B101" s="614"/>
      <c r="C101" s="664"/>
      <c r="D101" s="615"/>
    </row>
    <row r="102" spans="1:8" s="648" customFormat="1" ht="12.75">
      <c r="A102" s="661"/>
      <c r="B102" s="597"/>
      <c r="C102" s="594"/>
      <c r="D102" s="665"/>
      <c r="E102" s="597"/>
      <c r="F102" s="646"/>
      <c r="G102" s="647"/>
      <c r="H102" s="646"/>
    </row>
    <row r="103" spans="1:8" ht="13.5" customHeight="1">
      <c r="D103" s="665"/>
    </row>
    <row r="104" spans="1:8" ht="13.5" customHeight="1">
      <c r="D104" s="665"/>
    </row>
    <row r="105" spans="1:8" ht="13.5" customHeight="1">
      <c r="D105" s="665"/>
    </row>
    <row r="106" spans="1:8" ht="13.5" customHeight="1">
      <c r="D106" s="665"/>
    </row>
    <row r="109" spans="1:8" ht="13.5" customHeight="1">
      <c r="B109" s="614"/>
      <c r="C109" s="664"/>
      <c r="D109" s="615"/>
    </row>
    <row r="110" spans="1:8" ht="13.5" customHeight="1">
      <c r="D110" s="666"/>
    </row>
    <row r="116" spans="1:9" s="667" customFormat="1" ht="13.5" customHeight="1">
      <c r="A116" s="661"/>
      <c r="B116" s="597"/>
      <c r="C116" s="594"/>
      <c r="D116" s="594"/>
      <c r="E116" s="597"/>
      <c r="F116" s="646"/>
      <c r="G116" s="647"/>
      <c r="H116" s="646"/>
      <c r="I116" s="56"/>
    </row>
    <row r="117" spans="1:9" s="667" customFormat="1" ht="13.5" customHeight="1">
      <c r="A117" s="661"/>
      <c r="B117" s="597"/>
      <c r="C117" s="594"/>
      <c r="D117" s="594"/>
      <c r="E117" s="597"/>
      <c r="F117" s="646"/>
      <c r="G117" s="647"/>
      <c r="H117" s="646"/>
      <c r="I117" s="56"/>
    </row>
    <row r="118" spans="1:9" s="667" customFormat="1" ht="13.5" customHeight="1">
      <c r="A118" s="661"/>
      <c r="B118" s="597"/>
      <c r="C118" s="594"/>
      <c r="D118" s="594"/>
      <c r="E118" s="597"/>
      <c r="F118" s="646"/>
      <c r="G118" s="647"/>
      <c r="H118" s="646"/>
      <c r="I118" s="56"/>
    </row>
    <row r="119" spans="1:9" s="667" customFormat="1" ht="13.5" customHeight="1">
      <c r="A119" s="661"/>
      <c r="B119" s="597"/>
      <c r="C119" s="594"/>
      <c r="D119" s="594"/>
      <c r="E119" s="597"/>
      <c r="F119" s="646"/>
      <c r="G119" s="647"/>
      <c r="H119" s="646"/>
      <c r="I119" s="56"/>
    </row>
    <row r="120" spans="1:9" s="667" customFormat="1" ht="13.5" customHeight="1">
      <c r="A120" s="661"/>
      <c r="B120" s="597"/>
      <c r="C120" s="594"/>
      <c r="D120" s="594"/>
      <c r="E120" s="597"/>
      <c r="F120" s="646"/>
      <c r="G120" s="647"/>
      <c r="H120" s="646"/>
      <c r="I120" s="56"/>
    </row>
    <row r="121" spans="1:9" s="667" customFormat="1" ht="13.5" customHeight="1">
      <c r="A121" s="661"/>
      <c r="B121" s="597"/>
      <c r="C121" s="594"/>
      <c r="D121" s="594"/>
      <c r="E121" s="597"/>
      <c r="F121" s="646"/>
      <c r="G121" s="647"/>
      <c r="H121" s="646"/>
      <c r="I121" s="56"/>
    </row>
    <row r="122" spans="1:9" s="667" customFormat="1" ht="13.5" customHeight="1">
      <c r="A122" s="661"/>
      <c r="B122" s="597"/>
      <c r="C122" s="594"/>
      <c r="D122" s="594"/>
      <c r="E122" s="597"/>
      <c r="F122" s="646"/>
      <c r="G122" s="647"/>
      <c r="H122" s="646"/>
      <c r="I122" s="5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ht="13.5" customHeight="1">
      <c r="H150" s="594"/>
    </row>
    <row r="151" spans="1:9" ht="13.5" customHeight="1">
      <c r="H151" s="594"/>
    </row>
    <row r="152" spans="1:9" ht="13.5" customHeight="1">
      <c r="H152" s="594"/>
    </row>
    <row r="153" spans="1:9" ht="13.5" customHeight="1">
      <c r="H153" s="594"/>
    </row>
    <row r="154" spans="1:9" ht="13.5" customHeight="1">
      <c r="H154" s="594"/>
    </row>
    <row r="155" spans="1:9" ht="13.5" customHeight="1">
      <c r="H155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4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9">
    <tabColor rgb="FFFFFF99"/>
  </sheetPr>
  <dimension ref="A1:I155"/>
  <sheetViews>
    <sheetView view="pageBreakPreview" zoomScaleNormal="115" zoomScaleSheetLayoutView="100" workbookViewId="0">
      <selection activeCell="M31" sqref="M31"/>
    </sheetView>
  </sheetViews>
  <sheetFormatPr defaultColWidth="9.140625" defaultRowHeight="13.5" customHeight="1"/>
  <cols>
    <col min="1" max="1" width="5.28515625" style="661" customWidth="1"/>
    <col min="2" max="2" width="7.5703125" style="597" customWidth="1"/>
    <col min="3" max="3" width="12.7109375" style="594" customWidth="1"/>
    <col min="4" max="4" width="60.7109375" style="594" customWidth="1"/>
    <col min="5" max="5" width="5.28515625" style="597" customWidth="1"/>
    <col min="6" max="6" width="10.7109375" style="646" customWidth="1"/>
    <col min="7" max="7" width="12.7109375" style="647" customWidth="1"/>
    <col min="8" max="8" width="14.7109375" style="646" customWidth="1"/>
    <col min="9" max="9" width="22.7109375" style="56" customWidth="1"/>
    <col min="10" max="16384" width="9.140625" style="56"/>
  </cols>
  <sheetData>
    <row r="1" spans="1:9" s="51" customFormat="1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2.75">
      <c r="A2" s="65"/>
      <c r="B2" s="124"/>
      <c r="C2" s="267"/>
      <c r="D2" s="267"/>
      <c r="E2" s="124"/>
      <c r="F2" s="53"/>
      <c r="G2" s="53"/>
      <c r="H2" s="267"/>
    </row>
    <row r="3" spans="1:9" s="51" customFormat="1" ht="12.75">
      <c r="A3" s="65" t="s">
        <v>158</v>
      </c>
      <c r="B3" s="124"/>
      <c r="C3" s="267" t="s">
        <v>81</v>
      </c>
      <c r="D3" s="267"/>
      <c r="E3" s="124"/>
      <c r="F3" s="53"/>
      <c r="G3" s="53"/>
      <c r="H3" s="267"/>
    </row>
    <row r="4" spans="1:9" ht="12.75">
      <c r="A4" s="591" t="s">
        <v>183</v>
      </c>
      <c r="B4" s="72"/>
      <c r="C4" s="172" t="s">
        <v>82</v>
      </c>
      <c r="D4" s="53"/>
      <c r="E4" s="72"/>
      <c r="F4" s="53"/>
      <c r="G4" s="53"/>
      <c r="H4" s="53"/>
    </row>
    <row r="5" spans="1:9" s="592" customFormat="1" ht="13.5" customHeight="1" thickBot="1">
      <c r="A5" s="1705"/>
      <c r="B5" s="1705"/>
      <c r="C5" s="1705"/>
      <c r="D5" s="1705"/>
      <c r="E5" s="1705"/>
      <c r="F5" s="1705"/>
      <c r="G5" s="1705"/>
      <c r="H5" s="1705"/>
    </row>
    <row r="6" spans="1:9" ht="13.5" customHeight="1" thickBot="1">
      <c r="A6" s="1706" t="s">
        <v>162</v>
      </c>
      <c r="B6" s="1707"/>
      <c r="C6" s="1708"/>
      <c r="D6" s="1709" t="s">
        <v>163</v>
      </c>
      <c r="E6" s="1711" t="s">
        <v>164</v>
      </c>
      <c r="F6" s="1713" t="s">
        <v>165</v>
      </c>
      <c r="G6" s="1703" t="s">
        <v>166</v>
      </c>
      <c r="H6" s="1703" t="s">
        <v>167</v>
      </c>
      <c r="I6" s="1703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10"/>
      <c r="E7" s="1712"/>
      <c r="F7" s="1714"/>
      <c r="G7" s="1704"/>
      <c r="H7" s="1704" t="s">
        <v>171</v>
      </c>
      <c r="I7" s="1704"/>
    </row>
    <row r="8" spans="1:9" ht="16.149999999999999" customHeight="1">
      <c r="A8" s="594"/>
      <c r="B8" s="595"/>
      <c r="C8" s="596"/>
      <c r="D8" s="596"/>
      <c r="F8" s="594"/>
      <c r="G8" s="594"/>
      <c r="H8" s="594"/>
    </row>
    <row r="9" spans="1:9" ht="15.6" customHeight="1">
      <c r="A9" s="597"/>
      <c r="B9" s="598">
        <v>451120</v>
      </c>
      <c r="C9" s="294"/>
      <c r="D9" s="351" t="s">
        <v>185</v>
      </c>
      <c r="F9" s="599"/>
      <c r="G9" s="599"/>
      <c r="H9" s="600">
        <f>SUM(H11:H16)</f>
        <v>0</v>
      </c>
    </row>
    <row r="10" spans="1:9" ht="15.6" customHeight="1">
      <c r="A10" s="597"/>
      <c r="B10" s="595"/>
      <c r="C10" s="177"/>
      <c r="D10" s="82"/>
      <c r="F10" s="599"/>
      <c r="G10" s="599"/>
      <c r="H10" s="599"/>
    </row>
    <row r="11" spans="1:9" s="605" customFormat="1" ht="15">
      <c r="A11" s="601">
        <v>1</v>
      </c>
      <c r="B11" s="602"/>
      <c r="C11" s="603" t="s">
        <v>669</v>
      </c>
      <c r="D11" s="601" t="s">
        <v>670</v>
      </c>
      <c r="E11" s="602" t="s">
        <v>188</v>
      </c>
      <c r="F11" s="604">
        <v>141</v>
      </c>
      <c r="G11" s="1264"/>
      <c r="H11" s="604">
        <f>ROUND(G11*F11,2)</f>
        <v>0</v>
      </c>
      <c r="I11" s="1264"/>
    </row>
    <row r="12" spans="1:9" s="605" customFormat="1" ht="15">
      <c r="A12" s="601">
        <v>2</v>
      </c>
      <c r="B12" s="602"/>
      <c r="C12" s="603" t="s">
        <v>600</v>
      </c>
      <c r="D12" s="601" t="s">
        <v>601</v>
      </c>
      <c r="E12" s="602" t="s">
        <v>188</v>
      </c>
      <c r="F12" s="604">
        <v>141</v>
      </c>
      <c r="G12" s="1264"/>
      <c r="H12" s="604">
        <f t="shared" ref="H12:H16" si="0">ROUND(G12*F12,2)</f>
        <v>0</v>
      </c>
      <c r="I12" s="1264"/>
    </row>
    <row r="13" spans="1:9" s="605" customFormat="1" ht="15">
      <c r="A13" s="601">
        <v>3</v>
      </c>
      <c r="B13" s="602"/>
      <c r="C13" s="603" t="s">
        <v>360</v>
      </c>
      <c r="D13" s="601" t="s">
        <v>361</v>
      </c>
      <c r="E13" s="602" t="s">
        <v>188</v>
      </c>
      <c r="F13" s="604">
        <v>75</v>
      </c>
      <c r="G13" s="1264"/>
      <c r="H13" s="604">
        <f t="shared" si="0"/>
        <v>0</v>
      </c>
      <c r="I13" s="1264"/>
    </row>
    <row r="14" spans="1:9" s="605" customFormat="1" ht="15">
      <c r="A14" s="601">
        <v>4</v>
      </c>
      <c r="B14" s="602"/>
      <c r="C14" s="603" t="s">
        <v>199</v>
      </c>
      <c r="D14" s="601" t="s">
        <v>444</v>
      </c>
      <c r="E14" s="602" t="s">
        <v>188</v>
      </c>
      <c r="F14" s="604">
        <v>141</v>
      </c>
      <c r="G14" s="1264"/>
      <c r="H14" s="604">
        <f t="shared" si="0"/>
        <v>0</v>
      </c>
      <c r="I14" s="1264"/>
    </row>
    <row r="15" spans="1:9" s="605" customFormat="1" ht="15">
      <c r="A15" s="601">
        <v>5</v>
      </c>
      <c r="B15" s="602"/>
      <c r="C15" s="603" t="s">
        <v>720</v>
      </c>
      <c r="D15" s="601" t="s">
        <v>721</v>
      </c>
      <c r="E15" s="602" t="s">
        <v>188</v>
      </c>
      <c r="F15" s="604">
        <v>141</v>
      </c>
      <c r="G15" s="1264"/>
      <c r="H15" s="604">
        <f t="shared" si="0"/>
        <v>0</v>
      </c>
      <c r="I15" s="1264"/>
    </row>
    <row r="16" spans="1:9" s="605" customFormat="1" ht="15">
      <c r="A16" s="601">
        <v>6</v>
      </c>
      <c r="B16" s="602"/>
      <c r="C16" s="603" t="s">
        <v>195</v>
      </c>
      <c r="D16" s="601" t="s">
        <v>196</v>
      </c>
      <c r="E16" s="602" t="s">
        <v>197</v>
      </c>
      <c r="F16" s="604">
        <v>470</v>
      </c>
      <c r="G16" s="1264"/>
      <c r="H16" s="604">
        <f t="shared" si="0"/>
        <v>0</v>
      </c>
      <c r="I16" s="1264"/>
    </row>
    <row r="17" spans="1:9" ht="12.75">
      <c r="A17" s="597"/>
      <c r="B17" s="595"/>
      <c r="C17" s="177"/>
      <c r="D17" s="129"/>
      <c r="F17" s="599"/>
      <c r="G17" s="599"/>
      <c r="H17" s="599"/>
      <c r="I17" s="599"/>
    </row>
    <row r="18" spans="1:9" ht="12.75">
      <c r="A18" s="606"/>
      <c r="B18" s="607">
        <v>452332</v>
      </c>
      <c r="C18" s="608"/>
      <c r="D18" s="351" t="s">
        <v>726</v>
      </c>
      <c r="E18" s="609"/>
      <c r="F18" s="610"/>
      <c r="G18" s="611"/>
      <c r="H18" s="612">
        <f>SUM(H20:H24)</f>
        <v>0</v>
      </c>
      <c r="I18" s="611"/>
    </row>
    <row r="19" spans="1:9" ht="12.75">
      <c r="A19" s="614"/>
      <c r="B19" s="614"/>
      <c r="C19" s="615"/>
      <c r="D19" s="615"/>
      <c r="E19" s="614"/>
      <c r="F19" s="616"/>
      <c r="G19" s="616"/>
      <c r="H19" s="616"/>
      <c r="I19" s="616"/>
    </row>
    <row r="20" spans="1:9" s="605" customFormat="1" ht="15">
      <c r="A20" s="601">
        <v>8</v>
      </c>
      <c r="B20" s="602"/>
      <c r="C20" s="603" t="s">
        <v>727</v>
      </c>
      <c r="D20" s="601" t="s">
        <v>728</v>
      </c>
      <c r="E20" s="602" t="s">
        <v>180</v>
      </c>
      <c r="F20" s="604">
        <v>136</v>
      </c>
      <c r="G20" s="1264"/>
      <c r="H20" s="604">
        <f>ROUND(G20*F20,2)</f>
        <v>0</v>
      </c>
      <c r="I20" s="1264"/>
    </row>
    <row r="21" spans="1:9" ht="30">
      <c r="A21" s="603">
        <v>9</v>
      </c>
      <c r="B21" s="602"/>
      <c r="C21" s="603" t="s">
        <v>616</v>
      </c>
      <c r="D21" s="617" t="s">
        <v>698</v>
      </c>
      <c r="E21" s="602" t="s">
        <v>197</v>
      </c>
      <c r="F21" s="604">
        <v>470</v>
      </c>
      <c r="G21" s="1264"/>
      <c r="H21" s="604">
        <f t="shared" ref="H21:H24" si="1">ROUND(G21*F21,2)</f>
        <v>0</v>
      </c>
      <c r="I21" s="1264"/>
    </row>
    <row r="22" spans="1:9" s="613" customFormat="1" ht="15">
      <c r="A22" s="603">
        <v>10</v>
      </c>
      <c r="B22" s="602"/>
      <c r="C22" s="603" t="s">
        <v>538</v>
      </c>
      <c r="D22" s="601" t="s">
        <v>699</v>
      </c>
      <c r="E22" s="602" t="s">
        <v>176</v>
      </c>
      <c r="F22" s="604">
        <v>118</v>
      </c>
      <c r="G22" s="1264"/>
      <c r="H22" s="604">
        <f t="shared" si="1"/>
        <v>0</v>
      </c>
      <c r="I22" s="1264"/>
    </row>
    <row r="23" spans="1:9" s="613" customFormat="1" ht="15">
      <c r="A23" s="603">
        <v>11</v>
      </c>
      <c r="B23" s="602"/>
      <c r="C23" s="603" t="s">
        <v>730</v>
      </c>
      <c r="D23" s="601" t="s">
        <v>731</v>
      </c>
      <c r="E23" s="602" t="s">
        <v>180</v>
      </c>
      <c r="F23" s="604">
        <v>2</v>
      </c>
      <c r="G23" s="1264"/>
      <c r="H23" s="604">
        <f t="shared" si="1"/>
        <v>0</v>
      </c>
      <c r="I23" s="1264"/>
    </row>
    <row r="24" spans="1:9" s="605" customFormat="1" ht="15">
      <c r="A24" s="603">
        <v>12</v>
      </c>
      <c r="B24" s="602"/>
      <c r="C24" s="603" t="s">
        <v>540</v>
      </c>
      <c r="D24" s="601" t="s">
        <v>541</v>
      </c>
      <c r="E24" s="602" t="s">
        <v>176</v>
      </c>
      <c r="F24" s="604">
        <v>68</v>
      </c>
      <c r="G24" s="1264"/>
      <c r="H24" s="604">
        <f t="shared" si="1"/>
        <v>0</v>
      </c>
      <c r="I24" s="1264"/>
    </row>
    <row r="25" spans="1:9" s="605" customFormat="1" ht="15">
      <c r="A25" s="618"/>
      <c r="B25" s="619"/>
      <c r="C25" s="620"/>
      <c r="D25" s="621"/>
      <c r="E25" s="622"/>
      <c r="F25" s="623"/>
      <c r="G25" s="611"/>
      <c r="H25" s="611"/>
      <c r="I25" s="611"/>
    </row>
    <row r="26" spans="1:9" s="605" customFormat="1" ht="15">
      <c r="A26" s="618"/>
      <c r="B26" s="624">
        <v>452333</v>
      </c>
      <c r="C26" s="625"/>
      <c r="D26" s="351" t="s">
        <v>732</v>
      </c>
      <c r="E26" s="622"/>
      <c r="F26" s="623"/>
      <c r="G26" s="611"/>
      <c r="H26" s="626">
        <f>SUM(H28:H29)</f>
        <v>0</v>
      </c>
      <c r="I26" s="611"/>
    </row>
    <row r="27" spans="1:9" s="605" customFormat="1" ht="15">
      <c r="A27" s="618"/>
      <c r="B27" s="619"/>
      <c r="C27" s="620"/>
      <c r="D27" s="621"/>
      <c r="E27" s="622"/>
      <c r="F27" s="623"/>
      <c r="G27" s="611"/>
      <c r="H27" s="611"/>
      <c r="I27" s="611"/>
    </row>
    <row r="28" spans="1:9" s="605" customFormat="1" ht="15">
      <c r="A28" s="603">
        <v>13</v>
      </c>
      <c r="B28" s="602"/>
      <c r="C28" s="603" t="s">
        <v>733</v>
      </c>
      <c r="D28" s="601" t="s">
        <v>734</v>
      </c>
      <c r="E28" s="602" t="s">
        <v>197</v>
      </c>
      <c r="F28" s="604">
        <v>70</v>
      </c>
      <c r="G28" s="1264"/>
      <c r="H28" s="604">
        <f>ROUND(G28*F28,2)</f>
        <v>0</v>
      </c>
      <c r="I28" s="1264"/>
    </row>
    <row r="29" spans="1:9" s="605" customFormat="1" ht="15">
      <c r="A29" s="1587">
        <v>14</v>
      </c>
      <c r="B29" s="1591"/>
      <c r="C29" s="1587" t="s">
        <v>531</v>
      </c>
      <c r="D29" s="1609" t="s">
        <v>532</v>
      </c>
      <c r="E29" s="1610" t="s">
        <v>188</v>
      </c>
      <c r="F29" s="1592">
        <v>60</v>
      </c>
      <c r="G29" s="1611"/>
      <c r="H29" s="1592">
        <f>ROUND(G29*F29,2)</f>
        <v>0</v>
      </c>
      <c r="I29" s="1611"/>
    </row>
    <row r="30" spans="1:9" ht="12.75">
      <c r="A30" s="618"/>
      <c r="B30" s="619"/>
      <c r="C30" s="177"/>
      <c r="D30" s="82"/>
      <c r="E30" s="622"/>
      <c r="F30" s="623"/>
      <c r="G30" s="611"/>
      <c r="H30" s="611"/>
      <c r="I30" s="611"/>
    </row>
    <row r="31" spans="1:9" ht="12.75">
      <c r="A31" s="618"/>
      <c r="B31" s="598">
        <v>452623</v>
      </c>
      <c r="C31" s="627"/>
      <c r="D31" s="351" t="s">
        <v>273</v>
      </c>
      <c r="E31" s="622"/>
      <c r="F31" s="623"/>
      <c r="G31" s="611"/>
      <c r="H31" s="626">
        <f>SUM(H33:H36)</f>
        <v>0</v>
      </c>
      <c r="I31" s="611"/>
    </row>
    <row r="32" spans="1:9" ht="12.75">
      <c r="A32" s="618"/>
      <c r="B32" s="619"/>
      <c r="C32" s="177"/>
      <c r="D32" s="82"/>
      <c r="E32" s="622"/>
      <c r="F32" s="623"/>
      <c r="G32" s="611"/>
      <c r="H32" s="611"/>
      <c r="I32" s="611"/>
    </row>
    <row r="33" spans="1:9" s="605" customFormat="1" ht="15">
      <c r="A33" s="603">
        <v>15</v>
      </c>
      <c r="B33" s="602"/>
      <c r="C33" s="603" t="s">
        <v>735</v>
      </c>
      <c r="D33" s="601" t="s">
        <v>736</v>
      </c>
      <c r="E33" s="602" t="s">
        <v>188</v>
      </c>
      <c r="F33" s="604">
        <v>19</v>
      </c>
      <c r="G33" s="1264"/>
      <c r="H33" s="604">
        <f>ROUND(G33*F33,2)</f>
        <v>0</v>
      </c>
      <c r="I33" s="1264"/>
    </row>
    <row r="34" spans="1:9" s="605" customFormat="1" ht="15">
      <c r="A34" s="603">
        <v>16</v>
      </c>
      <c r="B34" s="602"/>
      <c r="C34" s="603" t="s">
        <v>737</v>
      </c>
      <c r="D34" s="601" t="s">
        <v>738</v>
      </c>
      <c r="E34" s="602" t="s">
        <v>197</v>
      </c>
      <c r="F34" s="604">
        <v>82</v>
      </c>
      <c r="G34" s="1264"/>
      <c r="H34" s="604">
        <f t="shared" ref="H34:H36" si="2">ROUND(G34*F34,2)</f>
        <v>0</v>
      </c>
      <c r="I34" s="1264"/>
    </row>
    <row r="35" spans="1:9" ht="15">
      <c r="A35" s="603">
        <v>17</v>
      </c>
      <c r="B35" s="602"/>
      <c r="C35" s="603" t="s">
        <v>739</v>
      </c>
      <c r="D35" s="601" t="s">
        <v>740</v>
      </c>
      <c r="E35" s="602" t="s">
        <v>188</v>
      </c>
      <c r="F35" s="604">
        <v>2</v>
      </c>
      <c r="G35" s="1264"/>
      <c r="H35" s="604">
        <f t="shared" si="2"/>
        <v>0</v>
      </c>
      <c r="I35" s="1264"/>
    </row>
    <row r="36" spans="1:9" ht="15">
      <c r="A36" s="603">
        <v>18</v>
      </c>
      <c r="B36" s="602"/>
      <c r="C36" s="603" t="s">
        <v>749</v>
      </c>
      <c r="D36" s="601" t="s">
        <v>750</v>
      </c>
      <c r="E36" s="602" t="s">
        <v>188</v>
      </c>
      <c r="F36" s="604">
        <v>7</v>
      </c>
      <c r="G36" s="1264"/>
      <c r="H36" s="604">
        <f t="shared" si="2"/>
        <v>0</v>
      </c>
      <c r="I36" s="1264"/>
    </row>
    <row r="37" spans="1:9" ht="12.75">
      <c r="A37" s="618"/>
      <c r="B37" s="619"/>
      <c r="C37" s="177"/>
      <c r="D37" s="82"/>
      <c r="E37" s="622"/>
      <c r="F37" s="623"/>
      <c r="G37" s="611"/>
      <c r="H37" s="611"/>
      <c r="I37" s="611"/>
    </row>
    <row r="38" spans="1:9" s="605" customFormat="1" ht="15">
      <c r="A38" s="618"/>
      <c r="B38" s="598">
        <v>452614</v>
      </c>
      <c r="C38" s="628"/>
      <c r="D38" s="351" t="s">
        <v>741</v>
      </c>
      <c r="E38" s="629"/>
      <c r="F38" s="630"/>
      <c r="G38" s="631"/>
      <c r="H38" s="626">
        <f>SUM(H40)</f>
        <v>0</v>
      </c>
      <c r="I38" s="631"/>
    </row>
    <row r="39" spans="1:9" s="605" customFormat="1" ht="15">
      <c r="A39" s="618"/>
      <c r="B39" s="598"/>
      <c r="C39" s="628"/>
      <c r="D39" s="351"/>
      <c r="E39" s="629"/>
      <c r="F39" s="630"/>
      <c r="G39" s="631"/>
      <c r="H39" s="632"/>
      <c r="I39" s="631"/>
    </row>
    <row r="40" spans="1:9" s="605" customFormat="1" ht="30">
      <c r="A40" s="1587">
        <v>19</v>
      </c>
      <c r="B40" s="1588"/>
      <c r="C40" s="1589">
        <v>61010101</v>
      </c>
      <c r="D40" s="1590" t="s">
        <v>629</v>
      </c>
      <c r="E40" s="1591" t="s">
        <v>197</v>
      </c>
      <c r="F40" s="1592">
        <v>219</v>
      </c>
      <c r="G40" s="1593"/>
      <c r="H40" s="1592">
        <f>ROUND(F40*G40,2)</f>
        <v>0</v>
      </c>
      <c r="I40" s="1593"/>
    </row>
    <row r="41" spans="1:9" ht="12.75">
      <c r="A41" s="618"/>
      <c r="B41" s="619"/>
      <c r="C41" s="177"/>
      <c r="D41" s="82"/>
      <c r="E41" s="622"/>
      <c r="F41" s="623"/>
      <c r="G41" s="611"/>
      <c r="H41" s="611"/>
    </row>
    <row r="42" spans="1:9" ht="15">
      <c r="A42" s="635"/>
      <c r="B42" s="636"/>
      <c r="C42" s="637"/>
      <c r="D42" s="638" t="s">
        <v>181</v>
      </c>
      <c r="E42" s="639"/>
      <c r="F42" s="640"/>
      <c r="G42" s="641"/>
      <c r="H42" s="642">
        <f>H9+H18+H26+H31+H38</f>
        <v>0</v>
      </c>
    </row>
    <row r="43" spans="1:9" ht="12.75">
      <c r="A43" s="635"/>
      <c r="B43" s="643"/>
      <c r="C43" s="644"/>
      <c r="D43" s="645"/>
      <c r="E43" s="635"/>
    </row>
    <row r="44" spans="1:9" ht="12.75">
      <c r="A44" s="635"/>
      <c r="B44" s="643"/>
      <c r="C44" s="644"/>
      <c r="E44" s="636"/>
    </row>
    <row r="45" spans="1:9" ht="12.75"/>
    <row r="46" spans="1:9" s="648" customFormat="1" ht="12.75" customHeight="1"/>
    <row r="47" spans="1:9" s="648" customFormat="1" ht="12.75"/>
    <row r="48" spans="1:9" ht="12.75"/>
    <row r="49" s="648" customFormat="1" ht="12.75" customHeight="1"/>
    <row r="50" ht="12.75"/>
    <row r="51" ht="12.75"/>
    <row r="52" ht="12.75"/>
    <row r="53" ht="12.75"/>
    <row r="54" ht="12.75"/>
    <row r="55" s="648" customFormat="1" ht="12.75" customHeight="1"/>
    <row r="56" s="648" customFormat="1" ht="12.75" customHeight="1"/>
    <row r="57" ht="12.75"/>
    <row r="58" ht="12.75"/>
    <row r="59" ht="12.75"/>
    <row r="60" ht="12.75"/>
    <row r="61" ht="12.75"/>
    <row r="62" ht="12.75"/>
    <row r="63" ht="12.75"/>
    <row r="64" ht="12.75"/>
    <row r="65" spans="1:8" ht="12.75"/>
    <row r="66" spans="1:8" ht="12.75"/>
    <row r="67" spans="1:8" ht="12.75"/>
    <row r="68" spans="1:8" ht="12.75"/>
    <row r="69" spans="1:8" ht="12.75"/>
    <row r="70" spans="1:8" ht="12.75"/>
    <row r="71" spans="1:8" ht="12.75"/>
    <row r="72" spans="1:8" ht="12.75"/>
    <row r="75" spans="1:8" s="648" customFormat="1" ht="12.75"/>
    <row r="76" spans="1:8" s="648" customFormat="1" ht="12.75"/>
    <row r="77" spans="1:8" s="648" customFormat="1" ht="12.75"/>
    <row r="79" spans="1:8" ht="13.5" customHeight="1">
      <c r="A79" s="635"/>
      <c r="B79" s="649"/>
      <c r="C79" s="650"/>
      <c r="D79" s="657"/>
      <c r="E79" s="636"/>
    </row>
    <row r="80" spans="1:8" s="648" customFormat="1" ht="12.75">
      <c r="A80" s="635"/>
      <c r="B80" s="636"/>
      <c r="C80" s="637"/>
      <c r="D80" s="659"/>
      <c r="E80" s="636"/>
      <c r="F80" s="646"/>
      <c r="G80" s="647"/>
      <c r="H80" s="646"/>
    </row>
    <row r="81" spans="1:8" s="648" customFormat="1" ht="12.75">
      <c r="A81" s="635"/>
      <c r="B81" s="636"/>
      <c r="C81" s="637"/>
      <c r="D81" s="637"/>
      <c r="E81" s="636"/>
      <c r="F81" s="646"/>
      <c r="G81" s="647"/>
      <c r="H81" s="646"/>
    </row>
    <row r="82" spans="1:8" s="648" customFormat="1" ht="12.75">
      <c r="A82" s="635"/>
      <c r="B82" s="643"/>
      <c r="C82" s="656"/>
      <c r="D82" s="645"/>
      <c r="E82" s="635"/>
      <c r="F82" s="646"/>
      <c r="G82" s="647"/>
      <c r="H82" s="646"/>
    </row>
    <row r="83" spans="1:8" s="648" customFormat="1" ht="12.75">
      <c r="A83" s="635"/>
      <c r="B83" s="649"/>
      <c r="C83" s="660"/>
      <c r="D83" s="651"/>
      <c r="E83" s="636"/>
      <c r="F83" s="646"/>
      <c r="G83" s="647"/>
      <c r="H83" s="646"/>
    </row>
    <row r="84" spans="1:8" s="648" customFormat="1" ht="12.75">
      <c r="A84" s="635"/>
      <c r="B84" s="649"/>
      <c r="C84" s="660"/>
      <c r="D84" s="651"/>
      <c r="E84" s="636"/>
      <c r="F84" s="646"/>
      <c r="G84" s="647"/>
      <c r="H84" s="646"/>
    </row>
    <row r="85" spans="1:8" s="648" customFormat="1" ht="12.75">
      <c r="A85" s="635"/>
      <c r="B85" s="636"/>
      <c r="C85" s="637"/>
      <c r="D85" s="659"/>
      <c r="E85" s="636"/>
      <c r="F85" s="646"/>
      <c r="G85" s="647"/>
      <c r="H85" s="646"/>
    </row>
    <row r="86" spans="1:8" s="648" customFormat="1" ht="12.75">
      <c r="A86" s="635"/>
      <c r="B86" s="636"/>
      <c r="C86" s="637"/>
      <c r="D86" s="637"/>
      <c r="E86" s="636"/>
      <c r="F86" s="646"/>
      <c r="G86" s="647"/>
      <c r="H86" s="646"/>
    </row>
    <row r="87" spans="1:8" s="648" customFormat="1" ht="12.75">
      <c r="A87" s="635"/>
      <c r="B87" s="643"/>
      <c r="C87" s="656"/>
      <c r="D87" s="645"/>
      <c r="E87" s="635"/>
      <c r="F87" s="646"/>
      <c r="G87" s="647"/>
      <c r="H87" s="646"/>
    </row>
    <row r="88" spans="1:8" ht="13.5" customHeight="1">
      <c r="A88" s="635"/>
      <c r="B88" s="643"/>
      <c r="C88" s="656"/>
      <c r="D88" s="645"/>
      <c r="E88" s="635"/>
    </row>
    <row r="89" spans="1:8" s="648" customFormat="1" ht="12.75">
      <c r="A89" s="635"/>
      <c r="B89" s="649"/>
      <c r="C89" s="660"/>
      <c r="D89" s="657"/>
      <c r="E89" s="636"/>
      <c r="F89" s="646"/>
      <c r="G89" s="647"/>
      <c r="H89" s="646"/>
    </row>
    <row r="90" spans="1:8" s="648" customFormat="1" ht="12.75">
      <c r="A90" s="635"/>
      <c r="B90" s="649"/>
      <c r="C90" s="660"/>
      <c r="D90" s="651"/>
      <c r="E90" s="636"/>
      <c r="F90" s="646"/>
      <c r="G90" s="647"/>
      <c r="H90" s="646"/>
    </row>
    <row r="91" spans="1:8" ht="13.5" customHeight="1">
      <c r="A91" s="635"/>
      <c r="B91" s="649"/>
      <c r="C91" s="660"/>
      <c r="D91" s="657"/>
      <c r="E91" s="636"/>
    </row>
    <row r="92" spans="1:8" ht="13.5" customHeight="1">
      <c r="A92" s="635"/>
      <c r="B92" s="649"/>
      <c r="C92" s="660"/>
      <c r="D92" s="657"/>
      <c r="E92" s="636"/>
    </row>
    <row r="93" spans="1:8" s="648" customFormat="1" ht="12.75">
      <c r="A93" s="635"/>
      <c r="B93" s="649"/>
      <c r="C93" s="660"/>
      <c r="D93" s="657"/>
      <c r="E93" s="636"/>
      <c r="F93" s="646"/>
      <c r="G93" s="647"/>
      <c r="H93" s="646"/>
    </row>
    <row r="94" spans="1:8" s="648" customFormat="1" ht="12.75">
      <c r="A94" s="635"/>
      <c r="B94" s="649"/>
      <c r="C94" s="660"/>
      <c r="D94" s="651"/>
      <c r="E94" s="636"/>
      <c r="F94" s="646"/>
      <c r="G94" s="647"/>
      <c r="H94" s="646"/>
    </row>
    <row r="95" spans="1:8" ht="13.5" customHeight="1">
      <c r="A95" s="635"/>
      <c r="B95" s="636"/>
      <c r="C95" s="637"/>
      <c r="D95" s="637"/>
      <c r="E95" s="636"/>
    </row>
    <row r="96" spans="1:8" ht="13.5" customHeight="1">
      <c r="B96" s="606"/>
      <c r="C96" s="662"/>
      <c r="D96" s="663"/>
      <c r="E96" s="661"/>
    </row>
    <row r="97" spans="1:8" ht="13.5" customHeight="1">
      <c r="B97" s="614"/>
      <c r="C97" s="664"/>
      <c r="D97" s="615"/>
    </row>
    <row r="100" spans="1:8" ht="13.5" customHeight="1">
      <c r="B100" s="606"/>
      <c r="C100" s="662"/>
      <c r="D100" s="663"/>
      <c r="E100" s="661"/>
    </row>
    <row r="101" spans="1:8" ht="13.5" customHeight="1">
      <c r="B101" s="614"/>
      <c r="C101" s="664"/>
      <c r="D101" s="615"/>
    </row>
    <row r="102" spans="1:8" s="648" customFormat="1" ht="12.75">
      <c r="A102" s="661"/>
      <c r="B102" s="597"/>
      <c r="C102" s="594"/>
      <c r="D102" s="665"/>
      <c r="E102" s="597"/>
      <c r="F102" s="646"/>
      <c r="G102" s="647"/>
      <c r="H102" s="646"/>
    </row>
    <row r="103" spans="1:8" ht="13.5" customHeight="1">
      <c r="D103" s="665"/>
    </row>
    <row r="104" spans="1:8" ht="13.5" customHeight="1">
      <c r="D104" s="665"/>
    </row>
    <row r="105" spans="1:8" ht="13.5" customHeight="1">
      <c r="D105" s="665"/>
    </row>
    <row r="106" spans="1:8" ht="13.5" customHeight="1">
      <c r="D106" s="665"/>
    </row>
    <row r="109" spans="1:8" ht="13.5" customHeight="1">
      <c r="B109" s="614"/>
      <c r="C109" s="664"/>
      <c r="D109" s="615"/>
    </row>
    <row r="110" spans="1:8" ht="13.5" customHeight="1">
      <c r="D110" s="666"/>
    </row>
    <row r="116" spans="1:9" s="667" customFormat="1" ht="13.5" customHeight="1">
      <c r="A116" s="661"/>
      <c r="B116" s="597"/>
      <c r="C116" s="594"/>
      <c r="D116" s="594"/>
      <c r="E116" s="597"/>
      <c r="F116" s="646"/>
      <c r="G116" s="647"/>
      <c r="H116" s="646"/>
      <c r="I116" s="56"/>
    </row>
    <row r="117" spans="1:9" s="667" customFormat="1" ht="13.5" customHeight="1">
      <c r="A117" s="661"/>
      <c r="B117" s="597"/>
      <c r="C117" s="594"/>
      <c r="D117" s="594"/>
      <c r="E117" s="597"/>
      <c r="F117" s="646"/>
      <c r="G117" s="647"/>
      <c r="H117" s="646"/>
      <c r="I117" s="56"/>
    </row>
    <row r="118" spans="1:9" s="667" customFormat="1" ht="13.5" customHeight="1">
      <c r="A118" s="661"/>
      <c r="B118" s="597"/>
      <c r="C118" s="594"/>
      <c r="D118" s="594"/>
      <c r="E118" s="597"/>
      <c r="F118" s="646"/>
      <c r="G118" s="647"/>
      <c r="H118" s="646"/>
      <c r="I118" s="56"/>
    </row>
    <row r="119" spans="1:9" s="667" customFormat="1" ht="13.5" customHeight="1">
      <c r="A119" s="661"/>
      <c r="B119" s="597"/>
      <c r="C119" s="594"/>
      <c r="D119" s="594"/>
      <c r="E119" s="597"/>
      <c r="F119" s="646"/>
      <c r="G119" s="647"/>
      <c r="H119" s="646"/>
      <c r="I119" s="56"/>
    </row>
    <row r="120" spans="1:9" s="667" customFormat="1" ht="13.5" customHeight="1">
      <c r="A120" s="661"/>
      <c r="B120" s="597"/>
      <c r="C120" s="594"/>
      <c r="D120" s="594"/>
      <c r="E120" s="597"/>
      <c r="F120" s="646"/>
      <c r="G120" s="647"/>
      <c r="H120" s="646"/>
      <c r="I120" s="56"/>
    </row>
    <row r="121" spans="1:9" s="667" customFormat="1" ht="13.5" customHeight="1">
      <c r="A121" s="661"/>
      <c r="B121" s="597"/>
      <c r="C121" s="594"/>
      <c r="D121" s="594"/>
      <c r="E121" s="597"/>
      <c r="F121" s="646"/>
      <c r="G121" s="647"/>
      <c r="H121" s="646"/>
      <c r="I121" s="56"/>
    </row>
    <row r="122" spans="1:9" s="667" customFormat="1" ht="13.5" customHeight="1">
      <c r="A122" s="661"/>
      <c r="B122" s="597"/>
      <c r="C122" s="594"/>
      <c r="D122" s="594"/>
      <c r="E122" s="597"/>
      <c r="F122" s="646"/>
      <c r="G122" s="647"/>
      <c r="H122" s="646"/>
      <c r="I122" s="5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ht="13.5" customHeight="1">
      <c r="H150" s="594"/>
    </row>
    <row r="151" spans="1:9" ht="13.5" customHeight="1">
      <c r="H151" s="594"/>
    </row>
    <row r="152" spans="1:9" ht="13.5" customHeight="1">
      <c r="H152" s="594"/>
    </row>
    <row r="153" spans="1:9" ht="13.5" customHeight="1">
      <c r="H153" s="594"/>
    </row>
    <row r="154" spans="1:9" ht="13.5" customHeight="1">
      <c r="H154" s="594"/>
    </row>
    <row r="155" spans="1:9" ht="13.5" customHeight="1">
      <c r="H155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>
    <tabColor rgb="FFCCFFFF"/>
  </sheetPr>
  <dimension ref="A1:I169"/>
  <sheetViews>
    <sheetView view="pageBreakPreview" zoomScaleNormal="115" zoomScaleSheetLayoutView="100" workbookViewId="0">
      <selection activeCell="G18" sqref="G18"/>
    </sheetView>
  </sheetViews>
  <sheetFormatPr defaultColWidth="9.140625"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64" customFormat="1" ht="13.5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689" t="s">
        <v>9</v>
      </c>
      <c r="D3" s="1689"/>
      <c r="E3" s="59"/>
      <c r="F3" s="62"/>
      <c r="G3" s="62"/>
      <c r="H3" s="60"/>
    </row>
    <row r="4" spans="1:9">
      <c r="A4" s="65" t="s">
        <v>160</v>
      </c>
      <c r="B4" s="66"/>
      <c r="C4" s="67" t="s">
        <v>10</v>
      </c>
      <c r="D4" s="62"/>
      <c r="E4" s="66"/>
      <c r="F4" s="62"/>
      <c r="G4" s="62"/>
      <c r="H4" s="62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6.5</v>
      </c>
      <c r="G11" s="1253"/>
      <c r="H11" s="90">
        <f>ROUND(F11*G11,2)</f>
        <v>0</v>
      </c>
      <c r="I11" s="1253"/>
    </row>
    <row r="12" spans="1:9" s="81" customFormat="1" ht="25.5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7</v>
      </c>
      <c r="G12" s="1253"/>
      <c r="H12" s="90">
        <f>ROUND(F12*G12,2)</f>
        <v>0</v>
      </c>
      <c r="I12" s="1253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12.7</v>
      </c>
      <c r="G16" s="1253"/>
      <c r="H16" s="90">
        <f>ROUND(F16*G16,2)</f>
        <v>0</v>
      </c>
      <c r="I16" s="1253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24.7</v>
      </c>
      <c r="G17" s="1253"/>
      <c r="H17" s="90">
        <f t="shared" ref="H17:H19" si="0">ROUND(F17*G17,2)</f>
        <v>0</v>
      </c>
      <c r="I17" s="1253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30.7</v>
      </c>
      <c r="G18" s="1253"/>
      <c r="H18" s="90">
        <f t="shared" si="0"/>
        <v>0</v>
      </c>
      <c r="I18" s="1253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41</v>
      </c>
      <c r="G19" s="1253"/>
      <c r="H19" s="90">
        <f t="shared" si="0"/>
        <v>0</v>
      </c>
      <c r="I19" s="1253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5.5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3"/>
      <c r="H23" s="90">
        <f>ROUND(F23*G23,2)</f>
        <v>0</v>
      </c>
      <c r="I23" s="1253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40</v>
      </c>
      <c r="G27" s="1253"/>
      <c r="H27" s="90">
        <f>ROUND(F27*G27,2)</f>
        <v>0</v>
      </c>
      <c r="I27" s="1253"/>
    </row>
    <row r="28" spans="1:9">
      <c r="A28" s="83"/>
      <c r="B28" s="97"/>
      <c r="C28" s="91"/>
      <c r="D28" s="98"/>
      <c r="E28" s="59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2180</v>
      </c>
      <c r="G31" s="1253"/>
      <c r="H31" s="90">
        <f>ROUND(F31*G31,2)</f>
        <v>0</v>
      </c>
      <c r="I31" s="1253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6</v>
      </c>
      <c r="G35" s="1253"/>
      <c r="H35" s="90">
        <f>ROUND(F35*G35,2)</f>
        <v>0</v>
      </c>
      <c r="I35" s="1253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3"/>
      <c r="H36" s="90">
        <f>ROUND(F36*G36,2)</f>
        <v>0</v>
      </c>
      <c r="I36" s="1253"/>
    </row>
    <row r="37" spans="1:9">
      <c r="A37" s="92"/>
      <c r="B37" s="74"/>
      <c r="D37" s="94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5.5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59</v>
      </c>
      <c r="G40" s="1253"/>
      <c r="H40" s="90">
        <f>ROUND(F40*G40,2)</f>
        <v>0</v>
      </c>
      <c r="I40" s="1253"/>
    </row>
    <row r="41" spans="1:9" ht="25.5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3"/>
      <c r="H41" s="90">
        <f t="shared" ref="H41:H43" si="1">ROUND(F41*G41,2)</f>
        <v>0</v>
      </c>
      <c r="I41" s="1253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3"/>
      <c r="H42" s="90">
        <f t="shared" si="1"/>
        <v>0</v>
      </c>
      <c r="I42" s="1253"/>
    </row>
    <row r="43" spans="1:9" ht="25.5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3"/>
      <c r="H43" s="90">
        <f t="shared" si="1"/>
        <v>0</v>
      </c>
      <c r="I43" s="1253"/>
    </row>
    <row r="44" spans="1:9">
      <c r="A44" s="92"/>
      <c r="B44" s="100"/>
      <c r="C44" s="101"/>
      <c r="D44" s="102"/>
      <c r="E44" s="95"/>
      <c r="H44" s="96"/>
    </row>
    <row r="45" spans="1:9" ht="15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75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75">
      <c r="A76" s="92"/>
      <c r="B76" s="117"/>
      <c r="C76" s="118"/>
      <c r="D76" s="102"/>
      <c r="E76" s="119"/>
    </row>
    <row r="77" spans="1:8" ht="15.75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0">
    <tabColor rgb="FFFFFF99"/>
  </sheetPr>
  <dimension ref="A1:I35"/>
  <sheetViews>
    <sheetView view="pageBreakPreview" zoomScaleNormal="100" zoomScaleSheetLayoutView="100" workbookViewId="0"/>
  </sheetViews>
  <sheetFormatPr defaultRowHeight="12.75"/>
  <cols>
    <col min="1" max="1" width="5.28515625" style="133" customWidth="1"/>
    <col min="2" max="2" width="7.5703125" style="135" customWidth="1"/>
    <col min="3" max="3" width="12.7109375" style="133" customWidth="1"/>
    <col min="4" max="4" width="60.7109375" style="133" customWidth="1"/>
    <col min="5" max="5" width="5.28515625" style="135" customWidth="1"/>
    <col min="6" max="6" width="10.7109375" style="133" customWidth="1"/>
    <col min="7" max="7" width="12.7109375" style="133" customWidth="1"/>
    <col min="8" max="8" width="14.7109375" style="133" customWidth="1"/>
    <col min="9" max="9" width="22.7109375" style="55" customWidth="1"/>
    <col min="10" max="16384" width="9.140625" style="55"/>
  </cols>
  <sheetData>
    <row r="1" spans="1:9" ht="13.5" thickBot="1">
      <c r="A1" s="130" t="s">
        <v>156</v>
      </c>
      <c r="B1" s="131"/>
      <c r="C1" s="132" t="s">
        <v>2</v>
      </c>
      <c r="D1" s="132"/>
      <c r="E1" s="131"/>
      <c r="H1" s="134" t="s">
        <v>844</v>
      </c>
    </row>
    <row r="2" spans="1:9">
      <c r="A2" s="130"/>
      <c r="B2" s="131"/>
      <c r="C2" s="132"/>
      <c r="D2" s="132"/>
      <c r="E2" s="131"/>
      <c r="H2" s="132"/>
    </row>
    <row r="3" spans="1:9">
      <c r="A3" s="130" t="s">
        <v>158</v>
      </c>
      <c r="B3" s="131"/>
      <c r="C3" s="132" t="s">
        <v>83</v>
      </c>
      <c r="D3" s="132"/>
      <c r="E3" s="131"/>
      <c r="H3" s="132"/>
    </row>
    <row r="4" spans="1:9" s="51" customFormat="1" ht="15">
      <c r="A4" s="65" t="s">
        <v>183</v>
      </c>
      <c r="B4" s="135"/>
      <c r="C4" s="539" t="s">
        <v>84</v>
      </c>
      <c r="D4" s="133"/>
      <c r="E4" s="135"/>
      <c r="F4" s="133"/>
      <c r="G4" s="133"/>
      <c r="H4" s="133"/>
    </row>
    <row r="5" spans="1:9" s="68" customFormat="1" ht="13.5" thickBot="1">
      <c r="A5" s="1690"/>
      <c r="B5" s="1690"/>
      <c r="C5" s="1690"/>
      <c r="D5" s="1690"/>
      <c r="E5" s="1690"/>
      <c r="F5" s="1690"/>
      <c r="G5" s="1690"/>
      <c r="H5" s="1690"/>
    </row>
    <row r="6" spans="1:9" s="51" customFormat="1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s="51" customFormat="1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SUM(H11:H16)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5.5">
      <c r="A11" s="249">
        <v>1</v>
      </c>
      <c r="B11" s="259"/>
      <c r="C11" s="548" t="s">
        <v>521</v>
      </c>
      <c r="D11" s="549" t="s">
        <v>522</v>
      </c>
      <c r="E11" s="249" t="s">
        <v>197</v>
      </c>
      <c r="F11" s="398">
        <v>110</v>
      </c>
      <c r="G11" s="1262"/>
      <c r="H11" s="398">
        <f>ROUND(F11*G11,2)</f>
        <v>0</v>
      </c>
      <c r="I11" s="1262"/>
    </row>
    <row r="12" spans="1:9" s="51" customFormat="1" ht="25.5">
      <c r="A12" s="249">
        <v>2</v>
      </c>
      <c r="B12" s="259"/>
      <c r="C12" s="548" t="s">
        <v>523</v>
      </c>
      <c r="D12" s="549" t="s">
        <v>524</v>
      </c>
      <c r="E12" s="249" t="s">
        <v>197</v>
      </c>
      <c r="F12" s="398">
        <v>110</v>
      </c>
      <c r="G12" s="1262"/>
      <c r="H12" s="398">
        <f t="shared" ref="H12:H16" si="0">ROUND(F12*G12,2)</f>
        <v>0</v>
      </c>
      <c r="I12" s="1262"/>
    </row>
    <row r="13" spans="1:9" s="51" customFormat="1" ht="25.5">
      <c r="A13" s="249">
        <v>3</v>
      </c>
      <c r="B13" s="259"/>
      <c r="C13" s="588" t="s">
        <v>525</v>
      </c>
      <c r="D13" s="549" t="s">
        <v>526</v>
      </c>
      <c r="E13" s="249" t="s">
        <v>176</v>
      </c>
      <c r="F13" s="398">
        <v>72</v>
      </c>
      <c r="G13" s="1262"/>
      <c r="H13" s="398">
        <f t="shared" si="0"/>
        <v>0</v>
      </c>
      <c r="I13" s="1262"/>
    </row>
    <row r="14" spans="1:9" s="51" customFormat="1">
      <c r="A14" s="249">
        <v>4</v>
      </c>
      <c r="B14" s="259"/>
      <c r="C14" s="548" t="s">
        <v>460</v>
      </c>
      <c r="D14" s="549" t="s">
        <v>527</v>
      </c>
      <c r="E14" s="249" t="s">
        <v>462</v>
      </c>
      <c r="F14" s="398">
        <v>169.04</v>
      </c>
      <c r="G14" s="1262"/>
      <c r="H14" s="398">
        <f t="shared" si="0"/>
        <v>0</v>
      </c>
      <c r="I14" s="1262"/>
    </row>
    <row r="15" spans="1:9" s="51" customFormat="1">
      <c r="A15" s="249">
        <v>5</v>
      </c>
      <c r="B15" s="259"/>
      <c r="C15" s="548" t="s">
        <v>528</v>
      </c>
      <c r="D15" s="549" t="s">
        <v>529</v>
      </c>
      <c r="E15" s="249" t="s">
        <v>197</v>
      </c>
      <c r="F15" s="398">
        <v>333</v>
      </c>
      <c r="G15" s="1262"/>
      <c r="H15" s="398">
        <f t="shared" si="0"/>
        <v>0</v>
      </c>
      <c r="I15" s="1262"/>
    </row>
    <row r="16" spans="1:9" s="53" customFormat="1">
      <c r="A16" s="249">
        <v>6</v>
      </c>
      <c r="B16" s="259"/>
      <c r="C16" s="548" t="s">
        <v>453</v>
      </c>
      <c r="D16" s="549" t="s">
        <v>530</v>
      </c>
      <c r="E16" s="249" t="s">
        <v>176</v>
      </c>
      <c r="F16" s="398">
        <v>78</v>
      </c>
      <c r="G16" s="1262"/>
      <c r="H16" s="398">
        <f t="shared" si="0"/>
        <v>0</v>
      </c>
      <c r="I16" s="1262"/>
    </row>
    <row r="17" spans="1:9" s="51" customFormat="1">
      <c r="A17" s="72"/>
      <c r="B17" s="70"/>
      <c r="C17" s="589"/>
      <c r="D17" s="590"/>
      <c r="E17" s="72"/>
      <c r="F17" s="530"/>
      <c r="G17" s="555"/>
      <c r="H17" s="530"/>
      <c r="I17" s="555"/>
    </row>
    <row r="18" spans="1:9" s="545" customFormat="1" ht="25.5">
      <c r="A18" s="540"/>
      <c r="B18" s="541">
        <v>452331</v>
      </c>
      <c r="C18" s="540"/>
      <c r="D18" s="542" t="s">
        <v>554</v>
      </c>
      <c r="E18" s="543"/>
      <c r="F18" s="540"/>
      <c r="G18" s="540"/>
      <c r="H18" s="544">
        <f>SUM(H20:H26)</f>
        <v>0</v>
      </c>
      <c r="I18" s="540"/>
    </row>
    <row r="19" spans="1:9" s="51" customFormat="1">
      <c r="A19" s="176"/>
      <c r="B19" s="97"/>
      <c r="C19" s="177"/>
      <c r="D19" s="178"/>
      <c r="E19" s="546"/>
      <c r="F19" s="547"/>
      <c r="G19" s="79"/>
      <c r="H19" s="79"/>
      <c r="I19" s="79"/>
    </row>
    <row r="20" spans="1:9" s="51" customFormat="1">
      <c r="A20" s="84">
        <v>7</v>
      </c>
      <c r="B20" s="85"/>
      <c r="C20" s="548" t="s">
        <v>531</v>
      </c>
      <c r="D20" s="549" t="s">
        <v>532</v>
      </c>
      <c r="E20" s="147" t="s">
        <v>197</v>
      </c>
      <c r="F20" s="550">
        <v>110</v>
      </c>
      <c r="G20" s="1253"/>
      <c r="H20" s="398">
        <f>ROUND(F20*G20,2)</f>
        <v>0</v>
      </c>
      <c r="I20" s="1253"/>
    </row>
    <row r="21" spans="1:9" s="51" customFormat="1" ht="25.5">
      <c r="A21" s="84">
        <v>8</v>
      </c>
      <c r="B21" s="85"/>
      <c r="C21" s="548" t="s">
        <v>533</v>
      </c>
      <c r="D21" s="549" t="s">
        <v>534</v>
      </c>
      <c r="E21" s="147" t="s">
        <v>197</v>
      </c>
      <c r="F21" s="550">
        <v>110</v>
      </c>
      <c r="G21" s="1253"/>
      <c r="H21" s="398">
        <f t="shared" ref="H21:H26" si="1">ROUND(F21*G21,2)</f>
        <v>0</v>
      </c>
      <c r="I21" s="1253"/>
    </row>
    <row r="22" spans="1:9" s="51" customFormat="1" ht="25.5">
      <c r="A22" s="84">
        <v>9</v>
      </c>
      <c r="B22" s="85"/>
      <c r="C22" s="548" t="s">
        <v>470</v>
      </c>
      <c r="D22" s="549" t="s">
        <v>535</v>
      </c>
      <c r="E22" s="147" t="s">
        <v>197</v>
      </c>
      <c r="F22" s="550">
        <v>556</v>
      </c>
      <c r="G22" s="1253"/>
      <c r="H22" s="398">
        <f t="shared" si="1"/>
        <v>0</v>
      </c>
      <c r="I22" s="1253"/>
    </row>
    <row r="23" spans="1:9" s="51" customFormat="1" ht="25.5">
      <c r="A23" s="84">
        <v>10</v>
      </c>
      <c r="B23" s="85"/>
      <c r="C23" s="588" t="s">
        <v>472</v>
      </c>
      <c r="D23" s="549" t="s">
        <v>536</v>
      </c>
      <c r="E23" s="147" t="s">
        <v>197</v>
      </c>
      <c r="F23" s="550">
        <v>110</v>
      </c>
      <c r="G23" s="1253"/>
      <c r="H23" s="398">
        <f t="shared" si="1"/>
        <v>0</v>
      </c>
      <c r="I23" s="1253"/>
    </row>
    <row r="24" spans="1:9" s="51" customFormat="1" ht="25.5">
      <c r="A24" s="84">
        <v>11</v>
      </c>
      <c r="B24" s="85"/>
      <c r="C24" s="588" t="s">
        <v>537</v>
      </c>
      <c r="D24" s="549" t="s">
        <v>536</v>
      </c>
      <c r="E24" s="147" t="s">
        <v>197</v>
      </c>
      <c r="F24" s="550">
        <v>446</v>
      </c>
      <c r="G24" s="1253"/>
      <c r="H24" s="398">
        <f t="shared" si="1"/>
        <v>0</v>
      </c>
      <c r="I24" s="1253"/>
    </row>
    <row r="25" spans="1:9" s="51" customFormat="1">
      <c r="A25" s="84">
        <v>12</v>
      </c>
      <c r="B25" s="85"/>
      <c r="C25" s="1359" t="s">
        <v>1804</v>
      </c>
      <c r="D25" s="312" t="s">
        <v>1805</v>
      </c>
      <c r="E25" s="147" t="s">
        <v>176</v>
      </c>
      <c r="F25" s="550">
        <v>57</v>
      </c>
      <c r="G25" s="1253"/>
      <c r="H25" s="398">
        <f t="shared" si="1"/>
        <v>0</v>
      </c>
      <c r="I25" s="1253"/>
    </row>
    <row r="26" spans="1:9" s="51" customFormat="1">
      <c r="A26" s="84">
        <v>13</v>
      </c>
      <c r="B26" s="85"/>
      <c r="C26" s="588" t="s">
        <v>540</v>
      </c>
      <c r="D26" s="549" t="s">
        <v>541</v>
      </c>
      <c r="E26" s="147" t="s">
        <v>176</v>
      </c>
      <c r="F26" s="550">
        <v>15</v>
      </c>
      <c r="G26" s="1253"/>
      <c r="H26" s="398">
        <f t="shared" si="1"/>
        <v>0</v>
      </c>
      <c r="I26" s="1253"/>
    </row>
    <row r="27" spans="1:9" s="51" customFormat="1">
      <c r="A27" s="92"/>
      <c r="B27" s="108"/>
      <c r="C27" s="53"/>
      <c r="D27" s="110"/>
      <c r="E27" s="95"/>
      <c r="F27" s="54"/>
      <c r="G27" s="96"/>
      <c r="H27" s="96"/>
      <c r="I27" s="96"/>
    </row>
    <row r="28" spans="1:9" s="51" customFormat="1">
      <c r="A28" s="92"/>
      <c r="B28" s="137">
        <v>452622</v>
      </c>
      <c r="C28" s="75"/>
      <c r="D28" s="553" t="s">
        <v>555</v>
      </c>
      <c r="E28" s="72"/>
      <c r="F28" s="53"/>
      <c r="G28" s="53"/>
      <c r="H28" s="80">
        <f>H30</f>
        <v>0</v>
      </c>
      <c r="I28" s="53"/>
    </row>
    <row r="29" spans="1:9" s="51" customFormat="1">
      <c r="A29" s="92"/>
      <c r="B29" s="137"/>
      <c r="C29" s="75"/>
      <c r="D29" s="76"/>
      <c r="E29" s="72"/>
      <c r="F29" s="53"/>
      <c r="G29" s="53"/>
      <c r="H29" s="53"/>
      <c r="I29" s="53"/>
    </row>
    <row r="30" spans="1:9" s="51" customFormat="1" ht="25.5">
      <c r="A30" s="138" t="s">
        <v>219</v>
      </c>
      <c r="B30" s="85"/>
      <c r="C30" s="548" t="s">
        <v>542</v>
      </c>
      <c r="D30" s="549" t="s">
        <v>543</v>
      </c>
      <c r="E30" s="147" t="s">
        <v>197</v>
      </c>
      <c r="F30" s="550">
        <v>110</v>
      </c>
      <c r="G30" s="1253"/>
      <c r="H30" s="398">
        <f>ROUND(F30*G30,2)</f>
        <v>0</v>
      </c>
      <c r="I30" s="1253"/>
    </row>
    <row r="31" spans="1:9" s="51" customFormat="1">
      <c r="A31" s="92"/>
      <c r="B31" s="100"/>
      <c r="C31" s="123"/>
      <c r="D31" s="115"/>
      <c r="E31" s="95"/>
      <c r="F31" s="54"/>
      <c r="G31" s="96"/>
      <c r="H31" s="54"/>
    </row>
    <row r="32" spans="1:9" s="51" customFormat="1" ht="15">
      <c r="A32" s="92"/>
      <c r="B32" s="95"/>
      <c r="C32" s="114"/>
      <c r="D32" s="103" t="s">
        <v>181</v>
      </c>
      <c r="E32" s="104"/>
      <c r="F32" s="105"/>
      <c r="G32" s="106"/>
      <c r="H32" s="107">
        <f>H28+H18+H9</f>
        <v>0</v>
      </c>
    </row>
    <row r="33" spans="1:8" s="51" customFormat="1">
      <c r="A33" s="92"/>
      <c r="B33" s="108"/>
      <c r="C33" s="109"/>
      <c r="D33" s="110"/>
      <c r="E33" s="92"/>
      <c r="F33" s="54"/>
      <c r="G33" s="96"/>
      <c r="H33" s="54"/>
    </row>
    <row r="34" spans="1:8" s="51" customFormat="1">
      <c r="A34" s="92"/>
      <c r="B34" s="108"/>
      <c r="C34" s="109"/>
      <c r="D34" s="53"/>
      <c r="E34" s="95"/>
      <c r="F34" s="54"/>
      <c r="G34" s="96"/>
      <c r="H34" s="54"/>
    </row>
    <row r="35" spans="1:8" s="51" customFormat="1">
      <c r="A35" s="92"/>
      <c r="B35" s="108"/>
      <c r="C35" s="109"/>
      <c r="D35" s="110"/>
      <c r="E35" s="95"/>
      <c r="F35" s="54"/>
      <c r="G35" s="96"/>
      <c r="H35" s="5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1">
    <tabColor rgb="FFFFFF99"/>
  </sheetPr>
  <dimension ref="A1:I35"/>
  <sheetViews>
    <sheetView view="pageBreakPreview" zoomScaleNormal="100" zoomScaleSheetLayoutView="100" workbookViewId="0"/>
  </sheetViews>
  <sheetFormatPr defaultRowHeight="12.75"/>
  <cols>
    <col min="1" max="1" width="5.28515625" style="133" customWidth="1"/>
    <col min="2" max="2" width="7.5703125" style="135" customWidth="1"/>
    <col min="3" max="3" width="12.7109375" style="133" customWidth="1"/>
    <col min="4" max="4" width="60.7109375" style="133" customWidth="1"/>
    <col min="5" max="5" width="5.28515625" style="135" customWidth="1"/>
    <col min="6" max="6" width="10.7109375" style="133" customWidth="1"/>
    <col min="7" max="7" width="12.7109375" style="133" customWidth="1"/>
    <col min="8" max="8" width="14.7109375" style="133" customWidth="1"/>
    <col min="9" max="9" width="22.7109375" style="55" customWidth="1"/>
    <col min="10" max="16384" width="9.140625" style="55"/>
  </cols>
  <sheetData>
    <row r="1" spans="1:9" ht="13.5" thickBot="1">
      <c r="A1" s="130" t="s">
        <v>156</v>
      </c>
      <c r="B1" s="131"/>
      <c r="C1" s="132" t="s">
        <v>2</v>
      </c>
      <c r="D1" s="132"/>
      <c r="E1" s="131"/>
      <c r="H1" s="134" t="s">
        <v>844</v>
      </c>
    </row>
    <row r="2" spans="1:9">
      <c r="A2" s="130"/>
      <c r="B2" s="131"/>
      <c r="C2" s="132"/>
      <c r="D2" s="132"/>
      <c r="E2" s="131"/>
      <c r="H2" s="132"/>
    </row>
    <row r="3" spans="1:9">
      <c r="A3" s="130" t="s">
        <v>158</v>
      </c>
      <c r="B3" s="131"/>
      <c r="C3" s="132" t="s">
        <v>85</v>
      </c>
      <c r="D3" s="132"/>
      <c r="E3" s="131"/>
      <c r="H3" s="132"/>
    </row>
    <row r="4" spans="1:9" s="51" customFormat="1" ht="15">
      <c r="A4" s="65" t="s">
        <v>183</v>
      </c>
      <c r="B4" s="135"/>
      <c r="C4" s="539" t="s">
        <v>544</v>
      </c>
      <c r="D4" s="133"/>
      <c r="E4" s="135"/>
      <c r="F4" s="133"/>
      <c r="G4" s="133"/>
      <c r="H4" s="133"/>
    </row>
    <row r="5" spans="1:9" s="68" customFormat="1" ht="13.5" thickBot="1">
      <c r="A5" s="1690"/>
      <c r="B5" s="1690"/>
      <c r="C5" s="1690"/>
      <c r="D5" s="1690"/>
      <c r="E5" s="1690"/>
      <c r="F5" s="1690"/>
      <c r="G5" s="1690"/>
      <c r="H5" s="1690"/>
    </row>
    <row r="6" spans="1:9" s="51" customFormat="1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s="51" customFormat="1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SUM(H11:H16)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5.5">
      <c r="A11" s="249">
        <v>1</v>
      </c>
      <c r="B11" s="259"/>
      <c r="C11" s="548" t="s">
        <v>521</v>
      </c>
      <c r="D11" s="549" t="s">
        <v>522</v>
      </c>
      <c r="E11" s="249" t="s">
        <v>197</v>
      </c>
      <c r="F11" s="398">
        <v>104</v>
      </c>
      <c r="G11" s="1262"/>
      <c r="H11" s="398">
        <f>ROUND(F11*G11,2)</f>
        <v>0</v>
      </c>
      <c r="I11" s="1262"/>
    </row>
    <row r="12" spans="1:9" s="51" customFormat="1" ht="25.5">
      <c r="A12" s="249">
        <v>2</v>
      </c>
      <c r="B12" s="259"/>
      <c r="C12" s="548" t="s">
        <v>523</v>
      </c>
      <c r="D12" s="549" t="s">
        <v>524</v>
      </c>
      <c r="E12" s="249" t="s">
        <v>197</v>
      </c>
      <c r="F12" s="398">
        <v>104</v>
      </c>
      <c r="G12" s="1262"/>
      <c r="H12" s="398">
        <f t="shared" ref="H12:H16" si="0">ROUND(F12*G12,2)</f>
        <v>0</v>
      </c>
      <c r="I12" s="1262"/>
    </row>
    <row r="13" spans="1:9" s="51" customFormat="1" ht="25.5">
      <c r="A13" s="249">
        <v>3</v>
      </c>
      <c r="B13" s="259"/>
      <c r="C13" s="588" t="s">
        <v>525</v>
      </c>
      <c r="D13" s="549" t="s">
        <v>526</v>
      </c>
      <c r="E13" s="249" t="s">
        <v>176</v>
      </c>
      <c r="F13" s="398">
        <v>76</v>
      </c>
      <c r="G13" s="1262"/>
      <c r="H13" s="398">
        <f t="shared" si="0"/>
        <v>0</v>
      </c>
      <c r="I13" s="1262"/>
    </row>
    <row r="14" spans="1:9" s="51" customFormat="1">
      <c r="A14" s="249">
        <v>4</v>
      </c>
      <c r="B14" s="259"/>
      <c r="C14" s="548" t="s">
        <v>460</v>
      </c>
      <c r="D14" s="549" t="s">
        <v>527</v>
      </c>
      <c r="E14" s="249" t="s">
        <v>462</v>
      </c>
      <c r="F14" s="398">
        <v>159.76</v>
      </c>
      <c r="G14" s="1262"/>
      <c r="H14" s="398">
        <f t="shared" si="0"/>
        <v>0</v>
      </c>
      <c r="I14" s="1262"/>
    </row>
    <row r="15" spans="1:9" s="51" customFormat="1">
      <c r="A15" s="249">
        <v>5</v>
      </c>
      <c r="B15" s="259"/>
      <c r="C15" s="548" t="s">
        <v>528</v>
      </c>
      <c r="D15" s="549" t="s">
        <v>529</v>
      </c>
      <c r="E15" s="249" t="s">
        <v>197</v>
      </c>
      <c r="F15" s="398">
        <v>310</v>
      </c>
      <c r="G15" s="1262"/>
      <c r="H15" s="398">
        <f t="shared" si="0"/>
        <v>0</v>
      </c>
      <c r="I15" s="1262"/>
    </row>
    <row r="16" spans="1:9" s="53" customFormat="1">
      <c r="A16" s="249">
        <v>6</v>
      </c>
      <c r="B16" s="259"/>
      <c r="C16" s="548" t="s">
        <v>453</v>
      </c>
      <c r="D16" s="549" t="s">
        <v>530</v>
      </c>
      <c r="E16" s="249" t="s">
        <v>176</v>
      </c>
      <c r="F16" s="398">
        <v>57</v>
      </c>
      <c r="G16" s="1262"/>
      <c r="H16" s="398">
        <f t="shared" si="0"/>
        <v>0</v>
      </c>
      <c r="I16" s="1262"/>
    </row>
    <row r="17" spans="1:9" s="51" customFormat="1">
      <c r="A17" s="72"/>
      <c r="B17" s="70"/>
      <c r="C17" s="589"/>
      <c r="D17" s="590"/>
      <c r="E17" s="72"/>
      <c r="F17" s="530"/>
      <c r="G17" s="530"/>
      <c r="H17" s="530"/>
      <c r="I17" s="530"/>
    </row>
    <row r="18" spans="1:9" s="545" customFormat="1" ht="25.5">
      <c r="A18" s="540"/>
      <c r="B18" s="541">
        <v>452331</v>
      </c>
      <c r="C18" s="540"/>
      <c r="D18" s="542" t="s">
        <v>554</v>
      </c>
      <c r="E18" s="543"/>
      <c r="F18" s="540"/>
      <c r="G18" s="540"/>
      <c r="H18" s="544">
        <f>SUM(H20:H26)</f>
        <v>0</v>
      </c>
      <c r="I18" s="540"/>
    </row>
    <row r="19" spans="1:9" s="51" customFormat="1">
      <c r="A19" s="176"/>
      <c r="B19" s="97"/>
      <c r="C19" s="177"/>
      <c r="D19" s="178"/>
      <c r="E19" s="546"/>
      <c r="F19" s="547"/>
      <c r="G19" s="79"/>
      <c r="H19" s="79"/>
      <c r="I19" s="79"/>
    </row>
    <row r="20" spans="1:9" s="51" customFormat="1">
      <c r="A20" s="84">
        <v>7</v>
      </c>
      <c r="B20" s="85"/>
      <c r="C20" s="548" t="s">
        <v>531</v>
      </c>
      <c r="D20" s="549" t="s">
        <v>532</v>
      </c>
      <c r="E20" s="147" t="s">
        <v>197</v>
      </c>
      <c r="F20" s="550">
        <v>104</v>
      </c>
      <c r="G20" s="1253"/>
      <c r="H20" s="398">
        <f>ROUND(F20*G20,2)</f>
        <v>0</v>
      </c>
      <c r="I20" s="1253"/>
    </row>
    <row r="21" spans="1:9" s="51" customFormat="1" ht="25.5">
      <c r="A21" s="84">
        <v>8</v>
      </c>
      <c r="B21" s="85"/>
      <c r="C21" s="548" t="s">
        <v>533</v>
      </c>
      <c r="D21" s="549" t="s">
        <v>534</v>
      </c>
      <c r="E21" s="147" t="s">
        <v>197</v>
      </c>
      <c r="F21" s="550">
        <v>104</v>
      </c>
      <c r="G21" s="1253"/>
      <c r="H21" s="398">
        <f t="shared" ref="H21:H26" si="1">ROUND(F21*G21,2)</f>
        <v>0</v>
      </c>
      <c r="I21" s="1253"/>
    </row>
    <row r="22" spans="1:9" s="51" customFormat="1" ht="25.5">
      <c r="A22" s="84">
        <v>9</v>
      </c>
      <c r="B22" s="85"/>
      <c r="C22" s="548" t="s">
        <v>470</v>
      </c>
      <c r="D22" s="549" t="s">
        <v>535</v>
      </c>
      <c r="E22" s="147" t="s">
        <v>197</v>
      </c>
      <c r="F22" s="550">
        <v>516</v>
      </c>
      <c r="G22" s="1253"/>
      <c r="H22" s="398">
        <f t="shared" si="1"/>
        <v>0</v>
      </c>
      <c r="I22" s="1253"/>
    </row>
    <row r="23" spans="1:9" s="51" customFormat="1" ht="25.5">
      <c r="A23" s="84">
        <v>10</v>
      </c>
      <c r="B23" s="85"/>
      <c r="C23" s="588" t="s">
        <v>472</v>
      </c>
      <c r="D23" s="549" t="s">
        <v>536</v>
      </c>
      <c r="E23" s="147" t="s">
        <v>197</v>
      </c>
      <c r="F23" s="550">
        <v>104</v>
      </c>
      <c r="G23" s="1253"/>
      <c r="H23" s="398">
        <f t="shared" si="1"/>
        <v>0</v>
      </c>
      <c r="I23" s="1253"/>
    </row>
    <row r="24" spans="1:9" s="51" customFormat="1" ht="25.5">
      <c r="A24" s="84">
        <v>11</v>
      </c>
      <c r="B24" s="85"/>
      <c r="C24" s="588" t="s">
        <v>537</v>
      </c>
      <c r="D24" s="549" t="s">
        <v>536</v>
      </c>
      <c r="E24" s="147" t="s">
        <v>197</v>
      </c>
      <c r="F24" s="550">
        <v>412</v>
      </c>
      <c r="G24" s="1253"/>
      <c r="H24" s="398">
        <f t="shared" si="1"/>
        <v>0</v>
      </c>
      <c r="I24" s="1253"/>
    </row>
    <row r="25" spans="1:9" s="51" customFormat="1">
      <c r="A25" s="84">
        <v>12</v>
      </c>
      <c r="B25" s="85"/>
      <c r="C25" s="1359" t="s">
        <v>1804</v>
      </c>
      <c r="D25" s="312" t="s">
        <v>1805</v>
      </c>
      <c r="E25" s="147" t="s">
        <v>176</v>
      </c>
      <c r="F25" s="550">
        <v>58</v>
      </c>
      <c r="G25" s="1253"/>
      <c r="H25" s="398">
        <f t="shared" si="1"/>
        <v>0</v>
      </c>
      <c r="I25" s="1253"/>
    </row>
    <row r="26" spans="1:9" s="51" customFormat="1">
      <c r="A26" s="84">
        <v>13</v>
      </c>
      <c r="B26" s="85"/>
      <c r="C26" s="588" t="s">
        <v>540</v>
      </c>
      <c r="D26" s="549" t="s">
        <v>541</v>
      </c>
      <c r="E26" s="147" t="s">
        <v>176</v>
      </c>
      <c r="F26" s="550">
        <v>18</v>
      </c>
      <c r="G26" s="1253"/>
      <c r="H26" s="398">
        <f t="shared" si="1"/>
        <v>0</v>
      </c>
      <c r="I26" s="1253"/>
    </row>
    <row r="27" spans="1:9" s="51" customFormat="1">
      <c r="A27" s="92"/>
      <c r="B27" s="108"/>
      <c r="C27" s="53"/>
      <c r="D27" s="110"/>
      <c r="E27" s="95"/>
      <c r="F27" s="54"/>
      <c r="G27" s="96"/>
      <c r="H27" s="96"/>
      <c r="I27" s="96"/>
    </row>
    <row r="28" spans="1:9" s="51" customFormat="1">
      <c r="A28" s="92"/>
      <c r="B28" s="137">
        <v>452622</v>
      </c>
      <c r="C28" s="75"/>
      <c r="D28" s="553" t="s">
        <v>555</v>
      </c>
      <c r="E28" s="72"/>
      <c r="F28" s="53"/>
      <c r="G28" s="53"/>
      <c r="H28" s="80">
        <f>H30</f>
        <v>0</v>
      </c>
      <c r="I28" s="53"/>
    </row>
    <row r="29" spans="1:9" s="51" customFormat="1">
      <c r="A29" s="92"/>
      <c r="B29" s="137"/>
      <c r="C29" s="75"/>
      <c r="D29" s="76"/>
      <c r="E29" s="72"/>
      <c r="F29" s="53"/>
      <c r="G29" s="53"/>
      <c r="H29" s="53"/>
      <c r="I29" s="53"/>
    </row>
    <row r="30" spans="1:9" s="51" customFormat="1" ht="25.5">
      <c r="A30" s="138" t="s">
        <v>219</v>
      </c>
      <c r="B30" s="85"/>
      <c r="C30" s="548" t="s">
        <v>542</v>
      </c>
      <c r="D30" s="549" t="s">
        <v>543</v>
      </c>
      <c r="E30" s="147" t="s">
        <v>197</v>
      </c>
      <c r="F30" s="550">
        <v>104</v>
      </c>
      <c r="G30" s="1253"/>
      <c r="H30" s="398">
        <f>ROUND(F30*G30,2)</f>
        <v>0</v>
      </c>
      <c r="I30" s="1253"/>
    </row>
    <row r="31" spans="1:9" s="51" customFormat="1">
      <c r="A31" s="92"/>
      <c r="B31" s="100"/>
      <c r="C31" s="123"/>
      <c r="D31" s="115"/>
      <c r="E31" s="95"/>
      <c r="F31" s="54"/>
      <c r="G31" s="96"/>
      <c r="H31" s="54"/>
    </row>
    <row r="32" spans="1:9" s="51" customFormat="1" ht="15">
      <c r="A32" s="92"/>
      <c r="B32" s="95"/>
      <c r="C32" s="114"/>
      <c r="D32" s="103" t="s">
        <v>181</v>
      </c>
      <c r="E32" s="104"/>
      <c r="F32" s="105"/>
      <c r="G32" s="106"/>
      <c r="H32" s="107">
        <f>H28+H18+H9</f>
        <v>0</v>
      </c>
    </row>
    <row r="33" spans="1:8" s="51" customFormat="1">
      <c r="A33" s="92"/>
      <c r="B33" s="108"/>
      <c r="C33" s="109"/>
      <c r="D33" s="110"/>
      <c r="E33" s="92"/>
      <c r="F33" s="54"/>
      <c r="G33" s="96"/>
      <c r="H33" s="54"/>
    </row>
    <row r="34" spans="1:8" s="51" customFormat="1">
      <c r="A34" s="92"/>
      <c r="B34" s="108"/>
      <c r="C34" s="109"/>
      <c r="D34" s="53"/>
      <c r="E34" s="95"/>
      <c r="F34" s="54"/>
      <c r="G34" s="96"/>
      <c r="H34" s="54"/>
    </row>
    <row r="35" spans="1:8" s="51" customFormat="1">
      <c r="A35" s="92"/>
      <c r="B35" s="108"/>
      <c r="C35" s="109"/>
      <c r="D35" s="110"/>
      <c r="E35" s="95"/>
      <c r="F35" s="54"/>
      <c r="G35" s="96"/>
      <c r="H35" s="5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disablePrompts="1" count="1">
    <dataValidation type="decimal" operator="equal" allowBlank="1" showInputMessage="1" showErrorMessage="1" error="Neplatný počet desatinných miest" sqref="G11:G3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2">
    <tabColor rgb="FFFFFF99"/>
  </sheetPr>
  <dimension ref="A1:I35"/>
  <sheetViews>
    <sheetView view="pageBreakPreview" zoomScaleNormal="100" zoomScaleSheetLayoutView="100" workbookViewId="0"/>
  </sheetViews>
  <sheetFormatPr defaultRowHeight="12.75"/>
  <cols>
    <col min="1" max="1" width="5.28515625" style="133" customWidth="1"/>
    <col min="2" max="2" width="7.5703125" style="135" customWidth="1"/>
    <col min="3" max="3" width="12.7109375" style="133" customWidth="1"/>
    <col min="4" max="4" width="60.7109375" style="133" customWidth="1"/>
    <col min="5" max="5" width="5.28515625" style="135" customWidth="1"/>
    <col min="6" max="6" width="10.7109375" style="133" customWidth="1"/>
    <col min="7" max="7" width="12.7109375" style="133" customWidth="1"/>
    <col min="8" max="8" width="14.7109375" style="133" customWidth="1"/>
    <col min="9" max="9" width="22.7109375" style="55" customWidth="1"/>
    <col min="10" max="16384" width="9.140625" style="55"/>
  </cols>
  <sheetData>
    <row r="1" spans="1:9" ht="13.5" thickBot="1">
      <c r="A1" s="130" t="s">
        <v>156</v>
      </c>
      <c r="B1" s="131"/>
      <c r="C1" s="132" t="s">
        <v>2</v>
      </c>
      <c r="D1" s="132"/>
      <c r="E1" s="131"/>
      <c r="H1" s="134" t="s">
        <v>844</v>
      </c>
    </row>
    <row r="2" spans="1:9">
      <c r="A2" s="130"/>
      <c r="B2" s="131"/>
      <c r="C2" s="132"/>
      <c r="D2" s="132"/>
      <c r="E2" s="131"/>
      <c r="H2" s="132"/>
    </row>
    <row r="3" spans="1:9">
      <c r="A3" s="130" t="s">
        <v>158</v>
      </c>
      <c r="B3" s="131"/>
      <c r="C3" s="132" t="s">
        <v>87</v>
      </c>
      <c r="D3" s="132"/>
      <c r="E3" s="131"/>
      <c r="H3" s="132"/>
    </row>
    <row r="4" spans="1:9" s="51" customFormat="1" ht="15">
      <c r="A4" s="65" t="s">
        <v>183</v>
      </c>
      <c r="B4" s="135"/>
      <c r="C4" s="539" t="s">
        <v>86</v>
      </c>
      <c r="D4" s="133"/>
      <c r="E4" s="135"/>
      <c r="F4" s="133"/>
      <c r="G4" s="133"/>
      <c r="H4" s="133"/>
    </row>
    <row r="5" spans="1:9" s="68" customFormat="1" ht="13.5" thickBot="1">
      <c r="A5" s="1690"/>
      <c r="B5" s="1690"/>
      <c r="C5" s="1690"/>
      <c r="D5" s="1690"/>
      <c r="E5" s="1690"/>
      <c r="F5" s="1690"/>
      <c r="G5" s="1690"/>
      <c r="H5" s="1690"/>
    </row>
    <row r="6" spans="1:9" s="51" customFormat="1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s="51" customFormat="1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SUM(H11:H16)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5.5">
      <c r="A11" s="249">
        <v>1</v>
      </c>
      <c r="B11" s="259"/>
      <c r="C11" s="548" t="s">
        <v>521</v>
      </c>
      <c r="D11" s="549" t="s">
        <v>522</v>
      </c>
      <c r="E11" s="249" t="s">
        <v>197</v>
      </c>
      <c r="F11" s="398">
        <v>79</v>
      </c>
      <c r="G11" s="1262"/>
      <c r="H11" s="398">
        <f>ROUND(F11*G11,2)</f>
        <v>0</v>
      </c>
      <c r="I11" s="1262"/>
    </row>
    <row r="12" spans="1:9" s="51" customFormat="1" ht="25.5">
      <c r="A12" s="249">
        <v>2</v>
      </c>
      <c r="B12" s="259"/>
      <c r="C12" s="548" t="s">
        <v>523</v>
      </c>
      <c r="D12" s="549" t="s">
        <v>524</v>
      </c>
      <c r="E12" s="249" t="s">
        <v>197</v>
      </c>
      <c r="F12" s="398">
        <v>79</v>
      </c>
      <c r="G12" s="1262"/>
      <c r="H12" s="398">
        <f t="shared" ref="H12:H16" si="0">ROUND(F12*G12,2)</f>
        <v>0</v>
      </c>
      <c r="I12" s="1262"/>
    </row>
    <row r="13" spans="1:9" s="51" customFormat="1" ht="25.5">
      <c r="A13" s="249">
        <v>3</v>
      </c>
      <c r="B13" s="259"/>
      <c r="C13" s="588" t="s">
        <v>525</v>
      </c>
      <c r="D13" s="549" t="s">
        <v>526</v>
      </c>
      <c r="E13" s="249" t="s">
        <v>176</v>
      </c>
      <c r="F13" s="398">
        <v>79</v>
      </c>
      <c r="G13" s="1262"/>
      <c r="H13" s="398">
        <f t="shared" si="0"/>
        <v>0</v>
      </c>
      <c r="I13" s="1262"/>
    </row>
    <row r="14" spans="1:9" s="51" customFormat="1">
      <c r="A14" s="249">
        <v>4</v>
      </c>
      <c r="B14" s="259"/>
      <c r="C14" s="548" t="s">
        <v>460</v>
      </c>
      <c r="D14" s="549" t="s">
        <v>527</v>
      </c>
      <c r="E14" s="249" t="s">
        <v>462</v>
      </c>
      <c r="F14" s="398">
        <v>135.82</v>
      </c>
      <c r="G14" s="1262"/>
      <c r="H14" s="398">
        <f t="shared" si="0"/>
        <v>0</v>
      </c>
      <c r="I14" s="1262"/>
    </row>
    <row r="15" spans="1:9" s="51" customFormat="1">
      <c r="A15" s="249">
        <v>5</v>
      </c>
      <c r="B15" s="259"/>
      <c r="C15" s="548" t="s">
        <v>528</v>
      </c>
      <c r="D15" s="549" t="s">
        <v>529</v>
      </c>
      <c r="E15" s="249" t="s">
        <v>197</v>
      </c>
      <c r="F15" s="398">
        <v>281</v>
      </c>
      <c r="G15" s="1262"/>
      <c r="H15" s="398">
        <f t="shared" si="0"/>
        <v>0</v>
      </c>
      <c r="I15" s="1262"/>
    </row>
    <row r="16" spans="1:9" s="53" customFormat="1">
      <c r="A16" s="249">
        <v>6</v>
      </c>
      <c r="B16" s="259"/>
      <c r="C16" s="548" t="s">
        <v>453</v>
      </c>
      <c r="D16" s="549" t="s">
        <v>530</v>
      </c>
      <c r="E16" s="249" t="s">
        <v>176</v>
      </c>
      <c r="F16" s="398">
        <v>75</v>
      </c>
      <c r="G16" s="1262"/>
      <c r="H16" s="398">
        <f t="shared" si="0"/>
        <v>0</v>
      </c>
      <c r="I16" s="1262"/>
    </row>
    <row r="17" spans="1:9" s="51" customFormat="1">
      <c r="A17" s="72"/>
      <c r="B17" s="70"/>
      <c r="C17" s="589"/>
      <c r="D17" s="590"/>
      <c r="E17" s="72"/>
      <c r="F17" s="530"/>
      <c r="G17" s="555"/>
      <c r="H17" s="530"/>
      <c r="I17" s="555"/>
    </row>
    <row r="18" spans="1:9" s="545" customFormat="1" ht="25.5">
      <c r="A18" s="540"/>
      <c r="B18" s="541">
        <v>452331</v>
      </c>
      <c r="C18" s="540"/>
      <c r="D18" s="542" t="s">
        <v>554</v>
      </c>
      <c r="E18" s="543"/>
      <c r="F18" s="540"/>
      <c r="G18" s="540"/>
      <c r="H18" s="544">
        <f>SUM(H20:H26)</f>
        <v>0</v>
      </c>
      <c r="I18" s="540"/>
    </row>
    <row r="19" spans="1:9" s="51" customFormat="1">
      <c r="A19" s="176"/>
      <c r="B19" s="97"/>
      <c r="C19" s="177"/>
      <c r="D19" s="178"/>
      <c r="E19" s="546"/>
      <c r="F19" s="547"/>
      <c r="G19" s="79"/>
      <c r="H19" s="79"/>
      <c r="I19" s="79"/>
    </row>
    <row r="20" spans="1:9" s="51" customFormat="1">
      <c r="A20" s="84">
        <v>7</v>
      </c>
      <c r="B20" s="85"/>
      <c r="C20" s="548" t="s">
        <v>531</v>
      </c>
      <c r="D20" s="549" t="s">
        <v>532</v>
      </c>
      <c r="E20" s="147" t="s">
        <v>197</v>
      </c>
      <c r="F20" s="550">
        <v>79</v>
      </c>
      <c r="G20" s="1253"/>
      <c r="H20" s="398">
        <f>ROUND(F20*G20,2)</f>
        <v>0</v>
      </c>
      <c r="I20" s="1253"/>
    </row>
    <row r="21" spans="1:9" s="51" customFormat="1" ht="25.5">
      <c r="A21" s="84">
        <v>8</v>
      </c>
      <c r="B21" s="85"/>
      <c r="C21" s="548" t="s">
        <v>533</v>
      </c>
      <c r="D21" s="549" t="s">
        <v>534</v>
      </c>
      <c r="E21" s="147" t="s">
        <v>197</v>
      </c>
      <c r="F21" s="550">
        <v>79</v>
      </c>
      <c r="G21" s="1253"/>
      <c r="H21" s="398">
        <f t="shared" ref="H21:H26" si="1">ROUND(F21*G21,2)</f>
        <v>0</v>
      </c>
      <c r="I21" s="1253"/>
    </row>
    <row r="22" spans="1:9" s="51" customFormat="1" ht="25.5">
      <c r="A22" s="84">
        <v>9</v>
      </c>
      <c r="B22" s="85"/>
      <c r="C22" s="548" t="s">
        <v>470</v>
      </c>
      <c r="D22" s="549" t="s">
        <v>535</v>
      </c>
      <c r="E22" s="147" t="s">
        <v>197</v>
      </c>
      <c r="F22" s="550">
        <v>483</v>
      </c>
      <c r="G22" s="1253"/>
      <c r="H22" s="398">
        <f t="shared" si="1"/>
        <v>0</v>
      </c>
      <c r="I22" s="1253"/>
    </row>
    <row r="23" spans="1:9" s="51" customFormat="1" ht="25.5">
      <c r="A23" s="84">
        <v>10</v>
      </c>
      <c r="B23" s="85"/>
      <c r="C23" s="588" t="s">
        <v>472</v>
      </c>
      <c r="D23" s="549" t="s">
        <v>536</v>
      </c>
      <c r="E23" s="147" t="s">
        <v>197</v>
      </c>
      <c r="F23" s="550">
        <v>79</v>
      </c>
      <c r="G23" s="1253"/>
      <c r="H23" s="398">
        <f t="shared" si="1"/>
        <v>0</v>
      </c>
      <c r="I23" s="1253"/>
    </row>
    <row r="24" spans="1:9" s="51" customFormat="1" ht="25.5">
      <c r="A24" s="84">
        <v>11</v>
      </c>
      <c r="B24" s="85"/>
      <c r="C24" s="588" t="s">
        <v>537</v>
      </c>
      <c r="D24" s="549" t="s">
        <v>536</v>
      </c>
      <c r="E24" s="147" t="s">
        <v>197</v>
      </c>
      <c r="F24" s="550">
        <v>404</v>
      </c>
      <c r="G24" s="1253"/>
      <c r="H24" s="398">
        <f t="shared" si="1"/>
        <v>0</v>
      </c>
      <c r="I24" s="1253"/>
    </row>
    <row r="25" spans="1:9" s="51" customFormat="1">
      <c r="A25" s="84">
        <v>12</v>
      </c>
      <c r="B25" s="85"/>
      <c r="C25" s="1359" t="s">
        <v>1804</v>
      </c>
      <c r="D25" s="312" t="s">
        <v>1805</v>
      </c>
      <c r="E25" s="147" t="s">
        <v>176</v>
      </c>
      <c r="F25" s="550">
        <v>67</v>
      </c>
      <c r="G25" s="1253"/>
      <c r="H25" s="398">
        <f t="shared" si="1"/>
        <v>0</v>
      </c>
      <c r="I25" s="1253"/>
    </row>
    <row r="26" spans="1:9" s="51" customFormat="1">
      <c r="A26" s="84">
        <v>13</v>
      </c>
      <c r="B26" s="85"/>
      <c r="C26" s="588" t="s">
        <v>540</v>
      </c>
      <c r="D26" s="549" t="s">
        <v>541</v>
      </c>
      <c r="E26" s="147" t="s">
        <v>176</v>
      </c>
      <c r="F26" s="550">
        <v>12</v>
      </c>
      <c r="G26" s="1253"/>
      <c r="H26" s="398">
        <f t="shared" si="1"/>
        <v>0</v>
      </c>
      <c r="I26" s="1253"/>
    </row>
    <row r="27" spans="1:9" s="51" customFormat="1">
      <c r="A27" s="92"/>
      <c r="B27" s="108"/>
      <c r="C27" s="53"/>
      <c r="D27" s="110"/>
      <c r="E27" s="95"/>
      <c r="F27" s="54"/>
      <c r="G27" s="96"/>
      <c r="H27" s="96"/>
      <c r="I27" s="96"/>
    </row>
    <row r="28" spans="1:9" s="51" customFormat="1">
      <c r="A28" s="92"/>
      <c r="B28" s="137">
        <v>452622</v>
      </c>
      <c r="C28" s="75"/>
      <c r="D28" s="553" t="s">
        <v>555</v>
      </c>
      <c r="E28" s="72"/>
      <c r="F28" s="53"/>
      <c r="G28" s="53"/>
      <c r="H28" s="80">
        <f>H30</f>
        <v>0</v>
      </c>
      <c r="I28" s="53"/>
    </row>
    <row r="29" spans="1:9" s="51" customFormat="1">
      <c r="A29" s="92"/>
      <c r="B29" s="137"/>
      <c r="C29" s="75"/>
      <c r="D29" s="76"/>
      <c r="E29" s="72"/>
      <c r="F29" s="53"/>
      <c r="G29" s="53"/>
      <c r="H29" s="53"/>
      <c r="I29" s="53"/>
    </row>
    <row r="30" spans="1:9" s="51" customFormat="1" ht="25.5">
      <c r="A30" s="138" t="s">
        <v>219</v>
      </c>
      <c r="B30" s="85"/>
      <c r="C30" s="548" t="s">
        <v>542</v>
      </c>
      <c r="D30" s="549" t="s">
        <v>543</v>
      </c>
      <c r="E30" s="147" t="s">
        <v>197</v>
      </c>
      <c r="F30" s="550">
        <v>79</v>
      </c>
      <c r="G30" s="1253"/>
      <c r="H30" s="398">
        <f>ROUND(F30*G30,2)</f>
        <v>0</v>
      </c>
      <c r="I30" s="1253"/>
    </row>
    <row r="31" spans="1:9" s="51" customFormat="1">
      <c r="A31" s="92"/>
      <c r="B31" s="100"/>
      <c r="C31" s="123"/>
      <c r="D31" s="115"/>
      <c r="E31" s="95"/>
      <c r="F31" s="54"/>
      <c r="G31" s="96"/>
      <c r="H31" s="54"/>
    </row>
    <row r="32" spans="1:9" s="51" customFormat="1" ht="15">
      <c r="A32" s="92"/>
      <c r="B32" s="95"/>
      <c r="C32" s="114"/>
      <c r="D32" s="103" t="s">
        <v>181</v>
      </c>
      <c r="E32" s="104"/>
      <c r="F32" s="105"/>
      <c r="G32" s="106"/>
      <c r="H32" s="107">
        <f>H28+H18+H9</f>
        <v>0</v>
      </c>
    </row>
    <row r="33" spans="1:8" s="51" customFormat="1">
      <c r="A33" s="92"/>
      <c r="B33" s="108"/>
      <c r="C33" s="109"/>
      <c r="D33" s="110"/>
      <c r="E33" s="92"/>
      <c r="F33" s="54"/>
      <c r="G33" s="96"/>
      <c r="H33" s="54"/>
    </row>
    <row r="34" spans="1:8" s="51" customFormat="1">
      <c r="A34" s="92"/>
      <c r="B34" s="108"/>
      <c r="C34" s="109"/>
      <c r="D34" s="53"/>
      <c r="E34" s="95"/>
      <c r="F34" s="54"/>
      <c r="G34" s="96"/>
      <c r="H34" s="54"/>
    </row>
    <row r="35" spans="1:8" s="51" customFormat="1">
      <c r="A35" s="92"/>
      <c r="B35" s="108"/>
      <c r="C35" s="109"/>
      <c r="D35" s="110"/>
      <c r="E35" s="95"/>
      <c r="F35" s="54"/>
      <c r="G35" s="96"/>
      <c r="H35" s="5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2" max="8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3">
    <tabColor rgb="FFFFFF99"/>
  </sheetPr>
  <dimension ref="A1:I35"/>
  <sheetViews>
    <sheetView view="pageBreakPreview" zoomScaleNormal="100" zoomScaleSheetLayoutView="100" workbookViewId="0">
      <selection activeCell="D38" sqref="D38"/>
    </sheetView>
  </sheetViews>
  <sheetFormatPr defaultRowHeight="12.75"/>
  <cols>
    <col min="1" max="1" width="5.28515625" style="133" customWidth="1"/>
    <col min="2" max="2" width="7.5703125" style="135" customWidth="1"/>
    <col min="3" max="3" width="12.7109375" style="133" customWidth="1"/>
    <col min="4" max="4" width="60.7109375" style="133" customWidth="1"/>
    <col min="5" max="5" width="5.28515625" style="135" customWidth="1"/>
    <col min="6" max="6" width="10.7109375" style="133" customWidth="1"/>
    <col min="7" max="7" width="12.7109375" style="133" customWidth="1"/>
    <col min="8" max="8" width="14.7109375" style="133" customWidth="1"/>
    <col min="9" max="9" width="22.7109375" style="55" customWidth="1"/>
    <col min="10" max="16384" width="9.140625" style="55"/>
  </cols>
  <sheetData>
    <row r="1" spans="1:9" ht="13.5" thickBot="1">
      <c r="A1" s="130" t="s">
        <v>156</v>
      </c>
      <c r="B1" s="131"/>
      <c r="C1" s="132" t="s">
        <v>2</v>
      </c>
      <c r="D1" s="132"/>
      <c r="E1" s="131"/>
      <c r="H1" s="134" t="s">
        <v>844</v>
      </c>
    </row>
    <row r="2" spans="1:9">
      <c r="A2" s="130"/>
      <c r="B2" s="131"/>
      <c r="C2" s="132"/>
      <c r="D2" s="132"/>
      <c r="E2" s="131"/>
      <c r="H2" s="132"/>
    </row>
    <row r="3" spans="1:9">
      <c r="A3" s="130" t="s">
        <v>158</v>
      </c>
      <c r="B3" s="131"/>
      <c r="C3" s="132" t="s">
        <v>89</v>
      </c>
      <c r="D3" s="132"/>
      <c r="E3" s="131"/>
      <c r="H3" s="132"/>
    </row>
    <row r="4" spans="1:9" s="51" customFormat="1" ht="15">
      <c r="A4" s="65" t="s">
        <v>183</v>
      </c>
      <c r="B4" s="135"/>
      <c r="C4" s="539" t="s">
        <v>88</v>
      </c>
      <c r="D4" s="133"/>
      <c r="E4" s="135"/>
      <c r="F4" s="133"/>
      <c r="G4" s="133"/>
      <c r="H4" s="133"/>
    </row>
    <row r="5" spans="1:9" s="68" customFormat="1" ht="13.5" thickBot="1">
      <c r="A5" s="1690"/>
      <c r="B5" s="1690"/>
      <c r="C5" s="1690"/>
      <c r="D5" s="1690"/>
      <c r="E5" s="1690"/>
      <c r="F5" s="1690"/>
      <c r="G5" s="1690"/>
      <c r="H5" s="1690"/>
    </row>
    <row r="6" spans="1:9" s="51" customFormat="1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s="51" customFormat="1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SUM(H11:H16)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5.5">
      <c r="A11" s="249">
        <v>1</v>
      </c>
      <c r="B11" s="259"/>
      <c r="C11" s="548" t="s">
        <v>521</v>
      </c>
      <c r="D11" s="549" t="s">
        <v>522</v>
      </c>
      <c r="E11" s="249" t="s">
        <v>197</v>
      </c>
      <c r="F11" s="398">
        <v>92</v>
      </c>
      <c r="G11" s="1262"/>
      <c r="H11" s="398">
        <f>ROUND(F11*G11,2)</f>
        <v>0</v>
      </c>
      <c r="I11" s="1262"/>
    </row>
    <row r="12" spans="1:9" s="51" customFormat="1" ht="25.5">
      <c r="A12" s="249">
        <v>2</v>
      </c>
      <c r="B12" s="259"/>
      <c r="C12" s="548" t="s">
        <v>523</v>
      </c>
      <c r="D12" s="549" t="s">
        <v>524</v>
      </c>
      <c r="E12" s="249" t="s">
        <v>197</v>
      </c>
      <c r="F12" s="398">
        <v>92</v>
      </c>
      <c r="G12" s="1262"/>
      <c r="H12" s="398">
        <f t="shared" ref="H12:H16" si="0">ROUND(F12*G12,2)</f>
        <v>0</v>
      </c>
      <c r="I12" s="1262"/>
    </row>
    <row r="13" spans="1:9" s="51" customFormat="1" ht="25.5">
      <c r="A13" s="249">
        <v>3</v>
      </c>
      <c r="B13" s="259"/>
      <c r="C13" s="588" t="s">
        <v>525</v>
      </c>
      <c r="D13" s="549" t="s">
        <v>526</v>
      </c>
      <c r="E13" s="249" t="s">
        <v>176</v>
      </c>
      <c r="F13" s="398">
        <v>82</v>
      </c>
      <c r="G13" s="1262"/>
      <c r="H13" s="398">
        <f t="shared" si="0"/>
        <v>0</v>
      </c>
      <c r="I13" s="1262"/>
    </row>
    <row r="14" spans="1:9" s="51" customFormat="1">
      <c r="A14" s="249">
        <v>4</v>
      </c>
      <c r="B14" s="259"/>
      <c r="C14" s="548" t="s">
        <v>460</v>
      </c>
      <c r="D14" s="549" t="s">
        <v>527</v>
      </c>
      <c r="E14" s="249" t="s">
        <v>462</v>
      </c>
      <c r="F14" s="398">
        <v>138.41</v>
      </c>
      <c r="G14" s="1262"/>
      <c r="H14" s="398">
        <f t="shared" si="0"/>
        <v>0</v>
      </c>
      <c r="I14" s="1262"/>
    </row>
    <row r="15" spans="1:9" s="51" customFormat="1">
      <c r="A15" s="249">
        <v>5</v>
      </c>
      <c r="B15" s="259"/>
      <c r="C15" s="548" t="s">
        <v>528</v>
      </c>
      <c r="D15" s="549" t="s">
        <v>529</v>
      </c>
      <c r="E15" s="249" t="s">
        <v>197</v>
      </c>
      <c r="F15" s="398">
        <v>254</v>
      </c>
      <c r="G15" s="1262"/>
      <c r="H15" s="398">
        <f t="shared" si="0"/>
        <v>0</v>
      </c>
      <c r="I15" s="1262"/>
    </row>
    <row r="16" spans="1:9" s="51" customFormat="1">
      <c r="A16" s="249">
        <v>6</v>
      </c>
      <c r="B16" s="259"/>
      <c r="C16" s="548" t="s">
        <v>453</v>
      </c>
      <c r="D16" s="549" t="s">
        <v>530</v>
      </c>
      <c r="E16" s="249" t="s">
        <v>176</v>
      </c>
      <c r="F16" s="398">
        <v>86</v>
      </c>
      <c r="G16" s="1262"/>
      <c r="H16" s="398">
        <f t="shared" si="0"/>
        <v>0</v>
      </c>
      <c r="I16" s="1262"/>
    </row>
    <row r="17" spans="1:9" s="51" customFormat="1">
      <c r="A17" s="72"/>
      <c r="B17" s="70"/>
      <c r="C17" s="589"/>
      <c r="D17" s="590"/>
      <c r="E17" s="72"/>
      <c r="F17" s="530"/>
      <c r="G17" s="530"/>
      <c r="H17" s="530"/>
      <c r="I17" s="530"/>
    </row>
    <row r="18" spans="1:9" s="545" customFormat="1" ht="25.5">
      <c r="A18" s="540"/>
      <c r="B18" s="541">
        <v>452331</v>
      </c>
      <c r="C18" s="540"/>
      <c r="D18" s="542" t="s">
        <v>554</v>
      </c>
      <c r="E18" s="543"/>
      <c r="F18" s="540"/>
      <c r="G18" s="540"/>
      <c r="H18" s="544">
        <f>SUM(H20:H26)</f>
        <v>0</v>
      </c>
      <c r="I18" s="540"/>
    </row>
    <row r="19" spans="1:9" s="51" customFormat="1">
      <c r="A19" s="176"/>
      <c r="B19" s="97"/>
      <c r="C19" s="177"/>
      <c r="D19" s="178"/>
      <c r="E19" s="546"/>
      <c r="F19" s="547"/>
      <c r="G19" s="79"/>
      <c r="H19" s="79"/>
      <c r="I19" s="79"/>
    </row>
    <row r="20" spans="1:9" s="51" customFormat="1">
      <c r="A20" s="84">
        <v>7</v>
      </c>
      <c r="B20" s="85"/>
      <c r="C20" s="548" t="s">
        <v>531</v>
      </c>
      <c r="D20" s="549" t="s">
        <v>532</v>
      </c>
      <c r="E20" s="147" t="s">
        <v>197</v>
      </c>
      <c r="F20" s="550">
        <v>92</v>
      </c>
      <c r="G20" s="1253"/>
      <c r="H20" s="398">
        <f>ROUND(F20*G20,2)</f>
        <v>0</v>
      </c>
      <c r="I20" s="1253"/>
    </row>
    <row r="21" spans="1:9" s="51" customFormat="1" ht="25.5">
      <c r="A21" s="84">
        <v>8</v>
      </c>
      <c r="B21" s="85"/>
      <c r="C21" s="548" t="s">
        <v>533</v>
      </c>
      <c r="D21" s="549" t="s">
        <v>534</v>
      </c>
      <c r="E21" s="147" t="s">
        <v>197</v>
      </c>
      <c r="F21" s="550">
        <v>92</v>
      </c>
      <c r="G21" s="1253"/>
      <c r="H21" s="398">
        <f t="shared" ref="H21:H26" si="1">ROUND(F21*G21,2)</f>
        <v>0</v>
      </c>
      <c r="I21" s="1253"/>
    </row>
    <row r="22" spans="1:9" s="51" customFormat="1" ht="25.5">
      <c r="A22" s="84">
        <v>9</v>
      </c>
      <c r="B22" s="85"/>
      <c r="C22" s="548" t="s">
        <v>470</v>
      </c>
      <c r="D22" s="549" t="s">
        <v>535</v>
      </c>
      <c r="E22" s="147" t="s">
        <v>197</v>
      </c>
      <c r="F22" s="550">
        <v>416</v>
      </c>
      <c r="G22" s="1253"/>
      <c r="H22" s="398">
        <f t="shared" si="1"/>
        <v>0</v>
      </c>
      <c r="I22" s="1253"/>
    </row>
    <row r="23" spans="1:9" s="51" customFormat="1" ht="25.5">
      <c r="A23" s="84">
        <v>10</v>
      </c>
      <c r="B23" s="85"/>
      <c r="C23" s="588" t="s">
        <v>472</v>
      </c>
      <c r="D23" s="549" t="s">
        <v>536</v>
      </c>
      <c r="E23" s="147" t="s">
        <v>197</v>
      </c>
      <c r="F23" s="550">
        <v>92</v>
      </c>
      <c r="G23" s="1253"/>
      <c r="H23" s="398">
        <f t="shared" si="1"/>
        <v>0</v>
      </c>
      <c r="I23" s="1253"/>
    </row>
    <row r="24" spans="1:9" s="51" customFormat="1" ht="25.5">
      <c r="A24" s="84">
        <v>11</v>
      </c>
      <c r="B24" s="85"/>
      <c r="C24" s="588" t="s">
        <v>537</v>
      </c>
      <c r="D24" s="549" t="s">
        <v>536</v>
      </c>
      <c r="E24" s="147" t="s">
        <v>197</v>
      </c>
      <c r="F24" s="550">
        <v>324</v>
      </c>
      <c r="G24" s="1253"/>
      <c r="H24" s="398">
        <f t="shared" si="1"/>
        <v>0</v>
      </c>
      <c r="I24" s="1253"/>
    </row>
    <row r="25" spans="1:9" s="51" customFormat="1">
      <c r="A25" s="84">
        <v>12</v>
      </c>
      <c r="B25" s="85"/>
      <c r="C25" s="1359" t="s">
        <v>1804</v>
      </c>
      <c r="D25" s="312" t="s">
        <v>1805</v>
      </c>
      <c r="E25" s="147" t="s">
        <v>176</v>
      </c>
      <c r="F25" s="550">
        <v>65</v>
      </c>
      <c r="G25" s="1253"/>
      <c r="H25" s="398">
        <f t="shared" si="1"/>
        <v>0</v>
      </c>
      <c r="I25" s="1253"/>
    </row>
    <row r="26" spans="1:9" s="51" customFormat="1">
      <c r="A26" s="84">
        <v>13</v>
      </c>
      <c r="B26" s="85"/>
      <c r="C26" s="588" t="s">
        <v>540</v>
      </c>
      <c r="D26" s="549" t="s">
        <v>541</v>
      </c>
      <c r="E26" s="147" t="s">
        <v>176</v>
      </c>
      <c r="F26" s="550">
        <v>17</v>
      </c>
      <c r="G26" s="1253"/>
      <c r="H26" s="398">
        <f t="shared" si="1"/>
        <v>0</v>
      </c>
      <c r="I26" s="1253"/>
    </row>
    <row r="27" spans="1:9" s="51" customFormat="1">
      <c r="A27" s="92"/>
      <c r="B27" s="108"/>
      <c r="C27" s="53"/>
      <c r="D27" s="110"/>
      <c r="E27" s="95"/>
      <c r="F27" s="54"/>
      <c r="G27" s="96"/>
      <c r="H27" s="96"/>
      <c r="I27" s="96"/>
    </row>
    <row r="28" spans="1:9" s="51" customFormat="1">
      <c r="A28" s="92"/>
      <c r="B28" s="137">
        <v>452622</v>
      </c>
      <c r="C28" s="75"/>
      <c r="D28" s="553" t="s">
        <v>555</v>
      </c>
      <c r="E28" s="72"/>
      <c r="F28" s="53"/>
      <c r="G28" s="53"/>
      <c r="H28" s="80">
        <f>H30</f>
        <v>0</v>
      </c>
      <c r="I28" s="53"/>
    </row>
    <row r="29" spans="1:9" s="51" customFormat="1">
      <c r="A29" s="92"/>
      <c r="B29" s="137"/>
      <c r="C29" s="75"/>
      <c r="D29" s="76"/>
      <c r="E29" s="72"/>
      <c r="F29" s="53"/>
      <c r="G29" s="53"/>
      <c r="H29" s="53"/>
      <c r="I29" s="53"/>
    </row>
    <row r="30" spans="1:9" s="51" customFormat="1" ht="25.5">
      <c r="A30" s="138" t="s">
        <v>219</v>
      </c>
      <c r="B30" s="85"/>
      <c r="C30" s="548" t="s">
        <v>542</v>
      </c>
      <c r="D30" s="549" t="s">
        <v>543</v>
      </c>
      <c r="E30" s="147" t="s">
        <v>197</v>
      </c>
      <c r="F30" s="550">
        <v>92</v>
      </c>
      <c r="G30" s="1253"/>
      <c r="H30" s="398">
        <f>ROUND(F30*G30,2)</f>
        <v>0</v>
      </c>
      <c r="I30" s="1253"/>
    </row>
    <row r="31" spans="1:9" s="51" customFormat="1">
      <c r="A31" s="92"/>
      <c r="B31" s="100"/>
      <c r="C31" s="123"/>
      <c r="D31" s="115"/>
      <c r="E31" s="95"/>
      <c r="F31" s="54"/>
      <c r="G31" s="96"/>
      <c r="H31" s="54"/>
      <c r="I31" s="96"/>
    </row>
    <row r="32" spans="1:9" s="51" customFormat="1" ht="15">
      <c r="A32" s="92"/>
      <c r="B32" s="95"/>
      <c r="C32" s="114"/>
      <c r="D32" s="103" t="s">
        <v>181</v>
      </c>
      <c r="E32" s="104"/>
      <c r="F32" s="105"/>
      <c r="G32" s="106"/>
      <c r="H32" s="107">
        <f>H28+H18+H9</f>
        <v>0</v>
      </c>
    </row>
    <row r="33" spans="1:8" s="51" customFormat="1">
      <c r="A33" s="92"/>
      <c r="B33" s="108"/>
      <c r="C33" s="109"/>
      <c r="D33" s="110"/>
      <c r="E33" s="92"/>
      <c r="F33" s="54"/>
      <c r="G33" s="96"/>
      <c r="H33" s="54"/>
    </row>
    <row r="34" spans="1:8" s="51" customFormat="1">
      <c r="A34" s="92"/>
      <c r="B34" s="108"/>
      <c r="C34" s="109"/>
      <c r="D34" s="53"/>
      <c r="E34" s="95"/>
      <c r="F34" s="54"/>
      <c r="G34" s="96"/>
      <c r="H34" s="54"/>
    </row>
    <row r="35" spans="1:8" s="51" customFormat="1">
      <c r="A35" s="92"/>
      <c r="B35" s="108"/>
      <c r="C35" s="109"/>
      <c r="D35" s="110"/>
      <c r="E35" s="95"/>
      <c r="F35" s="54"/>
      <c r="G35" s="96"/>
      <c r="H35" s="5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4">
    <tabColor rgb="FFFFFF99"/>
  </sheetPr>
  <dimension ref="A1:I35"/>
  <sheetViews>
    <sheetView view="pageBreakPreview" topLeftCell="A25" zoomScaleNormal="100" zoomScaleSheetLayoutView="100" workbookViewId="0">
      <selection activeCell="D20" sqref="D20"/>
    </sheetView>
  </sheetViews>
  <sheetFormatPr defaultRowHeight="12.75"/>
  <cols>
    <col min="1" max="1" width="5.28515625" style="133" customWidth="1"/>
    <col min="2" max="2" width="7.5703125" style="135" customWidth="1"/>
    <col min="3" max="3" width="12.7109375" style="133" customWidth="1"/>
    <col min="4" max="4" width="60.7109375" style="133" customWidth="1"/>
    <col min="5" max="5" width="5.28515625" style="135" customWidth="1"/>
    <col min="6" max="6" width="10.7109375" style="133" customWidth="1"/>
    <col min="7" max="7" width="12.7109375" style="133" customWidth="1"/>
    <col min="8" max="8" width="14.7109375" style="133" customWidth="1"/>
    <col min="9" max="9" width="22.7109375" style="55" customWidth="1"/>
    <col min="10" max="16384" width="9.140625" style="55"/>
  </cols>
  <sheetData>
    <row r="1" spans="1:9" ht="13.5" thickBot="1">
      <c r="A1" s="130" t="s">
        <v>156</v>
      </c>
      <c r="B1" s="131"/>
      <c r="C1" s="132" t="s">
        <v>2</v>
      </c>
      <c r="D1" s="132"/>
      <c r="E1" s="131"/>
      <c r="H1" s="134" t="s">
        <v>844</v>
      </c>
    </row>
    <row r="2" spans="1:9">
      <c r="A2" s="130"/>
      <c r="B2" s="131"/>
      <c r="C2" s="132"/>
      <c r="D2" s="132"/>
      <c r="E2" s="131"/>
      <c r="H2" s="132"/>
    </row>
    <row r="3" spans="1:9">
      <c r="A3" s="130" t="s">
        <v>158</v>
      </c>
      <c r="B3" s="131"/>
      <c r="C3" s="132" t="s">
        <v>91</v>
      </c>
      <c r="D3" s="132"/>
      <c r="E3" s="131"/>
      <c r="H3" s="132"/>
    </row>
    <row r="4" spans="1:9" s="51" customFormat="1" ht="15">
      <c r="A4" s="65" t="s">
        <v>183</v>
      </c>
      <c r="B4" s="135"/>
      <c r="C4" s="539" t="s">
        <v>90</v>
      </c>
      <c r="D4" s="133"/>
      <c r="E4" s="135"/>
      <c r="F4" s="133"/>
      <c r="G4" s="133"/>
      <c r="H4" s="133"/>
    </row>
    <row r="5" spans="1:9" s="68" customFormat="1" ht="13.5" thickBot="1">
      <c r="A5" s="1690"/>
      <c r="B5" s="1690"/>
      <c r="C5" s="1690"/>
      <c r="D5" s="1690"/>
      <c r="E5" s="1690"/>
      <c r="F5" s="1690"/>
      <c r="G5" s="1690"/>
      <c r="H5" s="1690"/>
    </row>
    <row r="6" spans="1:9" s="51" customFormat="1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s="51" customFormat="1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SUM(H11:H16)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5.5">
      <c r="A11" s="249">
        <v>1</v>
      </c>
      <c r="B11" s="259"/>
      <c r="C11" s="548" t="s">
        <v>521</v>
      </c>
      <c r="D11" s="549" t="s">
        <v>522</v>
      </c>
      <c r="E11" s="249" t="s">
        <v>197</v>
      </c>
      <c r="F11" s="398">
        <v>127</v>
      </c>
      <c r="G11" s="1262"/>
      <c r="H11" s="398">
        <f>ROUND(F11*G11,2)</f>
        <v>0</v>
      </c>
      <c r="I11" s="1262"/>
    </row>
    <row r="12" spans="1:9" s="51" customFormat="1" ht="25.5">
      <c r="A12" s="249">
        <v>2</v>
      </c>
      <c r="B12" s="259"/>
      <c r="C12" s="548" t="s">
        <v>523</v>
      </c>
      <c r="D12" s="549" t="s">
        <v>524</v>
      </c>
      <c r="E12" s="249" t="s">
        <v>197</v>
      </c>
      <c r="F12" s="398">
        <v>127</v>
      </c>
      <c r="G12" s="1262"/>
      <c r="H12" s="398">
        <f t="shared" ref="H12:H16" si="0">ROUND(F12*G12,2)</f>
        <v>0</v>
      </c>
      <c r="I12" s="1262"/>
    </row>
    <row r="13" spans="1:9" s="51" customFormat="1" ht="25.5">
      <c r="A13" s="249">
        <v>3</v>
      </c>
      <c r="B13" s="259"/>
      <c r="C13" s="588" t="s">
        <v>525</v>
      </c>
      <c r="D13" s="549" t="s">
        <v>526</v>
      </c>
      <c r="E13" s="249" t="s">
        <v>176</v>
      </c>
      <c r="F13" s="398">
        <v>70</v>
      </c>
      <c r="G13" s="1262"/>
      <c r="H13" s="398">
        <f t="shared" si="0"/>
        <v>0</v>
      </c>
      <c r="I13" s="1262"/>
    </row>
    <row r="14" spans="1:9" s="51" customFormat="1">
      <c r="A14" s="249">
        <v>4</v>
      </c>
      <c r="B14" s="259"/>
      <c r="C14" s="548" t="s">
        <v>460</v>
      </c>
      <c r="D14" s="549" t="s">
        <v>527</v>
      </c>
      <c r="E14" s="249" t="s">
        <v>462</v>
      </c>
      <c r="F14" s="398">
        <v>173.14500000000001</v>
      </c>
      <c r="G14" s="1262"/>
      <c r="H14" s="398">
        <f t="shared" si="0"/>
        <v>0</v>
      </c>
      <c r="I14" s="1262"/>
    </row>
    <row r="15" spans="1:9" s="51" customFormat="1">
      <c r="A15" s="249">
        <v>5</v>
      </c>
      <c r="B15" s="259"/>
      <c r="C15" s="548" t="s">
        <v>528</v>
      </c>
      <c r="D15" s="549" t="s">
        <v>529</v>
      </c>
      <c r="E15" s="249" t="s">
        <v>197</v>
      </c>
      <c r="F15" s="398">
        <v>304</v>
      </c>
      <c r="G15" s="1262"/>
      <c r="H15" s="398">
        <f t="shared" si="0"/>
        <v>0</v>
      </c>
      <c r="I15" s="1262"/>
    </row>
    <row r="16" spans="1:9" s="51" customFormat="1">
      <c r="A16" s="249">
        <v>6</v>
      </c>
      <c r="B16" s="259"/>
      <c r="C16" s="548" t="s">
        <v>453</v>
      </c>
      <c r="D16" s="549" t="s">
        <v>530</v>
      </c>
      <c r="E16" s="249" t="s">
        <v>176</v>
      </c>
      <c r="F16" s="398">
        <v>75</v>
      </c>
      <c r="G16" s="1262"/>
      <c r="H16" s="398">
        <f t="shared" si="0"/>
        <v>0</v>
      </c>
      <c r="I16" s="1262"/>
    </row>
    <row r="17" spans="1:9" s="51" customFormat="1">
      <c r="A17" s="72"/>
      <c r="B17" s="70"/>
      <c r="C17" s="589"/>
      <c r="D17" s="590"/>
      <c r="E17" s="72"/>
      <c r="F17" s="530"/>
      <c r="G17" s="555"/>
      <c r="H17" s="530"/>
      <c r="I17" s="555"/>
    </row>
    <row r="18" spans="1:9" s="545" customFormat="1" ht="25.5">
      <c r="A18" s="540"/>
      <c r="B18" s="541">
        <v>452331</v>
      </c>
      <c r="C18" s="540"/>
      <c r="D18" s="542" t="s">
        <v>554</v>
      </c>
      <c r="E18" s="543"/>
      <c r="F18" s="540"/>
      <c r="G18" s="540"/>
      <c r="H18" s="544">
        <f>SUM(H20:H26)</f>
        <v>0</v>
      </c>
      <c r="I18" s="540"/>
    </row>
    <row r="19" spans="1:9" s="51" customFormat="1">
      <c r="A19" s="176"/>
      <c r="B19" s="97"/>
      <c r="C19" s="177"/>
      <c r="D19" s="178"/>
      <c r="E19" s="546"/>
      <c r="F19" s="547"/>
      <c r="G19" s="79"/>
      <c r="H19" s="79"/>
      <c r="I19" s="79"/>
    </row>
    <row r="20" spans="1:9" s="51" customFormat="1">
      <c r="A20" s="84">
        <v>7</v>
      </c>
      <c r="B20" s="85"/>
      <c r="C20" s="548" t="s">
        <v>531</v>
      </c>
      <c r="D20" s="549" t="s">
        <v>532</v>
      </c>
      <c r="E20" s="147" t="s">
        <v>197</v>
      </c>
      <c r="F20" s="550">
        <v>127</v>
      </c>
      <c r="G20" s="1253"/>
      <c r="H20" s="398">
        <f>ROUND(F20*G20,2)</f>
        <v>0</v>
      </c>
      <c r="I20" s="1253"/>
    </row>
    <row r="21" spans="1:9" s="51" customFormat="1" ht="25.5">
      <c r="A21" s="84">
        <v>8</v>
      </c>
      <c r="B21" s="85"/>
      <c r="C21" s="548" t="s">
        <v>533</v>
      </c>
      <c r="D21" s="549" t="s">
        <v>534</v>
      </c>
      <c r="E21" s="147" t="s">
        <v>197</v>
      </c>
      <c r="F21" s="550">
        <v>127</v>
      </c>
      <c r="G21" s="1253"/>
      <c r="H21" s="398">
        <f t="shared" ref="H21:H26" si="1">ROUND(F21*G21,2)</f>
        <v>0</v>
      </c>
      <c r="I21" s="1253"/>
    </row>
    <row r="22" spans="1:9" s="51" customFormat="1" ht="25.5">
      <c r="A22" s="84">
        <v>9</v>
      </c>
      <c r="B22" s="85"/>
      <c r="C22" s="548" t="s">
        <v>470</v>
      </c>
      <c r="D22" s="549" t="s">
        <v>535</v>
      </c>
      <c r="E22" s="147" t="s">
        <v>197</v>
      </c>
      <c r="F22" s="550">
        <v>481</v>
      </c>
      <c r="G22" s="1253"/>
      <c r="H22" s="398">
        <f t="shared" si="1"/>
        <v>0</v>
      </c>
      <c r="I22" s="1253"/>
    </row>
    <row r="23" spans="1:9" s="51" customFormat="1" ht="25.5">
      <c r="A23" s="84">
        <v>10</v>
      </c>
      <c r="B23" s="85"/>
      <c r="C23" s="588" t="s">
        <v>472</v>
      </c>
      <c r="D23" s="549" t="s">
        <v>536</v>
      </c>
      <c r="E23" s="147" t="s">
        <v>197</v>
      </c>
      <c r="F23" s="550">
        <v>127</v>
      </c>
      <c r="G23" s="1253"/>
      <c r="H23" s="398">
        <f t="shared" si="1"/>
        <v>0</v>
      </c>
      <c r="I23" s="1253"/>
    </row>
    <row r="24" spans="1:9" s="51" customFormat="1" ht="25.5">
      <c r="A24" s="84">
        <v>11</v>
      </c>
      <c r="B24" s="85"/>
      <c r="C24" s="588" t="s">
        <v>537</v>
      </c>
      <c r="D24" s="549" t="s">
        <v>536</v>
      </c>
      <c r="E24" s="147" t="s">
        <v>197</v>
      </c>
      <c r="F24" s="550">
        <v>354</v>
      </c>
      <c r="G24" s="1253"/>
      <c r="H24" s="398">
        <f t="shared" si="1"/>
        <v>0</v>
      </c>
      <c r="I24" s="1253"/>
    </row>
    <row r="25" spans="1:9" s="51" customFormat="1">
      <c r="A25" s="84">
        <v>12</v>
      </c>
      <c r="B25" s="85"/>
      <c r="C25" s="1359" t="s">
        <v>1804</v>
      </c>
      <c r="D25" s="312" t="s">
        <v>1805</v>
      </c>
      <c r="E25" s="147" t="s">
        <v>176</v>
      </c>
      <c r="F25" s="550">
        <v>48</v>
      </c>
      <c r="G25" s="1253"/>
      <c r="H25" s="398">
        <f t="shared" si="1"/>
        <v>0</v>
      </c>
      <c r="I25" s="1253"/>
    </row>
    <row r="26" spans="1:9" s="51" customFormat="1">
      <c r="A26" s="84">
        <v>13</v>
      </c>
      <c r="B26" s="85"/>
      <c r="C26" s="588" t="s">
        <v>540</v>
      </c>
      <c r="D26" s="549" t="s">
        <v>541</v>
      </c>
      <c r="E26" s="147" t="s">
        <v>176</v>
      </c>
      <c r="F26" s="550">
        <v>22</v>
      </c>
      <c r="G26" s="1253"/>
      <c r="H26" s="398">
        <f t="shared" si="1"/>
        <v>0</v>
      </c>
      <c r="I26" s="1253"/>
    </row>
    <row r="27" spans="1:9" s="51" customFormat="1">
      <c r="A27" s="92"/>
      <c r="B27" s="108"/>
      <c r="C27" s="53"/>
      <c r="D27" s="110"/>
      <c r="E27" s="95"/>
      <c r="F27" s="54"/>
      <c r="G27" s="96"/>
      <c r="H27" s="96"/>
      <c r="I27" s="96"/>
    </row>
    <row r="28" spans="1:9" s="51" customFormat="1">
      <c r="A28" s="92"/>
      <c r="B28" s="137">
        <v>452622</v>
      </c>
      <c r="C28" s="75"/>
      <c r="D28" s="553" t="s">
        <v>555</v>
      </c>
      <c r="E28" s="72"/>
      <c r="F28" s="53"/>
      <c r="G28" s="53"/>
      <c r="H28" s="80">
        <f>H30</f>
        <v>0</v>
      </c>
      <c r="I28" s="53"/>
    </row>
    <row r="29" spans="1:9" s="51" customFormat="1">
      <c r="A29" s="92"/>
      <c r="B29" s="137"/>
      <c r="C29" s="75"/>
      <c r="D29" s="76"/>
      <c r="E29" s="72"/>
      <c r="F29" s="53"/>
      <c r="G29" s="53"/>
      <c r="H29" s="53"/>
      <c r="I29" s="53"/>
    </row>
    <row r="30" spans="1:9" s="51" customFormat="1" ht="25.5">
      <c r="A30" s="138" t="s">
        <v>219</v>
      </c>
      <c r="B30" s="85"/>
      <c r="C30" s="548" t="s">
        <v>542</v>
      </c>
      <c r="D30" s="549" t="s">
        <v>543</v>
      </c>
      <c r="E30" s="147" t="s">
        <v>197</v>
      </c>
      <c r="F30" s="550">
        <v>127</v>
      </c>
      <c r="G30" s="1253"/>
      <c r="H30" s="398">
        <f>ROUND(F30*G30,2)</f>
        <v>0</v>
      </c>
      <c r="I30" s="1253"/>
    </row>
    <row r="31" spans="1:9" s="51" customFormat="1">
      <c r="A31" s="92"/>
      <c r="B31" s="100"/>
      <c r="C31" s="123"/>
      <c r="D31" s="115"/>
      <c r="E31" s="95"/>
      <c r="F31" s="54"/>
      <c r="G31" s="96"/>
      <c r="H31" s="54"/>
    </row>
    <row r="32" spans="1:9" s="51" customFormat="1" ht="15">
      <c r="A32" s="92"/>
      <c r="B32" s="95"/>
      <c r="C32" s="114"/>
      <c r="D32" s="103" t="s">
        <v>181</v>
      </c>
      <c r="E32" s="104"/>
      <c r="F32" s="105"/>
      <c r="G32" s="106"/>
      <c r="H32" s="107">
        <f>H28+H18+H9</f>
        <v>0</v>
      </c>
    </row>
    <row r="33" spans="1:8" s="51" customFormat="1">
      <c r="A33" s="92"/>
      <c r="B33" s="108"/>
      <c r="C33" s="109"/>
      <c r="D33" s="110"/>
      <c r="E33" s="92"/>
      <c r="F33" s="54"/>
      <c r="G33" s="96"/>
      <c r="H33" s="54"/>
    </row>
    <row r="34" spans="1:8" s="51" customFormat="1">
      <c r="A34" s="92"/>
      <c r="B34" s="108"/>
      <c r="C34" s="109"/>
      <c r="D34" s="53"/>
      <c r="E34" s="95"/>
      <c r="F34" s="54"/>
      <c r="G34" s="96"/>
      <c r="H34" s="54"/>
    </row>
    <row r="35" spans="1:8" s="51" customFormat="1">
      <c r="A35" s="92"/>
      <c r="B35" s="108"/>
      <c r="C35" s="109"/>
      <c r="D35" s="110"/>
      <c r="E35" s="95"/>
      <c r="F35" s="54"/>
      <c r="G35" s="96"/>
      <c r="H35" s="5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colBreaks count="1" manualBreakCount="1">
    <brk id="9" max="48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5">
    <tabColor rgb="FFFFFF99"/>
  </sheetPr>
  <dimension ref="A1:I181"/>
  <sheetViews>
    <sheetView view="pageBreakPreview" topLeftCell="A43" zoomScaleNormal="115" zoomScaleSheetLayoutView="100" workbookViewId="0">
      <selection activeCell="D54" sqref="D54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75" customFormat="1" thickBot="1">
      <c r="A1" s="570" t="s">
        <v>156</v>
      </c>
      <c r="B1" s="571"/>
      <c r="C1" s="572" t="s">
        <v>2</v>
      </c>
      <c r="D1" s="572"/>
      <c r="E1" s="571"/>
      <c r="F1" s="573"/>
      <c r="G1" s="573"/>
      <c r="H1" s="574" t="s">
        <v>844</v>
      </c>
    </row>
    <row r="2" spans="1:9" s="575" customFormat="1" ht="12.75">
      <c r="A2" s="570"/>
      <c r="B2" s="571"/>
      <c r="C2" s="572"/>
      <c r="D2" s="572"/>
      <c r="E2" s="571"/>
      <c r="F2" s="573"/>
      <c r="G2" s="573"/>
      <c r="H2" s="572"/>
    </row>
    <row r="3" spans="1:9" s="575" customFormat="1" ht="12.75">
      <c r="A3" s="570" t="s">
        <v>158</v>
      </c>
      <c r="B3" s="571"/>
      <c r="C3" s="572" t="s">
        <v>92</v>
      </c>
      <c r="D3" s="572"/>
      <c r="E3" s="571"/>
      <c r="F3" s="573"/>
      <c r="G3" s="573"/>
      <c r="H3" s="572"/>
    </row>
    <row r="4" spans="1:9" ht="15">
      <c r="A4" s="65" t="s">
        <v>183</v>
      </c>
      <c r="B4" s="576"/>
      <c r="C4" s="577" t="s">
        <v>588</v>
      </c>
      <c r="D4" s="573"/>
      <c r="E4" s="576"/>
      <c r="F4" s="573"/>
      <c r="G4" s="573"/>
      <c r="H4" s="57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545" customFormat="1" ht="13.5" customHeight="1">
      <c r="A9" s="540"/>
      <c r="B9" s="1473">
        <v>451111</v>
      </c>
      <c r="C9" s="540"/>
      <c r="D9" s="578" t="s">
        <v>553</v>
      </c>
      <c r="E9" s="543"/>
      <c r="F9" s="540"/>
      <c r="G9" s="540"/>
      <c r="H9" s="544">
        <f>SUM(H11:H17)</f>
        <v>0</v>
      </c>
    </row>
    <row r="10" spans="1:9" ht="12.75">
      <c r="A10" s="53"/>
      <c r="B10" s="70"/>
      <c r="C10" s="71"/>
      <c r="D10" s="71"/>
      <c r="F10" s="53"/>
      <c r="G10" s="53"/>
      <c r="H10" s="53"/>
    </row>
    <row r="11" spans="1:9" ht="25.5">
      <c r="A11" s="249">
        <v>1</v>
      </c>
      <c r="B11" s="259"/>
      <c r="C11" s="1474" t="s">
        <v>455</v>
      </c>
      <c r="D11" s="579" t="s">
        <v>589</v>
      </c>
      <c r="E11" s="249" t="s">
        <v>197</v>
      </c>
      <c r="F11" s="398">
        <v>2150</v>
      </c>
      <c r="G11" s="1262"/>
      <c r="H11" s="398">
        <f>ROUND(F11*G11,2)</f>
        <v>0</v>
      </c>
      <c r="I11" s="1262"/>
    </row>
    <row r="12" spans="1:9" ht="25.5">
      <c r="A12" s="249">
        <v>2</v>
      </c>
      <c r="B12" s="259"/>
      <c r="C12" s="1497" t="s">
        <v>590</v>
      </c>
      <c r="D12" s="580" t="s">
        <v>591</v>
      </c>
      <c r="E12" s="249" t="s">
        <v>197</v>
      </c>
      <c r="F12" s="398">
        <v>482</v>
      </c>
      <c r="G12" s="1262"/>
      <c r="H12" s="398">
        <f t="shared" ref="H12:H17" si="0">ROUND(F12*G12,2)</f>
        <v>0</v>
      </c>
      <c r="I12" s="1262"/>
    </row>
    <row r="13" spans="1:9" ht="25.5">
      <c r="A13" s="249">
        <v>3</v>
      </c>
      <c r="B13" s="259"/>
      <c r="C13" s="1474" t="s">
        <v>521</v>
      </c>
      <c r="D13" s="579" t="s">
        <v>522</v>
      </c>
      <c r="E13" s="249" t="s">
        <v>197</v>
      </c>
      <c r="F13" s="398">
        <v>2615</v>
      </c>
      <c r="G13" s="1262"/>
      <c r="H13" s="398">
        <f t="shared" si="0"/>
        <v>0</v>
      </c>
      <c r="I13" s="1262"/>
    </row>
    <row r="14" spans="1:9" ht="25.5">
      <c r="A14" s="249">
        <v>4</v>
      </c>
      <c r="B14" s="259"/>
      <c r="C14" s="1474" t="s">
        <v>523</v>
      </c>
      <c r="D14" s="579" t="s">
        <v>524</v>
      </c>
      <c r="E14" s="249" t="s">
        <v>197</v>
      </c>
      <c r="F14" s="398">
        <v>2615</v>
      </c>
      <c r="G14" s="1262"/>
      <c r="H14" s="398">
        <f t="shared" si="0"/>
        <v>0</v>
      </c>
      <c r="I14" s="1262"/>
    </row>
    <row r="15" spans="1:9" ht="25.5">
      <c r="A15" s="249">
        <v>5</v>
      </c>
      <c r="B15" s="259"/>
      <c r="C15" s="1475" t="s">
        <v>525</v>
      </c>
      <c r="D15" s="579" t="s">
        <v>526</v>
      </c>
      <c r="E15" s="249" t="s">
        <v>176</v>
      </c>
      <c r="F15" s="398">
        <v>1450</v>
      </c>
      <c r="G15" s="1262"/>
      <c r="H15" s="398">
        <f t="shared" si="0"/>
        <v>0</v>
      </c>
      <c r="I15" s="1262"/>
    </row>
    <row r="16" spans="1:9" ht="25.5">
      <c r="A16" s="249">
        <v>6</v>
      </c>
      <c r="B16" s="259"/>
      <c r="C16" s="1497" t="s">
        <v>592</v>
      </c>
      <c r="D16" s="580" t="s">
        <v>593</v>
      </c>
      <c r="E16" s="249" t="s">
        <v>176</v>
      </c>
      <c r="F16" s="398">
        <v>880</v>
      </c>
      <c r="G16" s="1262"/>
      <c r="H16" s="398">
        <f t="shared" si="0"/>
        <v>0</v>
      </c>
      <c r="I16" s="1262"/>
    </row>
    <row r="17" spans="1:9" ht="12.75">
      <c r="A17" s="249">
        <v>7</v>
      </c>
      <c r="B17" s="259"/>
      <c r="C17" s="581" t="s">
        <v>460</v>
      </c>
      <c r="D17" s="579" t="s">
        <v>527</v>
      </c>
      <c r="E17" s="249" t="s">
        <v>462</v>
      </c>
      <c r="F17" s="398">
        <v>1779.22</v>
      </c>
      <c r="G17" s="1262"/>
      <c r="H17" s="398">
        <f t="shared" si="0"/>
        <v>0</v>
      </c>
      <c r="I17" s="1262"/>
    </row>
    <row r="18" spans="1:9" ht="12.75">
      <c r="A18" s="72"/>
      <c r="B18" s="70"/>
      <c r="C18" s="582"/>
      <c r="D18" s="580"/>
      <c r="F18" s="530"/>
      <c r="G18" s="555"/>
      <c r="H18" s="530"/>
      <c r="I18" s="555"/>
    </row>
    <row r="19" spans="1:9" s="545" customFormat="1" ht="12.75">
      <c r="A19" s="540"/>
      <c r="B19" s="1473">
        <v>451120</v>
      </c>
      <c r="C19" s="540"/>
      <c r="D19" s="578" t="s">
        <v>185</v>
      </c>
      <c r="E19" s="543"/>
      <c r="F19" s="540"/>
      <c r="G19" s="540"/>
      <c r="H19" s="544">
        <f>SUM(H21:H29)</f>
        <v>0</v>
      </c>
      <c r="I19" s="540"/>
    </row>
    <row r="20" spans="1:9" ht="12.75">
      <c r="A20" s="72"/>
      <c r="F20" s="53"/>
      <c r="G20" s="53"/>
      <c r="H20" s="53"/>
      <c r="I20" s="53"/>
    </row>
    <row r="21" spans="1:9" ht="12.75">
      <c r="A21" s="138" t="s">
        <v>207</v>
      </c>
      <c r="B21" s="85"/>
      <c r="C21" s="1498" t="s">
        <v>594</v>
      </c>
      <c r="D21" s="579" t="s">
        <v>595</v>
      </c>
      <c r="E21" s="1476" t="s">
        <v>188</v>
      </c>
      <c r="F21" s="1477">
        <v>25</v>
      </c>
      <c r="G21" s="1253"/>
      <c r="H21" s="90">
        <f>ROUND(F21*G21,2)</f>
        <v>0</v>
      </c>
      <c r="I21" s="1253"/>
    </row>
    <row r="22" spans="1:9" ht="12.75">
      <c r="A22" s="138" t="s">
        <v>209</v>
      </c>
      <c r="B22" s="85"/>
      <c r="C22" s="1498" t="s">
        <v>596</v>
      </c>
      <c r="D22" s="579" t="s">
        <v>597</v>
      </c>
      <c r="E22" s="1476" t="s">
        <v>188</v>
      </c>
      <c r="F22" s="1477">
        <v>280</v>
      </c>
      <c r="G22" s="1253"/>
      <c r="H22" s="90">
        <f t="shared" ref="H22:H29" si="1">ROUND(F22*G22,2)</f>
        <v>0</v>
      </c>
      <c r="I22" s="1253"/>
    </row>
    <row r="23" spans="1:9" ht="12.75">
      <c r="A23" s="138" t="s">
        <v>211</v>
      </c>
      <c r="B23" s="85"/>
      <c r="C23" s="1498" t="s">
        <v>598</v>
      </c>
      <c r="D23" s="579" t="s">
        <v>599</v>
      </c>
      <c r="E23" s="1476" t="s">
        <v>188</v>
      </c>
      <c r="F23" s="1477">
        <v>37.5</v>
      </c>
      <c r="G23" s="1253"/>
      <c r="H23" s="90">
        <f t="shared" si="1"/>
        <v>0</v>
      </c>
      <c r="I23" s="1253"/>
    </row>
    <row r="24" spans="1:9" ht="12.75">
      <c r="A24" s="138" t="s">
        <v>213</v>
      </c>
      <c r="B24" s="85"/>
      <c r="C24" s="1498" t="s">
        <v>600</v>
      </c>
      <c r="D24" s="579" t="s">
        <v>601</v>
      </c>
      <c r="E24" s="1476" t="s">
        <v>188</v>
      </c>
      <c r="F24" s="1477">
        <v>305</v>
      </c>
      <c r="G24" s="1253"/>
      <c r="H24" s="90">
        <f t="shared" si="1"/>
        <v>0</v>
      </c>
      <c r="I24" s="1253"/>
    </row>
    <row r="25" spans="1:9" ht="12.75">
      <c r="A25" s="138" t="s">
        <v>215</v>
      </c>
      <c r="B25" s="85"/>
      <c r="C25" s="1498" t="s">
        <v>360</v>
      </c>
      <c r="D25" s="579" t="s">
        <v>361</v>
      </c>
      <c r="E25" s="1476" t="s">
        <v>188</v>
      </c>
      <c r="F25" s="1477">
        <v>90</v>
      </c>
      <c r="G25" s="1253"/>
      <c r="H25" s="90">
        <f t="shared" si="1"/>
        <v>0</v>
      </c>
      <c r="I25" s="1253"/>
    </row>
    <row r="26" spans="1:9" ht="12.75">
      <c r="A26" s="138" t="s">
        <v>217</v>
      </c>
      <c r="B26" s="85"/>
      <c r="C26" s="1498" t="s">
        <v>199</v>
      </c>
      <c r="D26" s="579" t="s">
        <v>444</v>
      </c>
      <c r="E26" s="1476" t="s">
        <v>188</v>
      </c>
      <c r="F26" s="1477">
        <v>317.5</v>
      </c>
      <c r="G26" s="1253"/>
      <c r="H26" s="90">
        <f t="shared" si="1"/>
        <v>0</v>
      </c>
      <c r="I26" s="1253"/>
    </row>
    <row r="27" spans="1:9" ht="12.75">
      <c r="A27" s="1478" t="s">
        <v>219</v>
      </c>
      <c r="B27" s="1479"/>
      <c r="C27" s="1498" t="s">
        <v>195</v>
      </c>
      <c r="D27" s="579" t="s">
        <v>196</v>
      </c>
      <c r="E27" s="1480" t="s">
        <v>197</v>
      </c>
      <c r="F27" s="1481">
        <v>3821</v>
      </c>
      <c r="G27" s="1269"/>
      <c r="H27" s="90">
        <f t="shared" si="1"/>
        <v>0</v>
      </c>
      <c r="I27" s="1269"/>
    </row>
    <row r="28" spans="1:9" ht="12.75">
      <c r="A28" s="138" t="s">
        <v>221</v>
      </c>
      <c r="B28" s="85"/>
      <c r="C28" s="1498" t="s">
        <v>602</v>
      </c>
      <c r="D28" s="579" t="s">
        <v>603</v>
      </c>
      <c r="E28" s="1476" t="s">
        <v>197</v>
      </c>
      <c r="F28" s="1477">
        <v>625</v>
      </c>
      <c r="G28" s="1253"/>
      <c r="H28" s="90">
        <f t="shared" si="1"/>
        <v>0</v>
      </c>
      <c r="I28" s="1253"/>
    </row>
    <row r="29" spans="1:9" ht="25.5">
      <c r="A29" s="138" t="s">
        <v>223</v>
      </c>
      <c r="B29" s="85"/>
      <c r="C29" s="1498" t="s">
        <v>604</v>
      </c>
      <c r="D29" s="579" t="s">
        <v>605</v>
      </c>
      <c r="E29" s="1476" t="s">
        <v>197</v>
      </c>
      <c r="F29" s="1477">
        <v>625</v>
      </c>
      <c r="G29" s="1253"/>
      <c r="H29" s="90">
        <f t="shared" si="1"/>
        <v>0</v>
      </c>
      <c r="I29" s="1253"/>
    </row>
    <row r="30" spans="1:9" ht="12.75">
      <c r="A30" s="155"/>
      <c r="B30" s="97"/>
      <c r="C30" s="1499"/>
      <c r="D30" s="580"/>
      <c r="E30" s="1482"/>
      <c r="F30" s="1483"/>
      <c r="G30" s="79"/>
      <c r="H30" s="79"/>
      <c r="I30" s="79"/>
    </row>
    <row r="31" spans="1:9" ht="12.75">
      <c r="A31" s="155"/>
      <c r="B31" s="1473">
        <v>452313</v>
      </c>
      <c r="C31" s="1499"/>
      <c r="D31" s="578" t="s">
        <v>637</v>
      </c>
      <c r="E31" s="1482"/>
      <c r="F31" s="1483"/>
      <c r="G31" s="79"/>
      <c r="H31" s="544">
        <f>SUM(H33:H35)</f>
        <v>0</v>
      </c>
      <c r="I31" s="79"/>
    </row>
    <row r="32" spans="1:9" ht="12.75">
      <c r="A32" s="155"/>
      <c r="B32" s="97"/>
      <c r="C32" s="1499"/>
      <c r="D32" s="580"/>
      <c r="E32" s="1482"/>
      <c r="F32" s="1483"/>
      <c r="G32" s="79"/>
      <c r="H32" s="79"/>
      <c r="I32" s="79"/>
    </row>
    <row r="33" spans="1:9" ht="12.75">
      <c r="A33" s="138" t="s">
        <v>292</v>
      </c>
      <c r="B33" s="85"/>
      <c r="C33" s="1498" t="s">
        <v>606</v>
      </c>
      <c r="D33" s="579" t="s">
        <v>607</v>
      </c>
      <c r="E33" s="1476" t="s">
        <v>176</v>
      </c>
      <c r="F33" s="1477">
        <v>150</v>
      </c>
      <c r="G33" s="1253"/>
      <c r="H33" s="90">
        <f>ROUND(F33*G33,2)</f>
        <v>0</v>
      </c>
      <c r="I33" s="1253"/>
    </row>
    <row r="34" spans="1:9" ht="12.75">
      <c r="A34" s="138" t="s">
        <v>293</v>
      </c>
      <c r="B34" s="85"/>
      <c r="C34" s="583" t="s">
        <v>608</v>
      </c>
      <c r="D34" s="579" t="s">
        <v>609</v>
      </c>
      <c r="E34" s="584" t="s">
        <v>180</v>
      </c>
      <c r="F34" s="1477">
        <v>4</v>
      </c>
      <c r="G34" s="1253"/>
      <c r="H34" s="90">
        <f t="shared" ref="H34:H35" si="2">ROUND(F34*G34,2)</f>
        <v>0</v>
      </c>
      <c r="I34" s="1253"/>
    </row>
    <row r="35" spans="1:9" ht="12.75">
      <c r="A35" s="138" t="s">
        <v>294</v>
      </c>
      <c r="B35" s="85"/>
      <c r="C35" s="583" t="s">
        <v>610</v>
      </c>
      <c r="D35" s="579" t="s">
        <v>611</v>
      </c>
      <c r="E35" s="584" t="s">
        <v>180</v>
      </c>
      <c r="F35" s="1477">
        <v>1</v>
      </c>
      <c r="G35" s="1253"/>
      <c r="H35" s="90">
        <f t="shared" si="2"/>
        <v>0</v>
      </c>
      <c r="I35" s="1253"/>
    </row>
    <row r="36" spans="1:9" ht="12.75">
      <c r="A36" s="155"/>
      <c r="B36" s="97"/>
      <c r="C36" s="156"/>
      <c r="D36" s="580"/>
      <c r="E36" s="1482"/>
      <c r="F36" s="1483"/>
      <c r="G36" s="79"/>
      <c r="H36" s="79"/>
      <c r="I36" s="79"/>
    </row>
    <row r="37" spans="1:9" s="545" customFormat="1" ht="25.5">
      <c r="A37" s="540"/>
      <c r="B37" s="1473">
        <v>452331</v>
      </c>
      <c r="C37" s="540"/>
      <c r="D37" s="1484" t="s">
        <v>554</v>
      </c>
      <c r="E37" s="543"/>
      <c r="F37" s="540"/>
      <c r="G37" s="540"/>
      <c r="H37" s="80">
        <f>SUM(H39:H49)</f>
        <v>0</v>
      </c>
      <c r="I37" s="540"/>
    </row>
    <row r="38" spans="1:9" ht="12.75">
      <c r="A38" s="176"/>
      <c r="B38" s="97"/>
      <c r="C38" s="177"/>
      <c r="D38" s="178"/>
      <c r="E38" s="1482"/>
      <c r="F38" s="1483"/>
      <c r="G38" s="79"/>
      <c r="H38" s="79"/>
      <c r="I38" s="79"/>
    </row>
    <row r="39" spans="1:9" ht="25.5">
      <c r="A39" s="1485" t="s">
        <v>478</v>
      </c>
      <c r="B39" s="85"/>
      <c r="C39" s="1500" t="s">
        <v>612</v>
      </c>
      <c r="D39" s="579" t="s">
        <v>613</v>
      </c>
      <c r="E39" s="1476" t="s">
        <v>197</v>
      </c>
      <c r="F39" s="1486">
        <v>100</v>
      </c>
      <c r="G39" s="1263"/>
      <c r="H39" s="585">
        <f>ROUND(F39*G39,2)</f>
        <v>0</v>
      </c>
      <c r="I39" s="1263"/>
    </row>
    <row r="40" spans="1:9" ht="12.75">
      <c r="A40" s="1485" t="s">
        <v>480</v>
      </c>
      <c r="B40" s="85"/>
      <c r="C40" s="1487" t="s">
        <v>531</v>
      </c>
      <c r="D40" s="579" t="s">
        <v>532</v>
      </c>
      <c r="E40" s="584" t="s">
        <v>197</v>
      </c>
      <c r="F40" s="1486">
        <v>2951</v>
      </c>
      <c r="G40" s="1263"/>
      <c r="H40" s="585">
        <f t="shared" ref="H40:H49" si="3">ROUND(F40*G40,2)</f>
        <v>0</v>
      </c>
      <c r="I40" s="1263"/>
    </row>
    <row r="41" spans="1:9" ht="25.5">
      <c r="A41" s="1485" t="s">
        <v>482</v>
      </c>
      <c r="B41" s="85"/>
      <c r="C41" s="1488" t="s">
        <v>614</v>
      </c>
      <c r="D41" s="579" t="s">
        <v>615</v>
      </c>
      <c r="E41" s="584" t="s">
        <v>197</v>
      </c>
      <c r="F41" s="1486">
        <v>2123.6</v>
      </c>
      <c r="G41" s="1263"/>
      <c r="H41" s="585">
        <f t="shared" si="3"/>
        <v>0</v>
      </c>
      <c r="I41" s="1263"/>
    </row>
    <row r="42" spans="1:9" ht="25.5">
      <c r="A42" s="1485" t="s">
        <v>485</v>
      </c>
      <c r="B42" s="85"/>
      <c r="C42" s="1500" t="s">
        <v>470</v>
      </c>
      <c r="D42" s="579" t="s">
        <v>535</v>
      </c>
      <c r="E42" s="584" t="s">
        <v>197</v>
      </c>
      <c r="F42" s="1486">
        <v>2042</v>
      </c>
      <c r="G42" s="1263"/>
      <c r="H42" s="585">
        <f t="shared" si="3"/>
        <v>0</v>
      </c>
      <c r="I42" s="1263"/>
    </row>
    <row r="43" spans="1:9" ht="25.5">
      <c r="A43" s="1485" t="s">
        <v>488</v>
      </c>
      <c r="B43" s="85"/>
      <c r="C43" s="1500" t="s">
        <v>472</v>
      </c>
      <c r="D43" s="579" t="s">
        <v>536</v>
      </c>
      <c r="E43" s="584" t="s">
        <v>197</v>
      </c>
      <c r="F43" s="1486">
        <v>1942</v>
      </c>
      <c r="G43" s="1263"/>
      <c r="H43" s="585">
        <f t="shared" si="3"/>
        <v>0</v>
      </c>
      <c r="I43" s="1263"/>
    </row>
    <row r="44" spans="1:9" ht="25.5">
      <c r="A44" s="1485" t="s">
        <v>491</v>
      </c>
      <c r="B44" s="85"/>
      <c r="C44" s="1500" t="s">
        <v>472</v>
      </c>
      <c r="D44" s="579" t="s">
        <v>536</v>
      </c>
      <c r="E44" s="584" t="s">
        <v>197</v>
      </c>
      <c r="F44" s="1486">
        <v>100</v>
      </c>
      <c r="G44" s="1263"/>
      <c r="H44" s="585">
        <f t="shared" si="3"/>
        <v>0</v>
      </c>
      <c r="I44" s="1263"/>
    </row>
    <row r="45" spans="1:9" ht="25.5">
      <c r="A45" s="1485" t="s">
        <v>494</v>
      </c>
      <c r="B45" s="85"/>
      <c r="C45" s="1489" t="s">
        <v>616</v>
      </c>
      <c r="D45" s="579" t="s">
        <v>617</v>
      </c>
      <c r="E45" s="1476" t="s">
        <v>197</v>
      </c>
      <c r="F45" s="1486">
        <v>1062</v>
      </c>
      <c r="G45" s="1263"/>
      <c r="H45" s="585">
        <f t="shared" si="3"/>
        <v>0</v>
      </c>
      <c r="I45" s="1263"/>
    </row>
    <row r="46" spans="1:9" ht="12.75">
      <c r="A46" s="1485" t="s">
        <v>497</v>
      </c>
      <c r="B46" s="85"/>
      <c r="C46" s="1500" t="s">
        <v>618</v>
      </c>
      <c r="D46" s="579" t="s">
        <v>619</v>
      </c>
      <c r="E46" s="1476" t="s">
        <v>176</v>
      </c>
      <c r="F46" s="1486">
        <v>740</v>
      </c>
      <c r="G46" s="1263"/>
      <c r="H46" s="585">
        <f t="shared" si="3"/>
        <v>0</v>
      </c>
      <c r="I46" s="1263"/>
    </row>
    <row r="47" spans="1:9" s="52" customFormat="1" ht="12.75">
      <c r="A47" s="1485" t="s">
        <v>500</v>
      </c>
      <c r="B47" s="85"/>
      <c r="C47" s="1359" t="s">
        <v>1804</v>
      </c>
      <c r="D47" s="312" t="s">
        <v>1805</v>
      </c>
      <c r="E47" s="584" t="s">
        <v>176</v>
      </c>
      <c r="F47" s="1486">
        <v>180</v>
      </c>
      <c r="G47" s="1263"/>
      <c r="H47" s="585">
        <f t="shared" si="3"/>
        <v>0</v>
      </c>
      <c r="I47" s="1263"/>
    </row>
    <row r="48" spans="1:9" s="52" customFormat="1" ht="12.75">
      <c r="A48" s="1485" t="s">
        <v>620</v>
      </c>
      <c r="B48" s="85"/>
      <c r="C48" s="1510" t="s">
        <v>538</v>
      </c>
      <c r="D48" s="489" t="s">
        <v>539</v>
      </c>
      <c r="E48" s="584" t="s">
        <v>176</v>
      </c>
      <c r="F48" s="1486">
        <v>1200</v>
      </c>
      <c r="G48" s="1263"/>
      <c r="H48" s="585">
        <f t="shared" si="3"/>
        <v>0</v>
      </c>
      <c r="I48" s="1263"/>
    </row>
    <row r="49" spans="1:9" s="52" customFormat="1" ht="12.75">
      <c r="A49" s="1485" t="s">
        <v>621</v>
      </c>
      <c r="B49" s="85"/>
      <c r="C49" s="1474" t="s">
        <v>622</v>
      </c>
      <c r="D49" s="579" t="s">
        <v>623</v>
      </c>
      <c r="E49" s="584" t="s">
        <v>176</v>
      </c>
      <c r="F49" s="1486">
        <v>250</v>
      </c>
      <c r="G49" s="1263"/>
      <c r="H49" s="585">
        <f t="shared" si="3"/>
        <v>0</v>
      </c>
      <c r="I49" s="1263"/>
    </row>
    <row r="50" spans="1:9" ht="12.75">
      <c r="A50" s="92"/>
      <c r="B50" s="108"/>
      <c r="D50" s="110"/>
      <c r="E50" s="95"/>
      <c r="H50" s="96"/>
      <c r="I50" s="96"/>
    </row>
    <row r="51" spans="1:9" s="1493" customFormat="1" ht="25.5">
      <c r="A51" s="1490"/>
      <c r="B51" s="137">
        <v>452332</v>
      </c>
      <c r="C51" s="75"/>
      <c r="D51" s="1491" t="s">
        <v>638</v>
      </c>
      <c r="E51" s="72"/>
      <c r="F51" s="1492"/>
      <c r="G51" s="1492"/>
      <c r="H51" s="80">
        <f>SUM(H53)</f>
        <v>0</v>
      </c>
      <c r="I51" s="1492"/>
    </row>
    <row r="52" spans="1:9" ht="12.75">
      <c r="A52" s="92"/>
      <c r="B52" s="108"/>
      <c r="D52" s="110"/>
      <c r="E52" s="95"/>
      <c r="H52" s="96"/>
      <c r="I52" s="96"/>
    </row>
    <row r="53" spans="1:9" s="52" customFormat="1" ht="12.75">
      <c r="A53" s="1541" t="s">
        <v>624</v>
      </c>
      <c r="B53" s="1522"/>
      <c r="C53" s="1542" t="s">
        <v>625</v>
      </c>
      <c r="D53" s="1524" t="s">
        <v>626</v>
      </c>
      <c r="E53" s="1529" t="s">
        <v>176</v>
      </c>
      <c r="F53" s="1543">
        <v>277</v>
      </c>
      <c r="G53" s="1544"/>
      <c r="H53" s="1545">
        <f>ROUND(F53*G53,2)</f>
        <v>0</v>
      </c>
      <c r="I53" s="1544"/>
    </row>
    <row r="54" spans="1:9" ht="12.75">
      <c r="A54" s="92"/>
      <c r="B54" s="108"/>
      <c r="D54" s="110"/>
      <c r="E54" s="95"/>
      <c r="H54" s="96"/>
      <c r="I54" s="96"/>
    </row>
    <row r="55" spans="1:9" ht="12.75">
      <c r="A55" s="92"/>
      <c r="B55" s="137">
        <v>452614</v>
      </c>
      <c r="C55" s="75"/>
      <c r="D55" s="578" t="s">
        <v>639</v>
      </c>
      <c r="F55" s="53"/>
      <c r="G55" s="53"/>
      <c r="H55" s="80">
        <f>SUM(H57)</f>
        <v>0</v>
      </c>
      <c r="I55" s="53"/>
    </row>
    <row r="56" spans="1:9" ht="12.75">
      <c r="A56" s="92"/>
      <c r="B56" s="108"/>
      <c r="D56" s="110"/>
      <c r="E56" s="95"/>
      <c r="H56" s="96"/>
      <c r="I56" s="96"/>
    </row>
    <row r="57" spans="1:9" s="52" customFormat="1" ht="25.5">
      <c r="A57" s="1485" t="s">
        <v>627</v>
      </c>
      <c r="B57" s="85"/>
      <c r="C57" s="1475" t="s">
        <v>628</v>
      </c>
      <c r="D57" s="579" t="s">
        <v>629</v>
      </c>
      <c r="E57" s="584" t="s">
        <v>197</v>
      </c>
      <c r="F57" s="1486">
        <v>380</v>
      </c>
      <c r="G57" s="1263"/>
      <c r="H57" s="398">
        <f>ROUND(F57*G57,2)</f>
        <v>0</v>
      </c>
      <c r="I57" s="1263"/>
    </row>
    <row r="58" spans="1:9" ht="12.75">
      <c r="A58" s="92"/>
      <c r="B58" s="108"/>
      <c r="D58" s="110"/>
      <c r="E58" s="95"/>
      <c r="H58" s="96"/>
      <c r="I58" s="96"/>
    </row>
    <row r="59" spans="1:9" ht="12.75">
      <c r="A59" s="92"/>
      <c r="B59" s="137">
        <v>452622</v>
      </c>
      <c r="C59" s="75"/>
      <c r="D59" s="578" t="s">
        <v>555</v>
      </c>
      <c r="F59" s="53"/>
      <c r="G59" s="53"/>
      <c r="H59" s="80">
        <f>SUM(H61:H62)</f>
        <v>0</v>
      </c>
      <c r="I59" s="53"/>
    </row>
    <row r="60" spans="1:9" ht="12.75">
      <c r="I60" s="96"/>
    </row>
    <row r="61" spans="1:9" ht="25.5">
      <c r="A61" s="1485" t="s">
        <v>630</v>
      </c>
      <c r="B61" s="85"/>
      <c r="C61" s="1474" t="s">
        <v>542</v>
      </c>
      <c r="D61" s="579" t="s">
        <v>543</v>
      </c>
      <c r="E61" s="584" t="s">
        <v>197</v>
      </c>
      <c r="F61" s="1486">
        <v>3423</v>
      </c>
      <c r="G61" s="1263"/>
      <c r="H61" s="398">
        <f>ROUND(F61*G61,2)</f>
        <v>0</v>
      </c>
      <c r="I61" s="1263"/>
    </row>
    <row r="62" spans="1:9" s="52" customFormat="1" ht="12.75">
      <c r="A62" s="1485" t="s">
        <v>631</v>
      </c>
      <c r="B62" s="85"/>
      <c r="C62" s="1475" t="s">
        <v>632</v>
      </c>
      <c r="D62" s="579" t="s">
        <v>633</v>
      </c>
      <c r="E62" s="584" t="s">
        <v>197</v>
      </c>
      <c r="F62" s="1486">
        <v>380</v>
      </c>
      <c r="G62" s="1263"/>
      <c r="H62" s="398">
        <f>ROUND(F62*G62,2)</f>
        <v>0</v>
      </c>
      <c r="I62" s="1263"/>
    </row>
    <row r="63" spans="1:9" ht="12.75">
      <c r="A63" s="155"/>
      <c r="B63" s="97"/>
      <c r="C63" s="582"/>
      <c r="D63" s="580"/>
      <c r="E63" s="576"/>
      <c r="F63" s="1483"/>
      <c r="G63" s="79"/>
      <c r="H63" s="530"/>
      <c r="I63" s="79"/>
    </row>
    <row r="64" spans="1:9" s="395" customFormat="1" ht="12.75">
      <c r="A64" s="433"/>
      <c r="B64" s="586">
        <v>452623</v>
      </c>
      <c r="C64" s="1494"/>
      <c r="D64" s="578" t="s">
        <v>640</v>
      </c>
      <c r="E64" s="1495"/>
      <c r="F64" s="1496"/>
      <c r="G64" s="232"/>
      <c r="H64" s="80">
        <f>SUM(H66:H66)</f>
        <v>0</v>
      </c>
      <c r="I64" s="232"/>
    </row>
    <row r="65" spans="1:9" ht="12.75">
      <c r="A65" s="155"/>
      <c r="B65" s="97"/>
      <c r="C65" s="582"/>
      <c r="D65" s="580"/>
      <c r="E65" s="576"/>
      <c r="F65" s="1483"/>
      <c r="G65" s="79"/>
      <c r="H65" s="530"/>
      <c r="I65" s="79"/>
    </row>
    <row r="66" spans="1:9" s="52" customFormat="1" ht="12.75">
      <c r="A66" s="138" t="s">
        <v>634</v>
      </c>
      <c r="B66" s="85"/>
      <c r="C66" s="1501" t="s">
        <v>635</v>
      </c>
      <c r="D66" s="579" t="s">
        <v>636</v>
      </c>
      <c r="E66" s="584" t="s">
        <v>197</v>
      </c>
      <c r="F66" s="1477">
        <v>561.6</v>
      </c>
      <c r="G66" s="1253"/>
      <c r="H66" s="398">
        <f>ROUND(F66*G66,2)</f>
        <v>0</v>
      </c>
      <c r="I66" s="1253"/>
    </row>
    <row r="67" spans="1:9" ht="12.75">
      <c r="A67" s="155"/>
      <c r="B67" s="97"/>
      <c r="C67" s="582"/>
      <c r="D67" s="580"/>
      <c r="E67" s="576"/>
      <c r="F67" s="1483"/>
      <c r="G67" s="79"/>
      <c r="H67" s="530"/>
      <c r="I67" s="79"/>
    </row>
    <row r="68" spans="1:9" ht="15">
      <c r="A68" s="92"/>
      <c r="B68" s="95"/>
      <c r="C68" s="114"/>
      <c r="D68" s="103" t="s">
        <v>181</v>
      </c>
      <c r="E68" s="104"/>
      <c r="F68" s="105"/>
      <c r="G68" s="106"/>
      <c r="H68" s="107">
        <f>H59+H55+H51+H37+H31+H19+H9+H64</f>
        <v>0</v>
      </c>
      <c r="I68" s="106"/>
    </row>
    <row r="69" spans="1:9" ht="12.75">
      <c r="A69" s="92"/>
      <c r="B69" s="108"/>
      <c r="C69" s="109"/>
      <c r="D69" s="110"/>
      <c r="E69" s="92"/>
      <c r="I69" s="96"/>
    </row>
    <row r="70" spans="1:9" ht="12.75">
      <c r="A70" s="92"/>
      <c r="B70" s="108"/>
      <c r="C70" s="109"/>
      <c r="E70" s="95"/>
      <c r="I70" s="96"/>
    </row>
    <row r="71" spans="1:9" ht="12.75">
      <c r="A71" s="92"/>
      <c r="B71" s="108"/>
      <c r="C71" s="109"/>
      <c r="D71" s="110"/>
      <c r="E71" s="95"/>
      <c r="I71" s="96"/>
    </row>
    <row r="72" spans="1:9" s="52" customFormat="1" ht="12.75">
      <c r="A72" s="92"/>
      <c r="B72" s="108"/>
      <c r="C72" s="109"/>
      <c r="D72" s="110"/>
      <c r="E72" s="95"/>
      <c r="F72" s="54"/>
      <c r="G72" s="96"/>
      <c r="H72" s="54"/>
      <c r="I72" s="96"/>
    </row>
    <row r="73" spans="1:9" s="52" customFormat="1" ht="12.75">
      <c r="A73" s="92"/>
      <c r="B73" s="108"/>
      <c r="C73" s="109"/>
      <c r="D73" s="110"/>
      <c r="E73" s="95"/>
      <c r="F73" s="54"/>
      <c r="G73" s="96"/>
      <c r="H73" s="54"/>
      <c r="I73" s="96"/>
    </row>
    <row r="74" spans="1:9" ht="12.75">
      <c r="A74" s="92"/>
      <c r="B74" s="108"/>
      <c r="C74" s="109"/>
      <c r="D74" s="110"/>
      <c r="E74" s="95"/>
      <c r="I74" s="96"/>
    </row>
    <row r="75" spans="1:9" s="52" customFormat="1" ht="12.75">
      <c r="A75" s="92"/>
      <c r="B75" s="108"/>
      <c r="C75" s="109"/>
      <c r="D75" s="110"/>
      <c r="E75" s="95"/>
      <c r="F75" s="54"/>
      <c r="G75" s="96"/>
      <c r="H75" s="54"/>
      <c r="I75" s="96"/>
    </row>
    <row r="76" spans="1:9" ht="12.75">
      <c r="A76" s="92"/>
      <c r="B76" s="100"/>
      <c r="C76" s="101"/>
      <c r="D76" s="116"/>
      <c r="E76" s="95"/>
      <c r="I76" s="96"/>
    </row>
    <row r="77" spans="1:9" ht="12.75">
      <c r="A77" s="92"/>
      <c r="B77" s="100"/>
      <c r="C77" s="101"/>
      <c r="D77" s="116"/>
      <c r="E77" s="95"/>
      <c r="I77" s="96"/>
    </row>
    <row r="78" spans="1:9" ht="12.75">
      <c r="A78" s="92"/>
      <c r="B78" s="100"/>
      <c r="C78" s="101"/>
      <c r="D78" s="116"/>
      <c r="E78" s="95"/>
      <c r="I78" s="96"/>
    </row>
    <row r="79" spans="1:9" ht="15.75">
      <c r="A79" s="92"/>
      <c r="B79" s="117"/>
      <c r="C79" s="118"/>
      <c r="D79" s="102"/>
      <c r="E79" s="119"/>
      <c r="I79" s="96"/>
    </row>
    <row r="80" spans="1:9" ht="12.75">
      <c r="A80" s="92"/>
      <c r="B80" s="108"/>
      <c r="C80" s="120"/>
      <c r="D80" s="110"/>
      <c r="E80" s="92"/>
      <c r="I80" s="96"/>
    </row>
    <row r="81" spans="1:9" s="52" customFormat="1" ht="12.75" customHeight="1">
      <c r="A81" s="92"/>
      <c r="B81" s="100"/>
      <c r="C81" s="101"/>
      <c r="D81" s="115"/>
      <c r="E81" s="95"/>
      <c r="F81" s="54"/>
      <c r="G81" s="96"/>
      <c r="H81" s="54"/>
      <c r="I81" s="96"/>
    </row>
    <row r="82" spans="1:9" s="52" customFormat="1" ht="12.75" customHeight="1">
      <c r="A82" s="92"/>
      <c r="B82" s="117"/>
      <c r="C82" s="118"/>
      <c r="D82" s="102"/>
      <c r="E82" s="119"/>
      <c r="F82" s="54"/>
      <c r="G82" s="96"/>
      <c r="H82" s="54"/>
      <c r="I82" s="96"/>
    </row>
    <row r="83" spans="1:9" ht="12.75">
      <c r="A83" s="92"/>
      <c r="B83" s="100"/>
      <c r="C83" s="101"/>
      <c r="D83" s="102"/>
      <c r="E83" s="95"/>
      <c r="I83" s="96"/>
    </row>
    <row r="84" spans="1:9" ht="12.75">
      <c r="A84" s="92"/>
      <c r="B84" s="100"/>
      <c r="C84" s="101"/>
      <c r="D84" s="102"/>
      <c r="E84" s="95"/>
      <c r="I84" s="96"/>
    </row>
    <row r="85" spans="1:9" ht="12.75">
      <c r="A85" s="92"/>
      <c r="B85" s="100"/>
      <c r="C85" s="101"/>
      <c r="D85" s="116"/>
      <c r="E85" s="95"/>
      <c r="I85" s="96"/>
    </row>
    <row r="86" spans="1:9" ht="12.75">
      <c r="A86" s="92"/>
      <c r="B86" s="100"/>
      <c r="C86" s="101"/>
      <c r="D86" s="116"/>
      <c r="E86" s="95"/>
      <c r="I86" s="96"/>
    </row>
    <row r="87" spans="1:9" ht="12.75">
      <c r="A87" s="92"/>
      <c r="B87" s="100"/>
      <c r="C87" s="101"/>
      <c r="D87" s="116"/>
      <c r="E87" s="95"/>
      <c r="I87" s="96"/>
    </row>
    <row r="88" spans="1:9" ht="15.75">
      <c r="A88" s="92"/>
      <c r="B88" s="117"/>
      <c r="C88" s="118"/>
      <c r="D88" s="102"/>
      <c r="E88" s="119"/>
      <c r="I88" s="96"/>
    </row>
    <row r="89" spans="1:9" ht="15.75">
      <c r="A89" s="92"/>
      <c r="B89" s="117"/>
      <c r="C89" s="118"/>
      <c r="D89" s="121"/>
      <c r="E89" s="119"/>
      <c r="I89" s="96"/>
    </row>
    <row r="90" spans="1:9" ht="12.75">
      <c r="A90" s="92"/>
      <c r="B90" s="100"/>
      <c r="C90" s="101"/>
      <c r="D90" s="115"/>
      <c r="E90" s="95"/>
      <c r="I90" s="96"/>
    </row>
    <row r="91" spans="1:9" ht="12.75">
      <c r="A91" s="92"/>
      <c r="B91" s="100"/>
      <c r="C91" s="101"/>
      <c r="D91" s="102"/>
      <c r="E91" s="95"/>
      <c r="I91" s="96"/>
    </row>
    <row r="92" spans="1:9" ht="12.75">
      <c r="A92" s="92"/>
      <c r="B92" s="100"/>
      <c r="C92" s="101"/>
      <c r="D92" s="102"/>
      <c r="E92" s="95"/>
      <c r="I92" s="96"/>
    </row>
    <row r="93" spans="1:9" ht="12.75">
      <c r="A93" s="92"/>
      <c r="B93" s="100"/>
      <c r="C93" s="101"/>
      <c r="D93" s="116"/>
      <c r="E93" s="95"/>
      <c r="I93" s="96"/>
    </row>
    <row r="94" spans="1:9" ht="12.75">
      <c r="A94" s="92"/>
      <c r="B94" s="100"/>
      <c r="C94" s="101"/>
      <c r="D94" s="116"/>
      <c r="E94" s="95"/>
      <c r="I94" s="96"/>
    </row>
    <row r="95" spans="1:9" ht="12.75">
      <c r="A95" s="92"/>
      <c r="B95" s="100"/>
      <c r="C95" s="101"/>
      <c r="D95" s="116"/>
      <c r="E95" s="95"/>
      <c r="I95" s="96"/>
    </row>
    <row r="96" spans="1:9" ht="12.75">
      <c r="A96" s="92"/>
      <c r="B96" s="100"/>
      <c r="C96" s="101"/>
      <c r="D96" s="102"/>
      <c r="E96" s="95"/>
      <c r="I96" s="96"/>
    </row>
    <row r="97" spans="1:9" ht="12.75">
      <c r="A97" s="92"/>
      <c r="B97" s="100"/>
      <c r="C97" s="101"/>
      <c r="D97" s="116"/>
      <c r="E97" s="95"/>
      <c r="I97" s="96"/>
    </row>
    <row r="98" spans="1:9" ht="12.75">
      <c r="A98" s="92"/>
      <c r="B98" s="100"/>
      <c r="C98" s="101"/>
      <c r="D98" s="115"/>
      <c r="E98" s="95"/>
      <c r="I98" s="96"/>
    </row>
    <row r="99" spans="1:9" ht="13.5" customHeight="1">
      <c r="A99" s="92"/>
      <c r="B99" s="100"/>
      <c r="C99" s="101"/>
      <c r="D99" s="102"/>
      <c r="E99" s="95"/>
      <c r="I99" s="96"/>
    </row>
    <row r="100" spans="1:9" ht="13.5" customHeight="1">
      <c r="A100" s="92"/>
      <c r="B100" s="100"/>
      <c r="C100" s="101"/>
      <c r="D100" s="116"/>
      <c r="E100" s="95"/>
      <c r="I100" s="96"/>
    </row>
    <row r="101" spans="1:9" s="52" customFormat="1" ht="12.75">
      <c r="A101" s="92"/>
      <c r="B101" s="100"/>
      <c r="C101" s="101"/>
      <c r="D101" s="116"/>
      <c r="E101" s="95"/>
      <c r="F101" s="54"/>
      <c r="G101" s="96"/>
      <c r="H101" s="54"/>
      <c r="I101" s="96"/>
    </row>
    <row r="102" spans="1:9" s="52" customFormat="1" ht="12.75">
      <c r="A102" s="92"/>
      <c r="B102" s="100"/>
      <c r="C102" s="101"/>
      <c r="D102" s="116"/>
      <c r="E102" s="95"/>
      <c r="F102" s="54"/>
      <c r="G102" s="96"/>
      <c r="H102" s="54"/>
      <c r="I102" s="96"/>
    </row>
    <row r="103" spans="1:9" s="52" customFormat="1" ht="12.75">
      <c r="A103" s="92"/>
      <c r="B103" s="100"/>
      <c r="C103" s="101"/>
      <c r="D103" s="102"/>
      <c r="E103" s="95"/>
      <c r="F103" s="54"/>
      <c r="G103" s="96"/>
      <c r="H103" s="54"/>
      <c r="I103" s="96"/>
    </row>
    <row r="104" spans="1:9" ht="13.5" customHeight="1">
      <c r="A104" s="92"/>
      <c r="B104" s="100"/>
      <c r="C104" s="101"/>
      <c r="D104" s="116"/>
      <c r="E104" s="95"/>
      <c r="I104" s="96"/>
    </row>
    <row r="105" spans="1:9" ht="13.5" customHeight="1">
      <c r="A105" s="92"/>
      <c r="B105" s="100"/>
      <c r="C105" s="101"/>
      <c r="D105" s="115"/>
      <c r="E105" s="95"/>
      <c r="I105" s="96"/>
    </row>
    <row r="106" spans="1:9" s="52" customFormat="1" ht="12.75">
      <c r="A106" s="92"/>
      <c r="B106" s="95"/>
      <c r="C106" s="114"/>
      <c r="D106" s="122"/>
      <c r="E106" s="95"/>
      <c r="F106" s="54"/>
      <c r="G106" s="96"/>
      <c r="H106" s="54"/>
      <c r="I106" s="96"/>
    </row>
    <row r="107" spans="1:9" s="52" customFormat="1" ht="12.75">
      <c r="A107" s="92"/>
      <c r="B107" s="95"/>
      <c r="C107" s="114"/>
      <c r="D107" s="114"/>
      <c r="E107" s="95"/>
      <c r="F107" s="54"/>
      <c r="G107" s="96"/>
      <c r="H107" s="54"/>
      <c r="I107" s="96"/>
    </row>
    <row r="108" spans="1:9" s="52" customFormat="1" ht="12.75">
      <c r="A108" s="92"/>
      <c r="B108" s="108"/>
      <c r="C108" s="120"/>
      <c r="D108" s="110"/>
      <c r="E108" s="92"/>
      <c r="F108" s="54"/>
      <c r="G108" s="96"/>
      <c r="H108" s="54"/>
      <c r="I108" s="96"/>
    </row>
    <row r="109" spans="1:9" s="52" customFormat="1" ht="12.75">
      <c r="A109" s="92"/>
      <c r="B109" s="100"/>
      <c r="C109" s="123"/>
      <c r="D109" s="116"/>
      <c r="E109" s="95"/>
      <c r="F109" s="54"/>
      <c r="G109" s="96"/>
      <c r="H109" s="54"/>
      <c r="I109" s="96"/>
    </row>
    <row r="110" spans="1:9" s="52" customFormat="1" ht="12.75">
      <c r="A110" s="92"/>
      <c r="B110" s="100"/>
      <c r="C110" s="123"/>
      <c r="D110" s="116"/>
      <c r="E110" s="95"/>
      <c r="F110" s="54"/>
      <c r="G110" s="96"/>
      <c r="H110" s="54"/>
      <c r="I110" s="96"/>
    </row>
    <row r="111" spans="1:9" s="52" customFormat="1" ht="12.75">
      <c r="A111" s="92"/>
      <c r="B111" s="95"/>
      <c r="C111" s="114"/>
      <c r="D111" s="122"/>
      <c r="E111" s="95"/>
      <c r="F111" s="54"/>
      <c r="G111" s="96"/>
      <c r="H111" s="54"/>
      <c r="I111" s="96"/>
    </row>
    <row r="112" spans="1:9" s="52" customFormat="1" ht="12.75">
      <c r="A112" s="92"/>
      <c r="B112" s="95"/>
      <c r="C112" s="114"/>
      <c r="D112" s="114"/>
      <c r="E112" s="95"/>
      <c r="F112" s="54"/>
      <c r="G112" s="96"/>
      <c r="H112" s="54"/>
      <c r="I112" s="96"/>
    </row>
    <row r="113" spans="1:9" s="52" customFormat="1" ht="12.75">
      <c r="A113" s="92"/>
      <c r="B113" s="108"/>
      <c r="C113" s="120"/>
      <c r="D113" s="110"/>
      <c r="E113" s="92"/>
      <c r="F113" s="54"/>
      <c r="G113" s="96"/>
      <c r="H113" s="54"/>
      <c r="I113" s="96"/>
    </row>
    <row r="114" spans="1:9" ht="13.5" customHeight="1">
      <c r="A114" s="92"/>
      <c r="B114" s="108"/>
      <c r="C114" s="120"/>
      <c r="D114" s="110"/>
      <c r="E114" s="92"/>
      <c r="I114" s="96"/>
    </row>
    <row r="115" spans="1:9" s="52" customFormat="1" ht="12.75">
      <c r="A115" s="92"/>
      <c r="B115" s="100"/>
      <c r="C115" s="123"/>
      <c r="D115" s="115"/>
      <c r="E115" s="95"/>
      <c r="F115" s="54"/>
      <c r="G115" s="96"/>
      <c r="H115" s="54"/>
      <c r="I115" s="96"/>
    </row>
    <row r="116" spans="1:9" s="52" customFormat="1" ht="12.75">
      <c r="A116" s="92"/>
      <c r="B116" s="100"/>
      <c r="C116" s="123"/>
      <c r="D116" s="116"/>
      <c r="E116" s="95"/>
      <c r="F116" s="54"/>
      <c r="G116" s="96"/>
      <c r="H116" s="54"/>
      <c r="I116" s="96"/>
    </row>
    <row r="117" spans="1:9" ht="13.5" customHeight="1">
      <c r="A117" s="92"/>
      <c r="B117" s="100"/>
      <c r="C117" s="123"/>
      <c r="D117" s="115"/>
      <c r="E117" s="95"/>
      <c r="I117" s="96"/>
    </row>
    <row r="118" spans="1:9" ht="13.5" customHeight="1">
      <c r="A118" s="92"/>
      <c r="B118" s="100"/>
      <c r="C118" s="123"/>
      <c r="D118" s="115"/>
      <c r="E118" s="95"/>
      <c r="I118" s="96"/>
    </row>
    <row r="119" spans="1:9" s="52" customFormat="1" ht="12.75">
      <c r="A119" s="92"/>
      <c r="B119" s="100"/>
      <c r="C119" s="123"/>
      <c r="D119" s="115"/>
      <c r="E119" s="95"/>
      <c r="F119" s="54"/>
      <c r="G119" s="96"/>
      <c r="H119" s="54"/>
      <c r="I119" s="96"/>
    </row>
    <row r="120" spans="1:9" s="52" customFormat="1" ht="12.75">
      <c r="A120" s="92"/>
      <c r="B120" s="100"/>
      <c r="C120" s="123"/>
      <c r="D120" s="116"/>
      <c r="E120" s="95"/>
      <c r="F120" s="54"/>
      <c r="G120" s="96"/>
      <c r="H120" s="54"/>
      <c r="I120" s="96"/>
    </row>
    <row r="121" spans="1:9" ht="13.5" customHeight="1">
      <c r="A121" s="92"/>
      <c r="B121" s="95"/>
      <c r="C121" s="114"/>
      <c r="D121" s="114"/>
      <c r="E121" s="95"/>
      <c r="I121" s="96"/>
    </row>
    <row r="122" spans="1:9" ht="13.5" customHeight="1">
      <c r="B122" s="73"/>
      <c r="C122" s="125"/>
      <c r="D122" s="126"/>
      <c r="E122" s="124"/>
      <c r="I122" s="96"/>
    </row>
    <row r="123" spans="1:9" ht="13.5" customHeight="1">
      <c r="B123" s="83"/>
      <c r="C123" s="127"/>
      <c r="D123" s="82"/>
      <c r="I123" s="96"/>
    </row>
    <row r="124" spans="1:9" ht="13.5" customHeight="1">
      <c r="I124" s="96"/>
    </row>
    <row r="125" spans="1:9" ht="13.5" customHeight="1">
      <c r="I125" s="96"/>
    </row>
    <row r="126" spans="1:9" ht="13.5" customHeight="1">
      <c r="B126" s="73"/>
      <c r="C126" s="125"/>
      <c r="D126" s="126"/>
      <c r="E126" s="124"/>
      <c r="I126" s="96"/>
    </row>
    <row r="127" spans="1:9" ht="13.5" customHeight="1">
      <c r="B127" s="83"/>
      <c r="C127" s="127"/>
      <c r="D127" s="82"/>
      <c r="I127" s="96"/>
    </row>
    <row r="128" spans="1:9" s="52" customFormat="1" ht="12.75">
      <c r="A128" s="124"/>
      <c r="B128" s="72"/>
      <c r="C128" s="53"/>
      <c r="D128" s="128"/>
      <c r="E128" s="72"/>
      <c r="F128" s="54"/>
      <c r="G128" s="96"/>
      <c r="H128" s="54"/>
      <c r="I128" s="96"/>
    </row>
    <row r="129" spans="1:9" ht="13.5" customHeight="1">
      <c r="D129" s="128"/>
      <c r="I129" s="96"/>
    </row>
    <row r="130" spans="1:9" ht="13.5" customHeight="1">
      <c r="D130" s="128"/>
      <c r="I130" s="96"/>
    </row>
    <row r="131" spans="1:9" ht="13.5" customHeight="1">
      <c r="D131" s="128"/>
      <c r="I131" s="96"/>
    </row>
    <row r="132" spans="1:9" ht="13.5" customHeight="1">
      <c r="D132" s="128"/>
      <c r="I132" s="96"/>
    </row>
    <row r="133" spans="1:9" ht="13.5" customHeight="1">
      <c r="I133" s="96"/>
    </row>
    <row r="134" spans="1:9" ht="13.5" customHeight="1">
      <c r="I134" s="96"/>
    </row>
    <row r="135" spans="1:9" ht="13.5" customHeight="1">
      <c r="B135" s="83"/>
      <c r="C135" s="127"/>
      <c r="D135" s="82"/>
      <c r="I135" s="96"/>
    </row>
    <row r="136" spans="1:9" ht="13.5" customHeight="1">
      <c r="D136" s="129"/>
      <c r="I136" s="96"/>
    </row>
    <row r="137" spans="1:9" ht="13.5" customHeight="1">
      <c r="I137" s="96"/>
    </row>
    <row r="138" spans="1:9" ht="13.5" customHeight="1">
      <c r="I138" s="96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s="113" customFormat="1" ht="13.5" customHeight="1">
      <c r="A164" s="124"/>
      <c r="B164" s="72"/>
      <c r="C164" s="53"/>
      <c r="D164" s="53"/>
      <c r="E164" s="72"/>
      <c r="F164" s="54"/>
      <c r="G164" s="96"/>
      <c r="H164" s="54"/>
      <c r="I164" s="51"/>
    </row>
    <row r="165" spans="1:9" s="113" customFormat="1" ht="13.5" customHeight="1">
      <c r="A165" s="124"/>
      <c r="B165" s="72"/>
      <c r="C165" s="53"/>
      <c r="D165" s="53"/>
      <c r="E165" s="72"/>
      <c r="F165" s="54"/>
      <c r="G165" s="96"/>
      <c r="H165" s="54"/>
      <c r="I165" s="51"/>
    </row>
    <row r="166" spans="1:9" s="113" customFormat="1" ht="13.5" customHeight="1">
      <c r="A166" s="124"/>
      <c r="B166" s="72"/>
      <c r="C166" s="53"/>
      <c r="D166" s="53"/>
      <c r="E166" s="72"/>
      <c r="F166" s="54"/>
      <c r="G166" s="96"/>
      <c r="H166" s="54"/>
      <c r="I166" s="51"/>
    </row>
    <row r="167" spans="1:9" s="113" customFormat="1" ht="13.5" customHeight="1">
      <c r="A167" s="124"/>
      <c r="B167" s="72"/>
      <c r="C167" s="53"/>
      <c r="D167" s="53"/>
      <c r="E167" s="72"/>
      <c r="F167" s="54"/>
      <c r="G167" s="96"/>
      <c r="H167" s="54"/>
      <c r="I167" s="51"/>
    </row>
    <row r="168" spans="1:9" s="113" customFormat="1" ht="13.5" customHeight="1">
      <c r="A168" s="124"/>
      <c r="B168" s="72"/>
      <c r="C168" s="53"/>
      <c r="D168" s="53"/>
      <c r="E168" s="72"/>
      <c r="F168" s="54"/>
      <c r="G168" s="96"/>
      <c r="H168" s="54"/>
      <c r="I168" s="51"/>
    </row>
    <row r="169" spans="1:9" s="113" customFormat="1" ht="13.5" customHeight="1">
      <c r="A169" s="124"/>
      <c r="B169" s="72"/>
      <c r="C169" s="53"/>
      <c r="D169" s="53"/>
      <c r="E169" s="72"/>
      <c r="F169" s="54"/>
      <c r="G169" s="96"/>
      <c r="H169" s="54"/>
      <c r="I169" s="51"/>
    </row>
    <row r="170" spans="1:9" s="113" customFormat="1" ht="13.5" customHeight="1">
      <c r="A170" s="124"/>
      <c r="B170" s="72"/>
      <c r="C170" s="53"/>
      <c r="D170" s="53"/>
      <c r="E170" s="72"/>
      <c r="F170" s="54"/>
      <c r="G170" s="96"/>
      <c r="H170" s="54"/>
      <c r="I170" s="51"/>
    </row>
    <row r="171" spans="1:9" s="113" customFormat="1" ht="13.5" customHeight="1">
      <c r="A171" s="124"/>
      <c r="B171" s="72"/>
      <c r="C171" s="53"/>
      <c r="D171" s="53"/>
      <c r="E171" s="72"/>
      <c r="F171" s="54"/>
      <c r="G171" s="96"/>
      <c r="H171" s="54"/>
      <c r="I171" s="51"/>
    </row>
    <row r="172" spans="1:9" s="113" customFormat="1" ht="13.5" customHeight="1">
      <c r="A172" s="124"/>
      <c r="B172" s="72"/>
      <c r="C172" s="53"/>
      <c r="D172" s="53"/>
      <c r="E172" s="72"/>
      <c r="F172" s="54"/>
      <c r="G172" s="96"/>
      <c r="H172" s="54"/>
      <c r="I172" s="51"/>
    </row>
    <row r="173" spans="1:9" s="113" customFormat="1" ht="13.5" customHeight="1">
      <c r="A173" s="124"/>
      <c r="B173" s="72"/>
      <c r="C173" s="53"/>
      <c r="D173" s="53"/>
      <c r="E173" s="72"/>
      <c r="F173" s="54"/>
      <c r="G173" s="96"/>
      <c r="H173" s="54"/>
      <c r="I173" s="51"/>
    </row>
    <row r="174" spans="1:9" s="113" customFormat="1" ht="13.5" customHeight="1">
      <c r="A174" s="124"/>
      <c r="B174" s="72"/>
      <c r="C174" s="53"/>
      <c r="D174" s="53"/>
      <c r="E174" s="72"/>
      <c r="F174" s="54"/>
      <c r="G174" s="96"/>
      <c r="H174" s="54"/>
      <c r="I174" s="51"/>
    </row>
    <row r="175" spans="1:9" s="113" customFormat="1" ht="13.5" customHeight="1">
      <c r="A175" s="124"/>
      <c r="B175" s="72"/>
      <c r="C175" s="53"/>
      <c r="D175" s="53"/>
      <c r="E175" s="72"/>
      <c r="F175" s="54"/>
      <c r="G175" s="96"/>
      <c r="H175" s="54"/>
      <c r="I175" s="51"/>
    </row>
    <row r="176" spans="1:9" ht="13.5" customHeight="1">
      <c r="H176" s="53"/>
    </row>
    <row r="177" spans="8:8" ht="13.5" customHeight="1">
      <c r="H177" s="53"/>
    </row>
    <row r="178" spans="8:8" ht="13.5" customHeight="1">
      <c r="H178" s="53"/>
    </row>
    <row r="179" spans="8:8" ht="13.5" customHeight="1">
      <c r="H179" s="53"/>
    </row>
    <row r="180" spans="8:8" ht="13.5" customHeight="1">
      <c r="H180" s="53"/>
    </row>
    <row r="181" spans="8:8" ht="13.5" customHeight="1">
      <c r="H181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66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63" max="8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6">
    <tabColor rgb="FFFFFF99"/>
  </sheetPr>
  <dimension ref="A1:I149"/>
  <sheetViews>
    <sheetView view="pageBreakPreview" topLeftCell="A19" zoomScaleNormal="100" zoomScaleSheetLayoutView="100" workbookViewId="0">
      <selection activeCell="D31" sqref="D31"/>
    </sheetView>
  </sheetViews>
  <sheetFormatPr defaultColWidth="9.140625" defaultRowHeight="13.5" customHeight="1"/>
  <cols>
    <col min="1" max="1" width="5.7109375" style="124" customWidth="1"/>
    <col min="2" max="2" width="8.7109375" style="72" customWidth="1"/>
    <col min="3" max="3" width="12.7109375" style="53" customWidth="1"/>
    <col min="4" max="4" width="52.140625" style="53" customWidth="1"/>
    <col min="5" max="5" width="4.7109375" style="72" customWidth="1"/>
    <col min="6" max="6" width="11.7109375" style="54" customWidth="1"/>
    <col min="7" max="7" width="12.7109375" style="96" customWidth="1"/>
    <col min="8" max="8" width="16.7109375" style="54" customWidth="1"/>
    <col min="9" max="9" width="22.7109375" style="51" customWidth="1"/>
    <col min="10" max="16384" width="9.140625" style="51"/>
  </cols>
  <sheetData>
    <row r="1" spans="1:9" s="391" customFormat="1" thickBot="1">
      <c r="A1" s="386" t="s">
        <v>156</v>
      </c>
      <c r="B1" s="387"/>
      <c r="C1" s="388" t="s">
        <v>2</v>
      </c>
      <c r="D1" s="388"/>
      <c r="E1" s="387"/>
      <c r="F1" s="389"/>
      <c r="G1" s="389"/>
      <c r="H1" s="390" t="s">
        <v>276</v>
      </c>
    </row>
    <row r="2" spans="1:9" s="391" customFormat="1" ht="12.75">
      <c r="A2" s="386"/>
      <c r="B2" s="387"/>
      <c r="C2" s="388"/>
      <c r="D2" s="388"/>
      <c r="E2" s="387"/>
      <c r="F2" s="389"/>
      <c r="G2" s="389"/>
      <c r="H2" s="388"/>
    </row>
    <row r="3" spans="1:9" s="391" customFormat="1" ht="12.75">
      <c r="A3" s="386" t="s">
        <v>158</v>
      </c>
      <c r="B3" s="387"/>
      <c r="C3" s="388" t="s">
        <v>94</v>
      </c>
      <c r="D3" s="388"/>
      <c r="E3" s="387"/>
      <c r="F3" s="389"/>
      <c r="G3" s="389"/>
      <c r="H3" s="388"/>
    </row>
    <row r="4" spans="1:9" ht="12.75">
      <c r="A4" s="65" t="s">
        <v>183</v>
      </c>
      <c r="B4" s="392"/>
      <c r="C4" s="393" t="s">
        <v>1286</v>
      </c>
      <c r="D4" s="389"/>
      <c r="E4" s="392"/>
      <c r="F4" s="389"/>
      <c r="G4" s="389"/>
      <c r="H4" s="389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6.149999999999999" customHeight="1">
      <c r="A8" s="53"/>
      <c r="B8" s="70"/>
      <c r="C8" s="71"/>
      <c r="D8" s="71"/>
      <c r="F8" s="53"/>
      <c r="G8" s="53"/>
      <c r="H8" s="53"/>
    </row>
    <row r="9" spans="1:9" ht="15.6" customHeight="1">
      <c r="A9" s="72"/>
      <c r="B9" s="444">
        <v>451120</v>
      </c>
      <c r="C9" s="554"/>
      <c r="D9" s="229" t="s">
        <v>185</v>
      </c>
      <c r="E9" s="70"/>
      <c r="F9" s="555"/>
      <c r="G9" s="555"/>
      <c r="H9" s="544">
        <f>SUM(H11:H19)</f>
        <v>0</v>
      </c>
    </row>
    <row r="10" spans="1:9" ht="15.6" customHeight="1">
      <c r="A10" s="72"/>
      <c r="B10" s="70"/>
      <c r="C10" s="420"/>
      <c r="D10" s="411"/>
      <c r="F10" s="530"/>
      <c r="G10" s="530"/>
      <c r="H10" s="530"/>
    </row>
    <row r="11" spans="1:9" ht="12.75">
      <c r="A11" s="249">
        <f>MAX(A$1:A10)+1</f>
        <v>1</v>
      </c>
      <c r="B11" s="259"/>
      <c r="C11" s="396" t="s">
        <v>202</v>
      </c>
      <c r="D11" s="397" t="s">
        <v>203</v>
      </c>
      <c r="E11" s="249" t="s">
        <v>188</v>
      </c>
      <c r="F11" s="398">
        <v>6277</v>
      </c>
      <c r="G11" s="1262"/>
      <c r="H11" s="398">
        <f>ROUND(G11*F11,2)</f>
        <v>0</v>
      </c>
      <c r="I11" s="1262"/>
    </row>
    <row r="12" spans="1:9" ht="12.75">
      <c r="A12" s="249">
        <f>MAX(A$1:A11)+1</f>
        <v>2</v>
      </c>
      <c r="B12" s="259"/>
      <c r="C12" s="556" t="s">
        <v>442</v>
      </c>
      <c r="D12" s="411" t="s">
        <v>845</v>
      </c>
      <c r="E12" s="249" t="s">
        <v>188</v>
      </c>
      <c r="F12" s="398">
        <v>9355</v>
      </c>
      <c r="G12" s="1262"/>
      <c r="H12" s="398">
        <f t="shared" ref="H12:H19" si="0">ROUND(G12*F12,2)</f>
        <v>0</v>
      </c>
      <c r="I12" s="1262"/>
    </row>
    <row r="13" spans="1:9" ht="12.75">
      <c r="A13" s="249">
        <f>MAX(A$1:A12)+1</f>
        <v>3</v>
      </c>
      <c r="B13" s="259"/>
      <c r="C13" s="396" t="s">
        <v>600</v>
      </c>
      <c r="D13" s="397" t="s">
        <v>601</v>
      </c>
      <c r="E13" s="249" t="s">
        <v>188</v>
      </c>
      <c r="F13" s="398">
        <v>15695</v>
      </c>
      <c r="G13" s="1262"/>
      <c r="H13" s="398">
        <f t="shared" si="0"/>
        <v>0</v>
      </c>
      <c r="I13" s="1262"/>
    </row>
    <row r="14" spans="1:9" ht="12.75">
      <c r="A14" s="249">
        <f>MAX(A$1:A13)+1</f>
        <v>4</v>
      </c>
      <c r="B14" s="259"/>
      <c r="C14" s="396" t="s">
        <v>360</v>
      </c>
      <c r="D14" s="397" t="s">
        <v>361</v>
      </c>
      <c r="E14" s="249" t="s">
        <v>188</v>
      </c>
      <c r="F14" s="398">
        <v>11317</v>
      </c>
      <c r="G14" s="1262"/>
      <c r="H14" s="398">
        <f t="shared" si="0"/>
        <v>0</v>
      </c>
      <c r="I14" s="1262"/>
    </row>
    <row r="15" spans="1:9" ht="12.75">
      <c r="A15" s="249">
        <f>MAX(A$1:A14)+1</f>
        <v>5</v>
      </c>
      <c r="B15" s="259"/>
      <c r="C15" s="556" t="s">
        <v>231</v>
      </c>
      <c r="D15" s="557" t="s">
        <v>1287</v>
      </c>
      <c r="E15" s="249" t="s">
        <v>188</v>
      </c>
      <c r="F15" s="398">
        <v>15695</v>
      </c>
      <c r="G15" s="1262"/>
      <c r="H15" s="398">
        <f t="shared" si="0"/>
        <v>0</v>
      </c>
      <c r="I15" s="1262"/>
    </row>
    <row r="16" spans="1:9" ht="12.75">
      <c r="A16" s="249">
        <v>6</v>
      </c>
      <c r="B16" s="259"/>
      <c r="C16" s="396" t="s">
        <v>199</v>
      </c>
      <c r="D16" s="397" t="s">
        <v>444</v>
      </c>
      <c r="E16" s="249" t="s">
        <v>188</v>
      </c>
      <c r="F16" s="398">
        <v>7549</v>
      </c>
      <c r="G16" s="1262"/>
      <c r="H16" s="398">
        <f t="shared" si="0"/>
        <v>0</v>
      </c>
      <c r="I16" s="1262"/>
    </row>
    <row r="17" spans="1:9" ht="12.75">
      <c r="A17" s="249">
        <v>7</v>
      </c>
      <c r="B17" s="259"/>
      <c r="C17" s="396" t="s">
        <v>720</v>
      </c>
      <c r="D17" s="397" t="s">
        <v>721</v>
      </c>
      <c r="E17" s="249" t="s">
        <v>188</v>
      </c>
      <c r="F17" s="398">
        <v>8157</v>
      </c>
      <c r="G17" s="1262"/>
      <c r="H17" s="398">
        <f t="shared" si="0"/>
        <v>0</v>
      </c>
      <c r="I17" s="1262"/>
    </row>
    <row r="18" spans="1:9" ht="12.75">
      <c r="A18" s="249">
        <v>8</v>
      </c>
      <c r="B18" s="259"/>
      <c r="C18" s="556" t="s">
        <v>846</v>
      </c>
      <c r="D18" s="411" t="s">
        <v>847</v>
      </c>
      <c r="E18" s="249" t="s">
        <v>197</v>
      </c>
      <c r="F18" s="398">
        <v>12498</v>
      </c>
      <c r="G18" s="1262"/>
      <c r="H18" s="398">
        <f t="shared" si="0"/>
        <v>0</v>
      </c>
      <c r="I18" s="1262"/>
    </row>
    <row r="19" spans="1:9" ht="12.75">
      <c r="A19" s="249">
        <v>9</v>
      </c>
      <c r="B19" s="259"/>
      <c r="C19" s="396" t="s">
        <v>1288</v>
      </c>
      <c r="D19" s="397" t="s">
        <v>1289</v>
      </c>
      <c r="E19" s="249" t="s">
        <v>176</v>
      </c>
      <c r="F19" s="398">
        <v>19</v>
      </c>
      <c r="G19" s="1262"/>
      <c r="H19" s="398">
        <f t="shared" si="0"/>
        <v>0</v>
      </c>
      <c r="I19" s="1262"/>
    </row>
    <row r="20" spans="1:9" ht="12.75">
      <c r="A20" s="72"/>
      <c r="B20" s="70"/>
      <c r="C20" s="420"/>
      <c r="D20" s="430"/>
      <c r="F20" s="530"/>
      <c r="G20" s="530"/>
      <c r="H20" s="530"/>
      <c r="I20" s="530"/>
    </row>
    <row r="21" spans="1:9" s="395" customFormat="1" ht="12.75">
      <c r="A21" s="226"/>
      <c r="B21" s="434">
        <v>452333</v>
      </c>
      <c r="C21" s="558"/>
      <c r="D21" s="229" t="s">
        <v>793</v>
      </c>
      <c r="E21" s="559"/>
      <c r="F21" s="560"/>
      <c r="G21" s="232"/>
      <c r="H21" s="233">
        <f>SUM(H23:H24)</f>
        <v>0</v>
      </c>
      <c r="I21" s="232"/>
    </row>
    <row r="22" spans="1:9" ht="12.75">
      <c r="A22" s="176"/>
      <c r="B22" s="97"/>
      <c r="C22" s="177"/>
      <c r="D22" s="178"/>
      <c r="E22" s="561"/>
      <c r="F22" s="562"/>
      <c r="G22" s="79"/>
      <c r="H22" s="79"/>
      <c r="I22" s="79"/>
    </row>
    <row r="23" spans="1:9" ht="25.5">
      <c r="A23" s="1521" t="s">
        <v>211</v>
      </c>
      <c r="B23" s="1522"/>
      <c r="C23" s="1546" t="s">
        <v>565</v>
      </c>
      <c r="D23" s="1547" t="s">
        <v>825</v>
      </c>
      <c r="E23" s="1548" t="s">
        <v>176</v>
      </c>
      <c r="F23" s="1549">
        <v>15190</v>
      </c>
      <c r="G23" s="1527"/>
      <c r="H23" s="1528">
        <f>ROUND(G23*F23,2)</f>
        <v>0</v>
      </c>
      <c r="I23" s="1527"/>
    </row>
    <row r="24" spans="1:9" ht="12.75">
      <c r="A24" s="1521" t="s">
        <v>213</v>
      </c>
      <c r="B24" s="1522"/>
      <c r="C24" s="1546" t="s">
        <v>1290</v>
      </c>
      <c r="D24" s="1547" t="s">
        <v>1291</v>
      </c>
      <c r="E24" s="1548" t="s">
        <v>180</v>
      </c>
      <c r="F24" s="1549">
        <v>145</v>
      </c>
      <c r="G24" s="1527"/>
      <c r="H24" s="1528">
        <f>ROUND(G24*F24,2)</f>
        <v>0</v>
      </c>
      <c r="I24" s="1527"/>
    </row>
    <row r="25" spans="1:9" ht="12.75">
      <c r="A25" s="176"/>
      <c r="B25" s="97"/>
      <c r="D25" s="436"/>
      <c r="E25" s="561"/>
      <c r="F25" s="562"/>
      <c r="G25" s="79"/>
      <c r="H25" s="79"/>
      <c r="I25" s="79"/>
    </row>
    <row r="26" spans="1:9" s="395" customFormat="1" ht="12.75">
      <c r="A26" s="257"/>
      <c r="B26" s="137">
        <v>452614</v>
      </c>
      <c r="C26" s="565"/>
      <c r="D26" s="566" t="s">
        <v>1298</v>
      </c>
      <c r="E26" s="70"/>
      <c r="F26" s="567"/>
      <c r="G26" s="568"/>
      <c r="H26" s="80">
        <f>H28</f>
        <v>0</v>
      </c>
      <c r="I26" s="568"/>
    </row>
    <row r="27" spans="1:9" ht="12.75">
      <c r="A27" s="92"/>
      <c r="B27" s="100"/>
      <c r="C27" s="123"/>
      <c r="D27" s="115"/>
      <c r="E27" s="95"/>
      <c r="I27" s="96"/>
    </row>
    <row r="28" spans="1:9" ht="25.5">
      <c r="A28" s="138" t="s">
        <v>215</v>
      </c>
      <c r="B28" s="85"/>
      <c r="C28" s="431" t="s">
        <v>628</v>
      </c>
      <c r="D28" s="397" t="s">
        <v>629</v>
      </c>
      <c r="E28" s="563" t="s">
        <v>197</v>
      </c>
      <c r="F28" s="564">
        <v>1639</v>
      </c>
      <c r="G28" s="1253"/>
      <c r="H28" s="90">
        <f>ROUND(G28*F28,2)</f>
        <v>0</v>
      </c>
      <c r="I28" s="1253"/>
    </row>
    <row r="29" spans="1:9" ht="12.75">
      <c r="A29" s="176"/>
      <c r="B29" s="97"/>
      <c r="D29" s="436"/>
      <c r="E29" s="561"/>
      <c r="F29" s="562"/>
      <c r="G29" s="79"/>
      <c r="H29" s="79"/>
      <c r="I29" s="79"/>
    </row>
    <row r="30" spans="1:9" ht="12.75">
      <c r="A30" s="176"/>
      <c r="B30" s="227">
        <v>452623</v>
      </c>
      <c r="C30" s="569"/>
      <c r="D30" s="229" t="s">
        <v>640</v>
      </c>
      <c r="E30" s="561"/>
      <c r="F30" s="562"/>
      <c r="G30" s="79"/>
      <c r="H30" s="284">
        <f>SUM(H32:H34)</f>
        <v>0</v>
      </c>
      <c r="I30" s="79"/>
    </row>
    <row r="31" spans="1:9" ht="12.75">
      <c r="A31" s="176"/>
      <c r="B31" s="97"/>
      <c r="C31" s="420"/>
      <c r="D31" s="411"/>
      <c r="E31" s="561"/>
      <c r="F31" s="562"/>
      <c r="G31" s="79"/>
      <c r="H31" s="79"/>
      <c r="I31" s="79"/>
    </row>
    <row r="32" spans="1:9" ht="12.75">
      <c r="A32" s="138" t="s">
        <v>217</v>
      </c>
      <c r="B32" s="85"/>
      <c r="C32" s="396" t="s">
        <v>1292</v>
      </c>
      <c r="D32" s="397" t="s">
        <v>1293</v>
      </c>
      <c r="E32" s="563" t="s">
        <v>188</v>
      </c>
      <c r="F32" s="564">
        <v>37</v>
      </c>
      <c r="G32" s="1253"/>
      <c r="H32" s="90">
        <f>ROUND(G32*F32,2)</f>
        <v>0</v>
      </c>
      <c r="I32" s="1253"/>
    </row>
    <row r="33" spans="1:9" ht="12.75">
      <c r="A33" s="138" t="s">
        <v>219</v>
      </c>
      <c r="B33" s="85"/>
      <c r="C33" s="431" t="s">
        <v>1294</v>
      </c>
      <c r="D33" s="411" t="s">
        <v>1295</v>
      </c>
      <c r="E33" s="563" t="s">
        <v>188</v>
      </c>
      <c r="F33" s="564">
        <v>236</v>
      </c>
      <c r="G33" s="1253"/>
      <c r="H33" s="90">
        <f t="shared" ref="H33:H34" si="1">ROUND(G33*F33,2)</f>
        <v>0</v>
      </c>
      <c r="I33" s="1253"/>
    </row>
    <row r="34" spans="1:9" ht="25.5">
      <c r="A34" s="138" t="s">
        <v>221</v>
      </c>
      <c r="B34" s="85"/>
      <c r="C34" s="396" t="s">
        <v>1296</v>
      </c>
      <c r="D34" s="397" t="s">
        <v>1297</v>
      </c>
      <c r="E34" s="563" t="s">
        <v>188</v>
      </c>
      <c r="F34" s="564">
        <v>238</v>
      </c>
      <c r="G34" s="1253"/>
      <c r="H34" s="90">
        <f t="shared" si="1"/>
        <v>0</v>
      </c>
      <c r="I34" s="1253"/>
    </row>
    <row r="35" spans="1:9" ht="12.75">
      <c r="A35" s="92"/>
      <c r="B35" s="100"/>
      <c r="C35" s="123"/>
      <c r="D35" s="115"/>
      <c r="E35" s="95"/>
    </row>
    <row r="36" spans="1:9" ht="15">
      <c r="A36" s="92"/>
      <c r="B36" s="95"/>
      <c r="C36" s="114"/>
      <c r="D36" s="103" t="s">
        <v>181</v>
      </c>
      <c r="E36" s="104"/>
      <c r="F36" s="105"/>
      <c r="G36" s="106"/>
      <c r="H36" s="107">
        <f>H30+H26+H21+H9</f>
        <v>0</v>
      </c>
    </row>
    <row r="37" spans="1:9" ht="12.75">
      <c r="A37" s="92"/>
      <c r="B37" s="108"/>
      <c r="C37" s="109"/>
      <c r="D37" s="110"/>
      <c r="E37" s="92"/>
    </row>
    <row r="38" spans="1:9" ht="12.75">
      <c r="A38" s="92"/>
      <c r="B38" s="108"/>
      <c r="C38" s="109"/>
      <c r="E38" s="95"/>
    </row>
    <row r="39" spans="1:9" ht="12.75">
      <c r="A39" s="92"/>
      <c r="B39" s="108"/>
      <c r="C39" s="109"/>
      <c r="D39" s="110"/>
      <c r="E39" s="95"/>
    </row>
    <row r="40" spans="1:9" s="52" customFormat="1" ht="12.75" customHeight="1">
      <c r="A40" s="92"/>
      <c r="B40" s="108"/>
      <c r="C40" s="109"/>
      <c r="D40" s="110"/>
      <c r="E40" s="95"/>
      <c r="F40" s="54"/>
      <c r="G40" s="96"/>
      <c r="H40" s="54"/>
    </row>
    <row r="41" spans="1:9" s="52" customFormat="1" ht="12.75">
      <c r="A41" s="92"/>
      <c r="B41" s="108"/>
      <c r="C41" s="109"/>
      <c r="D41" s="110"/>
      <c r="E41" s="95"/>
      <c r="F41" s="54"/>
      <c r="G41" s="96"/>
      <c r="H41" s="54"/>
    </row>
    <row r="42" spans="1:9" ht="12.75">
      <c r="A42" s="92"/>
      <c r="B42" s="108"/>
      <c r="C42" s="109"/>
      <c r="D42" s="110"/>
      <c r="E42" s="95"/>
    </row>
    <row r="43" spans="1:9" s="52" customFormat="1" ht="12.75" customHeight="1">
      <c r="A43" s="92"/>
      <c r="B43" s="108"/>
      <c r="C43" s="109"/>
      <c r="D43" s="110"/>
      <c r="E43" s="95"/>
      <c r="F43" s="54"/>
      <c r="G43" s="96"/>
      <c r="H43" s="54"/>
    </row>
    <row r="44" spans="1:9" ht="12.75">
      <c r="A44" s="92"/>
      <c r="B44" s="100"/>
      <c r="C44" s="101"/>
      <c r="D44" s="116"/>
      <c r="E44" s="95"/>
    </row>
    <row r="45" spans="1:9" ht="12.75">
      <c r="A45" s="92"/>
      <c r="B45" s="100"/>
      <c r="C45" s="101"/>
      <c r="D45" s="116"/>
      <c r="E45" s="95"/>
    </row>
    <row r="46" spans="1:9" ht="12.75">
      <c r="A46" s="92"/>
      <c r="B46" s="100"/>
      <c r="C46" s="101"/>
      <c r="D46" s="116"/>
      <c r="E46" s="95"/>
    </row>
    <row r="47" spans="1:9" ht="15.75">
      <c r="A47" s="92"/>
      <c r="B47" s="117"/>
      <c r="C47" s="118"/>
      <c r="D47" s="102"/>
      <c r="E47" s="119"/>
    </row>
    <row r="48" spans="1:9" ht="12.75">
      <c r="A48" s="92"/>
      <c r="B48" s="108"/>
      <c r="C48" s="120"/>
      <c r="D48" s="110"/>
      <c r="E48" s="92"/>
    </row>
    <row r="49" spans="1:9" s="52" customFormat="1" ht="12.75" customHeight="1">
      <c r="A49" s="92"/>
      <c r="B49" s="100"/>
      <c r="C49" s="101"/>
      <c r="D49" s="115"/>
      <c r="E49" s="95"/>
      <c r="F49" s="54"/>
      <c r="G49" s="96"/>
      <c r="H49" s="54"/>
    </row>
    <row r="50" spans="1:9" s="52" customFormat="1" ht="12.75" customHeight="1">
      <c r="A50" s="92"/>
      <c r="B50" s="117"/>
      <c r="C50" s="118"/>
      <c r="D50" s="102"/>
      <c r="E50" s="119"/>
      <c r="F50" s="54"/>
      <c r="G50" s="96"/>
      <c r="H50" s="54"/>
    </row>
    <row r="51" spans="1:9" ht="12.75">
      <c r="A51" s="92"/>
      <c r="B51" s="100"/>
      <c r="C51" s="101"/>
      <c r="D51" s="102"/>
      <c r="E51" s="95"/>
    </row>
    <row r="52" spans="1:9" ht="12.75">
      <c r="A52" s="92"/>
      <c r="B52" s="100"/>
      <c r="C52" s="101"/>
      <c r="D52" s="102"/>
      <c r="E52" s="95"/>
    </row>
    <row r="53" spans="1:9" s="54" customFormat="1" ht="12.75">
      <c r="A53" s="92"/>
      <c r="B53" s="100"/>
      <c r="C53" s="101"/>
      <c r="D53" s="116"/>
      <c r="E53" s="95"/>
      <c r="G53" s="96"/>
      <c r="I53" s="51"/>
    </row>
    <row r="54" spans="1:9" s="54" customFormat="1" ht="12.75">
      <c r="A54" s="92"/>
      <c r="B54" s="100"/>
      <c r="C54" s="101"/>
      <c r="D54" s="116"/>
      <c r="E54" s="95"/>
      <c r="G54" s="96"/>
      <c r="I54" s="51"/>
    </row>
    <row r="55" spans="1:9" s="54" customFormat="1" ht="12.75">
      <c r="A55" s="92"/>
      <c r="B55" s="100"/>
      <c r="C55" s="101"/>
      <c r="D55" s="116"/>
      <c r="E55" s="95"/>
      <c r="G55" s="96"/>
      <c r="I55" s="51"/>
    </row>
    <row r="56" spans="1:9" s="54" customFormat="1" ht="15.75">
      <c r="A56" s="92"/>
      <c r="B56" s="117"/>
      <c r="C56" s="118"/>
      <c r="D56" s="102"/>
      <c r="E56" s="119"/>
      <c r="G56" s="96"/>
      <c r="I56" s="51"/>
    </row>
    <row r="57" spans="1:9" s="54" customFormat="1" ht="15.75">
      <c r="A57" s="92"/>
      <c r="B57" s="117"/>
      <c r="C57" s="118"/>
      <c r="D57" s="121"/>
      <c r="E57" s="119"/>
      <c r="G57" s="96"/>
      <c r="I57" s="51"/>
    </row>
    <row r="58" spans="1:9" s="54" customFormat="1" ht="12.75">
      <c r="A58" s="92"/>
      <c r="B58" s="100"/>
      <c r="C58" s="101"/>
      <c r="D58" s="115"/>
      <c r="E58" s="95"/>
      <c r="G58" s="96"/>
      <c r="I58" s="51"/>
    </row>
    <row r="59" spans="1:9" s="54" customFormat="1" ht="12.75">
      <c r="A59" s="92"/>
      <c r="B59" s="100"/>
      <c r="C59" s="101"/>
      <c r="D59" s="102"/>
      <c r="E59" s="95"/>
      <c r="G59" s="96"/>
      <c r="I59" s="51"/>
    </row>
    <row r="60" spans="1:9" s="54" customFormat="1" ht="12.75">
      <c r="A60" s="92"/>
      <c r="B60" s="100"/>
      <c r="C60" s="101"/>
      <c r="D60" s="102"/>
      <c r="E60" s="95"/>
      <c r="G60" s="96"/>
      <c r="I60" s="51"/>
    </row>
    <row r="61" spans="1:9" s="54" customFormat="1" ht="12.75">
      <c r="A61" s="92"/>
      <c r="B61" s="100"/>
      <c r="C61" s="101"/>
      <c r="D61" s="116"/>
      <c r="E61" s="95"/>
      <c r="G61" s="96"/>
      <c r="I61" s="51"/>
    </row>
    <row r="62" spans="1:9" s="54" customFormat="1" ht="12.75">
      <c r="A62" s="92"/>
      <c r="B62" s="100"/>
      <c r="C62" s="101"/>
      <c r="D62" s="116"/>
      <c r="E62" s="95"/>
      <c r="G62" s="96"/>
      <c r="I62" s="51"/>
    </row>
    <row r="63" spans="1:9" s="54" customFormat="1" ht="12.75">
      <c r="A63" s="92"/>
      <c r="B63" s="100"/>
      <c r="C63" s="101"/>
      <c r="D63" s="116"/>
      <c r="E63" s="95"/>
      <c r="G63" s="96"/>
      <c r="I63" s="51"/>
    </row>
    <row r="64" spans="1:9" s="54" customFormat="1" ht="12.75">
      <c r="A64" s="92"/>
      <c r="B64" s="100"/>
      <c r="C64" s="101"/>
      <c r="D64" s="102"/>
      <c r="E64" s="95"/>
      <c r="G64" s="96"/>
      <c r="I64" s="51"/>
    </row>
    <row r="65" spans="1:9" s="54" customFormat="1" ht="12.75">
      <c r="A65" s="92"/>
      <c r="B65" s="100"/>
      <c r="C65" s="101"/>
      <c r="D65" s="116"/>
      <c r="E65" s="95"/>
      <c r="G65" s="96"/>
      <c r="I65" s="51"/>
    </row>
    <row r="66" spans="1:9" s="54" customFormat="1" ht="12.75">
      <c r="A66" s="92"/>
      <c r="B66" s="100"/>
      <c r="C66" s="101"/>
      <c r="D66" s="115"/>
      <c r="E66" s="95"/>
      <c r="G66" s="96"/>
      <c r="I66" s="51"/>
    </row>
    <row r="67" spans="1:9" s="54" customFormat="1" ht="13.5" customHeight="1">
      <c r="A67" s="92"/>
      <c r="B67" s="100"/>
      <c r="C67" s="101"/>
      <c r="D67" s="102"/>
      <c r="E67" s="95"/>
      <c r="G67" s="96"/>
      <c r="I67" s="51"/>
    </row>
    <row r="68" spans="1:9" s="54" customFormat="1" ht="13.5" customHeight="1">
      <c r="A68" s="92"/>
      <c r="B68" s="100"/>
      <c r="C68" s="101"/>
      <c r="D68" s="116"/>
      <c r="E68" s="95"/>
      <c r="G68" s="96"/>
      <c r="I68" s="51"/>
    </row>
    <row r="69" spans="1:9" s="52" customFormat="1" ht="12.75">
      <c r="A69" s="92"/>
      <c r="B69" s="100"/>
      <c r="C69" s="101"/>
      <c r="D69" s="116"/>
      <c r="E69" s="95"/>
      <c r="F69" s="54"/>
      <c r="G69" s="96"/>
      <c r="H69" s="54"/>
    </row>
    <row r="70" spans="1:9" s="52" customFormat="1" ht="12.75">
      <c r="A70" s="92"/>
      <c r="B70" s="100"/>
      <c r="C70" s="101"/>
      <c r="D70" s="116"/>
      <c r="E70" s="95"/>
      <c r="F70" s="54"/>
      <c r="G70" s="96"/>
      <c r="H70" s="54"/>
    </row>
    <row r="71" spans="1:9" s="52" customFormat="1" ht="12.75">
      <c r="A71" s="92"/>
      <c r="B71" s="100"/>
      <c r="C71" s="101"/>
      <c r="D71" s="102"/>
      <c r="E71" s="95"/>
      <c r="F71" s="54"/>
      <c r="G71" s="96"/>
      <c r="H71" s="54"/>
    </row>
    <row r="72" spans="1:9" ht="13.5" customHeight="1">
      <c r="A72" s="92"/>
      <c r="B72" s="100"/>
      <c r="C72" s="101"/>
      <c r="D72" s="116"/>
      <c r="E72" s="95"/>
    </row>
    <row r="73" spans="1:9" ht="13.5" customHeight="1">
      <c r="A73" s="92"/>
      <c r="B73" s="100"/>
      <c r="C73" s="101"/>
      <c r="D73" s="115"/>
      <c r="E73" s="95"/>
    </row>
    <row r="74" spans="1:9" s="52" customFormat="1" ht="12.75">
      <c r="A74" s="92"/>
      <c r="B74" s="95"/>
      <c r="C74" s="114"/>
      <c r="D74" s="122"/>
      <c r="E74" s="95"/>
      <c r="F74" s="54"/>
      <c r="G74" s="96"/>
      <c r="H74" s="54"/>
    </row>
    <row r="75" spans="1:9" s="52" customFormat="1" ht="11.25" customHeight="1">
      <c r="A75" s="92"/>
      <c r="B75" s="95"/>
      <c r="C75" s="114"/>
      <c r="D75" s="114"/>
      <c r="E75" s="95"/>
      <c r="F75" s="54"/>
      <c r="G75" s="96"/>
      <c r="H75" s="54"/>
    </row>
    <row r="76" spans="1:9" s="52" customFormat="1" ht="12.75">
      <c r="A76" s="92"/>
      <c r="B76" s="108"/>
      <c r="C76" s="120"/>
      <c r="D76" s="110"/>
      <c r="E76" s="92"/>
      <c r="F76" s="54"/>
      <c r="G76" s="96"/>
      <c r="H76" s="54"/>
    </row>
    <row r="77" spans="1:9" s="52" customFormat="1" ht="12.75">
      <c r="A77" s="92"/>
      <c r="B77" s="100"/>
      <c r="C77" s="123"/>
      <c r="D77" s="116"/>
      <c r="E77" s="95"/>
      <c r="F77" s="54"/>
      <c r="G77" s="96"/>
      <c r="H77" s="54"/>
    </row>
    <row r="78" spans="1:9" s="52" customFormat="1" ht="12.75">
      <c r="A78" s="92"/>
      <c r="B78" s="100"/>
      <c r="C78" s="123"/>
      <c r="D78" s="116"/>
      <c r="E78" s="95"/>
      <c r="F78" s="54"/>
      <c r="G78" s="96"/>
      <c r="H78" s="54"/>
    </row>
    <row r="79" spans="1:9" s="52" customFormat="1" ht="12.75">
      <c r="A79" s="92"/>
      <c r="B79" s="95"/>
      <c r="C79" s="114"/>
      <c r="D79" s="122"/>
      <c r="E79" s="95"/>
      <c r="F79" s="54"/>
      <c r="G79" s="96"/>
      <c r="H79" s="54"/>
    </row>
    <row r="80" spans="1:9" s="52" customFormat="1" ht="12.75">
      <c r="A80" s="92"/>
      <c r="B80" s="95"/>
      <c r="C80" s="114"/>
      <c r="D80" s="114"/>
      <c r="E80" s="95"/>
      <c r="F80" s="54"/>
      <c r="G80" s="96"/>
      <c r="H80" s="54"/>
    </row>
    <row r="81" spans="1:8" s="52" customFormat="1" ht="12.75">
      <c r="A81" s="92"/>
      <c r="B81" s="108"/>
      <c r="C81" s="120"/>
      <c r="D81" s="110"/>
      <c r="E81" s="92"/>
      <c r="F81" s="54"/>
      <c r="G81" s="96"/>
      <c r="H81" s="54"/>
    </row>
    <row r="82" spans="1:8" ht="13.5" customHeight="1">
      <c r="A82" s="92"/>
      <c r="B82" s="108"/>
      <c r="C82" s="120"/>
      <c r="D82" s="110"/>
      <c r="E82" s="92"/>
    </row>
    <row r="83" spans="1:8" s="52" customFormat="1" ht="12.75">
      <c r="A83" s="92"/>
      <c r="B83" s="100"/>
      <c r="C83" s="123"/>
      <c r="D83" s="115"/>
      <c r="E83" s="95"/>
      <c r="F83" s="54"/>
      <c r="G83" s="96"/>
      <c r="H83" s="54"/>
    </row>
    <row r="84" spans="1:8" s="52" customFormat="1" ht="12.75">
      <c r="A84" s="92"/>
      <c r="B84" s="100"/>
      <c r="C84" s="123"/>
      <c r="D84" s="116"/>
      <c r="E84" s="95"/>
      <c r="F84" s="54"/>
      <c r="G84" s="96"/>
      <c r="H84" s="54"/>
    </row>
    <row r="85" spans="1:8" ht="13.5" customHeight="1">
      <c r="A85" s="92"/>
      <c r="B85" s="100"/>
      <c r="C85" s="123"/>
      <c r="D85" s="115"/>
      <c r="E85" s="95"/>
    </row>
    <row r="86" spans="1:8" ht="13.5" customHeight="1">
      <c r="A86" s="92"/>
      <c r="B86" s="100"/>
      <c r="C86" s="123"/>
      <c r="D86" s="115"/>
      <c r="E86" s="95"/>
    </row>
    <row r="87" spans="1:8" s="52" customFormat="1" ht="12.75">
      <c r="A87" s="92"/>
      <c r="B87" s="100"/>
      <c r="C87" s="123"/>
      <c r="D87" s="115"/>
      <c r="E87" s="95"/>
      <c r="F87" s="54"/>
      <c r="G87" s="96"/>
      <c r="H87" s="54"/>
    </row>
    <row r="88" spans="1:8" s="52" customFormat="1" ht="12.75">
      <c r="A88" s="92"/>
      <c r="B88" s="100"/>
      <c r="C88" s="123"/>
      <c r="D88" s="116"/>
      <c r="E88" s="95"/>
      <c r="F88" s="54"/>
      <c r="G88" s="96"/>
      <c r="H88" s="54"/>
    </row>
    <row r="89" spans="1:8" ht="13.5" customHeight="1">
      <c r="A89" s="92"/>
      <c r="B89" s="95"/>
      <c r="C89" s="114"/>
      <c r="D89" s="114"/>
      <c r="E89" s="95"/>
    </row>
    <row r="90" spans="1:8" ht="13.5" customHeight="1">
      <c r="B90" s="73"/>
      <c r="C90" s="125"/>
      <c r="D90" s="126"/>
      <c r="E90" s="124"/>
    </row>
    <row r="91" spans="1:8" ht="13.5" customHeight="1">
      <c r="B91" s="83"/>
      <c r="C91" s="127"/>
      <c r="D91" s="82"/>
    </row>
    <row r="94" spans="1:8" ht="13.5" customHeight="1">
      <c r="B94" s="73"/>
      <c r="C94" s="125"/>
      <c r="D94" s="126"/>
      <c r="E94" s="124"/>
    </row>
    <row r="95" spans="1:8" ht="13.5" customHeight="1">
      <c r="B95" s="83"/>
      <c r="C95" s="127"/>
      <c r="D95" s="82"/>
    </row>
    <row r="96" spans="1:8" s="52" customFormat="1" ht="12.75">
      <c r="A96" s="124"/>
      <c r="B96" s="72"/>
      <c r="C96" s="53"/>
      <c r="D96" s="128"/>
      <c r="E96" s="72"/>
      <c r="F96" s="54"/>
      <c r="G96" s="96"/>
      <c r="H96" s="54"/>
    </row>
    <row r="97" spans="1:9" ht="13.5" customHeight="1">
      <c r="D97" s="128"/>
    </row>
    <row r="98" spans="1:9" ht="13.5" customHeight="1">
      <c r="D98" s="128"/>
    </row>
    <row r="99" spans="1:9" ht="13.5" customHeight="1">
      <c r="D99" s="128"/>
    </row>
    <row r="100" spans="1:9" ht="13.5" customHeight="1">
      <c r="D100" s="128"/>
    </row>
    <row r="103" spans="1:9" ht="13.5" customHeight="1">
      <c r="B103" s="83"/>
      <c r="C103" s="127"/>
      <c r="D103" s="82"/>
    </row>
    <row r="104" spans="1:9" ht="13.5" customHeight="1">
      <c r="D104" s="129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ht="13.5" customHeight="1">
      <c r="H144" s="53"/>
    </row>
    <row r="145" spans="8:8" ht="13.5" customHeight="1">
      <c r="H145" s="53"/>
    </row>
    <row r="146" spans="8:8" ht="13.5" customHeight="1">
      <c r="H146" s="53"/>
    </row>
    <row r="147" spans="8:8" ht="13.5" customHeight="1">
      <c r="H147" s="53"/>
    </row>
    <row r="148" spans="8:8" ht="13.5" customHeight="1">
      <c r="H148" s="53"/>
    </row>
    <row r="149" spans="8:8" ht="13.5" customHeight="1">
      <c r="H149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4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7">
    <tabColor rgb="FFFFFF99"/>
  </sheetPr>
  <dimension ref="A1:I132"/>
  <sheetViews>
    <sheetView view="pageBreakPreview" zoomScaleNormal="100" zoomScaleSheetLayoutView="100" workbookViewId="0">
      <selection activeCell="E21" sqref="E21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844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96</v>
      </c>
      <c r="D3" s="132"/>
      <c r="E3" s="131"/>
      <c r="F3" s="133"/>
      <c r="G3" s="133"/>
      <c r="H3" s="132"/>
    </row>
    <row r="4" spans="1:9" ht="15">
      <c r="A4" s="65" t="s">
        <v>183</v>
      </c>
      <c r="B4" s="135"/>
      <c r="C4" s="539" t="s">
        <v>97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545" customFormat="1" ht="13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H11</f>
        <v>0</v>
      </c>
    </row>
    <row r="10" spans="1:9" ht="13.5" customHeight="1">
      <c r="A10" s="53"/>
      <c r="B10" s="70"/>
      <c r="C10" s="71"/>
      <c r="D10" s="71"/>
      <c r="F10" s="53"/>
      <c r="G10" s="53"/>
      <c r="H10" s="53"/>
    </row>
    <row r="11" spans="1:9" ht="25.5">
      <c r="A11" s="249">
        <v>1</v>
      </c>
      <c r="B11" s="259"/>
      <c r="C11" s="548" t="s">
        <v>545</v>
      </c>
      <c r="D11" s="549" t="s">
        <v>546</v>
      </c>
      <c r="E11" s="249" t="s">
        <v>180</v>
      </c>
      <c r="F11" s="398">
        <v>610</v>
      </c>
      <c r="G11" s="1262"/>
      <c r="H11" s="398">
        <f>ROUND(F11*G11,2)</f>
        <v>0</v>
      </c>
      <c r="I11" s="1262"/>
    </row>
    <row r="12" spans="1:9" ht="12.75">
      <c r="A12" s="176"/>
      <c r="B12" s="97"/>
      <c r="C12" s="177"/>
      <c r="D12" s="178"/>
      <c r="E12" s="546"/>
      <c r="F12" s="547"/>
      <c r="G12" s="79"/>
      <c r="H12" s="79"/>
      <c r="I12" s="79"/>
    </row>
    <row r="13" spans="1:9" s="545" customFormat="1" ht="27.75" customHeight="1">
      <c r="A13" s="540"/>
      <c r="B13" s="541">
        <v>452331</v>
      </c>
      <c r="C13" s="540"/>
      <c r="D13" s="542" t="s">
        <v>554</v>
      </c>
      <c r="E13" s="543"/>
      <c r="F13" s="540"/>
      <c r="G13" s="540"/>
      <c r="H13" s="544">
        <f>SUM(H15:H17)</f>
        <v>0</v>
      </c>
      <c r="I13" s="540"/>
    </row>
    <row r="14" spans="1:9" ht="15.75" customHeight="1">
      <c r="A14" s="176"/>
      <c r="B14" s="97"/>
      <c r="C14" s="177"/>
      <c r="D14" s="178"/>
      <c r="E14" s="546"/>
      <c r="F14" s="547"/>
      <c r="G14" s="79"/>
      <c r="H14" s="79"/>
      <c r="I14" s="79"/>
    </row>
    <row r="15" spans="1:9" ht="25.5">
      <c r="A15" s="138" t="s">
        <v>177</v>
      </c>
      <c r="B15" s="85"/>
      <c r="C15" s="548" t="s">
        <v>547</v>
      </c>
      <c r="D15" s="549" t="s">
        <v>548</v>
      </c>
      <c r="E15" s="147" t="s">
        <v>180</v>
      </c>
      <c r="F15" s="550">
        <v>610</v>
      </c>
      <c r="G15" s="1253"/>
      <c r="H15" s="398">
        <f>ROUND(F15*G15,2)</f>
        <v>0</v>
      </c>
      <c r="I15" s="1253"/>
    </row>
    <row r="16" spans="1:9" ht="25.5">
      <c r="A16" s="138" t="s">
        <v>191</v>
      </c>
      <c r="B16" s="85"/>
      <c r="C16" s="548" t="s">
        <v>549</v>
      </c>
      <c r="D16" s="549" t="s">
        <v>550</v>
      </c>
      <c r="E16" s="551" t="s">
        <v>551</v>
      </c>
      <c r="F16" s="552">
        <v>647</v>
      </c>
      <c r="G16" s="1253"/>
      <c r="H16" s="398">
        <f t="shared" ref="H16:H17" si="0">ROUND(F16*G16,2)</f>
        <v>0</v>
      </c>
      <c r="I16" s="1253"/>
    </row>
    <row r="17" spans="1:9" ht="25.5">
      <c r="A17" s="138" t="s">
        <v>194</v>
      </c>
      <c r="B17" s="85"/>
      <c r="C17" s="548" t="s">
        <v>549</v>
      </c>
      <c r="D17" s="549" t="s">
        <v>550</v>
      </c>
      <c r="E17" s="551" t="s">
        <v>197</v>
      </c>
      <c r="F17" s="552">
        <v>3</v>
      </c>
      <c r="G17" s="1253"/>
      <c r="H17" s="398">
        <f t="shared" si="0"/>
        <v>0</v>
      </c>
      <c r="I17" s="1253"/>
    </row>
    <row r="18" spans="1:9" ht="12.75">
      <c r="A18" s="92"/>
      <c r="B18" s="108"/>
      <c r="D18" s="110"/>
      <c r="E18" s="95"/>
      <c r="H18" s="96"/>
      <c r="I18" s="96"/>
    </row>
    <row r="19" spans="1:9" ht="15">
      <c r="A19" s="92"/>
      <c r="B19" s="95"/>
      <c r="C19" s="114"/>
      <c r="D19" s="103" t="s">
        <v>181</v>
      </c>
      <c r="E19" s="104"/>
      <c r="F19" s="105"/>
      <c r="G19" s="106"/>
      <c r="H19" s="107">
        <f>H13+H9</f>
        <v>0</v>
      </c>
    </row>
    <row r="20" spans="1:9" ht="12.75">
      <c r="A20" s="92"/>
      <c r="B20" s="108"/>
      <c r="C20" s="109"/>
      <c r="D20" s="110"/>
      <c r="E20" s="92"/>
    </row>
    <row r="21" spans="1:9" ht="12.75">
      <c r="A21" s="92"/>
      <c r="B21" s="108"/>
      <c r="C21" s="109"/>
      <c r="E21" s="95"/>
    </row>
    <row r="22" spans="1:9" ht="12.75">
      <c r="A22" s="92"/>
      <c r="B22" s="108"/>
      <c r="C22" s="109"/>
      <c r="D22" s="110"/>
      <c r="E22" s="95"/>
    </row>
    <row r="23" spans="1:9" s="52" customFormat="1" ht="12.75" customHeight="1">
      <c r="A23" s="92"/>
      <c r="B23" s="108"/>
      <c r="C23" s="109"/>
      <c r="D23" s="110"/>
      <c r="E23" s="95"/>
      <c r="F23" s="54"/>
      <c r="G23" s="96"/>
      <c r="H23" s="54"/>
    </row>
    <row r="24" spans="1:9" s="52" customFormat="1" ht="12.75">
      <c r="A24" s="92"/>
      <c r="B24" s="108"/>
      <c r="C24" s="109"/>
      <c r="D24" s="110"/>
      <c r="E24" s="95"/>
      <c r="F24" s="54"/>
      <c r="G24" s="96"/>
      <c r="H24" s="54"/>
    </row>
    <row r="25" spans="1:9" ht="12.75">
      <c r="A25" s="92"/>
      <c r="B25" s="108"/>
      <c r="C25" s="109"/>
      <c r="D25" s="110"/>
      <c r="E25" s="95"/>
    </row>
    <row r="26" spans="1:9" s="52" customFormat="1" ht="12.75" customHeight="1">
      <c r="A26" s="92"/>
      <c r="B26" s="108"/>
      <c r="C26" s="109"/>
      <c r="D26" s="110"/>
      <c r="E26" s="95"/>
      <c r="F26" s="54"/>
      <c r="G26" s="96"/>
      <c r="H26" s="54"/>
    </row>
    <row r="27" spans="1:9" ht="12.75">
      <c r="A27" s="92"/>
      <c r="B27" s="100"/>
      <c r="C27" s="101"/>
      <c r="D27" s="116"/>
      <c r="E27" s="95"/>
    </row>
    <row r="28" spans="1:9" ht="12.75">
      <c r="A28" s="92"/>
      <c r="B28" s="100"/>
      <c r="C28" s="101"/>
      <c r="D28" s="116"/>
      <c r="E28" s="95"/>
    </row>
    <row r="29" spans="1:9" ht="12.75">
      <c r="A29" s="92"/>
      <c r="B29" s="100"/>
      <c r="C29" s="101"/>
      <c r="D29" s="116"/>
      <c r="E29" s="95"/>
    </row>
    <row r="30" spans="1:9" ht="15.75">
      <c r="A30" s="92"/>
      <c r="B30" s="117"/>
      <c r="C30" s="118"/>
      <c r="D30" s="102"/>
      <c r="E30" s="119"/>
    </row>
    <row r="31" spans="1:9" ht="12.75">
      <c r="A31" s="92"/>
      <c r="B31" s="108"/>
      <c r="C31" s="120"/>
      <c r="D31" s="110"/>
      <c r="E31" s="92"/>
    </row>
    <row r="32" spans="1:9" s="52" customFormat="1" ht="12.75" customHeight="1">
      <c r="A32" s="92"/>
      <c r="B32" s="100"/>
      <c r="C32" s="101"/>
      <c r="D32" s="115"/>
      <c r="E32" s="95"/>
      <c r="F32" s="54"/>
      <c r="G32" s="96"/>
      <c r="H32" s="54"/>
    </row>
    <row r="33" spans="1:8" s="52" customFormat="1" ht="12.75" customHeight="1">
      <c r="A33" s="92"/>
      <c r="B33" s="117"/>
      <c r="C33" s="118"/>
      <c r="D33" s="102"/>
      <c r="E33" s="119"/>
      <c r="F33" s="54"/>
      <c r="G33" s="96"/>
      <c r="H33" s="54"/>
    </row>
    <row r="34" spans="1:8" ht="12.75">
      <c r="A34" s="92"/>
      <c r="B34" s="100"/>
      <c r="C34" s="101"/>
      <c r="D34" s="102"/>
      <c r="E34" s="95"/>
    </row>
    <row r="35" spans="1:8" ht="12.75">
      <c r="A35" s="92"/>
      <c r="B35" s="100"/>
      <c r="C35" s="101"/>
      <c r="D35" s="102"/>
      <c r="E35" s="95"/>
    </row>
    <row r="36" spans="1:8" ht="12.75">
      <c r="A36" s="92"/>
      <c r="B36" s="100"/>
      <c r="C36" s="101"/>
      <c r="D36" s="116"/>
      <c r="E36" s="95"/>
    </row>
    <row r="37" spans="1:8" ht="12.75">
      <c r="A37" s="92"/>
      <c r="B37" s="100"/>
      <c r="C37" s="101"/>
      <c r="D37" s="116"/>
      <c r="E37" s="95"/>
    </row>
    <row r="38" spans="1:8" ht="12.75">
      <c r="A38" s="92"/>
      <c r="B38" s="100"/>
      <c r="C38" s="101"/>
      <c r="D38" s="116"/>
      <c r="E38" s="95"/>
    </row>
    <row r="39" spans="1:8" ht="15.75">
      <c r="A39" s="92"/>
      <c r="B39" s="117"/>
      <c r="C39" s="118"/>
      <c r="D39" s="102"/>
      <c r="E39" s="119"/>
    </row>
    <row r="40" spans="1:8" ht="15.75">
      <c r="A40" s="92"/>
      <c r="B40" s="117"/>
      <c r="C40" s="118"/>
      <c r="D40" s="121"/>
      <c r="E40" s="119"/>
    </row>
    <row r="41" spans="1:8" ht="12.75">
      <c r="A41" s="92"/>
      <c r="B41" s="100"/>
      <c r="C41" s="101"/>
      <c r="D41" s="115"/>
      <c r="E41" s="95"/>
    </row>
    <row r="42" spans="1:8" ht="12.75">
      <c r="A42" s="92"/>
      <c r="B42" s="100"/>
      <c r="C42" s="101"/>
      <c r="D42" s="102"/>
      <c r="E42" s="95"/>
    </row>
    <row r="43" spans="1:8" ht="12.75">
      <c r="A43" s="92"/>
      <c r="B43" s="100"/>
      <c r="C43" s="101"/>
      <c r="D43" s="102"/>
      <c r="E43" s="95"/>
    </row>
    <row r="44" spans="1:8" ht="12.75">
      <c r="A44" s="92"/>
      <c r="B44" s="100"/>
      <c r="C44" s="101"/>
      <c r="D44" s="116"/>
      <c r="E44" s="95"/>
    </row>
    <row r="45" spans="1:8" ht="12.75">
      <c r="A45" s="92"/>
      <c r="B45" s="100"/>
      <c r="C45" s="101"/>
      <c r="D45" s="116"/>
      <c r="E45" s="95"/>
    </row>
    <row r="46" spans="1:8" ht="12.75">
      <c r="A46" s="92"/>
      <c r="B46" s="100"/>
      <c r="C46" s="101"/>
      <c r="D46" s="116"/>
      <c r="E46" s="95"/>
    </row>
    <row r="47" spans="1:8" ht="12.75">
      <c r="A47" s="92"/>
      <c r="B47" s="100"/>
      <c r="C47" s="101"/>
      <c r="D47" s="102"/>
      <c r="E47" s="95"/>
    </row>
    <row r="48" spans="1:8" ht="12.75">
      <c r="A48" s="92"/>
      <c r="B48" s="100"/>
      <c r="C48" s="101"/>
      <c r="D48" s="116"/>
      <c r="E48" s="95"/>
    </row>
    <row r="49" spans="1:8" ht="12.75">
      <c r="A49" s="92"/>
      <c r="B49" s="100"/>
      <c r="C49" s="101"/>
      <c r="D49" s="115"/>
      <c r="E49" s="95"/>
    </row>
    <row r="50" spans="1:8" ht="13.5" customHeight="1">
      <c r="A50" s="92"/>
      <c r="B50" s="100"/>
      <c r="C50" s="101"/>
      <c r="D50" s="102"/>
      <c r="E50" s="95"/>
    </row>
    <row r="51" spans="1:8" ht="13.5" customHeight="1">
      <c r="A51" s="92"/>
      <c r="B51" s="100"/>
      <c r="C51" s="101"/>
      <c r="D51" s="116"/>
      <c r="E51" s="95"/>
    </row>
    <row r="52" spans="1:8" s="52" customFormat="1" ht="12.75">
      <c r="A52" s="92"/>
      <c r="B52" s="100"/>
      <c r="C52" s="101"/>
      <c r="D52" s="116"/>
      <c r="E52" s="95"/>
      <c r="F52" s="54"/>
      <c r="G52" s="96"/>
      <c r="H52" s="54"/>
    </row>
    <row r="53" spans="1:8" s="52" customFormat="1" ht="12.75">
      <c r="A53" s="92"/>
      <c r="B53" s="100"/>
      <c r="C53" s="101"/>
      <c r="D53" s="116"/>
      <c r="E53" s="95"/>
      <c r="F53" s="54"/>
      <c r="G53" s="96"/>
      <c r="H53" s="54"/>
    </row>
    <row r="54" spans="1:8" s="52" customFormat="1" ht="12.75">
      <c r="A54" s="92"/>
      <c r="B54" s="100"/>
      <c r="C54" s="101"/>
      <c r="D54" s="102"/>
      <c r="E54" s="95"/>
      <c r="F54" s="54"/>
      <c r="G54" s="96"/>
      <c r="H54" s="54"/>
    </row>
    <row r="55" spans="1:8" ht="13.5" customHeight="1">
      <c r="A55" s="92"/>
      <c r="B55" s="100"/>
      <c r="C55" s="101"/>
      <c r="D55" s="116"/>
      <c r="E55" s="95"/>
    </row>
    <row r="56" spans="1:8" ht="13.5" customHeight="1">
      <c r="A56" s="92"/>
      <c r="B56" s="100"/>
      <c r="C56" s="101"/>
      <c r="D56" s="115"/>
      <c r="E56" s="95"/>
    </row>
    <row r="57" spans="1:8" s="52" customFormat="1" ht="12.75">
      <c r="A57" s="92"/>
      <c r="B57" s="95"/>
      <c r="C57" s="114"/>
      <c r="D57" s="122"/>
      <c r="E57" s="95"/>
      <c r="F57" s="54"/>
      <c r="G57" s="96"/>
      <c r="H57" s="54"/>
    </row>
    <row r="58" spans="1:8" s="52" customFormat="1" ht="12.75">
      <c r="A58" s="92"/>
      <c r="B58" s="95"/>
      <c r="C58" s="114"/>
      <c r="D58" s="114"/>
      <c r="E58" s="95"/>
      <c r="F58" s="54"/>
      <c r="G58" s="96"/>
      <c r="H58" s="54"/>
    </row>
    <row r="59" spans="1:8" s="52" customFormat="1" ht="12.75">
      <c r="A59" s="92"/>
      <c r="B59" s="108"/>
      <c r="C59" s="120"/>
      <c r="D59" s="110"/>
      <c r="E59" s="92"/>
      <c r="F59" s="54"/>
      <c r="G59" s="96"/>
      <c r="H59" s="54"/>
    </row>
    <row r="60" spans="1:8" s="52" customFormat="1" ht="12.75">
      <c r="A60" s="92"/>
      <c r="B60" s="100"/>
      <c r="C60" s="123"/>
      <c r="D60" s="116"/>
      <c r="E60" s="95"/>
      <c r="F60" s="54"/>
      <c r="G60" s="96"/>
      <c r="H60" s="54"/>
    </row>
    <row r="61" spans="1:8" s="52" customFormat="1" ht="12.75">
      <c r="A61" s="92"/>
      <c r="B61" s="100"/>
      <c r="C61" s="123"/>
      <c r="D61" s="116"/>
      <c r="E61" s="95"/>
      <c r="F61" s="54"/>
      <c r="G61" s="96"/>
      <c r="H61" s="54"/>
    </row>
    <row r="62" spans="1:8" s="52" customFormat="1" ht="12.75">
      <c r="A62" s="92"/>
      <c r="B62" s="95"/>
      <c r="C62" s="114"/>
      <c r="D62" s="122"/>
      <c r="E62" s="95"/>
      <c r="F62" s="54"/>
      <c r="G62" s="96"/>
      <c r="H62" s="54"/>
    </row>
    <row r="63" spans="1:8" s="52" customFormat="1" ht="12.75">
      <c r="A63" s="92"/>
      <c r="B63" s="95"/>
      <c r="C63" s="114"/>
      <c r="D63" s="114"/>
      <c r="E63" s="95"/>
      <c r="F63" s="54"/>
      <c r="G63" s="96"/>
      <c r="H63" s="54"/>
    </row>
    <row r="64" spans="1:8" s="52" customFormat="1" ht="12.75">
      <c r="A64" s="92"/>
      <c r="B64" s="108"/>
      <c r="C64" s="120"/>
      <c r="D64" s="110"/>
      <c r="E64" s="92"/>
      <c r="F64" s="54"/>
      <c r="G64" s="96"/>
      <c r="H64" s="54"/>
    </row>
    <row r="65" spans="1:8" ht="13.5" customHeight="1">
      <c r="A65" s="92"/>
      <c r="B65" s="108"/>
      <c r="C65" s="120"/>
      <c r="D65" s="110"/>
      <c r="E65" s="92"/>
    </row>
    <row r="66" spans="1:8" s="52" customFormat="1" ht="12.75">
      <c r="A66" s="92"/>
      <c r="B66" s="100"/>
      <c r="C66" s="123"/>
      <c r="D66" s="115"/>
      <c r="E66" s="95"/>
      <c r="F66" s="54"/>
      <c r="G66" s="96"/>
      <c r="H66" s="54"/>
    </row>
    <row r="67" spans="1:8" s="52" customFormat="1" ht="12.75">
      <c r="A67" s="92"/>
      <c r="B67" s="100"/>
      <c r="C67" s="123"/>
      <c r="D67" s="116"/>
      <c r="E67" s="95"/>
      <c r="F67" s="54"/>
      <c r="G67" s="96"/>
      <c r="H67" s="54"/>
    </row>
    <row r="68" spans="1:8" ht="13.5" customHeight="1">
      <c r="A68" s="92"/>
      <c r="B68" s="100"/>
      <c r="C68" s="123"/>
      <c r="D68" s="115"/>
      <c r="E68" s="95"/>
    </row>
    <row r="69" spans="1:8" ht="13.5" customHeight="1">
      <c r="A69" s="92"/>
      <c r="B69" s="100"/>
      <c r="C69" s="123"/>
      <c r="D69" s="115"/>
      <c r="E69" s="95"/>
    </row>
    <row r="70" spans="1:8" s="52" customFormat="1" ht="12.75">
      <c r="A70" s="92"/>
      <c r="B70" s="100"/>
      <c r="C70" s="123"/>
      <c r="D70" s="115"/>
      <c r="E70" s="95"/>
      <c r="F70" s="54"/>
      <c r="G70" s="96"/>
      <c r="H70" s="54"/>
    </row>
    <row r="71" spans="1:8" s="52" customFormat="1" ht="12.75">
      <c r="A71" s="92"/>
      <c r="B71" s="100"/>
      <c r="C71" s="123"/>
      <c r="D71" s="116"/>
      <c r="E71" s="95"/>
      <c r="F71" s="54"/>
      <c r="G71" s="96"/>
      <c r="H71" s="54"/>
    </row>
    <row r="72" spans="1:8" ht="13.5" customHeight="1">
      <c r="A72" s="92"/>
      <c r="B72" s="95"/>
      <c r="C72" s="114"/>
      <c r="D72" s="114"/>
      <c r="E72" s="95"/>
    </row>
    <row r="73" spans="1:8" ht="13.5" customHeight="1">
      <c r="B73" s="73"/>
      <c r="C73" s="125"/>
      <c r="D73" s="126"/>
      <c r="E73" s="124"/>
    </row>
    <row r="74" spans="1:8" ht="13.5" customHeight="1">
      <c r="B74" s="83"/>
      <c r="C74" s="127"/>
      <c r="D74" s="82"/>
    </row>
    <row r="77" spans="1:8" ht="13.5" customHeight="1">
      <c r="B77" s="73"/>
      <c r="C77" s="125"/>
      <c r="D77" s="126"/>
      <c r="E77" s="124"/>
    </row>
    <row r="78" spans="1:8" ht="13.5" customHeight="1">
      <c r="B78" s="83"/>
      <c r="C78" s="127"/>
      <c r="D78" s="82"/>
    </row>
    <row r="79" spans="1:8" s="52" customFormat="1" ht="12.75">
      <c r="A79" s="124"/>
      <c r="B79" s="72"/>
      <c r="C79" s="53"/>
      <c r="D79" s="128"/>
      <c r="E79" s="72"/>
      <c r="F79" s="54"/>
      <c r="G79" s="96"/>
      <c r="H79" s="54"/>
    </row>
    <row r="80" spans="1:8" ht="13.5" customHeight="1">
      <c r="D80" s="128"/>
    </row>
    <row r="81" spans="1:9" ht="13.5" customHeight="1">
      <c r="D81" s="128"/>
    </row>
    <row r="82" spans="1:9" ht="13.5" customHeight="1">
      <c r="D82" s="128"/>
    </row>
    <row r="83" spans="1:9" ht="13.5" customHeight="1">
      <c r="D83" s="128"/>
    </row>
    <row r="86" spans="1:9" ht="13.5" customHeight="1">
      <c r="B86" s="83"/>
      <c r="C86" s="127"/>
      <c r="D86" s="82"/>
    </row>
    <row r="87" spans="1:9" ht="13.5" customHeight="1">
      <c r="D87" s="129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ht="13.5" customHeight="1">
      <c r="H127" s="53"/>
    </row>
    <row r="128" spans="1:9" ht="13.5" customHeight="1">
      <c r="H128" s="53"/>
    </row>
    <row r="129" spans="8:8" ht="13.5" customHeight="1">
      <c r="H129" s="53"/>
    </row>
    <row r="130" spans="8:8" ht="13.5" customHeight="1">
      <c r="H130" s="53"/>
    </row>
    <row r="131" spans="8:8" ht="13.5" customHeight="1">
      <c r="H131" s="53"/>
    </row>
    <row r="132" spans="8:8" ht="13.5" customHeight="1">
      <c r="H13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8">
    <tabColor rgb="FFFFFF99"/>
  </sheetPr>
  <dimension ref="A1:I128"/>
  <sheetViews>
    <sheetView view="pageBreakPreview" zoomScaleNormal="115" zoomScaleSheetLayoutView="100" workbookViewId="0">
      <selection activeCell="D20" sqref="D20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844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98</v>
      </c>
      <c r="D3" s="132"/>
      <c r="E3" s="131"/>
      <c r="F3" s="133"/>
      <c r="G3" s="133"/>
      <c r="H3" s="132"/>
    </row>
    <row r="4" spans="1:9" ht="15">
      <c r="A4" s="65" t="s">
        <v>183</v>
      </c>
      <c r="B4" s="135"/>
      <c r="C4" s="539" t="s">
        <v>552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545" customFormat="1" ht="27.75" customHeight="1">
      <c r="A9" s="540"/>
      <c r="B9" s="541">
        <v>452331</v>
      </c>
      <c r="C9" s="540"/>
      <c r="D9" s="542" t="s">
        <v>554</v>
      </c>
      <c r="E9" s="543"/>
      <c r="F9" s="540"/>
      <c r="G9" s="540"/>
      <c r="H9" s="544">
        <f>SUM(H11:H13)</f>
        <v>0</v>
      </c>
    </row>
    <row r="10" spans="1:9" ht="15.75" customHeight="1">
      <c r="A10" s="176"/>
      <c r="B10" s="97"/>
      <c r="C10" s="177"/>
      <c r="D10" s="178"/>
      <c r="E10" s="546"/>
      <c r="F10" s="547"/>
      <c r="G10" s="79"/>
      <c r="H10" s="79"/>
    </row>
    <row r="11" spans="1:9" ht="25.5">
      <c r="A11" s="138" t="s">
        <v>173</v>
      </c>
      <c r="B11" s="85"/>
      <c r="C11" s="548" t="s">
        <v>547</v>
      </c>
      <c r="D11" s="549" t="s">
        <v>548</v>
      </c>
      <c r="E11" s="147" t="s">
        <v>180</v>
      </c>
      <c r="F11" s="550">
        <v>21</v>
      </c>
      <c r="G11" s="1253"/>
      <c r="H11" s="398">
        <f>ROUND(F11*G11,2)</f>
        <v>0</v>
      </c>
      <c r="I11" s="1253"/>
    </row>
    <row r="12" spans="1:9" ht="25.5">
      <c r="A12" s="138" t="s">
        <v>177</v>
      </c>
      <c r="B12" s="85"/>
      <c r="C12" s="548" t="s">
        <v>549</v>
      </c>
      <c r="D12" s="549" t="s">
        <v>550</v>
      </c>
      <c r="E12" s="551" t="s">
        <v>551</v>
      </c>
      <c r="F12" s="552">
        <v>874</v>
      </c>
      <c r="G12" s="1253"/>
      <c r="H12" s="398">
        <f t="shared" ref="H12:H13" si="0">ROUND(F12*G12,2)</f>
        <v>0</v>
      </c>
      <c r="I12" s="1253"/>
    </row>
    <row r="13" spans="1:9" ht="25.5">
      <c r="A13" s="138" t="s">
        <v>191</v>
      </c>
      <c r="B13" s="85"/>
      <c r="C13" s="548" t="s">
        <v>549</v>
      </c>
      <c r="D13" s="549" t="s">
        <v>550</v>
      </c>
      <c r="E13" s="551" t="s">
        <v>197</v>
      </c>
      <c r="F13" s="552">
        <v>184</v>
      </c>
      <c r="G13" s="1253"/>
      <c r="H13" s="398">
        <f t="shared" si="0"/>
        <v>0</v>
      </c>
      <c r="I13" s="1253"/>
    </row>
    <row r="14" spans="1:9" ht="12.75">
      <c r="A14" s="92"/>
      <c r="B14" s="108"/>
      <c r="D14" s="110"/>
      <c r="E14" s="95"/>
      <c r="H14" s="96"/>
    </row>
    <row r="15" spans="1:9" ht="15">
      <c r="A15" s="92"/>
      <c r="B15" s="95"/>
      <c r="C15" s="114"/>
      <c r="D15" s="103" t="s">
        <v>181</v>
      </c>
      <c r="E15" s="104"/>
      <c r="F15" s="105"/>
      <c r="G15" s="106"/>
      <c r="H15" s="107">
        <f>H9</f>
        <v>0</v>
      </c>
    </row>
    <row r="16" spans="1:9" ht="12.75">
      <c r="A16" s="92"/>
      <c r="B16" s="108"/>
      <c r="C16" s="109"/>
      <c r="D16" s="110"/>
      <c r="E16" s="92"/>
    </row>
    <row r="17" spans="1:9" ht="12.75">
      <c r="A17" s="92"/>
      <c r="B17" s="108"/>
      <c r="C17" s="109"/>
      <c r="E17" s="95"/>
    </row>
    <row r="18" spans="1:9" ht="12.75">
      <c r="A18" s="92"/>
      <c r="B18" s="108"/>
      <c r="C18" s="109"/>
      <c r="D18" s="110"/>
      <c r="E18" s="95"/>
    </row>
    <row r="19" spans="1:9" s="52" customFormat="1" ht="12.75" customHeight="1">
      <c r="A19" s="92"/>
      <c r="B19" s="108"/>
      <c r="C19" s="109"/>
      <c r="D19" s="110"/>
      <c r="E19" s="95"/>
      <c r="F19" s="54"/>
      <c r="G19" s="96"/>
      <c r="H19" s="54"/>
    </row>
    <row r="20" spans="1:9" s="52" customFormat="1" ht="12.75">
      <c r="A20" s="92"/>
      <c r="B20" s="108"/>
      <c r="C20" s="109"/>
      <c r="D20" s="110"/>
      <c r="E20" s="95"/>
      <c r="F20" s="54"/>
      <c r="G20" s="96"/>
      <c r="H20" s="54"/>
    </row>
    <row r="21" spans="1:9" ht="12.75">
      <c r="A21" s="92"/>
      <c r="B21" s="108"/>
      <c r="C21" s="109"/>
      <c r="D21" s="110"/>
      <c r="E21" s="95"/>
    </row>
    <row r="22" spans="1:9" s="52" customFormat="1" ht="12.75" customHeight="1">
      <c r="A22" s="92"/>
      <c r="B22" s="108"/>
      <c r="C22" s="109"/>
      <c r="D22" s="110"/>
      <c r="E22" s="95"/>
      <c r="F22" s="54"/>
      <c r="G22" s="96"/>
      <c r="H22" s="54"/>
    </row>
    <row r="23" spans="1:9" ht="12.75">
      <c r="A23" s="92"/>
      <c r="B23" s="100"/>
      <c r="C23" s="101"/>
      <c r="D23" s="116"/>
      <c r="E23" s="95"/>
    </row>
    <row r="24" spans="1:9" ht="12.75">
      <c r="A24" s="92"/>
      <c r="B24" s="100"/>
      <c r="C24" s="101"/>
      <c r="D24" s="116"/>
      <c r="E24" s="95"/>
    </row>
    <row r="25" spans="1:9" ht="12.75">
      <c r="A25" s="92"/>
      <c r="B25" s="100"/>
      <c r="C25" s="101"/>
      <c r="D25" s="116"/>
      <c r="E25" s="95"/>
    </row>
    <row r="26" spans="1:9" ht="15.75">
      <c r="A26" s="92"/>
      <c r="B26" s="117"/>
      <c r="C26" s="118"/>
      <c r="D26" s="102"/>
      <c r="E26" s="119"/>
    </row>
    <row r="27" spans="1:9" ht="12.75">
      <c r="A27" s="92"/>
      <c r="B27" s="108"/>
      <c r="C27" s="120"/>
      <c r="D27" s="110"/>
      <c r="E27" s="92"/>
    </row>
    <row r="28" spans="1:9" s="52" customFormat="1" ht="12.75" customHeight="1">
      <c r="A28" s="92"/>
      <c r="B28" s="100"/>
      <c r="C28" s="101"/>
      <c r="D28" s="115"/>
      <c r="E28" s="95"/>
      <c r="F28" s="54"/>
      <c r="G28" s="96"/>
      <c r="H28" s="54"/>
    </row>
    <row r="29" spans="1:9" s="52" customFormat="1" ht="12.75" customHeight="1">
      <c r="A29" s="92"/>
      <c r="B29" s="117"/>
      <c r="C29" s="118"/>
      <c r="D29" s="102"/>
      <c r="E29" s="119"/>
      <c r="F29" s="54"/>
      <c r="G29" s="96"/>
      <c r="H29" s="54"/>
    </row>
    <row r="30" spans="1:9" s="54" customFormat="1" ht="12.75">
      <c r="A30" s="92"/>
      <c r="B30" s="100"/>
      <c r="C30" s="101"/>
      <c r="D30" s="102"/>
      <c r="E30" s="95"/>
      <c r="G30" s="96"/>
      <c r="I30" s="51"/>
    </row>
    <row r="31" spans="1:9" s="54" customFormat="1" ht="12.75">
      <c r="A31" s="92"/>
      <c r="B31" s="100"/>
      <c r="C31" s="101"/>
      <c r="D31" s="102"/>
      <c r="E31" s="95"/>
      <c r="G31" s="96"/>
      <c r="I31" s="51"/>
    </row>
    <row r="32" spans="1:9" s="54" customFormat="1" ht="12.75">
      <c r="A32" s="92"/>
      <c r="B32" s="100"/>
      <c r="C32" s="101"/>
      <c r="D32" s="116"/>
      <c r="E32" s="95"/>
      <c r="G32" s="96"/>
      <c r="I32" s="51"/>
    </row>
    <row r="33" spans="1:9" s="54" customFormat="1" ht="12.75">
      <c r="A33" s="92"/>
      <c r="B33" s="100"/>
      <c r="C33" s="101"/>
      <c r="D33" s="116"/>
      <c r="E33" s="95"/>
      <c r="G33" s="96"/>
      <c r="I33" s="51"/>
    </row>
    <row r="34" spans="1:9" s="54" customFormat="1" ht="12.75">
      <c r="A34" s="92"/>
      <c r="B34" s="100"/>
      <c r="C34" s="101"/>
      <c r="D34" s="116"/>
      <c r="E34" s="95"/>
      <c r="G34" s="96"/>
      <c r="I34" s="51"/>
    </row>
    <row r="35" spans="1:9" s="54" customFormat="1" ht="15.75">
      <c r="A35" s="92"/>
      <c r="B35" s="117"/>
      <c r="C35" s="118"/>
      <c r="D35" s="102"/>
      <c r="E35" s="119"/>
      <c r="G35" s="96"/>
      <c r="I35" s="51"/>
    </row>
    <row r="36" spans="1:9" s="54" customFormat="1" ht="15.75">
      <c r="A36" s="92"/>
      <c r="B36" s="117"/>
      <c r="C36" s="118"/>
      <c r="D36" s="121"/>
      <c r="E36" s="119"/>
      <c r="G36" s="96"/>
      <c r="I36" s="51"/>
    </row>
    <row r="37" spans="1:9" s="54" customFormat="1" ht="12.75">
      <c r="A37" s="92"/>
      <c r="B37" s="100"/>
      <c r="C37" s="101"/>
      <c r="D37" s="115"/>
      <c r="E37" s="95"/>
      <c r="G37" s="96"/>
      <c r="I37" s="51"/>
    </row>
    <row r="38" spans="1:9" s="54" customFormat="1" ht="12.75">
      <c r="A38" s="92"/>
      <c r="B38" s="100"/>
      <c r="C38" s="101"/>
      <c r="D38" s="102"/>
      <c r="E38" s="95"/>
      <c r="G38" s="96"/>
      <c r="I38" s="51"/>
    </row>
    <row r="39" spans="1:9" s="54" customFormat="1" ht="12.75">
      <c r="A39" s="92"/>
      <c r="B39" s="100"/>
      <c r="C39" s="101"/>
      <c r="D39" s="102"/>
      <c r="E39" s="95"/>
      <c r="G39" s="96"/>
      <c r="I39" s="51"/>
    </row>
    <row r="40" spans="1:9" s="54" customFormat="1" ht="12.75">
      <c r="A40" s="92"/>
      <c r="B40" s="100"/>
      <c r="C40" s="101"/>
      <c r="D40" s="116"/>
      <c r="E40" s="95"/>
      <c r="G40" s="96"/>
      <c r="I40" s="51"/>
    </row>
    <row r="41" spans="1:9" s="54" customFormat="1" ht="12.75">
      <c r="A41" s="92"/>
      <c r="B41" s="100"/>
      <c r="C41" s="101"/>
      <c r="D41" s="116"/>
      <c r="E41" s="95"/>
      <c r="G41" s="96"/>
      <c r="I41" s="51"/>
    </row>
    <row r="42" spans="1:9" s="54" customFormat="1" ht="12.75">
      <c r="A42" s="92"/>
      <c r="B42" s="100"/>
      <c r="C42" s="101"/>
      <c r="D42" s="116"/>
      <c r="E42" s="95"/>
      <c r="G42" s="96"/>
      <c r="I42" s="51"/>
    </row>
    <row r="43" spans="1:9" s="54" customFormat="1" ht="12.75">
      <c r="A43" s="92"/>
      <c r="B43" s="100"/>
      <c r="C43" s="101"/>
      <c r="D43" s="102"/>
      <c r="E43" s="95"/>
      <c r="G43" s="96"/>
      <c r="I43" s="51"/>
    </row>
    <row r="44" spans="1:9" s="54" customFormat="1" ht="12.75">
      <c r="A44" s="92"/>
      <c r="B44" s="100"/>
      <c r="C44" s="101"/>
      <c r="D44" s="116"/>
      <c r="E44" s="95"/>
      <c r="G44" s="96"/>
      <c r="I44" s="51"/>
    </row>
    <row r="45" spans="1:9" s="54" customFormat="1" ht="12.75">
      <c r="A45" s="92"/>
      <c r="B45" s="100"/>
      <c r="C45" s="101"/>
      <c r="D45" s="115"/>
      <c r="E45" s="95"/>
      <c r="G45" s="96"/>
      <c r="I45" s="51"/>
    </row>
    <row r="46" spans="1:9" ht="13.5" customHeight="1">
      <c r="A46" s="92"/>
      <c r="B46" s="100"/>
      <c r="C46" s="101"/>
      <c r="D46" s="102"/>
      <c r="E46" s="95"/>
    </row>
    <row r="47" spans="1:9" ht="13.5" customHeight="1">
      <c r="A47" s="92"/>
      <c r="B47" s="100"/>
      <c r="C47" s="101"/>
      <c r="D47" s="116"/>
      <c r="E47" s="95"/>
    </row>
    <row r="48" spans="1:9" s="52" customFormat="1" ht="12.75">
      <c r="A48" s="92"/>
      <c r="B48" s="100"/>
      <c r="C48" s="101"/>
      <c r="D48" s="116"/>
      <c r="E48" s="95"/>
      <c r="F48" s="54"/>
      <c r="G48" s="96"/>
      <c r="H48" s="54"/>
    </row>
    <row r="49" spans="1:8" s="52" customFormat="1" ht="12.75">
      <c r="A49" s="92"/>
      <c r="B49" s="100"/>
      <c r="C49" s="101"/>
      <c r="D49" s="116"/>
      <c r="E49" s="95"/>
      <c r="F49" s="54"/>
      <c r="G49" s="96"/>
      <c r="H49" s="54"/>
    </row>
    <row r="50" spans="1:8" s="52" customFormat="1" ht="12.75">
      <c r="A50" s="92"/>
      <c r="B50" s="100"/>
      <c r="C50" s="101"/>
      <c r="D50" s="102"/>
      <c r="E50" s="95"/>
      <c r="F50" s="54"/>
      <c r="G50" s="96"/>
      <c r="H50" s="54"/>
    </row>
    <row r="51" spans="1:8" ht="13.5" customHeight="1">
      <c r="A51" s="92"/>
      <c r="B51" s="100"/>
      <c r="C51" s="101"/>
      <c r="D51" s="116"/>
      <c r="E51" s="95"/>
    </row>
    <row r="52" spans="1:8" ht="13.5" customHeight="1">
      <c r="A52" s="92"/>
      <c r="B52" s="100"/>
      <c r="C52" s="101"/>
      <c r="D52" s="115"/>
      <c r="E52" s="95"/>
    </row>
    <row r="53" spans="1:8" s="52" customFormat="1" ht="12.75">
      <c r="A53" s="92"/>
      <c r="B53" s="95"/>
      <c r="C53" s="114"/>
      <c r="D53" s="122"/>
      <c r="E53" s="95"/>
      <c r="F53" s="54"/>
      <c r="G53" s="96"/>
      <c r="H53" s="54"/>
    </row>
    <row r="54" spans="1:8" s="52" customFormat="1" ht="12.75">
      <c r="A54" s="92"/>
      <c r="B54" s="95"/>
      <c r="C54" s="114"/>
      <c r="D54" s="114"/>
      <c r="E54" s="95"/>
      <c r="F54" s="54"/>
      <c r="G54" s="96"/>
      <c r="H54" s="54"/>
    </row>
    <row r="55" spans="1:8" s="52" customFormat="1" ht="12.75">
      <c r="A55" s="92"/>
      <c r="B55" s="108"/>
      <c r="C55" s="120"/>
      <c r="D55" s="110"/>
      <c r="E55" s="92"/>
      <c r="F55" s="54"/>
      <c r="G55" s="96"/>
      <c r="H55" s="54"/>
    </row>
    <row r="56" spans="1:8" s="52" customFormat="1" ht="12.75">
      <c r="A56" s="92"/>
      <c r="B56" s="100"/>
      <c r="C56" s="123"/>
      <c r="D56" s="116"/>
      <c r="E56" s="95"/>
      <c r="F56" s="54"/>
      <c r="G56" s="96"/>
      <c r="H56" s="54"/>
    </row>
    <row r="57" spans="1:8" s="52" customFormat="1" ht="12.75">
      <c r="A57" s="92"/>
      <c r="B57" s="100"/>
      <c r="C57" s="123"/>
      <c r="D57" s="116"/>
      <c r="E57" s="95"/>
      <c r="F57" s="54"/>
      <c r="G57" s="96"/>
      <c r="H57" s="54"/>
    </row>
    <row r="58" spans="1:8" s="52" customFormat="1" ht="12.75">
      <c r="A58" s="92"/>
      <c r="B58" s="95"/>
      <c r="C58" s="114"/>
      <c r="D58" s="122"/>
      <c r="E58" s="95"/>
      <c r="F58" s="54"/>
      <c r="G58" s="96"/>
      <c r="H58" s="54"/>
    </row>
    <row r="59" spans="1:8" s="52" customFormat="1" ht="12.75">
      <c r="A59" s="92"/>
      <c r="B59" s="95"/>
      <c r="C59" s="114"/>
      <c r="D59" s="114"/>
      <c r="E59" s="95"/>
      <c r="F59" s="54"/>
      <c r="G59" s="96"/>
      <c r="H59" s="54"/>
    </row>
    <row r="60" spans="1:8" s="52" customFormat="1" ht="12.75">
      <c r="A60" s="92"/>
      <c r="B60" s="108"/>
      <c r="C60" s="120"/>
      <c r="D60" s="110"/>
      <c r="E60" s="92"/>
      <c r="F60" s="54"/>
      <c r="G60" s="96"/>
      <c r="H60" s="54"/>
    </row>
    <row r="61" spans="1:8" ht="13.5" customHeight="1">
      <c r="A61" s="92"/>
      <c r="B61" s="108"/>
      <c r="C61" s="120"/>
      <c r="D61" s="110"/>
      <c r="E61" s="92"/>
    </row>
    <row r="62" spans="1:8" s="52" customFormat="1" ht="12.75">
      <c r="A62" s="92"/>
      <c r="B62" s="100"/>
      <c r="C62" s="123"/>
      <c r="D62" s="115"/>
      <c r="E62" s="95"/>
      <c r="F62" s="54"/>
      <c r="G62" s="96"/>
      <c r="H62" s="54"/>
    </row>
    <row r="63" spans="1:8" s="52" customFormat="1" ht="12.75">
      <c r="A63" s="92"/>
      <c r="B63" s="100"/>
      <c r="C63" s="123"/>
      <c r="D63" s="116"/>
      <c r="E63" s="95"/>
      <c r="F63" s="54"/>
      <c r="G63" s="96"/>
      <c r="H63" s="54"/>
    </row>
    <row r="64" spans="1:8" ht="13.5" customHeight="1">
      <c r="A64" s="92"/>
      <c r="B64" s="100"/>
      <c r="C64" s="123"/>
      <c r="D64" s="115"/>
      <c r="E64" s="95"/>
    </row>
    <row r="65" spans="1:8" ht="13.5" customHeight="1">
      <c r="A65" s="92"/>
      <c r="B65" s="100"/>
      <c r="C65" s="123"/>
      <c r="D65" s="115"/>
      <c r="E65" s="95"/>
    </row>
    <row r="66" spans="1:8" s="52" customFormat="1" ht="12.75">
      <c r="A66" s="92"/>
      <c r="B66" s="100"/>
      <c r="C66" s="123"/>
      <c r="D66" s="115"/>
      <c r="E66" s="95"/>
      <c r="F66" s="54"/>
      <c r="G66" s="96"/>
      <c r="H66" s="54"/>
    </row>
    <row r="67" spans="1:8" s="52" customFormat="1" ht="12.75">
      <c r="A67" s="92"/>
      <c r="B67" s="100"/>
      <c r="C67" s="123"/>
      <c r="D67" s="116"/>
      <c r="E67" s="95"/>
      <c r="F67" s="54"/>
      <c r="G67" s="96"/>
      <c r="H67" s="54"/>
    </row>
    <row r="68" spans="1:8" ht="13.5" customHeight="1">
      <c r="A68" s="92"/>
      <c r="B68" s="95"/>
      <c r="C68" s="114"/>
      <c r="D68" s="114"/>
      <c r="E68" s="95"/>
    </row>
    <row r="69" spans="1:8" ht="13.5" customHeight="1">
      <c r="B69" s="73"/>
      <c r="C69" s="125"/>
      <c r="D69" s="126"/>
      <c r="E69" s="124"/>
    </row>
    <row r="70" spans="1:8" ht="13.5" customHeight="1">
      <c r="B70" s="83"/>
      <c r="C70" s="127"/>
      <c r="D70" s="82"/>
    </row>
    <row r="73" spans="1:8" ht="13.5" customHeight="1">
      <c r="B73" s="73"/>
      <c r="C73" s="125"/>
      <c r="D73" s="126"/>
      <c r="E73" s="124"/>
    </row>
    <row r="74" spans="1:8" ht="13.5" customHeight="1">
      <c r="B74" s="83"/>
      <c r="C74" s="127"/>
      <c r="D74" s="82"/>
    </row>
    <row r="75" spans="1:8" s="52" customFormat="1" ht="12.75">
      <c r="A75" s="124"/>
      <c r="B75" s="72"/>
      <c r="C75" s="53"/>
      <c r="D75" s="128"/>
      <c r="E75" s="72"/>
      <c r="F75" s="54"/>
      <c r="G75" s="96"/>
      <c r="H75" s="54"/>
    </row>
    <row r="76" spans="1:8" ht="13.5" customHeight="1">
      <c r="D76" s="128"/>
    </row>
    <row r="77" spans="1:8" ht="13.5" customHeight="1">
      <c r="D77" s="128"/>
    </row>
    <row r="78" spans="1:8" ht="13.5" customHeight="1">
      <c r="D78" s="128"/>
    </row>
    <row r="79" spans="1:8" ht="13.5" customHeight="1">
      <c r="D79" s="128"/>
    </row>
    <row r="82" spans="1:9" ht="13.5" customHeight="1">
      <c r="B82" s="83"/>
      <c r="C82" s="127"/>
      <c r="D82" s="82"/>
    </row>
    <row r="83" spans="1:9" ht="13.5" customHeight="1">
      <c r="D83" s="129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ht="13.5" customHeight="1">
      <c r="H123" s="53"/>
    </row>
    <row r="124" spans="1:9" ht="13.5" customHeight="1">
      <c r="H124" s="53"/>
    </row>
    <row r="125" spans="1:9" ht="13.5" customHeight="1">
      <c r="H125" s="53"/>
    </row>
    <row r="126" spans="1:9" ht="13.5" customHeight="1">
      <c r="H126" s="53"/>
    </row>
    <row r="127" spans="1:9" ht="13.5" customHeight="1">
      <c r="H127" s="53"/>
    </row>
    <row r="128" spans="1:9" ht="13.5" customHeight="1">
      <c r="H128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2">
    <tabColor rgb="FFFF99CC"/>
  </sheetPr>
  <dimension ref="A1:I30"/>
  <sheetViews>
    <sheetView view="pageBreakPreview" topLeftCell="A25" zoomScaleNormal="100" zoomScaleSheetLayoutView="100" workbookViewId="0">
      <selection activeCell="D25" sqref="D25"/>
    </sheetView>
  </sheetViews>
  <sheetFormatPr defaultRowHeight="12.75"/>
  <cols>
    <col min="1" max="1" width="5.28515625" style="167" customWidth="1"/>
    <col min="2" max="2" width="7.5703125" style="170" customWidth="1"/>
    <col min="3" max="3" width="12.7109375" style="167" customWidth="1"/>
    <col min="4" max="4" width="60.7109375" style="167" customWidth="1"/>
    <col min="5" max="5" width="5.28515625" style="170" customWidth="1"/>
    <col min="6" max="6" width="10.7109375" style="167" customWidth="1"/>
    <col min="7" max="7" width="12.7109375" style="167" customWidth="1"/>
    <col min="8" max="8" width="14.7109375" style="167" customWidth="1"/>
    <col min="9" max="9" width="22.7109375" style="169" customWidth="1"/>
    <col min="10" max="16384" width="9.140625" style="169"/>
  </cols>
  <sheetData>
    <row r="1" spans="1:9" ht="13.5" thickBot="1">
      <c r="A1" s="164" t="s">
        <v>156</v>
      </c>
      <c r="B1" s="165"/>
      <c r="C1" s="166" t="s">
        <v>2</v>
      </c>
      <c r="D1" s="166"/>
      <c r="E1" s="165"/>
      <c r="H1" s="168" t="s">
        <v>844</v>
      </c>
    </row>
    <row r="2" spans="1:9">
      <c r="A2" s="164"/>
      <c r="B2" s="165"/>
      <c r="C2" s="166"/>
      <c r="D2" s="166"/>
      <c r="E2" s="165"/>
      <c r="H2" s="166"/>
    </row>
    <row r="3" spans="1:9">
      <c r="A3" s="164" t="s">
        <v>158</v>
      </c>
      <c r="B3" s="165"/>
      <c r="C3" s="166" t="s">
        <v>1773</v>
      </c>
      <c r="D3" s="166"/>
      <c r="E3" s="165"/>
      <c r="H3" s="166"/>
    </row>
    <row r="4" spans="1:9" s="51" customFormat="1" ht="15">
      <c r="A4" s="65" t="s">
        <v>183</v>
      </c>
      <c r="B4" s="170"/>
      <c r="C4" s="1356" t="s">
        <v>1775</v>
      </c>
      <c r="D4" s="167"/>
      <c r="E4" s="170"/>
      <c r="F4" s="167"/>
      <c r="G4" s="167"/>
      <c r="H4" s="167"/>
    </row>
    <row r="5" spans="1:9" s="68" customFormat="1" ht="13.5" thickBot="1">
      <c r="A5" s="1690"/>
      <c r="B5" s="1690"/>
      <c r="C5" s="1690"/>
      <c r="D5" s="1690"/>
      <c r="E5" s="1690"/>
      <c r="F5" s="1690"/>
      <c r="G5" s="1690"/>
      <c r="H5" s="1690"/>
    </row>
    <row r="6" spans="1:9" s="51" customFormat="1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s="51" customFormat="1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1357">
        <v>451111</v>
      </c>
      <c r="C9" s="540"/>
      <c r="D9" s="1358" t="s">
        <v>553</v>
      </c>
      <c r="E9" s="543"/>
      <c r="F9" s="540"/>
      <c r="G9" s="540"/>
      <c r="H9" s="544">
        <f>SUM(H11:H12)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5.5">
      <c r="A11" s="249">
        <v>1</v>
      </c>
      <c r="B11" s="259"/>
      <c r="C11" s="1359" t="s">
        <v>525</v>
      </c>
      <c r="D11" s="312" t="s">
        <v>526</v>
      </c>
      <c r="E11" s="249" t="s">
        <v>176</v>
      </c>
      <c r="F11" s="398">
        <v>116</v>
      </c>
      <c r="G11" s="1262"/>
      <c r="H11" s="398">
        <f t="shared" ref="H11:H12" si="0">ROUND(F11*G11,2)</f>
        <v>0</v>
      </c>
      <c r="I11" s="1262"/>
    </row>
    <row r="12" spans="1:9" s="51" customFormat="1">
      <c r="A12" s="249">
        <v>2</v>
      </c>
      <c r="B12" s="259"/>
      <c r="C12" s="311" t="s">
        <v>460</v>
      </c>
      <c r="D12" s="312" t="s">
        <v>527</v>
      </c>
      <c r="E12" s="249" t="s">
        <v>462</v>
      </c>
      <c r="F12" s="398">
        <v>33.64</v>
      </c>
      <c r="G12" s="1262"/>
      <c r="H12" s="398">
        <f t="shared" si="0"/>
        <v>0</v>
      </c>
      <c r="I12" s="1262"/>
    </row>
    <row r="13" spans="1:9" s="51" customFormat="1">
      <c r="A13" s="72"/>
      <c r="B13" s="70"/>
      <c r="C13" s="307"/>
      <c r="D13" s="308"/>
      <c r="E13" s="72"/>
      <c r="F13" s="530"/>
      <c r="G13" s="530"/>
      <c r="H13" s="530"/>
      <c r="I13" s="530"/>
    </row>
    <row r="14" spans="1:9" s="51" customFormat="1">
      <c r="A14" s="597"/>
      <c r="B14" s="598">
        <v>451120</v>
      </c>
      <c r="C14" s="294"/>
      <c r="D14" s="351" t="s">
        <v>185</v>
      </c>
      <c r="E14" s="597"/>
      <c r="F14" s="599"/>
      <c r="G14" s="599"/>
      <c r="H14" s="600">
        <f>SUM(H16:H17)</f>
        <v>0</v>
      </c>
      <c r="I14" s="599"/>
    </row>
    <row r="15" spans="1:9" s="51" customFormat="1">
      <c r="A15" s="597"/>
      <c r="B15" s="595"/>
      <c r="C15" s="177"/>
      <c r="D15" s="82"/>
      <c r="E15" s="597"/>
      <c r="F15" s="599"/>
      <c r="G15" s="599"/>
      <c r="H15" s="599"/>
      <c r="I15" s="599"/>
    </row>
    <row r="16" spans="1:9" s="51" customFormat="1">
      <c r="A16" s="249">
        <v>3</v>
      </c>
      <c r="B16" s="1360"/>
      <c r="C16" s="1361" t="s">
        <v>669</v>
      </c>
      <c r="D16" s="1362" t="s">
        <v>670</v>
      </c>
      <c r="E16" s="1360" t="s">
        <v>188</v>
      </c>
      <c r="F16" s="1363">
        <v>22</v>
      </c>
      <c r="G16" s="1355"/>
      <c r="H16" s="1363">
        <f>ROUND(G16*F16,2)</f>
        <v>0</v>
      </c>
      <c r="I16" s="1355"/>
    </row>
    <row r="17" spans="1:9" s="51" customFormat="1">
      <c r="A17" s="249">
        <v>4</v>
      </c>
      <c r="B17" s="1360"/>
      <c r="C17" s="1361" t="s">
        <v>199</v>
      </c>
      <c r="D17" s="1362" t="s">
        <v>444</v>
      </c>
      <c r="E17" s="1360" t="s">
        <v>188</v>
      </c>
      <c r="F17" s="1363">
        <v>22</v>
      </c>
      <c r="G17" s="1355"/>
      <c r="H17" s="1363">
        <f t="shared" ref="H17" si="1">ROUND(G17*F17,2)</f>
        <v>0</v>
      </c>
      <c r="I17" s="1355"/>
    </row>
    <row r="18" spans="1:9" s="51" customFormat="1">
      <c r="A18" s="72"/>
      <c r="B18" s="70"/>
      <c r="C18" s="307"/>
      <c r="D18" s="308"/>
      <c r="E18" s="72"/>
      <c r="F18" s="530"/>
      <c r="G18" s="530"/>
      <c r="H18" s="530"/>
      <c r="I18" s="530"/>
    </row>
    <row r="19" spans="1:9" s="545" customFormat="1" ht="25.5">
      <c r="A19" s="540"/>
      <c r="B19" s="1357">
        <v>452331</v>
      </c>
      <c r="C19" s="540"/>
      <c r="D19" s="1364" t="s">
        <v>554</v>
      </c>
      <c r="E19" s="543"/>
      <c r="F19" s="540"/>
      <c r="G19" s="540"/>
      <c r="H19" s="544">
        <f>SUM(H21:H22)</f>
        <v>0</v>
      </c>
      <c r="I19" s="540"/>
    </row>
    <row r="20" spans="1:9" s="51" customFormat="1">
      <c r="A20" s="176"/>
      <c r="B20" s="97"/>
      <c r="C20" s="177"/>
      <c r="D20" s="178"/>
      <c r="E20" s="1365"/>
      <c r="F20" s="1366"/>
      <c r="G20" s="79"/>
      <c r="H20" s="79"/>
      <c r="I20" s="79"/>
    </row>
    <row r="21" spans="1:9" s="51" customFormat="1">
      <c r="A21" s="249">
        <v>5</v>
      </c>
      <c r="B21" s="1360"/>
      <c r="C21" s="1361" t="s">
        <v>1776</v>
      </c>
      <c r="D21" s="1362" t="s">
        <v>1777</v>
      </c>
      <c r="E21" s="1360" t="s">
        <v>197</v>
      </c>
      <c r="F21" s="1363">
        <v>151.19999999999999</v>
      </c>
      <c r="G21" s="1355"/>
      <c r="H21" s="398">
        <f t="shared" ref="H21:H22" si="2">ROUND(F21*G21,2)</f>
        <v>0</v>
      </c>
      <c r="I21" s="1355"/>
    </row>
    <row r="22" spans="1:9" s="51" customFormat="1">
      <c r="A22" s="84">
        <v>6</v>
      </c>
      <c r="B22" s="85"/>
      <c r="C22" s="1359" t="s">
        <v>1778</v>
      </c>
      <c r="D22" s="312" t="s">
        <v>1779</v>
      </c>
      <c r="E22" s="1367" t="s">
        <v>176</v>
      </c>
      <c r="F22" s="1368">
        <v>108</v>
      </c>
      <c r="G22" s="1253"/>
      <c r="H22" s="398">
        <f t="shared" si="2"/>
        <v>0</v>
      </c>
      <c r="I22" s="1253"/>
    </row>
    <row r="23" spans="1:9" s="51" customFormat="1">
      <c r="A23" s="92"/>
      <c r="B23" s="108"/>
      <c r="C23" s="53"/>
      <c r="D23" s="110"/>
      <c r="E23" s="95"/>
      <c r="G23" s="54"/>
      <c r="H23" s="96"/>
      <c r="I23" s="96"/>
    </row>
    <row r="24" spans="1:9" s="51" customFormat="1">
      <c r="A24" s="92"/>
      <c r="B24" s="137">
        <v>452623</v>
      </c>
      <c r="C24" s="75"/>
      <c r="D24" s="1358" t="s">
        <v>798</v>
      </c>
      <c r="E24" s="72"/>
      <c r="F24" s="53"/>
      <c r="G24" s="53"/>
      <c r="H24" s="80">
        <f>H26</f>
        <v>0</v>
      </c>
      <c r="I24" s="53"/>
    </row>
    <row r="25" spans="1:9" s="51" customFormat="1">
      <c r="A25" s="92"/>
      <c r="B25" s="137"/>
      <c r="C25" s="75"/>
      <c r="D25" s="76"/>
      <c r="E25" s="72"/>
      <c r="F25" s="53"/>
      <c r="G25" s="53"/>
      <c r="H25" s="53"/>
      <c r="I25" s="53"/>
    </row>
    <row r="26" spans="1:9" s="51" customFormat="1">
      <c r="A26" s="84">
        <v>7</v>
      </c>
      <c r="B26" s="85"/>
      <c r="C26" s="1359" t="s">
        <v>1780</v>
      </c>
      <c r="D26" s="312" t="s">
        <v>1781</v>
      </c>
      <c r="E26" s="1367" t="s">
        <v>188</v>
      </c>
      <c r="F26" s="1368">
        <v>4.32</v>
      </c>
      <c r="G26" s="1253"/>
      <c r="H26" s="398">
        <f>ROUND(F26*G26,2)</f>
        <v>0</v>
      </c>
      <c r="I26" s="1253"/>
    </row>
    <row r="27" spans="1:9" s="51" customFormat="1">
      <c r="A27" s="92"/>
      <c r="B27" s="100"/>
      <c r="C27" s="123"/>
      <c r="D27" s="115"/>
      <c r="E27" s="95"/>
      <c r="F27" s="54"/>
      <c r="G27" s="96"/>
      <c r="H27" s="54"/>
    </row>
    <row r="28" spans="1:9" s="51" customFormat="1" ht="15">
      <c r="A28" s="92"/>
      <c r="B28" s="95"/>
      <c r="C28" s="114"/>
      <c r="D28" s="103" t="s">
        <v>181</v>
      </c>
      <c r="E28" s="104"/>
      <c r="F28" s="105"/>
      <c r="G28" s="106"/>
      <c r="H28" s="107">
        <f>H9+H14+H19+H24</f>
        <v>0</v>
      </c>
    </row>
    <row r="29" spans="1:9">
      <c r="B29" s="167"/>
    </row>
    <row r="30" spans="1:9">
      <c r="B30" s="167"/>
    </row>
  </sheetData>
  <sheetProtection algorithmName="SHA-512" hashValue="JavmLcd9QxK/4cFwcsjioUOdchZIeX3pHJqcUCvhJMzsEzpK27J2vMyhu50ETbGWXAVofsHVoY2CgJ0ocmMzXg==" saltValue="eCkYkmnQe+xP2DxBZCBQeQ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6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>
    <tabColor rgb="FFCCFFFF"/>
  </sheetPr>
  <dimension ref="A1:I169"/>
  <sheetViews>
    <sheetView view="pageBreakPreview" zoomScaleNormal="115" zoomScaleSheetLayoutView="100" workbookViewId="0">
      <selection activeCell="G21" sqref="G21"/>
    </sheetView>
  </sheetViews>
  <sheetFormatPr defaultColWidth="9.140625"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64" customFormat="1" ht="13.5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689" t="s">
        <v>11</v>
      </c>
      <c r="D3" s="1689"/>
      <c r="E3" s="59"/>
      <c r="F3" s="62"/>
      <c r="G3" s="62"/>
      <c r="H3" s="60"/>
    </row>
    <row r="4" spans="1:9">
      <c r="A4" s="65" t="s">
        <v>160</v>
      </c>
      <c r="B4" s="66"/>
      <c r="C4" s="67" t="s">
        <v>12</v>
      </c>
      <c r="D4" s="62"/>
      <c r="E4" s="66"/>
      <c r="F4" s="62"/>
      <c r="G4" s="62"/>
      <c r="H4" s="62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15.5</v>
      </c>
      <c r="G11" s="1253"/>
      <c r="H11" s="90">
        <f>ROUND(F11*G11,2)</f>
        <v>0</v>
      </c>
      <c r="I11" s="1253"/>
    </row>
    <row r="12" spans="1:9" s="81" customFormat="1" ht="25.5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16</v>
      </c>
      <c r="G12" s="1253"/>
      <c r="H12" s="90">
        <f>ROUND(F12*G12,2)</f>
        <v>0</v>
      </c>
      <c r="I12" s="1253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25.1</v>
      </c>
      <c r="G16" s="1253"/>
      <c r="H16" s="90">
        <f>ROUND(F16*G16,2)</f>
        <v>0</v>
      </c>
      <c r="I16" s="1253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26</v>
      </c>
      <c r="G17" s="1253"/>
      <c r="H17" s="90">
        <f t="shared" ref="H17:H19" si="0">ROUND(F17*G17,2)</f>
        <v>0</v>
      </c>
      <c r="I17" s="1253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70.099999999999994</v>
      </c>
      <c r="G18" s="1253"/>
      <c r="H18" s="90">
        <f t="shared" si="0"/>
        <v>0</v>
      </c>
      <c r="I18" s="1253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95</v>
      </c>
      <c r="G19" s="1253"/>
      <c r="H19" s="90">
        <f t="shared" si="0"/>
        <v>0</v>
      </c>
      <c r="I19" s="1253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5.5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3"/>
      <c r="H23" s="90">
        <f>ROUND(F23*G23,2)</f>
        <v>0</v>
      </c>
      <c r="I23" s="1253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90</v>
      </c>
      <c r="G27" s="1253"/>
      <c r="H27" s="90">
        <f>ROUND(F27*G27,2)</f>
        <v>0</v>
      </c>
      <c r="I27" s="1253"/>
    </row>
    <row r="28" spans="1:9">
      <c r="A28" s="83"/>
      <c r="B28" s="97"/>
      <c r="C28" s="91"/>
      <c r="D28" s="98"/>
      <c r="E28" s="59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890</v>
      </c>
      <c r="G31" s="1253"/>
      <c r="H31" s="90">
        <f>ROUND(F31*G31,2)</f>
        <v>0</v>
      </c>
      <c r="I31" s="1253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15</v>
      </c>
      <c r="G35" s="1253"/>
      <c r="H35" s="90">
        <f>ROUND(F35*G35,2)</f>
        <v>0</v>
      </c>
      <c r="I35" s="1253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3"/>
      <c r="H36" s="90">
        <f>ROUND(F36*G36,2)</f>
        <v>0</v>
      </c>
      <c r="I36" s="1253"/>
    </row>
    <row r="37" spans="1:9">
      <c r="A37" s="92"/>
      <c r="B37" s="74"/>
      <c r="D37" s="776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5.5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385</v>
      </c>
      <c r="G40" s="1253"/>
      <c r="H40" s="90">
        <f>ROUND(F40*G40,2)</f>
        <v>0</v>
      </c>
      <c r="I40" s="1253"/>
    </row>
    <row r="41" spans="1:9" ht="25.5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3"/>
      <c r="H41" s="90">
        <f t="shared" ref="H41:H43" si="1">ROUND(F41*G41,2)</f>
        <v>0</v>
      </c>
      <c r="I41" s="1253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3"/>
      <c r="H42" s="90">
        <f t="shared" si="1"/>
        <v>0</v>
      </c>
      <c r="I42" s="1253"/>
    </row>
    <row r="43" spans="1:9" ht="25.5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3"/>
      <c r="H43" s="90">
        <f t="shared" si="1"/>
        <v>0</v>
      </c>
      <c r="I43" s="1253"/>
    </row>
    <row r="44" spans="1:9">
      <c r="A44" s="92"/>
      <c r="B44" s="100"/>
      <c r="C44" s="101"/>
      <c r="D44" s="102"/>
      <c r="E44" s="95"/>
      <c r="H44" s="96"/>
    </row>
    <row r="45" spans="1:9" ht="15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  <c r="I63" s="51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75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75">
      <c r="A76" s="92"/>
      <c r="B76" s="117"/>
      <c r="C76" s="118"/>
      <c r="D76" s="102"/>
      <c r="E76" s="119"/>
    </row>
    <row r="77" spans="1:8" ht="15.75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9">
    <tabColor rgb="FFFF99CC"/>
  </sheetPr>
  <dimension ref="A1:I39"/>
  <sheetViews>
    <sheetView view="pageBreakPreview" topLeftCell="A25" zoomScaleNormal="100" zoomScaleSheetLayoutView="100" workbookViewId="0">
      <selection activeCell="D26" sqref="D26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7"/>
      <c r="E1" s="3"/>
      <c r="H1" s="255" t="s">
        <v>868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919</v>
      </c>
      <c r="D3" s="7"/>
      <c r="E3" s="3"/>
      <c r="H3" s="7"/>
    </row>
    <row r="4" spans="1:9" ht="15" customHeight="1">
      <c r="A4" s="65" t="s">
        <v>183</v>
      </c>
      <c r="C4" s="7" t="s">
        <v>947</v>
      </c>
    </row>
    <row r="5" spans="1:9">
      <c r="A5" s="65" t="s">
        <v>911</v>
      </c>
      <c r="C5" s="9" t="s">
        <v>923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53"/>
      <c r="B10" s="137">
        <v>451111</v>
      </c>
      <c r="C10" s="71"/>
      <c r="D10" s="76" t="s">
        <v>553</v>
      </c>
      <c r="E10" s="72"/>
      <c r="F10" s="53"/>
      <c r="G10" s="53"/>
      <c r="H10" s="80">
        <f>SUM(H12:H14)</f>
        <v>0</v>
      </c>
    </row>
    <row r="11" spans="1:9">
      <c r="A11" s="53"/>
      <c r="B11" s="137"/>
      <c r="C11" s="71"/>
      <c r="D11" s="76"/>
      <c r="E11" s="72"/>
      <c r="F11" s="53"/>
      <c r="G11" s="53"/>
      <c r="H11" s="80"/>
    </row>
    <row r="12" spans="1:9">
      <c r="A12" s="84">
        <v>1</v>
      </c>
      <c r="B12" s="181"/>
      <c r="C12" s="459" t="s">
        <v>653</v>
      </c>
      <c r="D12" s="144" t="s">
        <v>654</v>
      </c>
      <c r="E12" s="249" t="s">
        <v>180</v>
      </c>
      <c r="F12" s="521">
        <v>1</v>
      </c>
      <c r="G12" s="1259"/>
      <c r="H12" s="90">
        <f>ROUND(F12*G12,2)</f>
        <v>0</v>
      </c>
      <c r="I12" s="1259"/>
    </row>
    <row r="13" spans="1:9" s="523" customFormat="1" ht="25.5">
      <c r="A13" s="314">
        <v>2</v>
      </c>
      <c r="B13" s="517"/>
      <c r="C13" s="518" t="s">
        <v>948</v>
      </c>
      <c r="D13" s="519" t="s">
        <v>949</v>
      </c>
      <c r="E13" s="520" t="s">
        <v>176</v>
      </c>
      <c r="F13" s="521">
        <v>13</v>
      </c>
      <c r="G13" s="1256"/>
      <c r="H13" s="522">
        <f t="shared" ref="H13:H14" si="0">ROUND(F13*G13,2)</f>
        <v>0</v>
      </c>
      <c r="I13" s="1256"/>
    </row>
    <row r="14" spans="1:9">
      <c r="A14" s="173" t="s">
        <v>191</v>
      </c>
      <c r="B14" s="84"/>
      <c r="C14" s="143" t="s">
        <v>460</v>
      </c>
      <c r="D14" s="140" t="s">
        <v>657</v>
      </c>
      <c r="E14" s="524" t="s">
        <v>462</v>
      </c>
      <c r="F14" s="525">
        <v>1.18</v>
      </c>
      <c r="G14" s="1256"/>
      <c r="H14" s="90">
        <f t="shared" si="0"/>
        <v>0</v>
      </c>
      <c r="I14" s="1256"/>
    </row>
    <row r="15" spans="1:9">
      <c r="A15" s="176"/>
      <c r="B15" s="83"/>
      <c r="C15" s="177"/>
      <c r="D15" s="178"/>
      <c r="E15" s="526"/>
      <c r="F15" s="515"/>
      <c r="G15" s="423"/>
      <c r="H15" s="79"/>
      <c r="I15" s="423"/>
    </row>
    <row r="16" spans="1:9">
      <c r="A16" s="73"/>
      <c r="B16" s="507">
        <v>451120</v>
      </c>
      <c r="C16" s="313"/>
      <c r="D16" s="508" t="s">
        <v>185</v>
      </c>
      <c r="E16" s="77"/>
      <c r="F16" s="78"/>
      <c r="G16" s="423"/>
      <c r="H16" s="80">
        <f>SUM(H18:H22)</f>
        <v>0</v>
      </c>
      <c r="I16" s="423"/>
    </row>
    <row r="17" spans="1:9">
      <c r="G17" s="538"/>
      <c r="I17" s="538"/>
    </row>
    <row r="18" spans="1:9">
      <c r="A18" s="84">
        <v>4</v>
      </c>
      <c r="B18" s="84"/>
      <c r="C18" s="143" t="s">
        <v>442</v>
      </c>
      <c r="D18" s="144" t="s">
        <v>845</v>
      </c>
      <c r="E18" s="450" t="s">
        <v>188</v>
      </c>
      <c r="F18" s="527">
        <v>92.61</v>
      </c>
      <c r="G18" s="1256"/>
      <c r="H18" s="90">
        <f>ROUND(F18*G18,2)</f>
        <v>0</v>
      </c>
      <c r="I18" s="1256"/>
    </row>
    <row r="19" spans="1:9">
      <c r="A19" s="84">
        <v>5</v>
      </c>
      <c r="B19" s="84"/>
      <c r="C19" s="143" t="s">
        <v>360</v>
      </c>
      <c r="D19" s="144" t="s">
        <v>361</v>
      </c>
      <c r="E19" s="450" t="s">
        <v>188</v>
      </c>
      <c r="F19" s="527">
        <v>44.76</v>
      </c>
      <c r="G19" s="1256"/>
      <c r="H19" s="90">
        <f>ROUND(F19*G19,2)</f>
        <v>0</v>
      </c>
      <c r="I19" s="1256"/>
    </row>
    <row r="20" spans="1:9">
      <c r="A20" s="84">
        <v>6</v>
      </c>
      <c r="B20" s="84"/>
      <c r="C20" s="143" t="s">
        <v>199</v>
      </c>
      <c r="D20" s="144" t="s">
        <v>444</v>
      </c>
      <c r="E20" s="450" t="s">
        <v>188</v>
      </c>
      <c r="F20" s="527">
        <v>92.61</v>
      </c>
      <c r="G20" s="1256"/>
      <c r="H20" s="90">
        <f>ROUND(F20*G20,2)</f>
        <v>0</v>
      </c>
      <c r="I20" s="1256"/>
    </row>
    <row r="21" spans="1:9">
      <c r="A21" s="84">
        <v>7</v>
      </c>
      <c r="B21" s="84"/>
      <c r="C21" s="143" t="s">
        <v>846</v>
      </c>
      <c r="D21" s="144" t="s">
        <v>847</v>
      </c>
      <c r="E21" s="450" t="s">
        <v>197</v>
      </c>
      <c r="F21" s="527">
        <v>136.08000000000001</v>
      </c>
      <c r="G21" s="1256"/>
      <c r="H21" s="90">
        <f t="shared" ref="H21:H22" si="1">ROUND(F21*G21,2)</f>
        <v>0</v>
      </c>
      <c r="I21" s="1256"/>
    </row>
    <row r="22" spans="1:9">
      <c r="A22" s="84">
        <v>8</v>
      </c>
      <c r="B22" s="84"/>
      <c r="C22" s="143" t="s">
        <v>465</v>
      </c>
      <c r="D22" s="144" t="s">
        <v>671</v>
      </c>
      <c r="E22" s="450" t="s">
        <v>188</v>
      </c>
      <c r="F22" s="527">
        <v>27.03</v>
      </c>
      <c r="G22" s="1256"/>
      <c r="H22" s="90">
        <f t="shared" si="1"/>
        <v>0</v>
      </c>
      <c r="I22" s="1256"/>
    </row>
    <row r="23" spans="1:9">
      <c r="A23" s="176"/>
      <c r="B23" s="83"/>
      <c r="C23" s="177"/>
      <c r="D23" s="178"/>
      <c r="E23" s="526"/>
      <c r="F23" s="515"/>
      <c r="G23" s="423"/>
      <c r="H23" s="79"/>
      <c r="I23" s="423"/>
    </row>
    <row r="24" spans="1:9">
      <c r="A24" s="92"/>
      <c r="B24" s="137">
        <v>452313</v>
      </c>
      <c r="C24" s="75"/>
      <c r="D24" s="76" t="s">
        <v>905</v>
      </c>
      <c r="E24" s="72"/>
      <c r="F24" s="53"/>
      <c r="G24" s="291"/>
      <c r="H24" s="80">
        <f>SUM(H26:H31)</f>
        <v>0</v>
      </c>
      <c r="I24" s="291"/>
    </row>
    <row r="25" spans="1:9">
      <c r="G25" s="538"/>
      <c r="I25" s="538"/>
    </row>
    <row r="26" spans="1:9">
      <c r="A26" s="84">
        <v>9</v>
      </c>
      <c r="B26" s="458"/>
      <c r="C26" s="459" t="s">
        <v>853</v>
      </c>
      <c r="D26" s="144" t="s">
        <v>854</v>
      </c>
      <c r="E26" s="450" t="s">
        <v>188</v>
      </c>
      <c r="F26" s="525">
        <v>7.72</v>
      </c>
      <c r="G26" s="1256"/>
      <c r="H26" s="90">
        <f>ROUND(F26*G26,2)</f>
        <v>0</v>
      </c>
      <c r="I26" s="1256"/>
    </row>
    <row r="27" spans="1:9">
      <c r="A27" s="84">
        <v>10</v>
      </c>
      <c r="B27" s="458"/>
      <c r="C27" s="459" t="s">
        <v>849</v>
      </c>
      <c r="D27" s="144" t="s">
        <v>850</v>
      </c>
      <c r="E27" s="450" t="s">
        <v>188</v>
      </c>
      <c r="F27" s="525">
        <v>2.91</v>
      </c>
      <c r="G27" s="1256"/>
      <c r="H27" s="90">
        <f>ROUND(F27*G27,2)</f>
        <v>0</v>
      </c>
      <c r="I27" s="1256"/>
    </row>
    <row r="28" spans="1:9">
      <c r="A28" s="84">
        <v>11</v>
      </c>
      <c r="B28" s="458"/>
      <c r="C28" s="459" t="s">
        <v>950</v>
      </c>
      <c r="D28" s="144" t="s">
        <v>951</v>
      </c>
      <c r="E28" s="450" t="s">
        <v>176</v>
      </c>
      <c r="F28" s="525">
        <v>12</v>
      </c>
      <c r="G28" s="1256"/>
      <c r="H28" s="90">
        <f t="shared" ref="H28:H31" si="2">ROUND(F28*G28,2)</f>
        <v>0</v>
      </c>
      <c r="I28" s="1256"/>
    </row>
    <row r="29" spans="1:9">
      <c r="A29" s="84">
        <v>12</v>
      </c>
      <c r="B29" s="458"/>
      <c r="C29" s="459" t="s">
        <v>952</v>
      </c>
      <c r="D29" s="144" t="s">
        <v>953</v>
      </c>
      <c r="E29" s="450" t="s">
        <v>176</v>
      </c>
      <c r="F29" s="525">
        <v>15</v>
      </c>
      <c r="G29" s="1256"/>
      <c r="H29" s="90">
        <f t="shared" si="2"/>
        <v>0</v>
      </c>
      <c r="I29" s="1256"/>
    </row>
    <row r="30" spans="1:9" s="523" customFormat="1">
      <c r="A30" s="314">
        <v>13</v>
      </c>
      <c r="B30" s="517"/>
      <c r="C30" s="518" t="s">
        <v>954</v>
      </c>
      <c r="D30" s="519" t="s">
        <v>955</v>
      </c>
      <c r="E30" s="534" t="s">
        <v>180</v>
      </c>
      <c r="F30" s="521">
        <v>6</v>
      </c>
      <c r="G30" s="1256"/>
      <c r="H30" s="522">
        <f t="shared" si="2"/>
        <v>0</v>
      </c>
      <c r="I30" s="1256"/>
    </row>
    <row r="31" spans="1:9">
      <c r="A31" s="84">
        <v>14</v>
      </c>
      <c r="B31" s="458"/>
      <c r="C31" s="459" t="s">
        <v>909</v>
      </c>
      <c r="D31" s="144" t="s">
        <v>910</v>
      </c>
      <c r="E31" s="450" t="s">
        <v>462</v>
      </c>
      <c r="F31" s="525">
        <v>174.51</v>
      </c>
      <c r="G31" s="1256"/>
      <c r="H31" s="90">
        <f t="shared" si="2"/>
        <v>0</v>
      </c>
      <c r="I31" s="1256"/>
    </row>
    <row r="32" spans="1:9">
      <c r="A32" s="92"/>
      <c r="B32" s="93"/>
      <c r="C32" s="209"/>
      <c r="D32" s="453"/>
      <c r="E32" s="95"/>
      <c r="F32" s="54"/>
      <c r="G32" s="53"/>
      <c r="H32" s="53"/>
    </row>
    <row r="33" spans="4:8" ht="15">
      <c r="D33" s="103" t="s">
        <v>181</v>
      </c>
      <c r="E33" s="104"/>
      <c r="F33" s="105"/>
      <c r="G33" s="106"/>
      <c r="H33" s="107">
        <f>H10+H16+H24</f>
        <v>0</v>
      </c>
    </row>
    <row r="35" spans="4:8">
      <c r="D35" s="516"/>
    </row>
    <row r="37" spans="4:8" ht="21.75" customHeight="1"/>
    <row r="38" spans="4:8" ht="21.75" customHeight="1"/>
    <row r="39" spans="4:8" ht="21.75" customHeight="1"/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31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27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0">
    <tabColor rgb="FFFF99CC"/>
  </sheetPr>
  <dimension ref="A1:I46"/>
  <sheetViews>
    <sheetView view="pageBreakPreview" topLeftCell="A25" zoomScaleNormal="115" zoomScaleSheetLayoutView="100" workbookViewId="0">
      <selection activeCell="D45" sqref="D45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7"/>
      <c r="E1" s="3"/>
      <c r="H1" s="255" t="s">
        <v>868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920</v>
      </c>
      <c r="D3" s="7"/>
      <c r="E3" s="3"/>
      <c r="H3" s="7"/>
    </row>
    <row r="4" spans="1:9">
      <c r="A4" s="65" t="s">
        <v>183</v>
      </c>
      <c r="C4" s="9" t="s">
        <v>947</v>
      </c>
    </row>
    <row r="5" spans="1:9">
      <c r="A5" s="65" t="s">
        <v>911</v>
      </c>
      <c r="C5" s="9" t="s">
        <v>924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53"/>
      <c r="B10" s="137">
        <v>451111</v>
      </c>
      <c r="C10" s="71"/>
      <c r="D10" s="76" t="s">
        <v>553</v>
      </c>
      <c r="E10" s="72"/>
      <c r="F10" s="53"/>
      <c r="G10" s="53"/>
      <c r="H10" s="80">
        <f>SUM(H12:H15)</f>
        <v>0</v>
      </c>
    </row>
    <row r="11" spans="1:9">
      <c r="A11" s="53"/>
      <c r="B11" s="70"/>
      <c r="C11" s="71"/>
      <c r="D11" s="71"/>
      <c r="E11" s="72"/>
      <c r="F11" s="53"/>
      <c r="G11" s="53"/>
      <c r="H11" s="53"/>
    </row>
    <row r="12" spans="1:9">
      <c r="A12" s="173" t="s">
        <v>173</v>
      </c>
      <c r="B12" s="84"/>
      <c r="C12" s="143" t="s">
        <v>956</v>
      </c>
      <c r="D12" s="140" t="s">
        <v>957</v>
      </c>
      <c r="E12" s="524" t="s">
        <v>188</v>
      </c>
      <c r="F12" s="525">
        <v>3</v>
      </c>
      <c r="G12" s="1253"/>
      <c r="H12" s="90">
        <f t="shared" ref="H12:H15" si="0">ROUND(F12*G12,2)</f>
        <v>0</v>
      </c>
      <c r="I12" s="1253"/>
    </row>
    <row r="13" spans="1:9" ht="25.5">
      <c r="A13" s="173" t="s">
        <v>177</v>
      </c>
      <c r="B13" s="84"/>
      <c r="C13" s="143" t="s">
        <v>958</v>
      </c>
      <c r="D13" s="140" t="s">
        <v>959</v>
      </c>
      <c r="E13" s="524" t="s">
        <v>180</v>
      </c>
      <c r="F13" s="525">
        <v>27</v>
      </c>
      <c r="G13" s="1253"/>
      <c r="H13" s="90">
        <f t="shared" si="0"/>
        <v>0</v>
      </c>
      <c r="I13" s="1253"/>
    </row>
    <row r="14" spans="1:9" s="523" customFormat="1" ht="25.5">
      <c r="A14" s="314">
        <v>3</v>
      </c>
      <c r="B14" s="517"/>
      <c r="C14" s="518" t="s">
        <v>948</v>
      </c>
      <c r="D14" s="519" t="s">
        <v>949</v>
      </c>
      <c r="E14" s="520" t="s">
        <v>176</v>
      </c>
      <c r="F14" s="521">
        <v>80.5</v>
      </c>
      <c r="G14" s="1253"/>
      <c r="H14" s="522">
        <f t="shared" si="0"/>
        <v>0</v>
      </c>
      <c r="I14" s="1253"/>
    </row>
    <row r="15" spans="1:9">
      <c r="A15" s="173" t="s">
        <v>194</v>
      </c>
      <c r="B15" s="84"/>
      <c r="C15" s="143" t="s">
        <v>460</v>
      </c>
      <c r="D15" s="140" t="s">
        <v>657</v>
      </c>
      <c r="E15" s="524" t="s">
        <v>462</v>
      </c>
      <c r="F15" s="525">
        <v>8.11</v>
      </c>
      <c r="G15" s="1253"/>
      <c r="H15" s="90">
        <f t="shared" si="0"/>
        <v>0</v>
      </c>
      <c r="I15" s="1253"/>
    </row>
    <row r="16" spans="1:9">
      <c r="A16" s="176"/>
      <c r="B16" s="83"/>
      <c r="C16" s="177"/>
      <c r="D16" s="178"/>
      <c r="E16" s="526"/>
      <c r="F16" s="515"/>
      <c r="G16" s="79"/>
      <c r="H16" s="79"/>
      <c r="I16" s="79"/>
    </row>
    <row r="17" spans="1:9">
      <c r="A17" s="73"/>
      <c r="B17" s="507">
        <v>451120</v>
      </c>
      <c r="C17" s="313"/>
      <c r="D17" s="508" t="s">
        <v>185</v>
      </c>
      <c r="E17" s="77"/>
      <c r="F17" s="78"/>
      <c r="G17" s="79"/>
      <c r="H17" s="80">
        <f>SUM(H19:H23)</f>
        <v>0</v>
      </c>
      <c r="I17" s="79"/>
    </row>
    <row r="18" spans="1:9">
      <c r="G18" s="529"/>
      <c r="I18" s="529"/>
    </row>
    <row r="19" spans="1:9">
      <c r="A19" s="84">
        <v>5</v>
      </c>
      <c r="B19" s="84"/>
      <c r="C19" s="143" t="s">
        <v>442</v>
      </c>
      <c r="D19" s="144" t="s">
        <v>845</v>
      </c>
      <c r="E19" s="450" t="s">
        <v>188</v>
      </c>
      <c r="F19" s="527">
        <v>269.54000000000002</v>
      </c>
      <c r="G19" s="1253"/>
      <c r="H19" s="90">
        <f>ROUND(F19*G19,2)</f>
        <v>0</v>
      </c>
      <c r="I19" s="1253"/>
    </row>
    <row r="20" spans="1:9">
      <c r="A20" s="84">
        <v>6</v>
      </c>
      <c r="B20" s="84"/>
      <c r="C20" s="143" t="s">
        <v>360</v>
      </c>
      <c r="D20" s="144" t="s">
        <v>361</v>
      </c>
      <c r="E20" s="450" t="s">
        <v>188</v>
      </c>
      <c r="F20" s="527">
        <v>79.39</v>
      </c>
      <c r="G20" s="1253"/>
      <c r="H20" s="90">
        <f>ROUND(F20*G20,2)</f>
        <v>0</v>
      </c>
      <c r="I20" s="1253"/>
    </row>
    <row r="21" spans="1:9">
      <c r="A21" s="84">
        <v>7</v>
      </c>
      <c r="B21" s="84"/>
      <c r="C21" s="143" t="s">
        <v>199</v>
      </c>
      <c r="D21" s="144" t="s">
        <v>444</v>
      </c>
      <c r="E21" s="450" t="s">
        <v>188</v>
      </c>
      <c r="F21" s="527">
        <v>187.14</v>
      </c>
      <c r="G21" s="1253"/>
      <c r="H21" s="90">
        <f>ROUND(F21*G21,2)</f>
        <v>0</v>
      </c>
      <c r="I21" s="1253"/>
    </row>
    <row r="22" spans="1:9">
      <c r="A22" s="84">
        <v>8</v>
      </c>
      <c r="B22" s="84"/>
      <c r="C22" s="143" t="s">
        <v>846</v>
      </c>
      <c r="D22" s="144" t="s">
        <v>847</v>
      </c>
      <c r="E22" s="450" t="s">
        <v>197</v>
      </c>
      <c r="F22" s="527">
        <v>406.56</v>
      </c>
      <c r="G22" s="1253"/>
      <c r="H22" s="90">
        <f t="shared" ref="H22:H23" si="1">ROUND(F22*G22,2)</f>
        <v>0</v>
      </c>
      <c r="I22" s="1253"/>
    </row>
    <row r="23" spans="1:9">
      <c r="A23" s="84">
        <v>9</v>
      </c>
      <c r="B23" s="84"/>
      <c r="C23" s="143" t="s">
        <v>465</v>
      </c>
      <c r="D23" s="144" t="s">
        <v>671</v>
      </c>
      <c r="E23" s="450" t="s">
        <v>188</v>
      </c>
      <c r="F23" s="527">
        <v>45.06</v>
      </c>
      <c r="G23" s="1253"/>
      <c r="H23" s="90">
        <f t="shared" si="1"/>
        <v>0</v>
      </c>
      <c r="I23" s="1253"/>
    </row>
    <row r="24" spans="1:9">
      <c r="A24" s="176"/>
      <c r="B24" s="83"/>
      <c r="C24" s="177"/>
      <c r="D24" s="178"/>
      <c r="E24" s="526"/>
      <c r="F24" s="515"/>
      <c r="G24" s="79"/>
      <c r="H24" s="79"/>
      <c r="I24" s="79"/>
    </row>
    <row r="25" spans="1:9">
      <c r="A25" s="92"/>
      <c r="B25" s="137">
        <v>452313</v>
      </c>
      <c r="C25" s="75"/>
      <c r="D25" s="76" t="s">
        <v>905</v>
      </c>
      <c r="E25" s="72"/>
      <c r="F25" s="53"/>
      <c r="G25" s="530"/>
      <c r="H25" s="80">
        <f>SUM(H27:H31)</f>
        <v>0</v>
      </c>
      <c r="I25" s="530"/>
    </row>
    <row r="26" spans="1:9">
      <c r="G26" s="529"/>
      <c r="I26" s="529"/>
    </row>
    <row r="27" spans="1:9">
      <c r="A27" s="84">
        <v>10</v>
      </c>
      <c r="B27" s="458"/>
      <c r="C27" s="459" t="s">
        <v>853</v>
      </c>
      <c r="D27" s="144" t="s">
        <v>854</v>
      </c>
      <c r="E27" s="450" t="s">
        <v>188</v>
      </c>
      <c r="F27" s="525">
        <v>28.17</v>
      </c>
      <c r="G27" s="1253"/>
      <c r="H27" s="90">
        <f>ROUND(F27*G27,2)</f>
        <v>0</v>
      </c>
      <c r="I27" s="1253"/>
    </row>
    <row r="28" spans="1:9">
      <c r="A28" s="84">
        <v>11</v>
      </c>
      <c r="B28" s="458"/>
      <c r="C28" s="459" t="s">
        <v>950</v>
      </c>
      <c r="D28" s="144" t="s">
        <v>951</v>
      </c>
      <c r="E28" s="450" t="s">
        <v>176</v>
      </c>
      <c r="F28" s="525">
        <v>11.5</v>
      </c>
      <c r="G28" s="1253"/>
      <c r="H28" s="90">
        <f t="shared" ref="H28:H31" si="2">ROUND(F28*G28,2)</f>
        <v>0</v>
      </c>
      <c r="I28" s="1253"/>
    </row>
    <row r="29" spans="1:9">
      <c r="A29" s="84">
        <v>12</v>
      </c>
      <c r="B29" s="458"/>
      <c r="C29" s="459" t="s">
        <v>954</v>
      </c>
      <c r="D29" s="144" t="s">
        <v>960</v>
      </c>
      <c r="E29" s="450" t="s">
        <v>180</v>
      </c>
      <c r="F29" s="525">
        <v>11</v>
      </c>
      <c r="G29" s="1253"/>
      <c r="H29" s="90">
        <f t="shared" si="2"/>
        <v>0</v>
      </c>
      <c r="I29" s="1253"/>
    </row>
    <row r="30" spans="1:9">
      <c r="A30" s="84">
        <v>13</v>
      </c>
      <c r="B30" s="458"/>
      <c r="C30" s="459" t="s">
        <v>952</v>
      </c>
      <c r="D30" s="144" t="s">
        <v>953</v>
      </c>
      <c r="E30" s="450" t="s">
        <v>176</v>
      </c>
      <c r="F30" s="525">
        <v>80.5</v>
      </c>
      <c r="G30" s="1253"/>
      <c r="H30" s="90">
        <f t="shared" si="2"/>
        <v>0</v>
      </c>
      <c r="I30" s="1253"/>
    </row>
    <row r="31" spans="1:9">
      <c r="A31" s="84">
        <v>14</v>
      </c>
      <c r="B31" s="458"/>
      <c r="C31" s="459" t="s">
        <v>909</v>
      </c>
      <c r="D31" s="144" t="s">
        <v>910</v>
      </c>
      <c r="E31" s="450" t="s">
        <v>462</v>
      </c>
      <c r="F31" s="525">
        <v>380</v>
      </c>
      <c r="G31" s="1253"/>
      <c r="H31" s="90">
        <f t="shared" si="2"/>
        <v>0</v>
      </c>
      <c r="I31" s="1253"/>
    </row>
    <row r="32" spans="1:9">
      <c r="A32" s="83"/>
      <c r="B32" s="461"/>
      <c r="C32" s="462"/>
      <c r="D32" s="82"/>
      <c r="E32" s="72"/>
      <c r="F32" s="515"/>
      <c r="G32" s="79"/>
      <c r="H32" s="79"/>
      <c r="I32" s="79"/>
    </row>
    <row r="33" spans="1:9" s="457" customFormat="1">
      <c r="A33" s="368"/>
      <c r="B33" s="137">
        <v>452311</v>
      </c>
      <c r="C33" s="465"/>
      <c r="D33" s="76" t="s">
        <v>906</v>
      </c>
      <c r="E33" s="468"/>
      <c r="F33" s="531"/>
      <c r="G33" s="470"/>
      <c r="H33" s="80">
        <f>SUM(H35:H38)</f>
        <v>0</v>
      </c>
      <c r="I33" s="470"/>
    </row>
    <row r="34" spans="1:9" s="457" customFormat="1">
      <c r="A34" s="368"/>
      <c r="B34" s="466"/>
      <c r="C34" s="465"/>
      <c r="D34" s="467"/>
      <c r="E34" s="468"/>
      <c r="F34" s="531"/>
      <c r="G34" s="470"/>
      <c r="H34" s="470"/>
      <c r="I34" s="470"/>
    </row>
    <row r="35" spans="1:9" s="523" customFormat="1">
      <c r="A35" s="314">
        <v>15</v>
      </c>
      <c r="B35" s="517"/>
      <c r="C35" s="532" t="s">
        <v>961</v>
      </c>
      <c r="D35" s="533" t="s">
        <v>962</v>
      </c>
      <c r="E35" s="534" t="s">
        <v>180</v>
      </c>
      <c r="F35" s="521">
        <v>1</v>
      </c>
      <c r="G35" s="1253"/>
      <c r="H35" s="522">
        <f>ROUND(F35*G35,2)</f>
        <v>0</v>
      </c>
      <c r="I35" s="1253"/>
    </row>
    <row r="36" spans="1:9" s="523" customFormat="1">
      <c r="A36" s="314">
        <v>16</v>
      </c>
      <c r="B36" s="517"/>
      <c r="C36" s="535">
        <v>11250202</v>
      </c>
      <c r="D36" s="536" t="s">
        <v>963</v>
      </c>
      <c r="E36" s="534" t="s">
        <v>180</v>
      </c>
      <c r="F36" s="521">
        <v>1</v>
      </c>
      <c r="G36" s="1253"/>
      <c r="H36" s="522">
        <f>ROUND(F36*G36,2)</f>
        <v>0</v>
      </c>
      <c r="I36" s="1253"/>
    </row>
    <row r="37" spans="1:9">
      <c r="A37" s="84">
        <v>17</v>
      </c>
      <c r="B37" s="458"/>
      <c r="C37" s="532" t="s">
        <v>965</v>
      </c>
      <c r="D37" s="533" t="s">
        <v>966</v>
      </c>
      <c r="E37" s="450" t="s">
        <v>197</v>
      </c>
      <c r="F37" s="521">
        <v>16.8</v>
      </c>
      <c r="G37" s="1270"/>
      <c r="H37" s="90">
        <f>ROUND(F37*G37,2)</f>
        <v>0</v>
      </c>
      <c r="I37" s="1270"/>
    </row>
    <row r="38" spans="1:9">
      <c r="A38" s="84">
        <v>18</v>
      </c>
      <c r="B38" s="458"/>
      <c r="C38" s="532" t="s">
        <v>967</v>
      </c>
      <c r="D38" s="533" t="s">
        <v>968</v>
      </c>
      <c r="E38" s="450" t="s">
        <v>969</v>
      </c>
      <c r="F38" s="521">
        <v>1</v>
      </c>
      <c r="G38" s="1270"/>
      <c r="H38" s="90">
        <f>ROUND(F38*G38,2)</f>
        <v>0</v>
      </c>
      <c r="I38" s="1270"/>
    </row>
    <row r="39" spans="1:9">
      <c r="A39" s="83"/>
      <c r="B39" s="461"/>
      <c r="C39" s="537"/>
      <c r="H39" s="79"/>
    </row>
    <row r="40" spans="1:9" ht="15">
      <c r="D40" s="103" t="s">
        <v>181</v>
      </c>
      <c r="E40" s="104"/>
      <c r="F40" s="105"/>
      <c r="G40" s="106"/>
      <c r="H40" s="107">
        <f>H10+H17+H25+H33</f>
        <v>0</v>
      </c>
    </row>
    <row r="42" spans="1:9">
      <c r="D42" s="516"/>
    </row>
    <row r="44" spans="1:9" ht="21.75" customHeight="1"/>
    <row r="45" spans="1:9" ht="21.75" customHeight="1"/>
    <row r="46" spans="1:9" ht="21.75" customHeight="1"/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38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1">
    <tabColor rgb="FFFF99CC"/>
  </sheetPr>
  <dimension ref="A1:I37"/>
  <sheetViews>
    <sheetView view="pageBreakPreview" topLeftCell="A7" zoomScaleNormal="100" zoomScaleSheetLayoutView="100" workbookViewId="0">
      <selection activeCell="D24" sqref="D24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7"/>
      <c r="E1" s="3"/>
      <c r="H1" s="255" t="s">
        <v>868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921</v>
      </c>
      <c r="D3" s="7"/>
      <c r="E3" s="3"/>
      <c r="H3" s="7"/>
    </row>
    <row r="4" spans="1:9">
      <c r="A4" s="65" t="s">
        <v>183</v>
      </c>
      <c r="C4" s="9" t="s">
        <v>947</v>
      </c>
    </row>
    <row r="5" spans="1:9">
      <c r="A5" s="65" t="s">
        <v>911</v>
      </c>
      <c r="C5" s="9" t="s">
        <v>925</v>
      </c>
    </row>
    <row r="6" spans="1:9" ht="13.5" thickBot="1">
      <c r="A6" s="1715"/>
      <c r="B6" s="1715"/>
      <c r="C6" s="1715"/>
      <c r="D6" s="1715"/>
      <c r="E6" s="1715"/>
      <c r="F6" s="1715"/>
      <c r="G6" s="1715"/>
      <c r="H6" s="1715"/>
      <c r="I6" s="1230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53"/>
      <c r="B10" s="137">
        <v>451111</v>
      </c>
      <c r="C10" s="71"/>
      <c r="D10" s="76" t="s">
        <v>553</v>
      </c>
      <c r="E10" s="72"/>
      <c r="F10" s="53"/>
      <c r="G10" s="53"/>
      <c r="H10" s="80">
        <f>SUM(H12:H13)</f>
        <v>0</v>
      </c>
    </row>
    <row r="11" spans="1:9">
      <c r="A11" s="53"/>
      <c r="B11" s="70"/>
      <c r="C11" s="71"/>
      <c r="D11" s="71"/>
      <c r="E11" s="72"/>
      <c r="F11" s="53"/>
      <c r="G11" s="53"/>
      <c r="H11" s="53"/>
    </row>
    <row r="12" spans="1:9" s="523" customFormat="1" ht="25.5">
      <c r="A12" s="314">
        <v>1</v>
      </c>
      <c r="B12" s="517"/>
      <c r="C12" s="518" t="s">
        <v>948</v>
      </c>
      <c r="D12" s="519" t="s">
        <v>949</v>
      </c>
      <c r="E12" s="520" t="s">
        <v>176</v>
      </c>
      <c r="F12" s="521">
        <v>20.45</v>
      </c>
      <c r="G12" s="1253"/>
      <c r="H12" s="522">
        <f t="shared" ref="H12:H13" si="0">ROUND(F12*G12,2)</f>
        <v>0</v>
      </c>
      <c r="I12" s="1253"/>
    </row>
    <row r="13" spans="1:9">
      <c r="A13" s="173" t="s">
        <v>177</v>
      </c>
      <c r="B13" s="84"/>
      <c r="C13" s="143" t="s">
        <v>460</v>
      </c>
      <c r="D13" s="140" t="s">
        <v>657</v>
      </c>
      <c r="E13" s="524" t="s">
        <v>462</v>
      </c>
      <c r="F13" s="525">
        <v>1.63</v>
      </c>
      <c r="G13" s="1253"/>
      <c r="H13" s="90">
        <f t="shared" si="0"/>
        <v>0</v>
      </c>
      <c r="I13" s="1253"/>
    </row>
    <row r="14" spans="1:9">
      <c r="A14" s="176"/>
      <c r="B14" s="83"/>
      <c r="C14" s="177"/>
      <c r="D14" s="178"/>
      <c r="E14" s="526"/>
      <c r="F14" s="515"/>
      <c r="G14" s="79"/>
      <c r="H14" s="79"/>
      <c r="I14" s="79"/>
    </row>
    <row r="15" spans="1:9">
      <c r="A15" s="73"/>
      <c r="B15" s="507">
        <v>451120</v>
      </c>
      <c r="C15" s="313"/>
      <c r="D15" s="508" t="s">
        <v>185</v>
      </c>
      <c r="E15" s="77"/>
      <c r="F15" s="78"/>
      <c r="G15" s="79"/>
      <c r="H15" s="80">
        <f>SUM(H17:H21)</f>
        <v>0</v>
      </c>
      <c r="I15" s="79"/>
    </row>
    <row r="16" spans="1:9">
      <c r="I16" s="8"/>
    </row>
    <row r="17" spans="1:9">
      <c r="A17" s="84">
        <v>3</v>
      </c>
      <c r="B17" s="84"/>
      <c r="C17" s="143" t="s">
        <v>442</v>
      </c>
      <c r="D17" s="144" t="s">
        <v>845</v>
      </c>
      <c r="E17" s="450" t="s">
        <v>188</v>
      </c>
      <c r="F17" s="527">
        <v>64.27</v>
      </c>
      <c r="G17" s="1253"/>
      <c r="H17" s="90">
        <f>ROUND(F17*G17,2)</f>
        <v>0</v>
      </c>
      <c r="I17" s="1253"/>
    </row>
    <row r="18" spans="1:9">
      <c r="A18" s="84">
        <v>4</v>
      </c>
      <c r="B18" s="84"/>
      <c r="C18" s="143" t="s">
        <v>360</v>
      </c>
      <c r="D18" s="144" t="s">
        <v>361</v>
      </c>
      <c r="E18" s="450" t="s">
        <v>188</v>
      </c>
      <c r="F18" s="527">
        <v>39.42</v>
      </c>
      <c r="G18" s="1253"/>
      <c r="H18" s="90">
        <f>ROUND(F18*G18,2)</f>
        <v>0</v>
      </c>
      <c r="I18" s="1253"/>
    </row>
    <row r="19" spans="1:9">
      <c r="A19" s="84">
        <v>5</v>
      </c>
      <c r="B19" s="84"/>
      <c r="C19" s="143" t="s">
        <v>199</v>
      </c>
      <c r="D19" s="144" t="s">
        <v>444</v>
      </c>
      <c r="E19" s="450" t="s">
        <v>188</v>
      </c>
      <c r="F19" s="527">
        <v>56.03</v>
      </c>
      <c r="G19" s="1253"/>
      <c r="H19" s="90">
        <f>ROUND(F19*G19,2)</f>
        <v>0</v>
      </c>
      <c r="I19" s="1253"/>
    </row>
    <row r="20" spans="1:9">
      <c r="A20" s="84">
        <v>6</v>
      </c>
      <c r="B20" s="84"/>
      <c r="C20" s="143" t="s">
        <v>846</v>
      </c>
      <c r="D20" s="144" t="s">
        <v>847</v>
      </c>
      <c r="E20" s="450" t="s">
        <v>197</v>
      </c>
      <c r="F20" s="527">
        <v>134.4</v>
      </c>
      <c r="G20" s="1253"/>
      <c r="H20" s="90">
        <f t="shared" ref="H20:H21" si="1">ROUND(F20*G20,2)</f>
        <v>0</v>
      </c>
      <c r="I20" s="1253"/>
    </row>
    <row r="21" spans="1:9">
      <c r="A21" s="84">
        <v>7</v>
      </c>
      <c r="B21" s="84"/>
      <c r="C21" s="143" t="s">
        <v>465</v>
      </c>
      <c r="D21" s="144" t="s">
        <v>671</v>
      </c>
      <c r="E21" s="450" t="s">
        <v>188</v>
      </c>
      <c r="F21" s="527">
        <v>13.91</v>
      </c>
      <c r="G21" s="1253"/>
      <c r="H21" s="90">
        <f t="shared" si="1"/>
        <v>0</v>
      </c>
      <c r="I21" s="1253"/>
    </row>
    <row r="22" spans="1:9">
      <c r="A22" s="176"/>
      <c r="B22" s="83"/>
      <c r="C22" s="177"/>
      <c r="D22" s="178"/>
      <c r="E22" s="526"/>
      <c r="F22" s="515"/>
      <c r="G22" s="79"/>
      <c r="H22" s="79"/>
      <c r="I22" s="79"/>
    </row>
    <row r="23" spans="1:9">
      <c r="A23" s="92"/>
      <c r="B23" s="137">
        <v>452313</v>
      </c>
      <c r="C23" s="75"/>
      <c r="D23" s="76" t="s">
        <v>905</v>
      </c>
      <c r="E23" s="72"/>
      <c r="F23" s="53"/>
      <c r="G23" s="53"/>
      <c r="H23" s="80">
        <f>SUM(H25:H29)</f>
        <v>0</v>
      </c>
      <c r="I23" s="53"/>
    </row>
    <row r="24" spans="1:9">
      <c r="I24" s="8"/>
    </row>
    <row r="25" spans="1:9">
      <c r="A25" s="84">
        <v>8</v>
      </c>
      <c r="B25" s="458"/>
      <c r="C25" s="459" t="s">
        <v>853</v>
      </c>
      <c r="D25" s="144" t="s">
        <v>854</v>
      </c>
      <c r="E25" s="450" t="s">
        <v>188</v>
      </c>
      <c r="F25" s="525">
        <v>7.72</v>
      </c>
      <c r="G25" s="1253"/>
      <c r="H25" s="90">
        <f>ROUND(F25*G25,2)</f>
        <v>0</v>
      </c>
      <c r="I25" s="1253"/>
    </row>
    <row r="26" spans="1:9">
      <c r="A26" s="84">
        <v>9</v>
      </c>
      <c r="B26" s="458"/>
      <c r="C26" s="459" t="s">
        <v>950</v>
      </c>
      <c r="D26" s="144" t="s">
        <v>951</v>
      </c>
      <c r="E26" s="450" t="s">
        <v>176</v>
      </c>
      <c r="F26" s="525">
        <v>11</v>
      </c>
      <c r="G26" s="1253"/>
      <c r="H26" s="90">
        <f t="shared" ref="H26:H29" si="2">ROUND(F26*G26,2)</f>
        <v>0</v>
      </c>
      <c r="I26" s="1253"/>
    </row>
    <row r="27" spans="1:9">
      <c r="A27" s="84">
        <v>10</v>
      </c>
      <c r="B27" s="458"/>
      <c r="C27" s="459" t="s">
        <v>952</v>
      </c>
      <c r="D27" s="144" t="s">
        <v>953</v>
      </c>
      <c r="E27" s="450" t="s">
        <v>176</v>
      </c>
      <c r="F27" s="525">
        <v>16</v>
      </c>
      <c r="G27" s="1253"/>
      <c r="H27" s="90">
        <f t="shared" si="2"/>
        <v>0</v>
      </c>
      <c r="I27" s="1253"/>
    </row>
    <row r="28" spans="1:9">
      <c r="A28" s="84">
        <v>11</v>
      </c>
      <c r="B28" s="458"/>
      <c r="C28" s="459" t="s">
        <v>954</v>
      </c>
      <c r="D28" s="144" t="s">
        <v>960</v>
      </c>
      <c r="E28" s="450" t="s">
        <v>180</v>
      </c>
      <c r="F28" s="525">
        <v>6</v>
      </c>
      <c r="G28" s="1253"/>
      <c r="H28" s="90">
        <f t="shared" si="2"/>
        <v>0</v>
      </c>
      <c r="I28" s="1253"/>
    </row>
    <row r="29" spans="1:9">
      <c r="A29" s="84">
        <v>12</v>
      </c>
      <c r="B29" s="458"/>
      <c r="C29" s="459" t="s">
        <v>909</v>
      </c>
      <c r="D29" s="144" t="s">
        <v>910</v>
      </c>
      <c r="E29" s="450" t="s">
        <v>462</v>
      </c>
      <c r="F29" s="525">
        <v>128.94999999999999</v>
      </c>
      <c r="G29" s="1253"/>
      <c r="H29" s="90">
        <f t="shared" si="2"/>
        <v>0</v>
      </c>
      <c r="I29" s="1253"/>
    </row>
    <row r="31" spans="1:9" ht="15">
      <c r="D31" s="103" t="s">
        <v>181</v>
      </c>
      <c r="E31" s="104"/>
      <c r="F31" s="105"/>
      <c r="G31" s="106"/>
      <c r="H31" s="107">
        <f>H10+H15+H23</f>
        <v>0</v>
      </c>
    </row>
    <row r="33" spans="4:4">
      <c r="D33" s="516"/>
    </row>
    <row r="35" spans="4:4" ht="21.75" customHeight="1"/>
    <row r="36" spans="4:4" ht="21.75" customHeight="1"/>
    <row r="37" spans="4:4" ht="21.75" customHeight="1"/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9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2">
    <tabColor rgb="FFFF99CC"/>
  </sheetPr>
  <dimension ref="A1:I37"/>
  <sheetViews>
    <sheetView view="pageBreakPreview" zoomScaleNormal="100" zoomScaleSheetLayoutView="100" workbookViewId="0">
      <selection activeCell="D25" sqref="D25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7"/>
      <c r="E1" s="3"/>
      <c r="H1" s="255" t="s">
        <v>868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922</v>
      </c>
      <c r="D3" s="7"/>
      <c r="E3" s="3"/>
      <c r="H3" s="7"/>
    </row>
    <row r="4" spans="1:9">
      <c r="A4" s="65" t="s">
        <v>183</v>
      </c>
      <c r="C4" s="9" t="s">
        <v>947</v>
      </c>
    </row>
    <row r="5" spans="1:9">
      <c r="A5" s="65" t="s">
        <v>911</v>
      </c>
      <c r="C5" s="9" t="s">
        <v>926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53"/>
      <c r="B10" s="137">
        <v>451111</v>
      </c>
      <c r="C10" s="71"/>
      <c r="D10" s="76" t="s">
        <v>553</v>
      </c>
      <c r="E10" s="72"/>
      <c r="F10" s="53"/>
      <c r="G10" s="53"/>
      <c r="H10" s="80">
        <f>SUM(H12:H13)</f>
        <v>0</v>
      </c>
    </row>
    <row r="11" spans="1:9">
      <c r="A11" s="53"/>
      <c r="B11" s="137"/>
      <c r="C11" s="71"/>
      <c r="D11" s="76"/>
      <c r="E11" s="72"/>
      <c r="F11" s="53"/>
      <c r="G11" s="53"/>
      <c r="H11" s="80"/>
    </row>
    <row r="12" spans="1:9" s="523" customFormat="1" ht="25.5">
      <c r="A12" s="314">
        <v>1</v>
      </c>
      <c r="B12" s="517"/>
      <c r="C12" s="518" t="s">
        <v>948</v>
      </c>
      <c r="D12" s="519" t="s">
        <v>949</v>
      </c>
      <c r="E12" s="520" t="s">
        <v>176</v>
      </c>
      <c r="F12" s="521">
        <v>22</v>
      </c>
      <c r="G12" s="1253"/>
      <c r="H12" s="522">
        <f>ROUND(F12*G12,2)</f>
        <v>0</v>
      </c>
      <c r="I12" s="1253"/>
    </row>
    <row r="13" spans="1:9">
      <c r="A13" s="173" t="s">
        <v>177</v>
      </c>
      <c r="B13" s="84"/>
      <c r="C13" s="143" t="s">
        <v>460</v>
      </c>
      <c r="D13" s="140" t="s">
        <v>657</v>
      </c>
      <c r="E13" s="524" t="s">
        <v>462</v>
      </c>
      <c r="F13" s="525">
        <v>1.61</v>
      </c>
      <c r="G13" s="1253"/>
      <c r="H13" s="90">
        <f>ROUND(F13*G13,2)</f>
        <v>0</v>
      </c>
      <c r="I13" s="1253"/>
    </row>
    <row r="14" spans="1:9">
      <c r="A14" s="176"/>
      <c r="B14" s="83"/>
      <c r="C14" s="177"/>
      <c r="D14" s="178"/>
      <c r="E14" s="526"/>
      <c r="F14" s="515"/>
      <c r="G14" s="79"/>
      <c r="H14" s="79"/>
      <c r="I14" s="79"/>
    </row>
    <row r="15" spans="1:9">
      <c r="A15" s="73"/>
      <c r="B15" s="507">
        <v>451120</v>
      </c>
      <c r="C15" s="313"/>
      <c r="D15" s="508" t="s">
        <v>185</v>
      </c>
      <c r="E15" s="77"/>
      <c r="F15" s="78"/>
      <c r="G15" s="79"/>
      <c r="H15" s="80">
        <f>SUM(H17:H21)</f>
        <v>0</v>
      </c>
      <c r="I15" s="79"/>
    </row>
    <row r="16" spans="1:9">
      <c r="I16" s="8"/>
    </row>
    <row r="17" spans="1:9">
      <c r="A17" s="84">
        <v>3</v>
      </c>
      <c r="B17" s="84"/>
      <c r="C17" s="143" t="s">
        <v>442</v>
      </c>
      <c r="D17" s="144" t="s">
        <v>845</v>
      </c>
      <c r="E17" s="450" t="s">
        <v>188</v>
      </c>
      <c r="F17" s="527">
        <v>100.29</v>
      </c>
      <c r="G17" s="1253"/>
      <c r="H17" s="90">
        <f>ROUND(F17*G17,2)</f>
        <v>0</v>
      </c>
      <c r="I17" s="1253"/>
    </row>
    <row r="18" spans="1:9">
      <c r="A18" s="84">
        <v>4</v>
      </c>
      <c r="B18" s="84"/>
      <c r="C18" s="143" t="s">
        <v>360</v>
      </c>
      <c r="D18" s="144" t="s">
        <v>361</v>
      </c>
      <c r="E18" s="450" t="s">
        <v>188</v>
      </c>
      <c r="F18" s="527">
        <v>56.52</v>
      </c>
      <c r="G18" s="1253"/>
      <c r="H18" s="90">
        <f>ROUND(F18*G18,2)</f>
        <v>0</v>
      </c>
      <c r="I18" s="1253"/>
    </row>
    <row r="19" spans="1:9">
      <c r="A19" s="84">
        <v>5</v>
      </c>
      <c r="B19" s="84"/>
      <c r="C19" s="143" t="s">
        <v>199</v>
      </c>
      <c r="D19" s="144" t="s">
        <v>444</v>
      </c>
      <c r="E19" s="450" t="s">
        <v>188</v>
      </c>
      <c r="F19" s="528">
        <v>44.67</v>
      </c>
      <c r="G19" s="1253"/>
      <c r="H19" s="90">
        <f>ROUND(F19*G19,2)</f>
        <v>0</v>
      </c>
      <c r="I19" s="1253"/>
    </row>
    <row r="20" spans="1:9">
      <c r="A20" s="84">
        <v>6</v>
      </c>
      <c r="B20" s="84"/>
      <c r="C20" s="143" t="s">
        <v>846</v>
      </c>
      <c r="D20" s="144" t="s">
        <v>847</v>
      </c>
      <c r="E20" s="450" t="s">
        <v>197</v>
      </c>
      <c r="F20" s="528">
        <v>183.55</v>
      </c>
      <c r="G20" s="1253"/>
      <c r="H20" s="90">
        <f t="shared" ref="H20:H21" si="0">ROUND(F20*G20,2)</f>
        <v>0</v>
      </c>
      <c r="I20" s="1253"/>
    </row>
    <row r="21" spans="1:9">
      <c r="A21" s="84">
        <v>7</v>
      </c>
      <c r="B21" s="84"/>
      <c r="C21" s="143" t="s">
        <v>465</v>
      </c>
      <c r="D21" s="144" t="s">
        <v>671</v>
      </c>
      <c r="E21" s="450" t="s">
        <v>188</v>
      </c>
      <c r="F21" s="528">
        <v>19.27</v>
      </c>
      <c r="G21" s="1253"/>
      <c r="H21" s="90">
        <f t="shared" si="0"/>
        <v>0</v>
      </c>
      <c r="I21" s="1253"/>
    </row>
    <row r="22" spans="1:9">
      <c r="A22" s="176"/>
      <c r="B22" s="83"/>
      <c r="C22" s="177"/>
      <c r="D22" s="178"/>
      <c r="E22" s="526"/>
      <c r="F22" s="515"/>
      <c r="G22" s="79"/>
      <c r="H22" s="79"/>
      <c r="I22" s="79"/>
    </row>
    <row r="23" spans="1:9">
      <c r="A23" s="92"/>
      <c r="B23" s="137">
        <v>452313</v>
      </c>
      <c r="C23" s="75"/>
      <c r="D23" s="76" t="s">
        <v>905</v>
      </c>
      <c r="E23" s="72"/>
      <c r="F23" s="53"/>
      <c r="G23" s="53"/>
      <c r="H23" s="80">
        <f>SUM(H25:H29)</f>
        <v>0</v>
      </c>
      <c r="I23" s="53"/>
    </row>
    <row r="24" spans="1:9">
      <c r="I24" s="8"/>
    </row>
    <row r="25" spans="1:9">
      <c r="A25" s="84">
        <v>8</v>
      </c>
      <c r="B25" s="458"/>
      <c r="C25" s="459" t="s">
        <v>853</v>
      </c>
      <c r="D25" s="144" t="s">
        <v>854</v>
      </c>
      <c r="E25" s="450" t="s">
        <v>188</v>
      </c>
      <c r="F25" s="525">
        <v>5.67</v>
      </c>
      <c r="G25" s="1253"/>
      <c r="H25" s="90">
        <f>ROUND(F25*G25,2)</f>
        <v>0</v>
      </c>
      <c r="I25" s="1253"/>
    </row>
    <row r="26" spans="1:9">
      <c r="A26" s="84">
        <v>9</v>
      </c>
      <c r="B26" s="458"/>
      <c r="C26" s="459" t="s">
        <v>950</v>
      </c>
      <c r="D26" s="144" t="s">
        <v>951</v>
      </c>
      <c r="E26" s="450" t="s">
        <v>176</v>
      </c>
      <c r="F26" s="525">
        <v>11</v>
      </c>
      <c r="G26" s="1253"/>
      <c r="H26" s="90">
        <f t="shared" ref="H26:H29" si="1">ROUND(F26*G26,2)</f>
        <v>0</v>
      </c>
      <c r="I26" s="1253"/>
    </row>
    <row r="27" spans="1:9">
      <c r="A27" s="84">
        <v>10</v>
      </c>
      <c r="B27" s="458"/>
      <c r="C27" s="459" t="s">
        <v>952</v>
      </c>
      <c r="D27" s="144" t="s">
        <v>953</v>
      </c>
      <c r="E27" s="450" t="s">
        <v>176</v>
      </c>
      <c r="F27" s="525">
        <v>26</v>
      </c>
      <c r="G27" s="1253"/>
      <c r="H27" s="90">
        <f t="shared" si="1"/>
        <v>0</v>
      </c>
      <c r="I27" s="1253"/>
    </row>
    <row r="28" spans="1:9">
      <c r="A28" s="84">
        <v>11</v>
      </c>
      <c r="B28" s="458"/>
      <c r="C28" s="459" t="s">
        <v>954</v>
      </c>
      <c r="D28" s="144" t="s">
        <v>955</v>
      </c>
      <c r="E28" s="450" t="s">
        <v>180</v>
      </c>
      <c r="F28" s="525">
        <v>7</v>
      </c>
      <c r="G28" s="1253"/>
      <c r="H28" s="90">
        <f t="shared" si="1"/>
        <v>0</v>
      </c>
      <c r="I28" s="1253"/>
    </row>
    <row r="29" spans="1:9">
      <c r="A29" s="84">
        <v>12</v>
      </c>
      <c r="B29" s="458"/>
      <c r="C29" s="459" t="s">
        <v>909</v>
      </c>
      <c r="D29" s="144" t="s">
        <v>910</v>
      </c>
      <c r="E29" s="450" t="s">
        <v>462</v>
      </c>
      <c r="F29" s="525">
        <v>173.12</v>
      </c>
      <c r="G29" s="1253"/>
      <c r="H29" s="90">
        <f t="shared" si="1"/>
        <v>0</v>
      </c>
      <c r="I29" s="1253"/>
    </row>
    <row r="30" spans="1:9">
      <c r="A30" s="83"/>
      <c r="B30" s="461"/>
      <c r="C30" s="462"/>
      <c r="D30" s="82"/>
      <c r="E30" s="72"/>
      <c r="F30" s="515"/>
      <c r="G30" s="79"/>
      <c r="H30" s="79"/>
    </row>
    <row r="31" spans="1:9" ht="15">
      <c r="D31" s="103" t="s">
        <v>181</v>
      </c>
      <c r="E31" s="104"/>
      <c r="F31" s="105"/>
      <c r="G31" s="106"/>
      <c r="H31" s="107">
        <f>H10+H15+H23</f>
        <v>0</v>
      </c>
    </row>
    <row r="33" spans="4:4">
      <c r="D33" s="516"/>
    </row>
    <row r="35" spans="4:4" ht="21.75" customHeight="1"/>
    <row r="36" spans="4:4" ht="21.75" customHeight="1"/>
    <row r="37" spans="4:4" ht="21.75" customHeight="1"/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9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3">
    <tabColor rgb="FFFF99CC"/>
  </sheetPr>
  <dimension ref="A1:I20"/>
  <sheetViews>
    <sheetView view="pageBreakPreview" zoomScaleNormal="100" zoomScaleSheetLayoutView="100" workbookViewId="0">
      <selection activeCell="D20" sqref="D20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7"/>
      <c r="E1" s="3"/>
      <c r="H1" s="255" t="s">
        <v>868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1250</v>
      </c>
      <c r="D3" s="7"/>
      <c r="E3" s="3"/>
      <c r="H3" s="7"/>
    </row>
    <row r="4" spans="1:9">
      <c r="A4" s="65" t="s">
        <v>183</v>
      </c>
      <c r="C4" s="9" t="s">
        <v>947</v>
      </c>
    </row>
    <row r="5" spans="1:9">
      <c r="A5" s="65" t="s">
        <v>911</v>
      </c>
      <c r="C5" s="9" t="s">
        <v>1251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92"/>
      <c r="B10" s="137">
        <v>452313</v>
      </c>
      <c r="C10" s="75"/>
      <c r="D10" s="76" t="s">
        <v>905</v>
      </c>
      <c r="E10" s="72"/>
      <c r="F10" s="53"/>
      <c r="G10" s="53"/>
      <c r="H10" s="80">
        <f>SUM(H12:H12)</f>
        <v>0</v>
      </c>
    </row>
    <row r="12" spans="1:9" ht="25.5">
      <c r="A12" s="239">
        <v>1</v>
      </c>
      <c r="B12" s="239"/>
      <c r="C12" s="454" t="s">
        <v>851</v>
      </c>
      <c r="D12" s="242" t="s">
        <v>852</v>
      </c>
      <c r="E12" s="455" t="s">
        <v>197</v>
      </c>
      <c r="F12" s="456">
        <v>144</v>
      </c>
      <c r="G12" s="1261"/>
      <c r="H12" s="245">
        <f>ROUND(F12*G12,2)</f>
        <v>0</v>
      </c>
      <c r="I12" s="1261"/>
    </row>
    <row r="13" spans="1:9">
      <c r="A13" s="83"/>
      <c r="B13" s="461"/>
      <c r="C13" s="462"/>
      <c r="D13" s="82"/>
      <c r="E13" s="72"/>
      <c r="F13" s="515"/>
      <c r="G13" s="79"/>
      <c r="H13" s="79"/>
    </row>
    <row r="14" spans="1:9" ht="15">
      <c r="D14" s="103" t="s">
        <v>181</v>
      </c>
      <c r="E14" s="104"/>
      <c r="F14" s="105"/>
      <c r="G14" s="106"/>
      <c r="H14" s="107">
        <f>H10</f>
        <v>0</v>
      </c>
    </row>
    <row r="16" spans="1:9">
      <c r="D16" s="516"/>
    </row>
    <row r="18" ht="21.75" customHeight="1"/>
    <row r="19" ht="21.75" customHeight="1"/>
    <row r="20" ht="21.75" customHeight="1"/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4">
    <tabColor rgb="FFFF99CC"/>
  </sheetPr>
  <dimension ref="A1:I43"/>
  <sheetViews>
    <sheetView view="pageBreakPreview" topLeftCell="A31" zoomScaleNormal="100" zoomScaleSheetLayoutView="100" workbookViewId="0">
      <selection activeCell="E23" sqref="E23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7"/>
      <c r="E1" s="3"/>
      <c r="H1" s="255" t="s">
        <v>1282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102</v>
      </c>
      <c r="D3" s="7"/>
      <c r="E3" s="3"/>
      <c r="H3" s="7"/>
    </row>
    <row r="4" spans="1:9">
      <c r="A4" s="65" t="s">
        <v>183</v>
      </c>
      <c r="C4" s="9" t="s">
        <v>103</v>
      </c>
    </row>
    <row r="5" spans="1:9" ht="13.5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>
      <c r="A8" s="53"/>
      <c r="B8" s="70"/>
      <c r="C8" s="71"/>
      <c r="D8" s="71"/>
      <c r="E8" s="72"/>
      <c r="F8" s="53"/>
      <c r="G8" s="53"/>
      <c r="H8" s="53"/>
    </row>
    <row r="9" spans="1:9">
      <c r="A9" s="73"/>
      <c r="B9" s="507">
        <v>451120</v>
      </c>
      <c r="C9" s="313"/>
      <c r="D9" s="508" t="s">
        <v>185</v>
      </c>
      <c r="E9" s="77"/>
      <c r="F9" s="78"/>
      <c r="G9" s="79"/>
      <c r="H9" s="80">
        <f>SUM(H11:H16)</f>
        <v>0</v>
      </c>
    </row>
    <row r="11" spans="1:9">
      <c r="A11" s="84">
        <v>1</v>
      </c>
      <c r="B11" s="85"/>
      <c r="C11" s="143" t="s">
        <v>442</v>
      </c>
      <c r="D11" s="144" t="s">
        <v>845</v>
      </c>
      <c r="E11" s="450" t="s">
        <v>188</v>
      </c>
      <c r="F11" s="509">
        <v>153</v>
      </c>
      <c r="G11" s="1253"/>
      <c r="H11" s="90">
        <f>ROUND(F11*G11,2)</f>
        <v>0</v>
      </c>
      <c r="I11" s="1253"/>
    </row>
    <row r="12" spans="1:9" ht="15">
      <c r="A12" s="84">
        <v>2</v>
      </c>
      <c r="B12" s="85"/>
      <c r="C12" s="143" t="s">
        <v>360</v>
      </c>
      <c r="D12" s="144" t="s">
        <v>361</v>
      </c>
      <c r="E12" s="450" t="s">
        <v>1394</v>
      </c>
      <c r="F12" s="509">
        <v>129.4</v>
      </c>
      <c r="G12" s="1253"/>
      <c r="H12" s="90">
        <f>ROUND(F12*G12,2)</f>
        <v>0</v>
      </c>
      <c r="I12" s="1253"/>
    </row>
    <row r="13" spans="1:9">
      <c r="A13" s="84">
        <v>3</v>
      </c>
      <c r="B13" s="85"/>
      <c r="C13" s="143" t="s">
        <v>199</v>
      </c>
      <c r="D13" s="144" t="s">
        <v>444</v>
      </c>
      <c r="E13" s="450" t="s">
        <v>188</v>
      </c>
      <c r="F13" s="509">
        <v>34.799999999999997</v>
      </c>
      <c r="G13" s="1253"/>
      <c r="H13" s="90">
        <f>ROUND(F13*G13,2)</f>
        <v>0</v>
      </c>
      <c r="I13" s="1253"/>
    </row>
    <row r="14" spans="1:9">
      <c r="A14" s="84">
        <v>4</v>
      </c>
      <c r="B14" s="85"/>
      <c r="C14" s="143" t="s">
        <v>846</v>
      </c>
      <c r="D14" s="144" t="s">
        <v>847</v>
      </c>
      <c r="E14" s="450" t="s">
        <v>197</v>
      </c>
      <c r="F14" s="509">
        <v>134</v>
      </c>
      <c r="G14" s="1253"/>
      <c r="H14" s="90">
        <f t="shared" ref="H14:H16" si="0">ROUND(F14*G14,2)</f>
        <v>0</v>
      </c>
      <c r="I14" s="1253"/>
    </row>
    <row r="15" spans="1:9">
      <c r="A15" s="84">
        <v>5</v>
      </c>
      <c r="B15" s="85"/>
      <c r="C15" s="143" t="s">
        <v>465</v>
      </c>
      <c r="D15" s="144" t="s">
        <v>671</v>
      </c>
      <c r="E15" s="450" t="s">
        <v>188</v>
      </c>
      <c r="F15" s="509">
        <v>14.4</v>
      </c>
      <c r="G15" s="1253"/>
      <c r="H15" s="90">
        <f t="shared" si="0"/>
        <v>0</v>
      </c>
      <c r="I15" s="1253"/>
    </row>
    <row r="16" spans="1:9">
      <c r="A16" s="84">
        <v>6</v>
      </c>
      <c r="B16" s="85"/>
      <c r="C16" s="143" t="s">
        <v>189</v>
      </c>
      <c r="D16" s="144" t="s">
        <v>377</v>
      </c>
      <c r="E16" s="450" t="s">
        <v>176</v>
      </c>
      <c r="F16" s="509">
        <v>241</v>
      </c>
      <c r="G16" s="1253"/>
      <c r="H16" s="90">
        <f t="shared" si="0"/>
        <v>0</v>
      </c>
      <c r="I16" s="1253"/>
    </row>
    <row r="17" spans="1:9">
      <c r="A17" s="176"/>
      <c r="B17" s="83"/>
      <c r="C17" s="177"/>
      <c r="D17" s="178"/>
      <c r="E17" s="510"/>
      <c r="F17" s="511"/>
      <c r="G17" s="511"/>
      <c r="H17" s="79"/>
      <c r="I17" s="512"/>
    </row>
    <row r="18" spans="1:9">
      <c r="B18" s="507">
        <v>452312</v>
      </c>
      <c r="C18" s="313"/>
      <c r="D18" s="508" t="s">
        <v>848</v>
      </c>
      <c r="E18" s="72"/>
      <c r="F18" s="53"/>
      <c r="G18" s="53"/>
      <c r="H18" s="80">
        <f>SUM(H20:H29)</f>
        <v>0</v>
      </c>
      <c r="I18" s="53"/>
    </row>
    <row r="19" spans="1:9">
      <c r="B19" s="507"/>
      <c r="C19" s="313"/>
      <c r="D19" s="508"/>
      <c r="E19" s="72"/>
      <c r="F19" s="53"/>
      <c r="G19" s="53"/>
      <c r="H19" s="80"/>
      <c r="I19" s="53"/>
    </row>
    <row r="20" spans="1:9">
      <c r="A20" s="84">
        <v>6</v>
      </c>
      <c r="B20" s="458"/>
      <c r="C20" s="459" t="s">
        <v>686</v>
      </c>
      <c r="D20" s="144" t="s">
        <v>687</v>
      </c>
      <c r="E20" s="450" t="s">
        <v>176</v>
      </c>
      <c r="F20" s="509">
        <v>16</v>
      </c>
      <c r="G20" s="1253"/>
      <c r="H20" s="90">
        <f>ROUND(F20*G20,2)</f>
        <v>0</v>
      </c>
      <c r="I20" s="1253"/>
    </row>
    <row r="21" spans="1:9">
      <c r="A21" s="84">
        <v>7</v>
      </c>
      <c r="B21" s="85"/>
      <c r="C21" s="459" t="s">
        <v>849</v>
      </c>
      <c r="D21" s="144" t="s">
        <v>850</v>
      </c>
      <c r="E21" s="450" t="s">
        <v>188</v>
      </c>
      <c r="F21" s="509">
        <v>5.4</v>
      </c>
      <c r="G21" s="1253"/>
      <c r="H21" s="90">
        <f t="shared" ref="H21:H29" si="1">ROUND(F21*G21,2)</f>
        <v>0</v>
      </c>
      <c r="I21" s="1253"/>
    </row>
    <row r="22" spans="1:9" ht="25.5">
      <c r="A22" s="84">
        <v>8</v>
      </c>
      <c r="B22" s="85"/>
      <c r="C22" s="513" t="s">
        <v>851</v>
      </c>
      <c r="D22" s="144" t="s">
        <v>852</v>
      </c>
      <c r="E22" s="450" t="s">
        <v>1395</v>
      </c>
      <c r="F22" s="509">
        <v>30</v>
      </c>
      <c r="G22" s="1253"/>
      <c r="H22" s="90">
        <f t="shared" si="1"/>
        <v>0</v>
      </c>
      <c r="I22" s="1253"/>
    </row>
    <row r="23" spans="1:9" ht="15">
      <c r="A23" s="84">
        <v>9</v>
      </c>
      <c r="B23" s="458"/>
      <c r="C23" s="459" t="s">
        <v>853</v>
      </c>
      <c r="D23" s="144" t="s">
        <v>854</v>
      </c>
      <c r="E23" s="450" t="s">
        <v>1394</v>
      </c>
      <c r="F23" s="509">
        <v>8.4</v>
      </c>
      <c r="G23" s="1253"/>
      <c r="H23" s="90">
        <f t="shared" si="1"/>
        <v>0</v>
      </c>
      <c r="I23" s="1253"/>
    </row>
    <row r="24" spans="1:9">
      <c r="A24" s="84">
        <v>10</v>
      </c>
      <c r="B24" s="458"/>
      <c r="C24" s="459" t="s">
        <v>855</v>
      </c>
      <c r="D24" s="144" t="s">
        <v>856</v>
      </c>
      <c r="E24" s="450" t="s">
        <v>176</v>
      </c>
      <c r="F24" s="509">
        <v>363</v>
      </c>
      <c r="G24" s="1253"/>
      <c r="H24" s="90">
        <f t="shared" si="1"/>
        <v>0</v>
      </c>
      <c r="I24" s="1253"/>
    </row>
    <row r="25" spans="1:9">
      <c r="A25" s="84">
        <v>11</v>
      </c>
      <c r="B25" s="458"/>
      <c r="C25" s="459" t="s">
        <v>857</v>
      </c>
      <c r="D25" s="144" t="s">
        <v>858</v>
      </c>
      <c r="E25" s="450" t="s">
        <v>176</v>
      </c>
      <c r="F25" s="509">
        <v>29</v>
      </c>
      <c r="G25" s="1253"/>
      <c r="H25" s="90">
        <f t="shared" si="1"/>
        <v>0</v>
      </c>
      <c r="I25" s="1253"/>
    </row>
    <row r="26" spans="1:9">
      <c r="A26" s="84">
        <v>12</v>
      </c>
      <c r="B26" s="458"/>
      <c r="C26" s="459" t="s">
        <v>859</v>
      </c>
      <c r="D26" s="144" t="s">
        <v>860</v>
      </c>
      <c r="E26" s="450" t="s">
        <v>180</v>
      </c>
      <c r="F26" s="509">
        <v>39</v>
      </c>
      <c r="G26" s="1253"/>
      <c r="H26" s="90">
        <f t="shared" si="1"/>
        <v>0</v>
      </c>
      <c r="I26" s="1253"/>
    </row>
    <row r="27" spans="1:9" ht="25.5">
      <c r="A27" s="84">
        <v>13</v>
      </c>
      <c r="B27" s="458"/>
      <c r="C27" s="459" t="s">
        <v>861</v>
      </c>
      <c r="D27" s="144" t="s">
        <v>862</v>
      </c>
      <c r="E27" s="450" t="s">
        <v>180</v>
      </c>
      <c r="F27" s="509">
        <v>6</v>
      </c>
      <c r="G27" s="1253"/>
      <c r="H27" s="90">
        <f t="shared" si="1"/>
        <v>0</v>
      </c>
      <c r="I27" s="1253"/>
    </row>
    <row r="28" spans="1:9">
      <c r="A28" s="84">
        <v>14</v>
      </c>
      <c r="B28" s="458"/>
      <c r="C28" s="459" t="s">
        <v>863</v>
      </c>
      <c r="D28" s="144" t="s">
        <v>864</v>
      </c>
      <c r="E28" s="450" t="s">
        <v>176</v>
      </c>
      <c r="F28" s="509">
        <v>363</v>
      </c>
      <c r="G28" s="1253"/>
      <c r="H28" s="90">
        <f t="shared" si="1"/>
        <v>0</v>
      </c>
      <c r="I28" s="1253"/>
    </row>
    <row r="29" spans="1:9">
      <c r="A29" s="84">
        <v>15</v>
      </c>
      <c r="B29" s="458"/>
      <c r="C29" s="459" t="s">
        <v>865</v>
      </c>
      <c r="D29" s="144" t="s">
        <v>866</v>
      </c>
      <c r="E29" s="450" t="s">
        <v>304</v>
      </c>
      <c r="F29" s="509">
        <v>1</v>
      </c>
      <c r="G29" s="1253"/>
      <c r="H29" s="90">
        <f t="shared" si="1"/>
        <v>0</v>
      </c>
      <c r="I29" s="1253"/>
    </row>
    <row r="30" spans="1:9">
      <c r="A30" s="83"/>
      <c r="B30" s="461"/>
      <c r="C30" s="462"/>
      <c r="D30" s="82"/>
      <c r="F30" s="511"/>
      <c r="G30" s="79"/>
      <c r="H30" s="79"/>
      <c r="I30" s="79"/>
    </row>
    <row r="31" spans="1:9">
      <c r="B31" s="137">
        <v>453156</v>
      </c>
      <c r="C31" s="75"/>
      <c r="D31" s="76" t="s">
        <v>373</v>
      </c>
      <c r="E31" s="72"/>
      <c r="F31" s="53"/>
      <c r="G31" s="53"/>
      <c r="H31" s="80">
        <f>SUM(H33:H34)</f>
        <v>0</v>
      </c>
      <c r="I31" s="53"/>
    </row>
    <row r="32" spans="1:9">
      <c r="I32" s="8"/>
    </row>
    <row r="33" spans="1:9">
      <c r="A33" s="84">
        <v>14</v>
      </c>
      <c r="B33" s="458"/>
      <c r="C33" s="459">
        <v>91080101</v>
      </c>
      <c r="D33" s="144" t="s">
        <v>375</v>
      </c>
      <c r="E33" s="450" t="s">
        <v>176</v>
      </c>
      <c r="F33" s="509">
        <v>68</v>
      </c>
      <c r="G33" s="1253"/>
      <c r="H33" s="90">
        <f>ROUND(F33*G33,2)</f>
        <v>0</v>
      </c>
      <c r="I33" s="1253"/>
    </row>
    <row r="34" spans="1:9">
      <c r="A34" s="84">
        <v>15</v>
      </c>
      <c r="B34" s="458"/>
      <c r="C34" s="459" t="s">
        <v>857</v>
      </c>
      <c r="D34" s="144" t="s">
        <v>858</v>
      </c>
      <c r="E34" s="450" t="s">
        <v>176</v>
      </c>
      <c r="F34" s="509">
        <v>68</v>
      </c>
      <c r="G34" s="1253"/>
      <c r="H34" s="90">
        <f>ROUND(F34*G34,2)</f>
        <v>0</v>
      </c>
      <c r="I34" s="1253"/>
    </row>
    <row r="35" spans="1:9">
      <c r="A35" s="83"/>
      <c r="B35" s="461"/>
      <c r="C35" s="462"/>
      <c r="D35" s="82"/>
      <c r="F35" s="511"/>
      <c r="G35" s="79"/>
      <c r="H35" s="79"/>
    </row>
    <row r="36" spans="1:9" ht="15">
      <c r="A36" s="514"/>
      <c r="D36" s="103" t="s">
        <v>181</v>
      </c>
      <c r="E36" s="104"/>
      <c r="F36" s="105"/>
      <c r="G36" s="106"/>
      <c r="H36" s="107">
        <f>H18+H9+H31</f>
        <v>0</v>
      </c>
    </row>
    <row r="41" spans="1:9" ht="21.75" customHeight="1"/>
    <row r="42" spans="1:9" ht="21.75" customHeight="1"/>
    <row r="43" spans="1:9" ht="21.75" customHeight="1"/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4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5">
    <tabColor rgb="FFFF99CC"/>
  </sheetPr>
  <dimension ref="A1:I155"/>
  <sheetViews>
    <sheetView view="pageBreakPreview" topLeftCell="A31" zoomScaleNormal="115" zoomScaleSheetLayoutView="100" workbookViewId="0">
      <selection activeCell="D27" sqref="D27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169" customFormat="1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868</v>
      </c>
    </row>
    <row r="2" spans="1:9" s="169" customFormat="1" ht="12.75">
      <c r="A2" s="164"/>
      <c r="B2" s="165"/>
      <c r="C2" s="166"/>
      <c r="D2" s="166"/>
      <c r="E2" s="165"/>
      <c r="F2" s="167"/>
      <c r="G2" s="167"/>
      <c r="H2" s="166"/>
    </row>
    <row r="3" spans="1:9" s="169" customFormat="1" ht="12.75">
      <c r="A3" s="164" t="s">
        <v>158</v>
      </c>
      <c r="B3" s="165"/>
      <c r="C3" s="166" t="s">
        <v>869</v>
      </c>
      <c r="D3" s="166"/>
      <c r="E3" s="165"/>
      <c r="F3" s="167"/>
      <c r="G3" s="167"/>
      <c r="H3" s="166"/>
    </row>
    <row r="4" spans="1:9" ht="12.75">
      <c r="A4" s="65" t="s">
        <v>183</v>
      </c>
      <c r="B4" s="170"/>
      <c r="C4" s="171" t="s">
        <v>870</v>
      </c>
      <c r="D4" s="167"/>
      <c r="E4" s="170"/>
      <c r="F4" s="167"/>
      <c r="G4" s="167"/>
      <c r="H4" s="167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6.149999999999999" customHeight="1">
      <c r="A8" s="53"/>
      <c r="B8" s="70"/>
      <c r="C8" s="71"/>
      <c r="D8" s="71"/>
      <c r="F8" s="53"/>
      <c r="G8" s="53"/>
      <c r="H8" s="53"/>
    </row>
    <row r="9" spans="1:9" ht="12.75">
      <c r="A9" s="176"/>
      <c r="B9" s="490">
        <v>451111</v>
      </c>
      <c r="C9" s="491"/>
      <c r="D9" s="306" t="s">
        <v>582</v>
      </c>
      <c r="E9" s="475"/>
      <c r="F9" s="476"/>
      <c r="G9" s="79"/>
      <c r="H9" s="284">
        <f>SUM(H11:H12)</f>
        <v>0</v>
      </c>
    </row>
    <row r="10" spans="1:9" s="495" customFormat="1" ht="16.149999999999999" customHeight="1">
      <c r="A10" s="492"/>
      <c r="B10" s="493"/>
      <c r="C10" s="492"/>
      <c r="D10" s="492"/>
      <c r="E10" s="493"/>
      <c r="F10" s="492"/>
      <c r="G10" s="492"/>
      <c r="H10" s="494"/>
    </row>
    <row r="11" spans="1:9" s="474" customFormat="1" ht="12.75">
      <c r="A11" s="361">
        <v>1</v>
      </c>
      <c r="B11" s="361"/>
      <c r="C11" s="496" t="s">
        <v>871</v>
      </c>
      <c r="D11" s="497" t="s">
        <v>872</v>
      </c>
      <c r="E11" s="361" t="s">
        <v>197</v>
      </c>
      <c r="F11" s="473">
        <f>2.55*7</f>
        <v>17.849999999999998</v>
      </c>
      <c r="G11" s="1271"/>
      <c r="H11" s="473">
        <f>ROUND(G11*F11,2)</f>
        <v>0</v>
      </c>
      <c r="I11" s="1271"/>
    </row>
    <row r="12" spans="1:9" ht="12.75">
      <c r="A12" s="249">
        <v>2</v>
      </c>
      <c r="B12" s="249"/>
      <c r="C12" s="498" t="s">
        <v>873</v>
      </c>
      <c r="D12" s="489" t="s">
        <v>874</v>
      </c>
      <c r="E12" s="249" t="s">
        <v>197</v>
      </c>
      <c r="F12" s="499">
        <v>7</v>
      </c>
      <c r="G12" s="1259"/>
      <c r="H12" s="473">
        <f>ROUND(G12*F12,2)</f>
        <v>0</v>
      </c>
      <c r="I12" s="1259"/>
    </row>
    <row r="13" spans="1:9" ht="12.75">
      <c r="A13" s="53"/>
      <c r="B13" s="70"/>
      <c r="C13" s="71"/>
      <c r="D13" s="71"/>
      <c r="F13" s="53"/>
      <c r="G13" s="53"/>
      <c r="H13" s="53"/>
      <c r="I13" s="53"/>
    </row>
    <row r="14" spans="1:9" ht="12.75">
      <c r="A14" s="176"/>
      <c r="B14" s="490">
        <v>451120</v>
      </c>
      <c r="C14" s="491"/>
      <c r="D14" s="477" t="s">
        <v>185</v>
      </c>
      <c r="E14" s="475"/>
      <c r="F14" s="476"/>
      <c r="G14" s="79"/>
      <c r="H14" s="284">
        <f>SUM(H16:H21)</f>
        <v>0</v>
      </c>
      <c r="I14" s="79"/>
    </row>
    <row r="15" spans="1:9" ht="12.75">
      <c r="A15" s="72"/>
      <c r="B15" s="70"/>
      <c r="C15" s="307"/>
      <c r="D15" s="308"/>
      <c r="F15" s="53"/>
      <c r="G15" s="53"/>
      <c r="H15" s="53"/>
      <c r="I15" s="53"/>
    </row>
    <row r="16" spans="1:9" ht="12.75">
      <c r="A16" s="249">
        <v>3</v>
      </c>
      <c r="B16" s="259"/>
      <c r="C16" s="311" t="s">
        <v>596</v>
      </c>
      <c r="D16" s="312" t="s">
        <v>597</v>
      </c>
      <c r="E16" s="249" t="s">
        <v>188</v>
      </c>
      <c r="F16" s="261">
        <f>22.9775+20.65+25.0635+102.011+33.285+55.195</f>
        <v>259.18200000000002</v>
      </c>
      <c r="G16" s="1259"/>
      <c r="H16" s="90">
        <f>ROUND(G16*F16,2)</f>
        <v>0</v>
      </c>
      <c r="I16" s="1259"/>
    </row>
    <row r="17" spans="1:9" ht="12.75">
      <c r="A17" s="249">
        <v>4</v>
      </c>
      <c r="B17" s="259"/>
      <c r="C17" s="311" t="s">
        <v>600</v>
      </c>
      <c r="D17" s="312" t="s">
        <v>601</v>
      </c>
      <c r="E17" s="249" t="s">
        <v>188</v>
      </c>
      <c r="F17" s="261">
        <v>151.21</v>
      </c>
      <c r="G17" s="1259"/>
      <c r="H17" s="90">
        <f t="shared" ref="H17:H21" si="0">ROUND(G17*F17,2)</f>
        <v>0</v>
      </c>
      <c r="I17" s="1259"/>
    </row>
    <row r="18" spans="1:9" ht="12.75">
      <c r="A18" s="249">
        <f>MAX(A$1:A17)+1</f>
        <v>5</v>
      </c>
      <c r="B18" s="259"/>
      <c r="C18" s="311" t="s">
        <v>360</v>
      </c>
      <c r="D18" s="312" t="s">
        <v>361</v>
      </c>
      <c r="E18" s="249" t="s">
        <v>188</v>
      </c>
      <c r="F18" s="261">
        <f>17.5+8.75+47.77+14.7+10.5+8.75</f>
        <v>107.97000000000001</v>
      </c>
      <c r="G18" s="1259"/>
      <c r="H18" s="90">
        <f t="shared" si="0"/>
        <v>0</v>
      </c>
      <c r="I18" s="1259"/>
    </row>
    <row r="19" spans="1:9" ht="12.75">
      <c r="A19" s="249">
        <f>MAX(A$1:A18)+1</f>
        <v>6</v>
      </c>
      <c r="B19" s="259"/>
      <c r="C19" s="311" t="s">
        <v>231</v>
      </c>
      <c r="D19" s="312" t="s">
        <v>875</v>
      </c>
      <c r="E19" s="249" t="s">
        <v>188</v>
      </c>
      <c r="F19" s="261">
        <v>259.18</v>
      </c>
      <c r="G19" s="1259"/>
      <c r="H19" s="90">
        <f t="shared" si="0"/>
        <v>0</v>
      </c>
      <c r="I19" s="1259"/>
    </row>
    <row r="20" spans="1:9" ht="12.75">
      <c r="A20" s="249">
        <v>5</v>
      </c>
      <c r="B20" s="259"/>
      <c r="C20" s="311" t="s">
        <v>199</v>
      </c>
      <c r="D20" s="312" t="s">
        <v>444</v>
      </c>
      <c r="E20" s="249" t="s">
        <v>188</v>
      </c>
      <c r="F20" s="261">
        <v>151.21</v>
      </c>
      <c r="G20" s="1259"/>
      <c r="H20" s="90">
        <f t="shared" si="0"/>
        <v>0</v>
      </c>
      <c r="I20" s="1259"/>
    </row>
    <row r="21" spans="1:9" ht="12.75">
      <c r="A21" s="249">
        <f>MAX(A$1:A20)+1</f>
        <v>7</v>
      </c>
      <c r="B21" s="259"/>
      <c r="C21" s="311" t="s">
        <v>720</v>
      </c>
      <c r="D21" s="312" t="s">
        <v>721</v>
      </c>
      <c r="E21" s="249" t="s">
        <v>188</v>
      </c>
      <c r="F21" s="261">
        <v>151.21</v>
      </c>
      <c r="G21" s="1259"/>
      <c r="H21" s="90">
        <f t="shared" si="0"/>
        <v>0</v>
      </c>
      <c r="I21" s="1259"/>
    </row>
    <row r="22" spans="1:9" ht="12.75">
      <c r="A22" s="176"/>
      <c r="B22" s="97"/>
      <c r="D22" s="333"/>
      <c r="E22" s="475"/>
      <c r="F22" s="476"/>
      <c r="G22" s="79"/>
      <c r="H22" s="79"/>
      <c r="I22" s="79"/>
    </row>
    <row r="23" spans="1:9" ht="12.75">
      <c r="A23" s="176"/>
      <c r="B23" s="490">
        <v>452614</v>
      </c>
      <c r="C23" s="491"/>
      <c r="D23" s="477" t="s">
        <v>747</v>
      </c>
      <c r="E23" s="475"/>
      <c r="F23" s="476"/>
      <c r="G23" s="79"/>
      <c r="H23" s="284">
        <f>SUM(H25:H26)</f>
        <v>0</v>
      </c>
      <c r="I23" s="79"/>
    </row>
    <row r="24" spans="1:9" ht="12.75">
      <c r="A24" s="176"/>
      <c r="B24" s="490"/>
      <c r="C24" s="491"/>
      <c r="D24" s="477"/>
      <c r="E24" s="475"/>
      <c r="F24" s="476"/>
      <c r="G24" s="79"/>
      <c r="H24" s="284"/>
      <c r="I24" s="79"/>
    </row>
    <row r="25" spans="1:9" ht="25.5">
      <c r="A25" s="173" t="s">
        <v>207</v>
      </c>
      <c r="B25" s="500"/>
      <c r="C25" s="311" t="s">
        <v>876</v>
      </c>
      <c r="D25" s="312" t="s">
        <v>877</v>
      </c>
      <c r="E25" s="501" t="s">
        <v>197</v>
      </c>
      <c r="F25" s="502">
        <v>7</v>
      </c>
      <c r="G25" s="1253"/>
      <c r="H25" s="90">
        <f>ROUND(G25*F25,2)</f>
        <v>0</v>
      </c>
      <c r="I25" s="1253"/>
    </row>
    <row r="26" spans="1:9" ht="12.75">
      <c r="A26" s="173" t="s">
        <v>209</v>
      </c>
      <c r="B26" s="85"/>
      <c r="C26" s="311" t="s">
        <v>878</v>
      </c>
      <c r="D26" s="312" t="s">
        <v>879</v>
      </c>
      <c r="E26" s="501" t="s">
        <v>197</v>
      </c>
      <c r="F26" s="502">
        <v>7</v>
      </c>
      <c r="G26" s="1253"/>
      <c r="H26" s="90">
        <f>ROUND(G26*F26,2)</f>
        <v>0</v>
      </c>
      <c r="I26" s="1253"/>
    </row>
    <row r="27" spans="1:9" ht="12.75">
      <c r="A27" s="176"/>
      <c r="B27" s="97"/>
      <c r="D27" s="333"/>
      <c r="E27" s="475"/>
      <c r="F27" s="476"/>
      <c r="G27" s="79"/>
      <c r="H27" s="79"/>
      <c r="I27" s="79"/>
    </row>
    <row r="28" spans="1:9" ht="12.75">
      <c r="A28" s="176"/>
      <c r="B28" s="304">
        <v>452623</v>
      </c>
      <c r="C28" s="332"/>
      <c r="D28" s="477" t="s">
        <v>273</v>
      </c>
      <c r="E28" s="475"/>
      <c r="F28" s="476"/>
      <c r="G28" s="79"/>
      <c r="H28" s="284">
        <f>SUM(H30:H32)</f>
        <v>0</v>
      </c>
      <c r="I28" s="79"/>
    </row>
    <row r="29" spans="1:9" ht="12.75">
      <c r="A29" s="176"/>
      <c r="B29" s="97"/>
      <c r="C29" s="307"/>
      <c r="D29" s="308"/>
      <c r="E29" s="475"/>
      <c r="F29" s="476"/>
      <c r="G29" s="79"/>
      <c r="H29" s="79"/>
      <c r="I29" s="79"/>
    </row>
    <row r="30" spans="1:9" ht="12.75">
      <c r="A30" s="173" t="s">
        <v>211</v>
      </c>
      <c r="B30" s="85"/>
      <c r="C30" s="311" t="s">
        <v>826</v>
      </c>
      <c r="D30" s="312" t="s">
        <v>827</v>
      </c>
      <c r="E30" s="478" t="s">
        <v>188</v>
      </c>
      <c r="F30" s="479">
        <f>7+3.5+9.1+4.9+3.5+3.5</f>
        <v>31.5</v>
      </c>
      <c r="G30" s="1253"/>
      <c r="H30" s="90">
        <f>ROUND(G30*F30,2)</f>
        <v>0</v>
      </c>
      <c r="I30" s="1253"/>
    </row>
    <row r="31" spans="1:9" ht="12.75">
      <c r="A31" s="173" t="s">
        <v>213</v>
      </c>
      <c r="B31" s="85"/>
      <c r="C31" s="311" t="s">
        <v>828</v>
      </c>
      <c r="D31" s="312" t="s">
        <v>829</v>
      </c>
      <c r="E31" s="478" t="s">
        <v>197</v>
      </c>
      <c r="F31" s="479">
        <f>4.8+3.8+5.4+4.2+3.8+3.8</f>
        <v>25.8</v>
      </c>
      <c r="G31" s="1253"/>
      <c r="H31" s="90">
        <f t="shared" ref="H31:H32" si="1">ROUND(G31*F31,2)</f>
        <v>0</v>
      </c>
      <c r="I31" s="1253"/>
    </row>
    <row r="32" spans="1:9" ht="12.75">
      <c r="A32" s="173" t="s">
        <v>215</v>
      </c>
      <c r="B32" s="85"/>
      <c r="C32" s="311" t="s">
        <v>830</v>
      </c>
      <c r="D32" s="312" t="s">
        <v>831</v>
      </c>
      <c r="E32" s="478" t="s">
        <v>462</v>
      </c>
      <c r="F32" s="479">
        <v>3.78</v>
      </c>
      <c r="G32" s="1253"/>
      <c r="H32" s="90">
        <f t="shared" si="1"/>
        <v>0</v>
      </c>
      <c r="I32" s="1253"/>
    </row>
    <row r="33" spans="1:9" ht="12.75">
      <c r="A33" s="176"/>
      <c r="B33" s="97"/>
      <c r="C33" s="307"/>
      <c r="D33" s="333"/>
      <c r="E33" s="480"/>
      <c r="F33" s="481"/>
      <c r="G33" s="79"/>
      <c r="H33" s="79"/>
      <c r="I33" s="79"/>
    </row>
    <row r="34" spans="1:9" ht="12.75">
      <c r="A34" s="176"/>
      <c r="B34" s="482">
        <v>453210</v>
      </c>
      <c r="C34" s="483"/>
      <c r="D34" s="484" t="s">
        <v>880</v>
      </c>
      <c r="E34" s="480"/>
      <c r="F34" s="481"/>
      <c r="G34" s="79"/>
      <c r="H34" s="485">
        <f>H36</f>
        <v>0</v>
      </c>
      <c r="I34" s="79"/>
    </row>
    <row r="35" spans="1:9" ht="12.75">
      <c r="A35" s="176"/>
      <c r="B35" s="97"/>
      <c r="C35" s="486"/>
      <c r="D35" s="487"/>
      <c r="E35" s="480"/>
      <c r="F35" s="481"/>
      <c r="G35" s="79"/>
      <c r="H35" s="79"/>
      <c r="I35" s="79"/>
    </row>
    <row r="36" spans="1:9" ht="12.75">
      <c r="A36" s="173" t="s">
        <v>217</v>
      </c>
      <c r="B36" s="85"/>
      <c r="C36" s="488">
        <v>61030108</v>
      </c>
      <c r="D36" s="489" t="s">
        <v>881</v>
      </c>
      <c r="E36" s="478" t="s">
        <v>197</v>
      </c>
      <c r="F36" s="479">
        <f>35+17.5+45.5+24.56+17.5+17.5</f>
        <v>157.56</v>
      </c>
      <c r="G36" s="1253"/>
      <c r="H36" s="90">
        <f>ROUND(G36*F36,2)</f>
        <v>0</v>
      </c>
      <c r="I36" s="1253"/>
    </row>
    <row r="37" spans="1:9" ht="12.75">
      <c r="A37" s="176"/>
      <c r="B37" s="97"/>
      <c r="C37" s="503"/>
      <c r="D37" s="504"/>
      <c r="E37" s="480"/>
      <c r="F37" s="481"/>
      <c r="G37" s="79"/>
      <c r="H37" s="79"/>
      <c r="I37" s="79"/>
    </row>
    <row r="38" spans="1:9" ht="12.75">
      <c r="A38" s="176"/>
      <c r="B38" s="505">
        <v>454100</v>
      </c>
      <c r="C38" s="506"/>
      <c r="D38" s="484" t="s">
        <v>882</v>
      </c>
      <c r="E38" s="480"/>
      <c r="F38" s="481"/>
      <c r="G38" s="79"/>
      <c r="H38" s="485">
        <f>H40</f>
        <v>0</v>
      </c>
      <c r="I38" s="79"/>
    </row>
    <row r="39" spans="1:9" ht="12.75">
      <c r="A39" s="176"/>
      <c r="B39" s="97"/>
      <c r="C39" s="486"/>
      <c r="D39" s="487"/>
      <c r="E39" s="480"/>
      <c r="F39" s="481"/>
      <c r="G39" s="79"/>
      <c r="H39" s="79"/>
      <c r="I39" s="79"/>
    </row>
    <row r="40" spans="1:9" ht="25.5">
      <c r="A40" s="173" t="s">
        <v>219</v>
      </c>
      <c r="B40" s="85"/>
      <c r="C40" s="498" t="s">
        <v>883</v>
      </c>
      <c r="D40" s="489" t="s">
        <v>884</v>
      </c>
      <c r="E40" s="478" t="s">
        <v>197</v>
      </c>
      <c r="F40" s="479">
        <f>7</f>
        <v>7</v>
      </c>
      <c r="G40" s="1253"/>
      <c r="H40" s="90">
        <f>ROUND(G40*F40,2)</f>
        <v>0</v>
      </c>
      <c r="I40" s="1253"/>
    </row>
    <row r="41" spans="1:9" ht="14.25" customHeight="1">
      <c r="A41" s="176"/>
      <c r="B41" s="97"/>
      <c r="C41" s="486"/>
      <c r="D41" s="504"/>
      <c r="E41" s="480"/>
      <c r="F41" s="481"/>
      <c r="G41" s="79"/>
      <c r="H41" s="79"/>
    </row>
    <row r="42" spans="1:9" ht="15">
      <c r="A42" s="92"/>
      <c r="B42" s="95"/>
      <c r="C42" s="114"/>
      <c r="D42" s="103" t="s">
        <v>181</v>
      </c>
      <c r="E42" s="104"/>
      <c r="F42" s="105"/>
      <c r="G42" s="106"/>
      <c r="H42" s="107">
        <f>H14+H23+H28+H34+H9+H38</f>
        <v>0</v>
      </c>
    </row>
    <row r="43" spans="1:9" ht="12.75">
      <c r="A43" s="92"/>
      <c r="B43" s="108"/>
      <c r="C43" s="109"/>
      <c r="D43" s="110"/>
      <c r="E43" s="92"/>
    </row>
    <row r="44" spans="1:9" ht="12.75">
      <c r="A44" s="92"/>
      <c r="B44" s="108"/>
      <c r="C44" s="109"/>
      <c r="E44" s="95"/>
    </row>
    <row r="45" spans="1:9" ht="12.75">
      <c r="A45" s="92"/>
      <c r="B45" s="108"/>
      <c r="C45" s="109"/>
      <c r="D45" s="110"/>
      <c r="E45" s="95"/>
    </row>
    <row r="46" spans="1:9" s="52" customFormat="1" ht="12.75" customHeight="1">
      <c r="A46" s="92"/>
      <c r="B46" s="108"/>
      <c r="C46" s="109"/>
      <c r="D46" s="110"/>
      <c r="E46" s="95"/>
      <c r="F46" s="54"/>
      <c r="G46" s="96"/>
      <c r="H46" s="54"/>
    </row>
    <row r="47" spans="1:9" s="52" customFormat="1" ht="12.75">
      <c r="A47" s="92"/>
      <c r="B47" s="108"/>
      <c r="C47" s="109"/>
      <c r="D47" s="110"/>
      <c r="E47" s="95"/>
      <c r="F47" s="54"/>
      <c r="G47" s="96"/>
      <c r="H47" s="54"/>
    </row>
    <row r="48" spans="1:9" ht="12.75">
      <c r="A48" s="92"/>
      <c r="B48" s="108"/>
      <c r="C48" s="109"/>
      <c r="D48" s="110"/>
      <c r="E48" s="95"/>
    </row>
    <row r="49" spans="1:9" s="52" customFormat="1" ht="12.75" customHeight="1">
      <c r="A49" s="92"/>
      <c r="B49" s="108"/>
      <c r="C49" s="109"/>
      <c r="D49" s="110"/>
      <c r="E49" s="95"/>
      <c r="F49" s="54"/>
      <c r="G49" s="96"/>
      <c r="H49" s="54"/>
    </row>
    <row r="50" spans="1:9" ht="12.75">
      <c r="A50" s="92"/>
      <c r="B50" s="100"/>
      <c r="C50" s="101"/>
      <c r="D50" s="116"/>
      <c r="E50" s="95"/>
    </row>
    <row r="51" spans="1:9" ht="12.75">
      <c r="A51" s="92"/>
      <c r="B51" s="100"/>
      <c r="C51" s="101"/>
      <c r="D51" s="116"/>
      <c r="E51" s="95"/>
    </row>
    <row r="52" spans="1:9" ht="12.75">
      <c r="A52" s="92"/>
      <c r="B52" s="100"/>
      <c r="C52" s="101"/>
      <c r="D52" s="116"/>
      <c r="E52" s="95"/>
    </row>
    <row r="53" spans="1:9" ht="15.75">
      <c r="A53" s="92"/>
      <c r="B53" s="117"/>
      <c r="C53" s="118"/>
      <c r="D53" s="102"/>
      <c r="E53" s="119"/>
    </row>
    <row r="54" spans="1:9" ht="12.75">
      <c r="A54" s="92"/>
      <c r="B54" s="108"/>
      <c r="C54" s="120"/>
      <c r="D54" s="110"/>
      <c r="E54" s="92"/>
    </row>
    <row r="55" spans="1:9" s="52" customFormat="1" ht="12.75" customHeight="1">
      <c r="A55" s="92"/>
      <c r="B55" s="100"/>
      <c r="C55" s="101"/>
      <c r="D55" s="115"/>
      <c r="E55" s="95"/>
      <c r="F55" s="54"/>
      <c r="G55" s="96"/>
      <c r="H55" s="54"/>
    </row>
    <row r="56" spans="1:9" s="52" customFormat="1" ht="12.75" customHeight="1">
      <c r="A56" s="92"/>
      <c r="B56" s="117"/>
      <c r="C56" s="118"/>
      <c r="D56" s="102"/>
      <c r="E56" s="119"/>
      <c r="F56" s="54"/>
      <c r="G56" s="96"/>
      <c r="H56" s="54"/>
    </row>
    <row r="57" spans="1:9" ht="12.75">
      <c r="A57" s="92"/>
      <c r="B57" s="100"/>
      <c r="C57" s="101"/>
      <c r="D57" s="102"/>
      <c r="E57" s="95"/>
    </row>
    <row r="58" spans="1:9" ht="12.75">
      <c r="A58" s="92"/>
      <c r="B58" s="100"/>
      <c r="C58" s="101"/>
      <c r="D58" s="102"/>
      <c r="E58" s="95"/>
    </row>
    <row r="59" spans="1:9" s="54" customFormat="1" ht="12.75">
      <c r="A59" s="92"/>
      <c r="B59" s="100"/>
      <c r="C59" s="101"/>
      <c r="D59" s="116"/>
      <c r="E59" s="95"/>
      <c r="G59" s="96"/>
      <c r="I59" s="51"/>
    </row>
    <row r="60" spans="1:9" s="54" customFormat="1" ht="12.75">
      <c r="A60" s="92"/>
      <c r="B60" s="100"/>
      <c r="C60" s="101"/>
      <c r="D60" s="116"/>
      <c r="E60" s="95"/>
      <c r="G60" s="96"/>
      <c r="I60" s="51"/>
    </row>
    <row r="61" spans="1:9" s="54" customFormat="1" ht="12.75">
      <c r="A61" s="92"/>
      <c r="B61" s="100"/>
      <c r="C61" s="101"/>
      <c r="D61" s="116"/>
      <c r="E61" s="95"/>
      <c r="G61" s="96"/>
      <c r="I61" s="51"/>
    </row>
    <row r="62" spans="1:9" s="54" customFormat="1" ht="15.75">
      <c r="A62" s="92"/>
      <c r="B62" s="117"/>
      <c r="C62" s="118"/>
      <c r="D62" s="102"/>
      <c r="E62" s="119"/>
      <c r="G62" s="96"/>
      <c r="I62" s="51"/>
    </row>
    <row r="63" spans="1:9" s="54" customFormat="1" ht="15.75">
      <c r="A63" s="92"/>
      <c r="B63" s="117"/>
      <c r="C63" s="118"/>
      <c r="D63" s="121"/>
      <c r="E63" s="119"/>
      <c r="G63" s="96"/>
      <c r="I63" s="51"/>
    </row>
    <row r="64" spans="1:9" s="54" customFormat="1" ht="12.75">
      <c r="A64" s="92"/>
      <c r="B64" s="100"/>
      <c r="C64" s="101"/>
      <c r="D64" s="115"/>
      <c r="E64" s="95"/>
      <c r="G64" s="96"/>
      <c r="I64" s="51"/>
    </row>
    <row r="65" spans="1:9" s="54" customFormat="1" ht="12.75">
      <c r="A65" s="92"/>
      <c r="B65" s="100"/>
      <c r="C65" s="101"/>
      <c r="D65" s="102"/>
      <c r="E65" s="95"/>
      <c r="G65" s="96"/>
      <c r="I65" s="51"/>
    </row>
    <row r="66" spans="1:9" s="54" customFormat="1" ht="12.75">
      <c r="A66" s="92"/>
      <c r="B66" s="100"/>
      <c r="C66" s="101"/>
      <c r="D66" s="102"/>
      <c r="E66" s="95"/>
      <c r="G66" s="96"/>
      <c r="I66" s="51"/>
    </row>
    <row r="67" spans="1:9" s="54" customFormat="1" ht="12.75">
      <c r="A67" s="92"/>
      <c r="B67" s="100"/>
      <c r="C67" s="101"/>
      <c r="D67" s="116"/>
      <c r="E67" s="95"/>
      <c r="G67" s="96"/>
      <c r="I67" s="51"/>
    </row>
    <row r="68" spans="1:9" s="54" customFormat="1" ht="12.75">
      <c r="A68" s="92"/>
      <c r="B68" s="100"/>
      <c r="C68" s="101"/>
      <c r="D68" s="116"/>
      <c r="E68" s="95"/>
      <c r="G68" s="96"/>
      <c r="I68" s="51"/>
    </row>
    <row r="69" spans="1:9" s="54" customFormat="1" ht="12.75">
      <c r="A69" s="92"/>
      <c r="B69" s="100"/>
      <c r="C69" s="101"/>
      <c r="D69" s="116"/>
      <c r="E69" s="95"/>
      <c r="G69" s="96"/>
      <c r="I69" s="51"/>
    </row>
    <row r="70" spans="1:9" s="54" customFormat="1" ht="12.75">
      <c r="A70" s="92"/>
      <c r="B70" s="100"/>
      <c r="C70" s="101"/>
      <c r="D70" s="102"/>
      <c r="E70" s="95"/>
      <c r="G70" s="96"/>
      <c r="I70" s="51"/>
    </row>
    <row r="71" spans="1:9" s="54" customFormat="1" ht="12.75">
      <c r="A71" s="92"/>
      <c r="B71" s="100"/>
      <c r="C71" s="101"/>
      <c r="D71" s="116"/>
      <c r="E71" s="95"/>
      <c r="G71" s="96"/>
      <c r="I71" s="51"/>
    </row>
    <row r="72" spans="1:9" s="54" customFormat="1" ht="12.75">
      <c r="A72" s="92"/>
      <c r="B72" s="100"/>
      <c r="C72" s="101"/>
      <c r="D72" s="115"/>
      <c r="E72" s="95"/>
      <c r="G72" s="96"/>
      <c r="I72" s="51"/>
    </row>
    <row r="73" spans="1:9" s="54" customFormat="1" ht="13.5" customHeight="1">
      <c r="A73" s="92"/>
      <c r="B73" s="100"/>
      <c r="C73" s="101"/>
      <c r="D73" s="102"/>
      <c r="E73" s="95"/>
      <c r="G73" s="96"/>
      <c r="I73" s="51"/>
    </row>
    <row r="74" spans="1:9" s="54" customFormat="1" ht="13.5" customHeight="1">
      <c r="A74" s="92"/>
      <c r="B74" s="100"/>
      <c r="C74" s="101"/>
      <c r="D74" s="116"/>
      <c r="E74" s="95"/>
      <c r="G74" s="96"/>
      <c r="I74" s="51"/>
    </row>
    <row r="75" spans="1:9" s="52" customFormat="1" ht="12.75">
      <c r="A75" s="92"/>
      <c r="B75" s="100"/>
      <c r="C75" s="101"/>
      <c r="D75" s="116"/>
      <c r="E75" s="95"/>
      <c r="F75" s="54"/>
      <c r="G75" s="96"/>
      <c r="H75" s="54"/>
    </row>
    <row r="76" spans="1:9" s="52" customFormat="1" ht="12.75">
      <c r="A76" s="92"/>
      <c r="B76" s="100"/>
      <c r="C76" s="101"/>
      <c r="D76" s="116"/>
      <c r="E76" s="95"/>
      <c r="F76" s="54"/>
      <c r="G76" s="96"/>
      <c r="H76" s="54"/>
    </row>
    <row r="77" spans="1:9" s="52" customFormat="1" ht="12.75">
      <c r="A77" s="92"/>
      <c r="B77" s="100"/>
      <c r="C77" s="101"/>
      <c r="D77" s="102"/>
      <c r="E77" s="95"/>
      <c r="F77" s="54"/>
      <c r="G77" s="96"/>
      <c r="H77" s="54"/>
    </row>
    <row r="78" spans="1:9" ht="13.5" customHeight="1">
      <c r="A78" s="92"/>
      <c r="B78" s="100"/>
      <c r="C78" s="101"/>
      <c r="D78" s="116"/>
      <c r="E78" s="95"/>
    </row>
    <row r="79" spans="1:9" ht="13.5" customHeight="1">
      <c r="A79" s="92"/>
      <c r="B79" s="100"/>
      <c r="C79" s="101"/>
      <c r="D79" s="115"/>
      <c r="E79" s="95"/>
    </row>
    <row r="80" spans="1:9" s="52" customFormat="1" ht="12.75">
      <c r="A80" s="92"/>
      <c r="B80" s="95"/>
      <c r="C80" s="114"/>
      <c r="D80" s="122"/>
      <c r="E80" s="95"/>
      <c r="F80" s="54"/>
      <c r="G80" s="96"/>
      <c r="H80" s="54"/>
    </row>
    <row r="81" spans="1:8" s="52" customFormat="1" ht="12.75">
      <c r="A81" s="92"/>
      <c r="B81" s="95"/>
      <c r="C81" s="114"/>
      <c r="D81" s="114"/>
      <c r="E81" s="95"/>
      <c r="F81" s="54"/>
      <c r="G81" s="96"/>
      <c r="H81" s="54"/>
    </row>
    <row r="82" spans="1:8" s="52" customFormat="1" ht="12.75">
      <c r="A82" s="92"/>
      <c r="B82" s="108"/>
      <c r="C82" s="120"/>
      <c r="D82" s="110"/>
      <c r="E82" s="92"/>
      <c r="F82" s="54"/>
      <c r="G82" s="96"/>
      <c r="H82" s="54"/>
    </row>
    <row r="83" spans="1:8" s="52" customFormat="1" ht="12.75">
      <c r="A83" s="92"/>
      <c r="B83" s="100"/>
      <c r="C83" s="123"/>
      <c r="D83" s="116"/>
      <c r="E83" s="95"/>
      <c r="F83" s="54"/>
      <c r="G83" s="96"/>
      <c r="H83" s="54"/>
    </row>
    <row r="84" spans="1:8" s="52" customFormat="1" ht="12.75">
      <c r="A84" s="92"/>
      <c r="B84" s="100"/>
      <c r="C84" s="123"/>
      <c r="D84" s="116"/>
      <c r="E84" s="95"/>
      <c r="F84" s="54"/>
      <c r="G84" s="96"/>
      <c r="H84" s="54"/>
    </row>
    <row r="85" spans="1:8" s="52" customFormat="1" ht="12.75">
      <c r="A85" s="92"/>
      <c r="B85" s="95"/>
      <c r="C85" s="114"/>
      <c r="D85" s="122"/>
      <c r="E85" s="95"/>
      <c r="F85" s="54"/>
      <c r="G85" s="96"/>
      <c r="H85" s="54"/>
    </row>
    <row r="86" spans="1:8" s="52" customFormat="1" ht="12.75">
      <c r="A86" s="92"/>
      <c r="B86" s="95"/>
      <c r="C86" s="114"/>
      <c r="D86" s="114"/>
      <c r="E86" s="95"/>
      <c r="F86" s="54"/>
      <c r="G86" s="96"/>
      <c r="H86" s="54"/>
    </row>
    <row r="87" spans="1:8" s="52" customFormat="1" ht="12.75">
      <c r="A87" s="92"/>
      <c r="B87" s="108"/>
      <c r="C87" s="120"/>
      <c r="D87" s="110"/>
      <c r="E87" s="92"/>
      <c r="F87" s="54"/>
      <c r="G87" s="96"/>
      <c r="H87" s="54"/>
    </row>
    <row r="88" spans="1:8" ht="13.5" customHeight="1">
      <c r="A88" s="92"/>
      <c r="B88" s="108"/>
      <c r="C88" s="120"/>
      <c r="D88" s="110"/>
      <c r="E88" s="92"/>
    </row>
    <row r="89" spans="1:8" s="52" customFormat="1" ht="12.75">
      <c r="A89" s="92"/>
      <c r="B89" s="100"/>
      <c r="C89" s="123"/>
      <c r="D89" s="115"/>
      <c r="E89" s="95"/>
      <c r="F89" s="54"/>
      <c r="G89" s="96"/>
      <c r="H89" s="54"/>
    </row>
    <row r="90" spans="1:8" s="52" customFormat="1" ht="12.75">
      <c r="A90" s="92"/>
      <c r="B90" s="100"/>
      <c r="C90" s="123"/>
      <c r="D90" s="116"/>
      <c r="E90" s="95"/>
      <c r="F90" s="54"/>
      <c r="G90" s="96"/>
      <c r="H90" s="54"/>
    </row>
    <row r="91" spans="1:8" ht="13.5" customHeight="1">
      <c r="A91" s="92"/>
      <c r="B91" s="100"/>
      <c r="C91" s="123"/>
      <c r="D91" s="115"/>
      <c r="E91" s="95"/>
    </row>
    <row r="92" spans="1:8" ht="13.5" customHeight="1">
      <c r="A92" s="92"/>
      <c r="B92" s="100"/>
      <c r="C92" s="123"/>
      <c r="D92" s="115"/>
      <c r="E92" s="95"/>
    </row>
    <row r="93" spans="1:8" s="52" customFormat="1" ht="12.75">
      <c r="A93" s="92"/>
      <c r="B93" s="100"/>
      <c r="C93" s="123"/>
      <c r="D93" s="115"/>
      <c r="E93" s="95"/>
      <c r="F93" s="54"/>
      <c r="G93" s="96"/>
      <c r="H93" s="54"/>
    </row>
    <row r="94" spans="1:8" s="52" customFormat="1" ht="12.75">
      <c r="A94" s="92"/>
      <c r="B94" s="100"/>
      <c r="C94" s="123"/>
      <c r="D94" s="116"/>
      <c r="E94" s="95"/>
      <c r="F94" s="54"/>
      <c r="G94" s="96"/>
      <c r="H94" s="54"/>
    </row>
    <row r="95" spans="1:8" ht="13.5" customHeight="1">
      <c r="A95" s="92"/>
      <c r="B95" s="95"/>
      <c r="C95" s="114"/>
      <c r="D95" s="114"/>
      <c r="E95" s="95"/>
    </row>
    <row r="96" spans="1:8" ht="13.5" customHeight="1">
      <c r="B96" s="73"/>
      <c r="C96" s="125"/>
      <c r="D96" s="126"/>
      <c r="E96" s="124"/>
    </row>
    <row r="97" spans="1:8" ht="13.5" customHeight="1">
      <c r="B97" s="83"/>
      <c r="C97" s="127"/>
      <c r="D97" s="82"/>
    </row>
    <row r="100" spans="1:8" ht="13.5" customHeight="1">
      <c r="B100" s="73"/>
      <c r="C100" s="125"/>
      <c r="D100" s="126"/>
      <c r="E100" s="124"/>
    </row>
    <row r="101" spans="1:8" ht="13.5" customHeight="1">
      <c r="B101" s="83"/>
      <c r="C101" s="127"/>
      <c r="D101" s="82"/>
    </row>
    <row r="102" spans="1:8" s="52" customFormat="1" ht="12.75">
      <c r="A102" s="124"/>
      <c r="B102" s="72"/>
      <c r="C102" s="53"/>
      <c r="D102" s="128"/>
      <c r="E102" s="72"/>
      <c r="F102" s="54"/>
      <c r="G102" s="96"/>
      <c r="H102" s="54"/>
    </row>
    <row r="103" spans="1:8" ht="13.5" customHeight="1">
      <c r="D103" s="128"/>
    </row>
    <row r="104" spans="1:8" ht="13.5" customHeight="1">
      <c r="D104" s="128"/>
    </row>
    <row r="105" spans="1:8" ht="13.5" customHeight="1">
      <c r="D105" s="128"/>
    </row>
    <row r="106" spans="1:8" ht="13.5" customHeight="1">
      <c r="D106" s="128"/>
    </row>
    <row r="109" spans="1:8" ht="13.5" customHeight="1">
      <c r="B109" s="83"/>
      <c r="C109" s="127"/>
      <c r="D109" s="82"/>
    </row>
    <row r="110" spans="1:8" ht="13.5" customHeight="1">
      <c r="D110" s="129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ht="13.5" customHeight="1">
      <c r="H150" s="53"/>
    </row>
    <row r="151" spans="1:9" ht="13.5" customHeight="1">
      <c r="H151" s="53"/>
    </row>
    <row r="152" spans="1:9" ht="13.5" customHeight="1">
      <c r="H152" s="53"/>
    </row>
    <row r="153" spans="1:9" ht="13.5" customHeight="1">
      <c r="H153" s="53"/>
    </row>
    <row r="154" spans="1:9" ht="13.5" customHeight="1">
      <c r="H154" s="53"/>
    </row>
    <row r="155" spans="1:9" ht="13.5" customHeight="1">
      <c r="H155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6">
    <tabColor rgb="FFFF99CC"/>
  </sheetPr>
  <dimension ref="A1:I142"/>
  <sheetViews>
    <sheetView view="pageBreakPreview" topLeftCell="A19" zoomScaleNormal="115" zoomScaleSheetLayoutView="100" workbookViewId="0">
      <selection activeCell="E25" sqref="E25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169" customFormat="1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868</v>
      </c>
    </row>
    <row r="2" spans="1:9" s="169" customFormat="1" ht="12.75">
      <c r="A2" s="164"/>
      <c r="B2" s="165"/>
      <c r="C2" s="166"/>
      <c r="D2" s="166"/>
      <c r="E2" s="165"/>
      <c r="F2" s="167"/>
      <c r="G2" s="167"/>
      <c r="H2" s="166"/>
    </row>
    <row r="3" spans="1:9" s="169" customFormat="1" ht="12.75">
      <c r="A3" s="164" t="s">
        <v>158</v>
      </c>
      <c r="B3" s="165"/>
      <c r="C3" s="166" t="s">
        <v>885</v>
      </c>
      <c r="D3" s="166"/>
      <c r="E3" s="165"/>
      <c r="F3" s="167"/>
      <c r="G3" s="167"/>
      <c r="H3" s="166"/>
    </row>
    <row r="4" spans="1:9" ht="12.75">
      <c r="A4" s="65" t="s">
        <v>183</v>
      </c>
      <c r="B4" s="170"/>
      <c r="C4" s="171" t="s">
        <v>150</v>
      </c>
      <c r="D4" s="167"/>
      <c r="E4" s="170"/>
      <c r="F4" s="167"/>
      <c r="G4" s="167"/>
      <c r="H4" s="167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6.149999999999999" customHeight="1">
      <c r="A8" s="53"/>
      <c r="B8" s="70"/>
      <c r="C8" s="71"/>
      <c r="D8" s="71"/>
      <c r="F8" s="53"/>
      <c r="G8" s="53"/>
      <c r="H8" s="53"/>
    </row>
    <row r="9" spans="1:9" ht="15.6" customHeight="1">
      <c r="A9" s="72"/>
      <c r="B9" s="304">
        <v>451120</v>
      </c>
      <c r="C9" s="305"/>
      <c r="D9" s="306" t="s">
        <v>185</v>
      </c>
      <c r="F9" s="53"/>
      <c r="G9" s="53"/>
      <c r="H9" s="284">
        <f>SUM(H11:H16)</f>
        <v>0</v>
      </c>
    </row>
    <row r="10" spans="1:9" ht="15.6" customHeight="1">
      <c r="A10" s="72"/>
      <c r="B10" s="70"/>
      <c r="C10" s="307"/>
      <c r="D10" s="308"/>
      <c r="F10" s="53"/>
      <c r="G10" s="53"/>
      <c r="H10" s="53"/>
    </row>
    <row r="11" spans="1:9" s="474" customFormat="1" ht="12.75">
      <c r="A11" s="361">
        <v>1</v>
      </c>
      <c r="B11" s="361"/>
      <c r="C11" s="471" t="s">
        <v>596</v>
      </c>
      <c r="D11" s="472" t="s">
        <v>597</v>
      </c>
      <c r="E11" s="361" t="s">
        <v>188</v>
      </c>
      <c r="F11" s="473">
        <v>29.106000000000002</v>
      </c>
      <c r="G11" s="1271"/>
      <c r="H11" s="245">
        <f>ROUND(G11*F11,2)</f>
        <v>0</v>
      </c>
      <c r="I11" s="1271"/>
    </row>
    <row r="12" spans="1:9" ht="12.75">
      <c r="A12" s="249">
        <v>2</v>
      </c>
      <c r="B12" s="259"/>
      <c r="C12" s="311" t="s">
        <v>600</v>
      </c>
      <c r="D12" s="312" t="s">
        <v>601</v>
      </c>
      <c r="E12" s="249" t="s">
        <v>188</v>
      </c>
      <c r="F12" s="261">
        <v>11.956</v>
      </c>
      <c r="G12" s="1259"/>
      <c r="H12" s="90">
        <f t="shared" ref="H12:H16" si="0">ROUND(G12*F12,2)</f>
        <v>0</v>
      </c>
      <c r="I12" s="1259"/>
    </row>
    <row r="13" spans="1:9" ht="12.75">
      <c r="A13" s="249">
        <v>3</v>
      </c>
      <c r="B13" s="259"/>
      <c r="C13" s="311" t="s">
        <v>360</v>
      </c>
      <c r="D13" s="312" t="s">
        <v>361</v>
      </c>
      <c r="E13" s="249" t="s">
        <v>188</v>
      </c>
      <c r="F13" s="261">
        <v>17.149999999999999</v>
      </c>
      <c r="G13" s="1259"/>
      <c r="H13" s="90">
        <f t="shared" si="0"/>
        <v>0</v>
      </c>
      <c r="I13" s="1259"/>
    </row>
    <row r="14" spans="1:9" ht="12.75">
      <c r="A14" s="249">
        <v>4</v>
      </c>
      <c r="B14" s="259"/>
      <c r="C14" s="311" t="s">
        <v>231</v>
      </c>
      <c r="D14" s="312" t="s">
        <v>875</v>
      </c>
      <c r="E14" s="249" t="s">
        <v>188</v>
      </c>
      <c r="F14" s="261">
        <v>29.11</v>
      </c>
      <c r="G14" s="1259"/>
      <c r="H14" s="90">
        <f t="shared" si="0"/>
        <v>0</v>
      </c>
      <c r="I14" s="1259"/>
    </row>
    <row r="15" spans="1:9" ht="12.75">
      <c r="A15" s="249">
        <v>5</v>
      </c>
      <c r="B15" s="259"/>
      <c r="C15" s="311" t="s">
        <v>199</v>
      </c>
      <c r="D15" s="312" t="s">
        <v>444</v>
      </c>
      <c r="E15" s="249" t="s">
        <v>188</v>
      </c>
      <c r="F15" s="261">
        <v>11.96</v>
      </c>
      <c r="G15" s="1259"/>
      <c r="H15" s="90">
        <f t="shared" si="0"/>
        <v>0</v>
      </c>
      <c r="I15" s="1259"/>
    </row>
    <row r="16" spans="1:9" ht="12.75">
      <c r="A16" s="249">
        <v>6</v>
      </c>
      <c r="B16" s="259"/>
      <c r="C16" s="311" t="s">
        <v>720</v>
      </c>
      <c r="D16" s="312" t="s">
        <v>721</v>
      </c>
      <c r="E16" s="249" t="s">
        <v>188</v>
      </c>
      <c r="F16" s="261">
        <v>11.96</v>
      </c>
      <c r="G16" s="1259"/>
      <c r="H16" s="90">
        <f t="shared" si="0"/>
        <v>0</v>
      </c>
      <c r="I16" s="1259"/>
    </row>
    <row r="17" spans="1:9" ht="12.75">
      <c r="A17" s="176"/>
      <c r="B17" s="97"/>
      <c r="D17" s="333"/>
      <c r="E17" s="475"/>
      <c r="F17" s="476"/>
      <c r="G17" s="79"/>
      <c r="H17" s="79"/>
      <c r="I17" s="79"/>
    </row>
    <row r="18" spans="1:9" ht="12.75">
      <c r="A18" s="176"/>
      <c r="B18" s="97"/>
      <c r="D18" s="333"/>
      <c r="E18" s="475"/>
      <c r="F18" s="476"/>
      <c r="G18" s="79"/>
      <c r="H18" s="79"/>
      <c r="I18" s="79"/>
    </row>
    <row r="19" spans="1:9" ht="12.75">
      <c r="A19" s="176"/>
      <c r="B19" s="304">
        <v>452623</v>
      </c>
      <c r="C19" s="332"/>
      <c r="D19" s="477" t="s">
        <v>273</v>
      </c>
      <c r="E19" s="475"/>
      <c r="F19" s="476"/>
      <c r="G19" s="79"/>
      <c r="H19" s="284">
        <f>SUM(H21:H23)</f>
        <v>0</v>
      </c>
      <c r="I19" s="79"/>
    </row>
    <row r="20" spans="1:9" ht="12.75">
      <c r="A20" s="176"/>
      <c r="B20" s="97"/>
      <c r="C20" s="307"/>
      <c r="D20" s="308"/>
      <c r="E20" s="475"/>
      <c r="F20" s="476"/>
      <c r="G20" s="79"/>
      <c r="H20" s="79"/>
      <c r="I20" s="79"/>
    </row>
    <row r="21" spans="1:9" ht="12.75">
      <c r="A21" s="173" t="s">
        <v>204</v>
      </c>
      <c r="B21" s="85"/>
      <c r="C21" s="311" t="s">
        <v>826</v>
      </c>
      <c r="D21" s="312" t="s">
        <v>827</v>
      </c>
      <c r="E21" s="478" t="s">
        <v>188</v>
      </c>
      <c r="F21" s="479">
        <v>4.9000000000000004</v>
      </c>
      <c r="G21" s="1253"/>
      <c r="H21" s="90">
        <f>ROUND(G21*F21,2)</f>
        <v>0</v>
      </c>
      <c r="I21" s="1253"/>
    </row>
    <row r="22" spans="1:9" ht="12.75">
      <c r="A22" s="173" t="s">
        <v>207</v>
      </c>
      <c r="B22" s="85"/>
      <c r="C22" s="311" t="s">
        <v>828</v>
      </c>
      <c r="D22" s="312" t="s">
        <v>829</v>
      </c>
      <c r="E22" s="478" t="s">
        <v>197</v>
      </c>
      <c r="F22" s="479">
        <f>2.8+1.4</f>
        <v>4.1999999999999993</v>
      </c>
      <c r="G22" s="1253"/>
      <c r="H22" s="90">
        <f t="shared" ref="H22:H23" si="1">ROUND(G22*F22,2)</f>
        <v>0</v>
      </c>
      <c r="I22" s="1253"/>
    </row>
    <row r="23" spans="1:9" ht="12.75">
      <c r="A23" s="173" t="s">
        <v>209</v>
      </c>
      <c r="B23" s="85"/>
      <c r="C23" s="311" t="s">
        <v>830</v>
      </c>
      <c r="D23" s="312" t="s">
        <v>831</v>
      </c>
      <c r="E23" s="478" t="s">
        <v>462</v>
      </c>
      <c r="F23" s="479">
        <v>0.57999999999999996</v>
      </c>
      <c r="G23" s="1253"/>
      <c r="H23" s="90">
        <f t="shared" si="1"/>
        <v>0</v>
      </c>
      <c r="I23" s="1253"/>
    </row>
    <row r="24" spans="1:9" ht="12.75">
      <c r="A24" s="176"/>
      <c r="B24" s="97"/>
      <c r="C24" s="307"/>
      <c r="D24" s="333"/>
      <c r="E24" s="480"/>
      <c r="F24" s="481"/>
      <c r="G24" s="79"/>
      <c r="H24" s="79"/>
      <c r="I24" s="79"/>
    </row>
    <row r="25" spans="1:9" ht="12.75">
      <c r="A25" s="176"/>
      <c r="B25" s="482">
        <v>453210</v>
      </c>
      <c r="C25" s="483"/>
      <c r="D25" s="484" t="s">
        <v>880</v>
      </c>
      <c r="E25" s="480"/>
      <c r="F25" s="481"/>
      <c r="G25" s="79"/>
      <c r="H25" s="485">
        <f>H27</f>
        <v>0</v>
      </c>
      <c r="I25" s="79"/>
    </row>
    <row r="26" spans="1:9" ht="12.75">
      <c r="A26" s="176"/>
      <c r="B26" s="97"/>
      <c r="C26" s="486"/>
      <c r="D26" s="487"/>
      <c r="E26" s="480"/>
      <c r="F26" s="481"/>
      <c r="G26" s="79"/>
      <c r="H26" s="79"/>
      <c r="I26" s="79"/>
    </row>
    <row r="27" spans="1:9" ht="12.75">
      <c r="A27" s="173" t="s">
        <v>211</v>
      </c>
      <c r="B27" s="85"/>
      <c r="C27" s="488">
        <v>61030108</v>
      </c>
      <c r="D27" s="489" t="s">
        <v>881</v>
      </c>
      <c r="E27" s="478" t="s">
        <v>197</v>
      </c>
      <c r="F27" s="479">
        <v>24.5</v>
      </c>
      <c r="G27" s="1253"/>
      <c r="H27" s="90">
        <f>ROUND(G27*F27,2)</f>
        <v>0</v>
      </c>
      <c r="I27" s="1253"/>
    </row>
    <row r="28" spans="1:9" ht="15.6" customHeight="1">
      <c r="A28" s="176"/>
      <c r="B28" s="97"/>
      <c r="C28" s="307"/>
      <c r="D28" s="333"/>
      <c r="E28" s="480"/>
      <c r="F28" s="481"/>
      <c r="G28" s="79"/>
      <c r="H28" s="79"/>
    </row>
    <row r="29" spans="1:9" ht="15">
      <c r="A29" s="92"/>
      <c r="B29" s="95"/>
      <c r="C29" s="114"/>
      <c r="D29" s="103" t="s">
        <v>181</v>
      </c>
      <c r="E29" s="104"/>
      <c r="F29" s="105"/>
      <c r="G29" s="106"/>
      <c r="H29" s="107">
        <f>H9+H19+H25</f>
        <v>0</v>
      </c>
    </row>
    <row r="30" spans="1:9" ht="12.75">
      <c r="A30" s="92"/>
      <c r="B30" s="108"/>
      <c r="C30" s="109"/>
      <c r="D30" s="110"/>
      <c r="E30" s="92"/>
    </row>
    <row r="31" spans="1:9" ht="12.75">
      <c r="A31" s="92"/>
      <c r="B31" s="108"/>
      <c r="C31" s="109"/>
      <c r="E31" s="95"/>
    </row>
    <row r="32" spans="1:9" ht="12.75">
      <c r="A32" s="92"/>
      <c r="B32" s="108"/>
      <c r="C32" s="109"/>
      <c r="D32" s="110"/>
      <c r="E32" s="95"/>
    </row>
    <row r="33" spans="1:9" s="52" customFormat="1" ht="12.75" customHeight="1">
      <c r="A33" s="92"/>
      <c r="B33" s="108"/>
      <c r="C33" s="109"/>
      <c r="D33" s="110"/>
      <c r="E33" s="95"/>
      <c r="F33" s="54"/>
      <c r="G33" s="96"/>
      <c r="H33" s="54"/>
    </row>
    <row r="34" spans="1:9" s="52" customFormat="1" ht="12.75">
      <c r="A34" s="92"/>
      <c r="B34" s="108"/>
      <c r="C34" s="109"/>
      <c r="D34" s="110"/>
      <c r="E34" s="95"/>
      <c r="F34" s="54"/>
      <c r="G34" s="96"/>
      <c r="H34" s="54"/>
    </row>
    <row r="35" spans="1:9" ht="12.75">
      <c r="A35" s="92"/>
      <c r="B35" s="108"/>
      <c r="C35" s="109"/>
      <c r="D35" s="110"/>
      <c r="E35" s="95"/>
    </row>
    <row r="36" spans="1:9" s="52" customFormat="1" ht="12.75" customHeight="1">
      <c r="A36" s="92"/>
      <c r="B36" s="108"/>
      <c r="C36" s="109"/>
      <c r="D36" s="110"/>
      <c r="E36" s="95"/>
      <c r="F36" s="54"/>
      <c r="G36" s="96"/>
      <c r="H36" s="54"/>
    </row>
    <row r="37" spans="1:9" ht="12.75">
      <c r="A37" s="92"/>
      <c r="B37" s="100"/>
      <c r="C37" s="101"/>
      <c r="D37" s="116"/>
      <c r="E37" s="95"/>
    </row>
    <row r="38" spans="1:9" ht="12.75">
      <c r="A38" s="92"/>
      <c r="B38" s="100"/>
      <c r="C38" s="101"/>
      <c r="D38" s="116"/>
      <c r="E38" s="95"/>
    </row>
    <row r="39" spans="1:9" ht="12.75">
      <c r="A39" s="92"/>
      <c r="B39" s="100"/>
      <c r="C39" s="101"/>
      <c r="D39" s="116"/>
      <c r="E39" s="95"/>
    </row>
    <row r="40" spans="1:9" ht="15.75">
      <c r="A40" s="92"/>
      <c r="B40" s="117"/>
      <c r="C40" s="118"/>
      <c r="D40" s="102"/>
      <c r="E40" s="119"/>
    </row>
    <row r="41" spans="1:9" ht="12.75">
      <c r="A41" s="92"/>
      <c r="B41" s="108"/>
      <c r="C41" s="120"/>
      <c r="D41" s="110"/>
      <c r="E41" s="92"/>
    </row>
    <row r="42" spans="1:9" s="52" customFormat="1" ht="12.75" customHeight="1">
      <c r="A42" s="92"/>
      <c r="B42" s="100"/>
      <c r="C42" s="101"/>
      <c r="D42" s="115"/>
      <c r="E42" s="95"/>
      <c r="F42" s="54"/>
      <c r="G42" s="96"/>
      <c r="H42" s="54"/>
    </row>
    <row r="43" spans="1:9" s="52" customFormat="1" ht="12.75" customHeight="1">
      <c r="A43" s="92"/>
      <c r="B43" s="117"/>
      <c r="C43" s="118"/>
      <c r="D43" s="102"/>
      <c r="E43" s="119"/>
      <c r="F43" s="54"/>
      <c r="G43" s="96"/>
      <c r="H43" s="54"/>
    </row>
    <row r="44" spans="1:9" ht="12.75">
      <c r="A44" s="92"/>
      <c r="B44" s="100"/>
      <c r="C44" s="101"/>
      <c r="D44" s="102"/>
      <c r="E44" s="95"/>
    </row>
    <row r="45" spans="1:9" ht="12.75">
      <c r="A45" s="92"/>
      <c r="B45" s="100"/>
      <c r="C45" s="101"/>
      <c r="D45" s="102"/>
      <c r="E45" s="95"/>
    </row>
    <row r="46" spans="1:9" s="54" customFormat="1" ht="12.75">
      <c r="A46" s="92"/>
      <c r="B46" s="100"/>
      <c r="C46" s="101"/>
      <c r="D46" s="116"/>
      <c r="E46" s="95"/>
      <c r="G46" s="96"/>
      <c r="I46" s="51"/>
    </row>
    <row r="47" spans="1:9" s="54" customFormat="1" ht="12.75">
      <c r="A47" s="92"/>
      <c r="B47" s="100"/>
      <c r="C47" s="101"/>
      <c r="D47" s="116"/>
      <c r="E47" s="95"/>
      <c r="G47" s="96"/>
      <c r="I47" s="51"/>
    </row>
    <row r="48" spans="1:9" s="54" customFormat="1" ht="12.75">
      <c r="A48" s="92"/>
      <c r="B48" s="100"/>
      <c r="C48" s="101"/>
      <c r="D48" s="116"/>
      <c r="E48" s="95"/>
      <c r="G48" s="96"/>
      <c r="I48" s="51"/>
    </row>
    <row r="49" spans="1:9" s="54" customFormat="1" ht="15.75">
      <c r="A49" s="92"/>
      <c r="B49" s="117"/>
      <c r="C49" s="118"/>
      <c r="D49" s="102"/>
      <c r="E49" s="119"/>
      <c r="G49" s="96"/>
      <c r="I49" s="51"/>
    </row>
    <row r="50" spans="1:9" s="54" customFormat="1" ht="15.75">
      <c r="A50" s="92"/>
      <c r="B50" s="117"/>
      <c r="C50" s="118"/>
      <c r="D50" s="121"/>
      <c r="E50" s="119"/>
      <c r="G50" s="96"/>
      <c r="I50" s="51"/>
    </row>
    <row r="51" spans="1:9" s="54" customFormat="1" ht="12.75">
      <c r="A51" s="92"/>
      <c r="B51" s="100"/>
      <c r="C51" s="101"/>
      <c r="D51" s="115"/>
      <c r="E51" s="95"/>
      <c r="G51" s="96"/>
      <c r="I51" s="51"/>
    </row>
    <row r="52" spans="1:9" s="54" customFormat="1" ht="12.75">
      <c r="A52" s="92"/>
      <c r="B52" s="100"/>
      <c r="C52" s="101"/>
      <c r="D52" s="102"/>
      <c r="E52" s="95"/>
      <c r="G52" s="96"/>
      <c r="I52" s="51"/>
    </row>
    <row r="53" spans="1:9" s="54" customFormat="1" ht="12.75">
      <c r="A53" s="92"/>
      <c r="B53" s="100"/>
      <c r="C53" s="101"/>
      <c r="D53" s="102"/>
      <c r="E53" s="95"/>
      <c r="G53" s="96"/>
      <c r="I53" s="51"/>
    </row>
    <row r="54" spans="1:9" s="54" customFormat="1" ht="12.75">
      <c r="A54" s="92"/>
      <c r="B54" s="100"/>
      <c r="C54" s="101"/>
      <c r="D54" s="116"/>
      <c r="E54" s="95"/>
      <c r="G54" s="96"/>
      <c r="I54" s="51"/>
    </row>
    <row r="55" spans="1:9" s="54" customFormat="1" ht="12.75">
      <c r="A55" s="92"/>
      <c r="B55" s="100"/>
      <c r="C55" s="101"/>
      <c r="D55" s="116"/>
      <c r="E55" s="95"/>
      <c r="G55" s="96"/>
      <c r="I55" s="51"/>
    </row>
    <row r="56" spans="1:9" s="54" customFormat="1" ht="12.75">
      <c r="A56" s="92"/>
      <c r="B56" s="100"/>
      <c r="C56" s="101"/>
      <c r="D56" s="116"/>
      <c r="E56" s="95"/>
      <c r="G56" s="96"/>
      <c r="I56" s="51"/>
    </row>
    <row r="57" spans="1:9" s="54" customFormat="1" ht="12.75">
      <c r="A57" s="92"/>
      <c r="B57" s="100"/>
      <c r="C57" s="101"/>
      <c r="D57" s="102"/>
      <c r="E57" s="95"/>
      <c r="G57" s="96"/>
      <c r="I57" s="51"/>
    </row>
    <row r="58" spans="1:9" s="54" customFormat="1" ht="12.75">
      <c r="A58" s="92"/>
      <c r="B58" s="100"/>
      <c r="C58" s="101"/>
      <c r="D58" s="116"/>
      <c r="E58" s="95"/>
      <c r="G58" s="96"/>
      <c r="I58" s="51"/>
    </row>
    <row r="59" spans="1:9" s="54" customFormat="1" ht="12.75">
      <c r="A59" s="92"/>
      <c r="B59" s="100"/>
      <c r="C59" s="101"/>
      <c r="D59" s="115"/>
      <c r="E59" s="95"/>
      <c r="G59" s="96"/>
      <c r="I59" s="51"/>
    </row>
    <row r="60" spans="1:9" s="54" customFormat="1" ht="13.5" customHeight="1">
      <c r="A60" s="92"/>
      <c r="B60" s="100"/>
      <c r="C60" s="101"/>
      <c r="D60" s="102"/>
      <c r="E60" s="95"/>
      <c r="G60" s="96"/>
      <c r="I60" s="51"/>
    </row>
    <row r="61" spans="1:9" s="54" customFormat="1" ht="13.5" customHeight="1">
      <c r="A61" s="92"/>
      <c r="B61" s="100"/>
      <c r="C61" s="101"/>
      <c r="D61" s="116"/>
      <c r="E61" s="95"/>
      <c r="G61" s="96"/>
      <c r="I61" s="51"/>
    </row>
    <row r="62" spans="1:9" s="52" customFormat="1" ht="12.75">
      <c r="A62" s="92"/>
      <c r="B62" s="100"/>
      <c r="C62" s="101"/>
      <c r="D62" s="116"/>
      <c r="E62" s="95"/>
      <c r="F62" s="54"/>
      <c r="G62" s="96"/>
      <c r="H62" s="54"/>
    </row>
    <row r="63" spans="1:9" s="52" customFormat="1" ht="12.75">
      <c r="A63" s="92"/>
      <c r="B63" s="100"/>
      <c r="C63" s="101"/>
      <c r="D63" s="116"/>
      <c r="E63" s="95"/>
      <c r="F63" s="54"/>
      <c r="G63" s="96"/>
      <c r="H63" s="54"/>
    </row>
    <row r="64" spans="1:9" s="52" customFormat="1" ht="12.75">
      <c r="A64" s="92"/>
      <c r="B64" s="100"/>
      <c r="C64" s="101"/>
      <c r="D64" s="102"/>
      <c r="E64" s="95"/>
      <c r="F64" s="54"/>
      <c r="G64" s="96"/>
      <c r="H64" s="54"/>
    </row>
    <row r="65" spans="1:8" ht="13.5" customHeight="1">
      <c r="A65" s="92"/>
      <c r="B65" s="100"/>
      <c r="C65" s="101"/>
      <c r="D65" s="116"/>
      <c r="E65" s="95"/>
    </row>
    <row r="66" spans="1:8" ht="13.5" customHeight="1">
      <c r="A66" s="92"/>
      <c r="B66" s="100"/>
      <c r="C66" s="101"/>
      <c r="D66" s="115"/>
      <c r="E66" s="95"/>
    </row>
    <row r="67" spans="1:8" s="52" customFormat="1" ht="12.75">
      <c r="A67" s="92"/>
      <c r="B67" s="95"/>
      <c r="C67" s="114"/>
      <c r="D67" s="122"/>
      <c r="E67" s="95"/>
      <c r="F67" s="54"/>
      <c r="G67" s="96"/>
      <c r="H67" s="54"/>
    </row>
    <row r="68" spans="1:8" s="52" customFormat="1" ht="12.75">
      <c r="A68" s="92"/>
      <c r="B68" s="95"/>
      <c r="C68" s="114"/>
      <c r="D68" s="114"/>
      <c r="E68" s="95"/>
      <c r="F68" s="54"/>
      <c r="G68" s="96"/>
      <c r="H68" s="54"/>
    </row>
    <row r="69" spans="1:8" s="52" customFormat="1" ht="12.75">
      <c r="A69" s="92"/>
      <c r="B69" s="108"/>
      <c r="C69" s="120"/>
      <c r="D69" s="110"/>
      <c r="E69" s="92"/>
      <c r="F69" s="54"/>
      <c r="G69" s="96"/>
      <c r="H69" s="54"/>
    </row>
    <row r="70" spans="1:8" s="52" customFormat="1" ht="12.75">
      <c r="A70" s="92"/>
      <c r="B70" s="100"/>
      <c r="C70" s="123"/>
      <c r="D70" s="116"/>
      <c r="E70" s="95"/>
      <c r="F70" s="54"/>
      <c r="G70" s="96"/>
      <c r="H70" s="54"/>
    </row>
    <row r="71" spans="1:8" s="52" customFormat="1" ht="12.75">
      <c r="A71" s="92"/>
      <c r="B71" s="100"/>
      <c r="C71" s="123"/>
      <c r="D71" s="116"/>
      <c r="E71" s="95"/>
      <c r="F71" s="54"/>
      <c r="G71" s="96"/>
      <c r="H71" s="54"/>
    </row>
    <row r="72" spans="1:8" s="52" customFormat="1" ht="12.75">
      <c r="A72" s="92"/>
      <c r="B72" s="95"/>
      <c r="C72" s="114"/>
      <c r="D72" s="122"/>
      <c r="E72" s="95"/>
      <c r="F72" s="54"/>
      <c r="G72" s="96"/>
      <c r="H72" s="54"/>
    </row>
    <row r="73" spans="1:8" s="52" customFormat="1" ht="12.75">
      <c r="A73" s="92"/>
      <c r="B73" s="95"/>
      <c r="C73" s="114"/>
      <c r="D73" s="114"/>
      <c r="E73" s="95"/>
      <c r="F73" s="54"/>
      <c r="G73" s="96"/>
      <c r="H73" s="54"/>
    </row>
    <row r="74" spans="1:8" s="52" customFormat="1" ht="12.75">
      <c r="A74" s="92"/>
      <c r="B74" s="108"/>
      <c r="C74" s="120"/>
      <c r="D74" s="110"/>
      <c r="E74" s="92"/>
      <c r="F74" s="54"/>
      <c r="G74" s="96"/>
      <c r="H74" s="54"/>
    </row>
    <row r="75" spans="1:8" ht="13.5" customHeight="1">
      <c r="A75" s="92"/>
      <c r="B75" s="108"/>
      <c r="C75" s="120"/>
      <c r="D75" s="110"/>
      <c r="E75" s="92"/>
    </row>
    <row r="76" spans="1:8" s="52" customFormat="1" ht="12.75">
      <c r="A76" s="92"/>
      <c r="B76" s="100"/>
      <c r="C76" s="123"/>
      <c r="D76" s="115"/>
      <c r="E76" s="95"/>
      <c r="F76" s="54"/>
      <c r="G76" s="96"/>
      <c r="H76" s="54"/>
    </row>
    <row r="77" spans="1:8" s="52" customFormat="1" ht="12.75">
      <c r="A77" s="92"/>
      <c r="B77" s="100"/>
      <c r="C77" s="123"/>
      <c r="D77" s="116"/>
      <c r="E77" s="95"/>
      <c r="F77" s="54"/>
      <c r="G77" s="96"/>
      <c r="H77" s="54"/>
    </row>
    <row r="78" spans="1:8" ht="13.5" customHeight="1">
      <c r="A78" s="92"/>
      <c r="B78" s="100"/>
      <c r="C78" s="123"/>
      <c r="D78" s="115"/>
      <c r="E78" s="95"/>
    </row>
    <row r="79" spans="1:8" ht="13.5" customHeight="1">
      <c r="A79" s="92"/>
      <c r="B79" s="100"/>
      <c r="C79" s="123"/>
      <c r="D79" s="115"/>
      <c r="E79" s="95"/>
    </row>
    <row r="80" spans="1:8" s="52" customFormat="1" ht="12.75">
      <c r="A80" s="92"/>
      <c r="B80" s="100"/>
      <c r="C80" s="123"/>
      <c r="D80" s="115"/>
      <c r="E80" s="95"/>
      <c r="F80" s="54"/>
      <c r="G80" s="96"/>
      <c r="H80" s="54"/>
    </row>
    <row r="81" spans="1:8" s="52" customFormat="1" ht="12.75">
      <c r="A81" s="92"/>
      <c r="B81" s="100"/>
      <c r="C81" s="123"/>
      <c r="D81" s="116"/>
      <c r="E81" s="95"/>
      <c r="F81" s="54"/>
      <c r="G81" s="96"/>
      <c r="H81" s="54"/>
    </row>
    <row r="82" spans="1:8" ht="13.5" customHeight="1">
      <c r="A82" s="92"/>
      <c r="B82" s="95"/>
      <c r="C82" s="114"/>
      <c r="D82" s="114"/>
      <c r="E82" s="95"/>
    </row>
    <row r="83" spans="1:8" ht="13.5" customHeight="1">
      <c r="B83" s="73"/>
      <c r="C83" s="125"/>
      <c r="D83" s="126"/>
      <c r="E83" s="124"/>
    </row>
    <row r="84" spans="1:8" ht="13.5" customHeight="1">
      <c r="B84" s="83"/>
      <c r="C84" s="127"/>
      <c r="D84" s="82"/>
    </row>
    <row r="87" spans="1:8" ht="13.5" customHeight="1">
      <c r="B87" s="73"/>
      <c r="C87" s="125"/>
      <c r="D87" s="126"/>
      <c r="E87" s="124"/>
    </row>
    <row r="88" spans="1:8" ht="13.5" customHeight="1">
      <c r="B88" s="83"/>
      <c r="C88" s="127"/>
      <c r="D88" s="82"/>
    </row>
    <row r="89" spans="1:8" s="52" customFormat="1" ht="12.75">
      <c r="A89" s="124"/>
      <c r="B89" s="72"/>
      <c r="C89" s="53"/>
      <c r="D89" s="128"/>
      <c r="E89" s="72"/>
      <c r="F89" s="54"/>
      <c r="G89" s="96"/>
      <c r="H89" s="54"/>
    </row>
    <row r="90" spans="1:8" ht="13.5" customHeight="1">
      <c r="D90" s="128"/>
    </row>
    <row r="91" spans="1:8" ht="13.5" customHeight="1">
      <c r="D91" s="128"/>
    </row>
    <row r="92" spans="1:8" ht="13.5" customHeight="1">
      <c r="D92" s="128"/>
    </row>
    <row r="93" spans="1:8" ht="13.5" customHeight="1">
      <c r="D93" s="128"/>
    </row>
    <row r="96" spans="1:8" ht="13.5" customHeight="1">
      <c r="B96" s="83"/>
      <c r="C96" s="127"/>
      <c r="D96" s="82"/>
    </row>
    <row r="97" spans="1:9" ht="13.5" customHeight="1">
      <c r="D97" s="129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ht="13.5" customHeight="1">
      <c r="H137" s="53"/>
    </row>
    <row r="138" spans="1:9" ht="13.5" customHeight="1">
      <c r="H138" s="53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7">
    <tabColor rgb="FFFF99CC"/>
  </sheetPr>
  <dimension ref="A1:I34"/>
  <sheetViews>
    <sheetView view="pageBreakPreview" zoomScaleNormal="100" zoomScaleSheetLayoutView="100" workbookViewId="0">
      <selection activeCell="D38" sqref="D38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888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904</v>
      </c>
      <c r="C5" s="9" t="s">
        <v>896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120</v>
      </c>
      <c r="G12" s="1253"/>
      <c r="H12" s="90">
        <f>ROUND(F12*G12,2)</f>
        <v>0</v>
      </c>
      <c r="I12" s="1253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108.59</v>
      </c>
      <c r="G13" s="1253"/>
      <c r="H13" s="90">
        <f>ROUND(F13*G13,2)</f>
        <v>0</v>
      </c>
      <c r="I13" s="1253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120</v>
      </c>
      <c r="G14" s="1253"/>
      <c r="H14" s="90">
        <f>ROUND(F14*G14,2)</f>
        <v>0</v>
      </c>
      <c r="I14" s="1253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SUM(H18:H19)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5.5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30</v>
      </c>
      <c r="G18" s="1261"/>
      <c r="H18" s="245">
        <f>ROUND(F18*G18,2)</f>
        <v>0</v>
      </c>
      <c r="I18" s="1261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5" t="s">
        <v>188</v>
      </c>
      <c r="F19" s="456">
        <v>6.01</v>
      </c>
      <c r="G19" s="1261"/>
      <c r="H19" s="245">
        <f>ROUND(F19*G19,2)</f>
        <v>0</v>
      </c>
      <c r="I19" s="1261"/>
    </row>
    <row r="20" spans="1:9" s="457" customFormat="1">
      <c r="A20" s="368"/>
      <c r="B20" s="466"/>
      <c r="C20" s="465"/>
      <c r="D20" s="467"/>
      <c r="E20" s="468"/>
      <c r="F20" s="469"/>
      <c r="G20" s="470"/>
      <c r="H20" s="470"/>
      <c r="I20" s="470"/>
    </row>
    <row r="21" spans="1:9" s="457" customFormat="1">
      <c r="A21" s="368"/>
      <c r="B21" s="137">
        <v>452311</v>
      </c>
      <c r="C21" s="465"/>
      <c r="D21" s="76" t="s">
        <v>906</v>
      </c>
      <c r="E21" s="468"/>
      <c r="F21" s="469"/>
      <c r="G21" s="470"/>
      <c r="H21" s="80">
        <f>SUM(H23:H25)</f>
        <v>0</v>
      </c>
      <c r="I21" s="470"/>
    </row>
    <row r="22" spans="1:9" s="457" customFormat="1">
      <c r="A22" s="368"/>
      <c r="B22" s="466"/>
      <c r="C22" s="465"/>
      <c r="D22" s="467"/>
      <c r="E22" s="468"/>
      <c r="F22" s="469"/>
      <c r="G22" s="470"/>
      <c r="H22" s="470"/>
      <c r="I22" s="470"/>
    </row>
    <row r="23" spans="1:9" s="457" customFormat="1">
      <c r="A23" s="239">
        <v>6</v>
      </c>
      <c r="B23" s="240"/>
      <c r="C23" s="241" t="s">
        <v>907</v>
      </c>
      <c r="D23" s="242" t="s">
        <v>908</v>
      </c>
      <c r="E23" s="455" t="s">
        <v>180</v>
      </c>
      <c r="F23" s="456">
        <v>1</v>
      </c>
      <c r="G23" s="1261"/>
      <c r="H23" s="245">
        <f>ROUND(F23*G23,2)</f>
        <v>0</v>
      </c>
      <c r="I23" s="1261"/>
    </row>
    <row r="24" spans="1:9" s="457" customFormat="1">
      <c r="A24" s="239">
        <v>7</v>
      </c>
      <c r="B24" s="240"/>
      <c r="C24" s="241" t="s">
        <v>678</v>
      </c>
      <c r="D24" s="242" t="s">
        <v>679</v>
      </c>
      <c r="E24" s="455" t="s">
        <v>180</v>
      </c>
      <c r="F24" s="456">
        <v>1</v>
      </c>
      <c r="G24" s="1261"/>
      <c r="H24" s="245">
        <f>ROUND(F24*G24,2)</f>
        <v>0</v>
      </c>
      <c r="I24" s="1261"/>
    </row>
    <row r="25" spans="1:9">
      <c r="A25" s="84">
        <v>8</v>
      </c>
      <c r="B25" s="458"/>
      <c r="C25" s="459" t="s">
        <v>909</v>
      </c>
      <c r="D25" s="144" t="s">
        <v>910</v>
      </c>
      <c r="E25" s="450" t="s">
        <v>462</v>
      </c>
      <c r="F25" s="451">
        <v>255.72</v>
      </c>
      <c r="G25" s="1253"/>
      <c r="H25" s="90">
        <f t="shared" ref="H25" si="0">ROUND(F25*G25,2)</f>
        <v>0</v>
      </c>
      <c r="I25" s="1253"/>
    </row>
    <row r="26" spans="1:9">
      <c r="A26" s="83"/>
      <c r="B26" s="461"/>
      <c r="C26" s="462"/>
      <c r="D26" s="82"/>
      <c r="F26" s="463"/>
      <c r="G26" s="79"/>
      <c r="H26" s="79"/>
    </row>
    <row r="27" spans="1:9" ht="15">
      <c r="A27" s="92"/>
      <c r="B27" s="100"/>
      <c r="C27" s="101"/>
      <c r="D27" s="103" t="s">
        <v>181</v>
      </c>
      <c r="E27" s="104"/>
      <c r="F27" s="105"/>
      <c r="G27" s="106"/>
      <c r="H27" s="107">
        <f>H10+H16+H21</f>
        <v>0</v>
      </c>
    </row>
    <row r="34" spans="6:6">
      <c r="F34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5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8">
    <tabColor rgb="FFFF99CC"/>
  </sheetPr>
  <dimension ref="A1:I39"/>
  <sheetViews>
    <sheetView view="pageBreakPreview" zoomScaleNormal="100" zoomScaleSheetLayoutView="100" workbookViewId="0">
      <selection activeCell="D33" sqref="D33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889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897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2270.4</v>
      </c>
      <c r="G12" s="1253"/>
      <c r="H12" s="90">
        <f>ROUND(F12*G12,2)</f>
        <v>0</v>
      </c>
      <c r="I12" s="1253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2044.34</v>
      </c>
      <c r="G13" s="1253"/>
      <c r="H13" s="90">
        <f>ROUND(F13*G13,2)</f>
        <v>0</v>
      </c>
      <c r="I13" s="1253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2270.4</v>
      </c>
      <c r="G14" s="1253"/>
      <c r="H14" s="90">
        <f>ROUND(F14*G14,2)</f>
        <v>0</v>
      </c>
      <c r="I14" s="1253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SUM(H18:H19)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5.5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588</v>
      </c>
      <c r="G18" s="1261"/>
      <c r="H18" s="245">
        <f>ROUND(F18*G18,2)</f>
        <v>0</v>
      </c>
      <c r="I18" s="1261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0" t="s">
        <v>188</v>
      </c>
      <c r="F19" s="456">
        <v>120.22</v>
      </c>
      <c r="G19" s="1261"/>
      <c r="H19" s="245">
        <f>ROUND(F19*G19,2)</f>
        <v>0</v>
      </c>
      <c r="I19" s="1261"/>
    </row>
    <row r="20" spans="1:9">
      <c r="A20" s="92"/>
      <c r="B20" s="100"/>
      <c r="C20" s="101"/>
      <c r="D20" s="102"/>
      <c r="E20" s="95"/>
      <c r="F20" s="54"/>
      <c r="G20" s="96"/>
      <c r="H20" s="96"/>
      <c r="I20" s="96"/>
    </row>
    <row r="21" spans="1:9">
      <c r="A21" s="92"/>
      <c r="B21" s="137">
        <v>452311</v>
      </c>
      <c r="C21" s="101"/>
      <c r="D21" s="76" t="s">
        <v>906</v>
      </c>
      <c r="E21" s="95"/>
      <c r="F21" s="54"/>
      <c r="G21" s="96"/>
      <c r="H21" s="80">
        <f>SUM(H23:H25)</f>
        <v>0</v>
      </c>
      <c r="I21" s="96"/>
    </row>
    <row r="22" spans="1:9">
      <c r="A22" s="92"/>
      <c r="B22" s="100"/>
      <c r="C22" s="101"/>
      <c r="D22" s="102"/>
      <c r="E22" s="95"/>
      <c r="F22" s="54"/>
      <c r="G22" s="96"/>
      <c r="H22" s="96"/>
      <c r="I22" s="96"/>
    </row>
    <row r="23" spans="1:9">
      <c r="A23" s="239">
        <v>6</v>
      </c>
      <c r="B23" s="359"/>
      <c r="C23" s="241" t="s">
        <v>907</v>
      </c>
      <c r="D23" s="242" t="s">
        <v>908</v>
      </c>
      <c r="E23" s="455" t="s">
        <v>180</v>
      </c>
      <c r="F23" s="456">
        <v>3</v>
      </c>
      <c r="G23" s="1254"/>
      <c r="H23" s="464">
        <f>ROUND(F23*G23,2)</f>
        <v>0</v>
      </c>
      <c r="I23" s="1254"/>
    </row>
    <row r="24" spans="1:9">
      <c r="A24" s="239">
        <v>7</v>
      </c>
      <c r="B24" s="359"/>
      <c r="C24" s="241" t="s">
        <v>678</v>
      </c>
      <c r="D24" s="242" t="s">
        <v>679</v>
      </c>
      <c r="E24" s="455" t="s">
        <v>180</v>
      </c>
      <c r="F24" s="456">
        <v>1</v>
      </c>
      <c r="G24" s="1254"/>
      <c r="H24" s="464">
        <f>ROUND(F24*G24,2)</f>
        <v>0</v>
      </c>
      <c r="I24" s="1254"/>
    </row>
    <row r="25" spans="1:9">
      <c r="A25" s="84">
        <v>8</v>
      </c>
      <c r="B25" s="458"/>
      <c r="C25" s="459" t="s">
        <v>909</v>
      </c>
      <c r="D25" s="144" t="s">
        <v>910</v>
      </c>
      <c r="E25" s="450" t="s">
        <v>462</v>
      </c>
      <c r="F25" s="451">
        <v>4840.93</v>
      </c>
      <c r="G25" s="1253"/>
      <c r="H25" s="90">
        <f t="shared" ref="H25" si="0">ROUND(F25*G25,2)</f>
        <v>0</v>
      </c>
      <c r="I25" s="1253"/>
    </row>
    <row r="26" spans="1:9">
      <c r="A26" s="83"/>
      <c r="B26" s="461"/>
      <c r="C26" s="462"/>
      <c r="D26" s="82"/>
      <c r="F26" s="463"/>
      <c r="G26" s="79"/>
      <c r="H26" s="79"/>
    </row>
    <row r="27" spans="1:9" ht="15">
      <c r="A27" s="92"/>
      <c r="B27" s="100"/>
      <c r="C27" s="101"/>
      <c r="D27" s="103" t="s">
        <v>181</v>
      </c>
      <c r="E27" s="104"/>
      <c r="F27" s="105"/>
      <c r="G27" s="106"/>
      <c r="H27" s="107">
        <f>H10+H16+H21</f>
        <v>0</v>
      </c>
    </row>
    <row r="31" spans="1:9">
      <c r="B31" s="137"/>
      <c r="C31" s="465"/>
      <c r="D31" s="76"/>
    </row>
    <row r="34" spans="4:6">
      <c r="F34" s="460"/>
    </row>
    <row r="39" spans="4:6">
      <c r="D3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5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>
    <tabColor rgb="FFCCFFFF"/>
  </sheetPr>
  <dimension ref="A1:I169"/>
  <sheetViews>
    <sheetView view="pageBreakPreview" zoomScaleNormal="130" zoomScaleSheetLayoutView="100" workbookViewId="0">
      <selection activeCell="D25" sqref="D25"/>
    </sheetView>
  </sheetViews>
  <sheetFormatPr defaultColWidth="9.140625"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64" customFormat="1" ht="13.5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689" t="s">
        <v>13</v>
      </c>
      <c r="D3" s="1689"/>
      <c r="E3" s="59"/>
      <c r="F3" s="62"/>
      <c r="G3" s="62"/>
      <c r="H3" s="60"/>
    </row>
    <row r="4" spans="1:9">
      <c r="A4" s="65" t="s">
        <v>160</v>
      </c>
      <c r="B4" s="66"/>
      <c r="C4" s="67" t="s">
        <v>14</v>
      </c>
      <c r="D4" s="62"/>
      <c r="E4" s="66"/>
      <c r="F4" s="62"/>
      <c r="G4" s="62"/>
      <c r="H4" s="62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15.5</v>
      </c>
      <c r="G11" s="1253"/>
      <c r="H11" s="90">
        <f>ROUND(F11*G11,2)</f>
        <v>0</v>
      </c>
      <c r="I11" s="1253"/>
    </row>
    <row r="12" spans="1:9" s="81" customFormat="1" ht="25.5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16</v>
      </c>
      <c r="G12" s="1253"/>
      <c r="H12" s="90">
        <f>ROUND(F12*G12,2)</f>
        <v>0</v>
      </c>
      <c r="I12" s="1253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29.2</v>
      </c>
      <c r="G16" s="1253"/>
      <c r="H16" s="90">
        <f>ROUND(F16*G16,2)</f>
        <v>0</v>
      </c>
      <c r="I16" s="1253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66.7</v>
      </c>
      <c r="G17" s="1253"/>
      <c r="H17" s="90">
        <f t="shared" ref="H17:H19" si="0">ROUND(F17*G17,2)</f>
        <v>0</v>
      </c>
      <c r="I17" s="1253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80.2</v>
      </c>
      <c r="G18" s="1253"/>
      <c r="H18" s="90">
        <f t="shared" si="0"/>
        <v>0</v>
      </c>
      <c r="I18" s="1253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122</v>
      </c>
      <c r="G19" s="1253"/>
      <c r="H19" s="90">
        <f t="shared" si="0"/>
        <v>0</v>
      </c>
      <c r="I19" s="1253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5.5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3"/>
      <c r="H23" s="90">
        <f>ROUND(F23*G23,2)</f>
        <v>0</v>
      </c>
      <c r="I23" s="1253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90</v>
      </c>
      <c r="G27" s="1253"/>
      <c r="H27" s="90">
        <f>ROUND(F27*G27,2)</f>
        <v>0</v>
      </c>
      <c r="I27" s="1253"/>
    </row>
    <row r="28" spans="1:9">
      <c r="A28" s="83"/>
      <c r="B28" s="97"/>
      <c r="C28" s="774"/>
      <c r="D28" s="775"/>
      <c r="E28" s="66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1180</v>
      </c>
      <c r="G31" s="1253"/>
      <c r="H31" s="90">
        <f>ROUND(F31*G31,2)</f>
        <v>0</v>
      </c>
      <c r="I31" s="1253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15</v>
      </c>
      <c r="G35" s="1253"/>
      <c r="H35" s="90">
        <f>ROUND(F35*G35,2)</f>
        <v>0</v>
      </c>
      <c r="I35" s="1253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3"/>
      <c r="H36" s="90">
        <f>ROUND(F36*G36,2)</f>
        <v>0</v>
      </c>
      <c r="I36" s="1253"/>
    </row>
    <row r="37" spans="1:9">
      <c r="A37" s="92"/>
      <c r="B37" s="74"/>
      <c r="D37" s="94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5.5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385</v>
      </c>
      <c r="G40" s="1253"/>
      <c r="H40" s="90">
        <f>ROUND(F40*G40,2)</f>
        <v>0</v>
      </c>
      <c r="I40" s="1253"/>
    </row>
    <row r="41" spans="1:9" ht="25.5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3"/>
      <c r="H41" s="90">
        <f t="shared" ref="H41:H43" si="1">ROUND(F41*G41,2)</f>
        <v>0</v>
      </c>
      <c r="I41" s="1253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3"/>
      <c r="H42" s="90">
        <f t="shared" si="1"/>
        <v>0</v>
      </c>
      <c r="I42" s="1253"/>
    </row>
    <row r="43" spans="1:9" ht="25.5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3"/>
      <c r="H43" s="90">
        <f t="shared" si="1"/>
        <v>0</v>
      </c>
      <c r="I43" s="1253"/>
    </row>
    <row r="44" spans="1:9">
      <c r="A44" s="92"/>
      <c r="B44" s="100"/>
      <c r="C44" s="101"/>
      <c r="D44" s="102"/>
      <c r="E44" s="95"/>
      <c r="H44" s="96"/>
    </row>
    <row r="45" spans="1:9" ht="15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75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75">
      <c r="A76" s="92"/>
      <c r="B76" s="117"/>
      <c r="C76" s="118"/>
      <c r="D76" s="102"/>
      <c r="E76" s="119"/>
    </row>
    <row r="77" spans="1:8" ht="15.75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9">
    <tabColor rgb="FFFF99CC"/>
  </sheetPr>
  <dimension ref="A1:I29"/>
  <sheetViews>
    <sheetView view="pageBreakPreview" zoomScaleNormal="100" zoomScaleSheetLayoutView="100" workbookViewId="0">
      <selection activeCell="E28" sqref="E28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890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898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141.6</v>
      </c>
      <c r="G12" s="1253"/>
      <c r="H12" s="90">
        <f>ROUND(F12*G12,2)</f>
        <v>0</v>
      </c>
      <c r="I12" s="1253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127.95</v>
      </c>
      <c r="G13" s="1253"/>
      <c r="H13" s="90">
        <f>ROUND(F13*G13,2)</f>
        <v>0</v>
      </c>
      <c r="I13" s="1253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141.6</v>
      </c>
      <c r="G14" s="1253"/>
      <c r="H14" s="90">
        <f>ROUND(F14*G14,2)</f>
        <v>0</v>
      </c>
      <c r="I14" s="1253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5.5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36</v>
      </c>
      <c r="G18" s="1261"/>
      <c r="H18" s="245">
        <f>ROUND(F18*G18,2)</f>
        <v>0</v>
      </c>
      <c r="I18" s="1261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0" t="s">
        <v>188</v>
      </c>
      <c r="F19" s="456">
        <v>7.17</v>
      </c>
      <c r="G19" s="1261"/>
      <c r="H19" s="245">
        <f>ROUND(F19*G19,2)</f>
        <v>0</v>
      </c>
      <c r="I19" s="1261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301.45999999999998</v>
      </c>
      <c r="G20" s="1253"/>
      <c r="H20" s="90">
        <f t="shared" ref="H20" si="0">ROUND(F20*G20,2)</f>
        <v>0</v>
      </c>
      <c r="I20" s="1253"/>
    </row>
    <row r="21" spans="1:9">
      <c r="A21" s="92"/>
      <c r="B21" s="100"/>
      <c r="C21" s="101"/>
      <c r="D21" s="102"/>
      <c r="E21" s="95"/>
      <c r="F21" s="54"/>
      <c r="G21" s="96"/>
      <c r="H21" s="96"/>
    </row>
    <row r="22" spans="1:9" ht="15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0">
    <tabColor rgb="FFFF99CC"/>
  </sheetPr>
  <dimension ref="A1:I29"/>
  <sheetViews>
    <sheetView view="pageBreakPreview" zoomScaleNormal="100" zoomScaleSheetLayoutView="100" workbookViewId="0">
      <selection activeCell="E26" sqref="E26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891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899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109.2</v>
      </c>
      <c r="G12" s="1253"/>
      <c r="H12" s="90">
        <f>ROUND(F12*G12,2)</f>
        <v>0</v>
      </c>
      <c r="I12" s="1253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99.95</v>
      </c>
      <c r="G13" s="1253"/>
      <c r="H13" s="90">
        <f>ROUND(F13*G13,2)</f>
        <v>0</v>
      </c>
      <c r="I13" s="1253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109.2</v>
      </c>
      <c r="G14" s="1253"/>
      <c r="H14" s="90">
        <f>ROUND(F14*G14,2)</f>
        <v>0</v>
      </c>
      <c r="I14" s="1253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5.5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18</v>
      </c>
      <c r="G18" s="1261"/>
      <c r="H18" s="245">
        <f>ROUND(F18*G18,2)</f>
        <v>0</v>
      </c>
      <c r="I18" s="1261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5" t="s">
        <v>197</v>
      </c>
      <c r="F19" s="456">
        <v>6.01</v>
      </c>
      <c r="G19" s="1261"/>
      <c r="H19" s="245">
        <f>ROUND(F19*G19,2)</f>
        <v>0</v>
      </c>
      <c r="I19" s="1261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230.86</v>
      </c>
      <c r="G20" s="1253"/>
      <c r="H20" s="90">
        <f t="shared" ref="H20" si="0">ROUND(F20*G20,2)</f>
        <v>0</v>
      </c>
      <c r="I20" s="1253"/>
    </row>
    <row r="21" spans="1:9">
      <c r="A21" s="92"/>
      <c r="B21" s="100"/>
      <c r="C21" s="101"/>
      <c r="D21" s="102"/>
      <c r="E21" s="95"/>
      <c r="F21" s="54"/>
      <c r="G21" s="96"/>
      <c r="H21" s="96"/>
    </row>
    <row r="22" spans="1:9" ht="15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1">
    <tabColor rgb="FFFF99CC"/>
  </sheetPr>
  <dimension ref="A1:I29"/>
  <sheetViews>
    <sheetView view="pageBreakPreview" zoomScaleNormal="100" zoomScaleSheetLayoutView="100" workbookViewId="0">
      <selection activeCell="F25" sqref="F25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892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900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109.2</v>
      </c>
      <c r="G12" s="1253"/>
      <c r="H12" s="90">
        <f>ROUND(F12*G12,2)</f>
        <v>0</v>
      </c>
      <c r="I12" s="1253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99.95</v>
      </c>
      <c r="G13" s="1253"/>
      <c r="H13" s="90">
        <f>ROUND(F13*G13,2)</f>
        <v>0</v>
      </c>
      <c r="I13" s="1253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109.2</v>
      </c>
      <c r="G14" s="1253"/>
      <c r="H14" s="90">
        <f>ROUND(F14*G14,2)</f>
        <v>0</v>
      </c>
      <c r="I14" s="1253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5.5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18</v>
      </c>
      <c r="G18" s="1261"/>
      <c r="H18" s="245">
        <f>ROUND(F18*G18,2)</f>
        <v>0</v>
      </c>
      <c r="I18" s="1261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5" t="s">
        <v>197</v>
      </c>
      <c r="F19" s="456">
        <v>6.01</v>
      </c>
      <c r="G19" s="1261"/>
      <c r="H19" s="245">
        <f>ROUND(F19*G19,2)</f>
        <v>0</v>
      </c>
      <c r="I19" s="1261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230.86</v>
      </c>
      <c r="G20" s="1253"/>
      <c r="H20" s="90">
        <f t="shared" ref="H20" si="0">ROUND(F20*G20,2)</f>
        <v>0</v>
      </c>
      <c r="I20" s="1253"/>
    </row>
    <row r="21" spans="1:9">
      <c r="A21" s="83"/>
      <c r="B21" s="461"/>
      <c r="C21" s="462"/>
      <c r="D21" s="82"/>
      <c r="F21" s="463"/>
      <c r="G21" s="79"/>
      <c r="H21" s="79"/>
    </row>
    <row r="22" spans="1:9" ht="15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2">
    <tabColor rgb="FFFF99CC"/>
  </sheetPr>
  <dimension ref="A1:I29"/>
  <sheetViews>
    <sheetView view="pageBreakPreview" zoomScaleNormal="100" zoomScaleSheetLayoutView="100" workbookViewId="0">
      <selection activeCell="H26" sqref="H26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893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1252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120</v>
      </c>
      <c r="G12" s="1253"/>
      <c r="H12" s="90">
        <f>ROUND(F12*G12,2)</f>
        <v>0</v>
      </c>
      <c r="I12" s="1253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108.59</v>
      </c>
      <c r="G13" s="1253"/>
      <c r="H13" s="90">
        <f>ROUND(F13*G13,2)</f>
        <v>0</v>
      </c>
      <c r="I13" s="1253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120</v>
      </c>
      <c r="G14" s="1253"/>
      <c r="H14" s="90">
        <f>ROUND(F14*G14,2)</f>
        <v>0</v>
      </c>
      <c r="I14" s="1253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5.5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30</v>
      </c>
      <c r="G18" s="1261"/>
      <c r="H18" s="245">
        <f>ROUND(F18*G18,2)</f>
        <v>0</v>
      </c>
      <c r="I18" s="1261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0" t="s">
        <v>188</v>
      </c>
      <c r="F19" s="456">
        <v>6.01</v>
      </c>
      <c r="G19" s="1261"/>
      <c r="H19" s="245">
        <f>ROUND(F19*G19,2)</f>
        <v>0</v>
      </c>
      <c r="I19" s="1261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255.41</v>
      </c>
      <c r="G20" s="1253"/>
      <c r="H20" s="90">
        <f t="shared" ref="H20" si="0">ROUND(F20*G20,2)</f>
        <v>0</v>
      </c>
      <c r="I20" s="1253"/>
    </row>
    <row r="21" spans="1:9">
      <c r="A21" s="92"/>
      <c r="B21" s="100"/>
      <c r="C21" s="101"/>
      <c r="D21" s="102"/>
      <c r="E21" s="95"/>
      <c r="F21" s="54"/>
      <c r="G21" s="96"/>
      <c r="H21" s="96"/>
    </row>
    <row r="22" spans="1:9" ht="15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3">
    <tabColor rgb="FFFF99CC"/>
  </sheetPr>
  <dimension ref="A1:I29"/>
  <sheetViews>
    <sheetView view="pageBreakPreview" zoomScaleNormal="100" zoomScaleSheetLayoutView="100" workbookViewId="0">
      <selection activeCell="F24" sqref="F24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894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901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98.4</v>
      </c>
      <c r="G12" s="1253"/>
      <c r="H12" s="90">
        <f>ROUND(F12*G12,2)</f>
        <v>0</v>
      </c>
      <c r="I12" s="1253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88.07</v>
      </c>
      <c r="G13" s="1253"/>
      <c r="H13" s="90">
        <f>ROUND(F13*G13,2)</f>
        <v>0</v>
      </c>
      <c r="I13" s="1253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98.4</v>
      </c>
      <c r="G14" s="1253"/>
      <c r="H14" s="90">
        <f>ROUND(F14*G14,2)</f>
        <v>0</v>
      </c>
      <c r="I14" s="1253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5.5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24</v>
      </c>
      <c r="G18" s="1261"/>
      <c r="H18" s="245">
        <f>ROUND(F18*G18,2)</f>
        <v>0</v>
      </c>
      <c r="I18" s="1261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0" t="s">
        <v>188</v>
      </c>
      <c r="F19" s="456">
        <v>6.01</v>
      </c>
      <c r="G19" s="1261"/>
      <c r="H19" s="245">
        <f>ROUND(F19*G19,2)</f>
        <v>0</v>
      </c>
      <c r="I19" s="1261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209.11</v>
      </c>
      <c r="G20" s="1253"/>
      <c r="H20" s="90">
        <f t="shared" ref="H20" si="0">ROUND(F20*G20,2)</f>
        <v>0</v>
      </c>
      <c r="I20" s="1253"/>
    </row>
    <row r="21" spans="1:9">
      <c r="A21" s="92"/>
      <c r="B21" s="100"/>
      <c r="C21" s="101"/>
      <c r="D21" s="102"/>
      <c r="E21" s="95"/>
      <c r="F21" s="54"/>
      <c r="G21" s="96"/>
      <c r="H21" s="96"/>
    </row>
    <row r="22" spans="1:9" ht="15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4">
    <tabColor rgb="FFFF99CC"/>
  </sheetPr>
  <dimension ref="A1:I29"/>
  <sheetViews>
    <sheetView view="pageBreakPreview" zoomScaleNormal="100" zoomScaleSheetLayoutView="100" workbookViewId="0">
      <selection activeCell="G30" sqref="G30"/>
    </sheetView>
  </sheetViews>
  <sheetFormatPr defaultRowHeight="12.75"/>
  <cols>
    <col min="1" max="1" width="5.28515625" style="8" customWidth="1"/>
    <col min="2" max="2" width="7.5703125" style="256" customWidth="1"/>
    <col min="3" max="3" width="12.7109375" style="8" customWidth="1"/>
    <col min="4" max="4" width="60.7109375" style="8" customWidth="1"/>
    <col min="5" max="5" width="5.28515625" style="256" customWidth="1"/>
    <col min="6" max="6" width="10.7109375" style="8" customWidth="1"/>
    <col min="7" max="7" width="12.7109375" style="8" customWidth="1"/>
    <col min="8" max="8" width="14.7109375" style="8" customWidth="1"/>
    <col min="9" max="9" width="22.7109375" style="6" customWidth="1"/>
    <col min="10" max="16384" width="9.140625" style="6"/>
  </cols>
  <sheetData>
    <row r="1" spans="1:9" ht="13.5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895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902</v>
      </c>
    </row>
    <row r="6" spans="1:9" ht="13.5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98.4</v>
      </c>
      <c r="G12" s="1253"/>
      <c r="H12" s="90">
        <f>ROUND(F12*G12,2)</f>
        <v>0</v>
      </c>
      <c r="I12" s="1253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89.23</v>
      </c>
      <c r="G13" s="1253"/>
      <c r="H13" s="90">
        <f>ROUND(F13*G13,2)</f>
        <v>0</v>
      </c>
      <c r="I13" s="1253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98.4</v>
      </c>
      <c r="G14" s="1253"/>
      <c r="H14" s="90">
        <f>ROUND(F14*G14,2)</f>
        <v>0</v>
      </c>
      <c r="I14" s="1253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5.5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24</v>
      </c>
      <c r="G18" s="1261"/>
      <c r="H18" s="245">
        <f>ROUND(F18*G18,2)</f>
        <v>0</v>
      </c>
      <c r="I18" s="1261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0" t="s">
        <v>188</v>
      </c>
      <c r="F19" s="456">
        <v>4.8600000000000003</v>
      </c>
      <c r="G19" s="1261"/>
      <c r="H19" s="245">
        <f>ROUND(F19*G19,2)</f>
        <v>0</v>
      </c>
      <c r="I19" s="1261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209.36</v>
      </c>
      <c r="G20" s="1253"/>
      <c r="H20" s="90">
        <f t="shared" ref="H20" si="0">ROUND(F20*G20,2)</f>
        <v>0</v>
      </c>
      <c r="I20" s="1253"/>
    </row>
    <row r="21" spans="1:9">
      <c r="A21" s="92"/>
      <c r="B21" s="100"/>
      <c r="C21" s="101"/>
      <c r="D21" s="102"/>
      <c r="E21" s="95"/>
      <c r="F21" s="54"/>
      <c r="G21" s="96"/>
      <c r="H21" s="96"/>
    </row>
    <row r="22" spans="1:9" ht="15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5">
    <tabColor rgb="FFFFFF99"/>
  </sheetPr>
  <dimension ref="A1:I179"/>
  <sheetViews>
    <sheetView view="pageBreakPreview" zoomScaleNormal="100" zoomScaleSheetLayoutView="100" workbookViewId="0">
      <selection activeCell="D38" sqref="D38"/>
    </sheetView>
  </sheetViews>
  <sheetFormatPr defaultColWidth="9.140625" defaultRowHeight="13.5" customHeight="1"/>
  <cols>
    <col min="1" max="1" width="5.7109375" style="124" customWidth="1"/>
    <col min="2" max="2" width="8.7109375" style="72" customWidth="1"/>
    <col min="3" max="3" width="13.7109375" style="53" customWidth="1"/>
    <col min="4" max="4" width="58.7109375" style="53" customWidth="1"/>
    <col min="5" max="5" width="6.28515625" style="72" customWidth="1"/>
    <col min="6" max="6" width="12.5703125" style="54" customWidth="1"/>
    <col min="7" max="7" width="12.7109375" style="96" customWidth="1"/>
    <col min="8" max="8" width="16.7109375" style="54" customWidth="1"/>
    <col min="9" max="9" width="22.7109375" style="51" customWidth="1"/>
    <col min="10" max="16384" width="9.140625" style="51"/>
  </cols>
  <sheetData>
    <row r="1" spans="1:9" s="391" customFormat="1" thickBot="1">
      <c r="A1" s="386" t="s">
        <v>156</v>
      </c>
      <c r="B1" s="387"/>
      <c r="C1" s="388" t="s">
        <v>2</v>
      </c>
      <c r="D1" s="388"/>
      <c r="E1" s="387"/>
      <c r="F1" s="389"/>
      <c r="G1" s="389"/>
      <c r="H1" s="390" t="s">
        <v>157</v>
      </c>
    </row>
    <row r="2" spans="1:9" s="391" customFormat="1" ht="12.75">
      <c r="A2" s="386"/>
      <c r="B2" s="387"/>
      <c r="C2" s="388"/>
      <c r="D2" s="388"/>
      <c r="E2" s="387"/>
      <c r="F2" s="389"/>
      <c r="G2" s="389"/>
      <c r="H2" s="388"/>
    </row>
    <row r="3" spans="1:9" s="391" customFormat="1" ht="12.75">
      <c r="A3" s="386" t="s">
        <v>158</v>
      </c>
      <c r="B3" s="387"/>
      <c r="C3" s="388" t="s">
        <v>108</v>
      </c>
      <c r="D3" s="388"/>
      <c r="E3" s="387"/>
      <c r="F3" s="389"/>
      <c r="G3" s="389"/>
      <c r="H3" s="388"/>
    </row>
    <row r="4" spans="1:9" ht="12.75">
      <c r="A4" s="65" t="s">
        <v>183</v>
      </c>
      <c r="B4" s="392"/>
      <c r="C4" s="393" t="s">
        <v>1299</v>
      </c>
      <c r="D4" s="389"/>
      <c r="E4" s="392"/>
      <c r="F4" s="389"/>
      <c r="G4" s="389"/>
      <c r="H4" s="389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407">
        <v>451111</v>
      </c>
      <c r="C9" s="313"/>
      <c r="D9" s="408" t="s">
        <v>553</v>
      </c>
      <c r="E9" s="77"/>
      <c r="F9" s="78"/>
      <c r="G9" s="79"/>
      <c r="H9" s="80">
        <f>SUM(H11:H16)</f>
        <v>0</v>
      </c>
    </row>
    <row r="10" spans="1:9" ht="13.5" customHeight="1">
      <c r="A10" s="53"/>
      <c r="B10" s="70"/>
      <c r="C10" s="71"/>
      <c r="D10" s="401"/>
      <c r="F10" s="53"/>
      <c r="G10" s="53"/>
      <c r="H10" s="53"/>
    </row>
    <row r="11" spans="1:9" ht="12.75">
      <c r="A11" s="138" t="s">
        <v>173</v>
      </c>
      <c r="B11" s="85"/>
      <c r="C11" s="402" t="s">
        <v>643</v>
      </c>
      <c r="D11" s="397" t="s">
        <v>644</v>
      </c>
      <c r="E11" s="403" t="s">
        <v>188</v>
      </c>
      <c r="F11" s="404">
        <v>600</v>
      </c>
      <c r="G11" s="1253"/>
      <c r="H11" s="90">
        <f>ROUND(F11*G11,2)</f>
        <v>0</v>
      </c>
      <c r="I11" s="1253"/>
    </row>
    <row r="12" spans="1:9" ht="12.75">
      <c r="A12" s="138" t="s">
        <v>177</v>
      </c>
      <c r="B12" s="85"/>
      <c r="C12" s="402" t="s">
        <v>873</v>
      </c>
      <c r="D12" s="397" t="s">
        <v>874</v>
      </c>
      <c r="E12" s="406" t="s">
        <v>197</v>
      </c>
      <c r="F12" s="399">
        <v>1200</v>
      </c>
      <c r="G12" s="1253"/>
      <c r="H12" s="90">
        <f t="shared" ref="H12:H16" si="0">ROUND(F12*G12,2)</f>
        <v>0</v>
      </c>
      <c r="I12" s="1253"/>
    </row>
    <row r="13" spans="1:9" ht="12.75">
      <c r="A13" s="138" t="s">
        <v>191</v>
      </c>
      <c r="B13" s="85"/>
      <c r="C13" s="402" t="s">
        <v>653</v>
      </c>
      <c r="D13" s="397" t="s">
        <v>654</v>
      </c>
      <c r="E13" s="403" t="s">
        <v>176</v>
      </c>
      <c r="F13" s="404">
        <v>221</v>
      </c>
      <c r="G13" s="1253"/>
      <c r="H13" s="90">
        <f t="shared" si="0"/>
        <v>0</v>
      </c>
      <c r="I13" s="1253"/>
    </row>
    <row r="14" spans="1:9" ht="12.75">
      <c r="A14" s="138" t="s">
        <v>194</v>
      </c>
      <c r="B14" s="85"/>
      <c r="C14" s="402" t="s">
        <v>460</v>
      </c>
      <c r="D14" s="397" t="s">
        <v>657</v>
      </c>
      <c r="E14" s="406" t="s">
        <v>462</v>
      </c>
      <c r="F14" s="399">
        <v>1531.6</v>
      </c>
      <c r="G14" s="1253"/>
      <c r="H14" s="90">
        <f t="shared" si="0"/>
        <v>0</v>
      </c>
      <c r="I14" s="1253"/>
    </row>
    <row r="15" spans="1:9" ht="12.75">
      <c r="A15" s="1521" t="s">
        <v>198</v>
      </c>
      <c r="B15" s="1522"/>
      <c r="C15" s="1594" t="s">
        <v>1300</v>
      </c>
      <c r="D15" s="1547" t="s">
        <v>1301</v>
      </c>
      <c r="E15" s="1595" t="s">
        <v>1302</v>
      </c>
      <c r="F15" s="1598">
        <v>92169</v>
      </c>
      <c r="G15" s="1527"/>
      <c r="H15" s="1528">
        <f t="shared" si="0"/>
        <v>0</v>
      </c>
      <c r="I15" s="1527"/>
    </row>
    <row r="16" spans="1:9" ht="12.75">
      <c r="A16" s="138" t="s">
        <v>201</v>
      </c>
      <c r="B16" s="85"/>
      <c r="C16" s="402" t="s">
        <v>1028</v>
      </c>
      <c r="D16" s="397" t="s">
        <v>1303</v>
      </c>
      <c r="E16" s="403" t="s">
        <v>197</v>
      </c>
      <c r="F16" s="404">
        <v>3580</v>
      </c>
      <c r="G16" s="1253"/>
      <c r="H16" s="90">
        <f t="shared" si="0"/>
        <v>0</v>
      </c>
      <c r="I16" s="1253"/>
    </row>
    <row r="17" spans="1:9" ht="12.75">
      <c r="A17" s="53"/>
      <c r="B17" s="70"/>
      <c r="C17" s="71"/>
      <c r="D17" s="71"/>
      <c r="F17" s="53"/>
      <c r="G17" s="53"/>
      <c r="H17" s="53"/>
      <c r="I17" s="53"/>
    </row>
    <row r="18" spans="1:9" s="395" customFormat="1" ht="12.75">
      <c r="A18" s="226"/>
      <c r="B18" s="227">
        <v>452211</v>
      </c>
      <c r="C18" s="228"/>
      <c r="D18" s="229" t="s">
        <v>1357</v>
      </c>
      <c r="E18" s="412"/>
      <c r="F18" s="413"/>
      <c r="G18" s="232"/>
      <c r="H18" s="233">
        <f>SUM(H20:H27)</f>
        <v>0</v>
      </c>
      <c r="I18" s="232"/>
    </row>
    <row r="19" spans="1:9" ht="12.75">
      <c r="A19" s="176"/>
      <c r="B19" s="97"/>
      <c r="C19" s="177"/>
      <c r="D19" s="178"/>
      <c r="E19" s="414"/>
      <c r="F19" s="415"/>
      <c r="G19" s="79"/>
      <c r="H19" s="79"/>
      <c r="I19" s="79"/>
    </row>
    <row r="20" spans="1:9" ht="25.5">
      <c r="A20" s="138" t="s">
        <v>204</v>
      </c>
      <c r="B20" s="416"/>
      <c r="C20" s="438" t="s">
        <v>1304</v>
      </c>
      <c r="D20" s="397" t="s">
        <v>1305</v>
      </c>
      <c r="E20" s="403" t="s">
        <v>188</v>
      </c>
      <c r="F20" s="404">
        <v>264</v>
      </c>
      <c r="G20" s="1253"/>
      <c r="H20" s="90">
        <f>ROUND(F20*G20,2)</f>
        <v>0</v>
      </c>
      <c r="I20" s="1253"/>
    </row>
    <row r="21" spans="1:9" ht="12.75">
      <c r="A21" s="138" t="s">
        <v>207</v>
      </c>
      <c r="B21" s="416"/>
      <c r="C21" s="402" t="s">
        <v>1306</v>
      </c>
      <c r="D21" s="397" t="s">
        <v>1307</v>
      </c>
      <c r="E21" s="403" t="s">
        <v>176</v>
      </c>
      <c r="F21" s="404">
        <v>324</v>
      </c>
      <c r="G21" s="1253"/>
      <c r="H21" s="90">
        <f t="shared" ref="H21:H27" si="1">ROUND(F21*G21,2)</f>
        <v>0</v>
      </c>
      <c r="I21" s="1253"/>
    </row>
    <row r="22" spans="1:9" ht="12.75">
      <c r="A22" s="138" t="s">
        <v>209</v>
      </c>
      <c r="B22" s="416"/>
      <c r="C22" s="438" t="s">
        <v>1308</v>
      </c>
      <c r="D22" s="397" t="s">
        <v>1309</v>
      </c>
      <c r="E22" s="403" t="s">
        <v>180</v>
      </c>
      <c r="F22" s="404">
        <v>5</v>
      </c>
      <c r="G22" s="1253"/>
      <c r="H22" s="90">
        <f t="shared" si="1"/>
        <v>0</v>
      </c>
      <c r="I22" s="1253"/>
    </row>
    <row r="23" spans="1:9" ht="12.75">
      <c r="A23" s="138" t="s">
        <v>211</v>
      </c>
      <c r="B23" s="416"/>
      <c r="C23" s="439" t="s">
        <v>1310</v>
      </c>
      <c r="D23" s="397" t="s">
        <v>1311</v>
      </c>
      <c r="E23" s="403" t="s">
        <v>176</v>
      </c>
      <c r="F23" s="404">
        <v>40</v>
      </c>
      <c r="G23" s="1253"/>
      <c r="H23" s="90">
        <f t="shared" si="1"/>
        <v>0</v>
      </c>
      <c r="I23" s="1253"/>
    </row>
    <row r="24" spans="1:9" ht="25.5">
      <c r="A24" s="138" t="s">
        <v>213</v>
      </c>
      <c r="B24" s="416"/>
      <c r="C24" s="440" t="s">
        <v>1312</v>
      </c>
      <c r="D24" s="397" t="s">
        <v>1313</v>
      </c>
      <c r="E24" s="403" t="s">
        <v>176</v>
      </c>
      <c r="F24" s="404">
        <v>396</v>
      </c>
      <c r="G24" s="1253"/>
      <c r="H24" s="90">
        <f t="shared" si="1"/>
        <v>0</v>
      </c>
      <c r="I24" s="1253"/>
    </row>
    <row r="25" spans="1:9" ht="25.5">
      <c r="A25" s="138" t="s">
        <v>215</v>
      </c>
      <c r="B25" s="416"/>
      <c r="C25" s="402" t="s">
        <v>1314</v>
      </c>
      <c r="D25" s="397" t="s">
        <v>1315</v>
      </c>
      <c r="E25" s="403" t="s">
        <v>197</v>
      </c>
      <c r="F25" s="404">
        <v>40</v>
      </c>
      <c r="G25" s="1253"/>
      <c r="H25" s="90">
        <f t="shared" si="1"/>
        <v>0</v>
      </c>
      <c r="I25" s="1253"/>
    </row>
    <row r="26" spans="1:9" ht="12.75">
      <c r="A26" s="138" t="s">
        <v>217</v>
      </c>
      <c r="B26" s="416"/>
      <c r="C26" s="402" t="s">
        <v>1316</v>
      </c>
      <c r="D26" s="397" t="s">
        <v>1317</v>
      </c>
      <c r="E26" s="403" t="s">
        <v>197</v>
      </c>
      <c r="F26" s="404">
        <v>60</v>
      </c>
      <c r="G26" s="1253"/>
      <c r="H26" s="90">
        <f t="shared" si="1"/>
        <v>0</v>
      </c>
      <c r="I26" s="1253"/>
    </row>
    <row r="27" spans="1:9" ht="12.75">
      <c r="A27" s="138" t="s">
        <v>219</v>
      </c>
      <c r="B27" s="416"/>
      <c r="C27" s="402" t="s">
        <v>1318</v>
      </c>
      <c r="D27" s="397" t="s">
        <v>1319</v>
      </c>
      <c r="E27" s="403" t="s">
        <v>180</v>
      </c>
      <c r="F27" s="404">
        <v>216</v>
      </c>
      <c r="G27" s="1253"/>
      <c r="H27" s="90">
        <f t="shared" si="1"/>
        <v>0</v>
      </c>
      <c r="I27" s="1253"/>
    </row>
    <row r="28" spans="1:9" ht="12.75">
      <c r="A28" s="53"/>
      <c r="B28" s="70"/>
      <c r="C28" s="71"/>
      <c r="D28" s="71"/>
      <c r="F28" s="53"/>
      <c r="G28" s="53"/>
      <c r="H28" s="53"/>
      <c r="I28" s="53"/>
    </row>
    <row r="29" spans="1:9" ht="12.75">
      <c r="A29" s="176"/>
      <c r="B29" s="137">
        <v>452238</v>
      </c>
      <c r="C29" s="177"/>
      <c r="D29" s="408" t="s">
        <v>1358</v>
      </c>
      <c r="E29" s="414"/>
      <c r="F29" s="415"/>
      <c r="G29" s="79"/>
      <c r="H29" s="233">
        <f>H31</f>
        <v>0</v>
      </c>
      <c r="I29" s="79"/>
    </row>
    <row r="30" spans="1:9" ht="12.75">
      <c r="A30" s="176"/>
      <c r="B30" s="97"/>
      <c r="C30" s="177"/>
      <c r="D30" s="204"/>
      <c r="E30" s="414"/>
      <c r="F30" s="415"/>
      <c r="G30" s="79"/>
      <c r="H30" s="79"/>
      <c r="I30" s="79"/>
    </row>
    <row r="31" spans="1:9" s="81" customFormat="1" ht="12.75">
      <c r="A31" s="1521" t="s">
        <v>221</v>
      </c>
      <c r="B31" s="1522"/>
      <c r="C31" s="1594" t="s">
        <v>1320</v>
      </c>
      <c r="D31" s="1547" t="s">
        <v>1321</v>
      </c>
      <c r="E31" s="1595" t="s">
        <v>188</v>
      </c>
      <c r="F31" s="1596">
        <v>21.29</v>
      </c>
      <c r="G31" s="1597"/>
      <c r="H31" s="1528">
        <f>ROUND(F31*G31,2)</f>
        <v>0</v>
      </c>
      <c r="I31" s="1597"/>
    </row>
    <row r="32" spans="1:9" s="81" customFormat="1" ht="12.75">
      <c r="A32" s="176"/>
      <c r="B32" s="97"/>
      <c r="C32" s="427"/>
      <c r="D32" s="428"/>
      <c r="E32" s="414"/>
      <c r="F32" s="422"/>
      <c r="G32" s="423"/>
      <c r="H32" s="424"/>
      <c r="I32" s="423"/>
    </row>
    <row r="33" spans="1:9" s="395" customFormat="1" ht="12.75">
      <c r="A33" s="257"/>
      <c r="B33" s="227" t="s">
        <v>763</v>
      </c>
      <c r="C33" s="75"/>
      <c r="D33" s="229" t="s">
        <v>714</v>
      </c>
      <c r="E33" s="70"/>
      <c r="F33" s="71"/>
      <c r="G33" s="71"/>
      <c r="H33" s="80">
        <f>SUM(H35:H36)</f>
        <v>0</v>
      </c>
      <c r="I33" s="71"/>
    </row>
    <row r="34" spans="1:9" s="425" customFormat="1" ht="12.75">
      <c r="A34" s="176"/>
      <c r="B34" s="97"/>
      <c r="C34" s="420"/>
      <c r="D34" s="430"/>
      <c r="E34" s="414"/>
      <c r="F34" s="422"/>
      <c r="G34" s="423"/>
      <c r="H34" s="424"/>
      <c r="I34" s="423"/>
    </row>
    <row r="35" spans="1:9" ht="25.5">
      <c r="A35" s="138" t="s">
        <v>223</v>
      </c>
      <c r="B35" s="416"/>
      <c r="C35" s="402" t="s">
        <v>1322</v>
      </c>
      <c r="D35" s="426" t="s">
        <v>1323</v>
      </c>
      <c r="E35" s="403" t="s">
        <v>180</v>
      </c>
      <c r="F35" s="404">
        <v>5</v>
      </c>
      <c r="G35" s="1253"/>
      <c r="H35" s="90">
        <f>ROUND(F35*G35,2)</f>
        <v>0</v>
      </c>
      <c r="I35" s="1253"/>
    </row>
    <row r="36" spans="1:9" ht="25.5">
      <c r="A36" s="138" t="s">
        <v>292</v>
      </c>
      <c r="B36" s="416"/>
      <c r="C36" s="409" t="s">
        <v>1324</v>
      </c>
      <c r="D36" s="442" t="s">
        <v>1325</v>
      </c>
      <c r="E36" s="403" t="s">
        <v>1326</v>
      </c>
      <c r="F36" s="404">
        <v>2</v>
      </c>
      <c r="G36" s="1253"/>
      <c r="H36" s="90">
        <f>ROUND(F36*G36,2)</f>
        <v>0</v>
      </c>
      <c r="I36" s="1253"/>
    </row>
    <row r="37" spans="1:9" s="81" customFormat="1" ht="12.75">
      <c r="A37" s="176"/>
      <c r="B37" s="97"/>
      <c r="C37" s="427"/>
      <c r="D37" s="428"/>
      <c r="E37" s="414"/>
      <c r="F37" s="422"/>
      <c r="G37" s="423"/>
      <c r="H37" s="424"/>
      <c r="I37" s="423"/>
    </row>
    <row r="38" spans="1:9" s="395" customFormat="1" ht="12.75">
      <c r="A38" s="257"/>
      <c r="B38" s="137">
        <v>452614</v>
      </c>
      <c r="C38" s="75"/>
      <c r="D38" s="229" t="s">
        <v>639</v>
      </c>
      <c r="E38" s="70"/>
      <c r="F38" s="71"/>
      <c r="G38" s="71"/>
      <c r="H38" s="80">
        <f>SUM(H40:H44)</f>
        <v>0</v>
      </c>
      <c r="I38" s="71"/>
    </row>
    <row r="39" spans="1:9" ht="12.75">
      <c r="A39" s="176"/>
      <c r="B39" s="429"/>
      <c r="C39" s="420"/>
      <c r="D39" s="430"/>
      <c r="E39" s="414"/>
      <c r="F39" s="415"/>
      <c r="G39" s="79"/>
      <c r="H39" s="79"/>
      <c r="I39" s="79"/>
    </row>
    <row r="40" spans="1:9" ht="25.5">
      <c r="A40" s="249">
        <v>18</v>
      </c>
      <c r="B40" s="181"/>
      <c r="C40" s="431" t="s">
        <v>628</v>
      </c>
      <c r="D40" s="397" t="s">
        <v>629</v>
      </c>
      <c r="E40" s="249" t="s">
        <v>197</v>
      </c>
      <c r="F40" s="398">
        <v>168</v>
      </c>
      <c r="G40" s="1259"/>
      <c r="H40" s="399">
        <f>ROUND(F40*G40,2)</f>
        <v>0</v>
      </c>
      <c r="I40" s="1259"/>
    </row>
    <row r="41" spans="1:9" ht="12.75">
      <c r="A41" s="249">
        <v>19</v>
      </c>
      <c r="B41" s="181"/>
      <c r="C41" s="443" t="s">
        <v>1327</v>
      </c>
      <c r="D41" s="397" t="s">
        <v>1328</v>
      </c>
      <c r="E41" s="249" t="s">
        <v>197</v>
      </c>
      <c r="F41" s="261">
        <v>132</v>
      </c>
      <c r="G41" s="1259"/>
      <c r="H41" s="399">
        <f t="shared" ref="H41:H44" si="2">ROUND(F41*G41,2)</f>
        <v>0</v>
      </c>
      <c r="I41" s="1259"/>
    </row>
    <row r="42" spans="1:9" ht="25.5">
      <c r="A42" s="249">
        <v>20</v>
      </c>
      <c r="B42" s="181"/>
      <c r="C42" s="402" t="s">
        <v>1329</v>
      </c>
      <c r="D42" s="397" t="s">
        <v>1330</v>
      </c>
      <c r="E42" s="249" t="s">
        <v>197</v>
      </c>
      <c r="F42" s="261">
        <v>1175</v>
      </c>
      <c r="G42" s="1259"/>
      <c r="H42" s="399">
        <f t="shared" si="2"/>
        <v>0</v>
      </c>
      <c r="I42" s="1259"/>
    </row>
    <row r="43" spans="1:9" ht="12.75">
      <c r="A43" s="249">
        <v>21</v>
      </c>
      <c r="B43" s="181"/>
      <c r="C43" s="409" t="s">
        <v>1331</v>
      </c>
      <c r="D43" s="411" t="s">
        <v>1332</v>
      </c>
      <c r="E43" s="249" t="s">
        <v>197</v>
      </c>
      <c r="F43" s="261">
        <v>1175</v>
      </c>
      <c r="G43" s="1259"/>
      <c r="H43" s="399">
        <f t="shared" si="2"/>
        <v>0</v>
      </c>
      <c r="I43" s="1259"/>
    </row>
    <row r="44" spans="1:9" ht="25.5">
      <c r="A44" s="249">
        <v>22</v>
      </c>
      <c r="B44" s="181"/>
      <c r="C44" s="431" t="s">
        <v>1333</v>
      </c>
      <c r="D44" s="397" t="s">
        <v>629</v>
      </c>
      <c r="E44" s="249" t="s">
        <v>197</v>
      </c>
      <c r="F44" s="398">
        <v>108</v>
      </c>
      <c r="G44" s="1259"/>
      <c r="H44" s="399">
        <f t="shared" si="2"/>
        <v>0</v>
      </c>
      <c r="I44" s="1259"/>
    </row>
    <row r="45" spans="1:9" ht="12.75">
      <c r="A45" s="53"/>
      <c r="B45" s="70"/>
      <c r="C45" s="71"/>
      <c r="D45" s="71"/>
      <c r="F45" s="53"/>
      <c r="G45" s="53"/>
      <c r="H45" s="53"/>
      <c r="I45" s="53"/>
    </row>
    <row r="46" spans="1:9" s="81" customFormat="1" ht="12.75">
      <c r="A46" s="73"/>
      <c r="B46" s="444" t="s">
        <v>1334</v>
      </c>
      <c r="C46" s="313"/>
      <c r="D46" s="408" t="s">
        <v>640</v>
      </c>
      <c r="E46" s="77"/>
      <c r="F46" s="78"/>
      <c r="G46" s="79"/>
      <c r="H46" s="80">
        <f>SUM(H48:H54)</f>
        <v>0</v>
      </c>
      <c r="I46" s="79"/>
    </row>
    <row r="47" spans="1:9" s="81" customFormat="1" ht="12.75">
      <c r="A47" s="82"/>
      <c r="B47" s="83"/>
      <c r="C47" s="82"/>
      <c r="D47" s="445"/>
      <c r="E47" s="83"/>
      <c r="F47" s="82"/>
      <c r="G47" s="82"/>
      <c r="H47" s="82"/>
      <c r="I47" s="82"/>
    </row>
    <row r="48" spans="1:9" s="81" customFormat="1" ht="12.75">
      <c r="A48" s="84">
        <v>23</v>
      </c>
      <c r="B48" s="84"/>
      <c r="C48" s="402" t="s">
        <v>1335</v>
      </c>
      <c r="D48" s="397" t="s">
        <v>1336</v>
      </c>
      <c r="E48" s="84" t="s">
        <v>188</v>
      </c>
      <c r="F48" s="405">
        <v>83</v>
      </c>
      <c r="G48" s="1257"/>
      <c r="H48" s="399">
        <f>ROUND(F48*G48,2)</f>
        <v>0</v>
      </c>
      <c r="I48" s="1257"/>
    </row>
    <row r="49" spans="1:9" s="81" customFormat="1" ht="12.75">
      <c r="A49" s="138" t="s">
        <v>488</v>
      </c>
      <c r="B49" s="85"/>
      <c r="C49" s="402" t="s">
        <v>1337</v>
      </c>
      <c r="D49" s="397" t="s">
        <v>1338</v>
      </c>
      <c r="E49" s="403" t="s">
        <v>197</v>
      </c>
      <c r="F49" s="447">
        <v>328.5</v>
      </c>
      <c r="G49" s="1256"/>
      <c r="H49" s="399">
        <f t="shared" ref="H49:H54" si="3">ROUND(F49*G49,2)</f>
        <v>0</v>
      </c>
      <c r="I49" s="1256"/>
    </row>
    <row r="50" spans="1:9" s="81" customFormat="1" ht="25.5">
      <c r="A50" s="138" t="s">
        <v>491</v>
      </c>
      <c r="B50" s="85"/>
      <c r="C50" s="402" t="s">
        <v>1339</v>
      </c>
      <c r="D50" s="397" t="s">
        <v>1340</v>
      </c>
      <c r="E50" s="403" t="s">
        <v>462</v>
      </c>
      <c r="F50" s="447">
        <v>9.9600000000000009</v>
      </c>
      <c r="G50" s="1256"/>
      <c r="H50" s="399">
        <f t="shared" si="3"/>
        <v>0</v>
      </c>
      <c r="I50" s="1256"/>
    </row>
    <row r="51" spans="1:9" s="81" customFormat="1" ht="25.5">
      <c r="A51" s="138" t="s">
        <v>494</v>
      </c>
      <c r="B51" s="85"/>
      <c r="C51" s="402" t="s">
        <v>1341</v>
      </c>
      <c r="D51" s="397" t="s">
        <v>1342</v>
      </c>
      <c r="E51" s="403" t="s">
        <v>188</v>
      </c>
      <c r="F51" s="441">
        <v>66.900000000000006</v>
      </c>
      <c r="G51" s="1256"/>
      <c r="H51" s="399">
        <f t="shared" si="3"/>
        <v>0</v>
      </c>
      <c r="I51" s="1256"/>
    </row>
    <row r="52" spans="1:9" ht="25.5">
      <c r="A52" s="138" t="s">
        <v>497</v>
      </c>
      <c r="B52" s="85"/>
      <c r="C52" s="402" t="s">
        <v>1343</v>
      </c>
      <c r="D52" s="397" t="s">
        <v>1344</v>
      </c>
      <c r="E52" s="403" t="s">
        <v>188</v>
      </c>
      <c r="F52" s="441">
        <v>352</v>
      </c>
      <c r="G52" s="1256"/>
      <c r="H52" s="399">
        <f t="shared" si="3"/>
        <v>0</v>
      </c>
      <c r="I52" s="1256"/>
    </row>
    <row r="53" spans="1:9" s="81" customFormat="1" ht="25.5">
      <c r="A53" s="84">
        <v>28</v>
      </c>
      <c r="B53" s="84"/>
      <c r="C53" s="402" t="s">
        <v>1345</v>
      </c>
      <c r="D53" s="397" t="s">
        <v>1346</v>
      </c>
      <c r="E53" s="403" t="s">
        <v>197</v>
      </c>
      <c r="F53" s="405">
        <v>82.8</v>
      </c>
      <c r="G53" s="1257"/>
      <c r="H53" s="399">
        <f t="shared" si="3"/>
        <v>0</v>
      </c>
      <c r="I53" s="1257"/>
    </row>
    <row r="54" spans="1:9" s="81" customFormat="1" ht="25.5">
      <c r="A54" s="138" t="s">
        <v>620</v>
      </c>
      <c r="B54" s="85"/>
      <c r="C54" s="402" t="s">
        <v>1347</v>
      </c>
      <c r="D54" s="397" t="s">
        <v>1348</v>
      </c>
      <c r="E54" s="403" t="s">
        <v>462</v>
      </c>
      <c r="F54" s="447">
        <v>36.78</v>
      </c>
      <c r="G54" s="1256"/>
      <c r="H54" s="399">
        <f t="shared" si="3"/>
        <v>0</v>
      </c>
      <c r="I54" s="1256"/>
    </row>
    <row r="55" spans="1:9" ht="12.75">
      <c r="A55" s="176"/>
      <c r="B55" s="97"/>
      <c r="C55" s="177"/>
      <c r="D55" s="178"/>
      <c r="E55" s="414"/>
      <c r="F55" s="415"/>
      <c r="G55" s="79"/>
      <c r="H55" s="79"/>
      <c r="I55" s="79"/>
    </row>
    <row r="56" spans="1:9" ht="12.75">
      <c r="A56" s="176"/>
      <c r="B56" s="137">
        <v>454100</v>
      </c>
      <c r="C56" s="177"/>
      <c r="D56" s="408" t="s">
        <v>1359</v>
      </c>
      <c r="E56" s="414"/>
      <c r="F56" s="415"/>
      <c r="G56" s="79"/>
      <c r="H56" s="233">
        <f>H58</f>
        <v>0</v>
      </c>
      <c r="I56" s="79"/>
    </row>
    <row r="57" spans="1:9" ht="12.75">
      <c r="A57" s="176"/>
      <c r="B57" s="97"/>
      <c r="C57" s="177"/>
      <c r="D57" s="204"/>
      <c r="E57" s="414"/>
      <c r="F57" s="415"/>
      <c r="G57" s="79"/>
      <c r="H57" s="79"/>
      <c r="I57" s="79"/>
    </row>
    <row r="58" spans="1:9" ht="25.5">
      <c r="A58" s="138" t="s">
        <v>621</v>
      </c>
      <c r="B58" s="85"/>
      <c r="C58" s="402" t="s">
        <v>1349</v>
      </c>
      <c r="D58" s="397" t="s">
        <v>1350</v>
      </c>
      <c r="E58" s="403" t="s">
        <v>197</v>
      </c>
      <c r="F58" s="441">
        <v>2405</v>
      </c>
      <c r="G58" s="1256"/>
      <c r="H58" s="399">
        <f>ROUND(F58*G58,2)</f>
        <v>0</v>
      </c>
      <c r="I58" s="1256"/>
    </row>
    <row r="59" spans="1:9" ht="12.75">
      <c r="A59" s="176"/>
      <c r="B59" s="97"/>
      <c r="C59" s="177"/>
      <c r="D59" s="178"/>
      <c r="E59" s="414"/>
      <c r="F59" s="415"/>
      <c r="G59" s="79"/>
      <c r="H59" s="79"/>
      <c r="I59" s="79"/>
    </row>
    <row r="60" spans="1:9" s="395" customFormat="1" ht="12.75">
      <c r="A60" s="257"/>
      <c r="B60" s="137">
        <v>454420</v>
      </c>
      <c r="C60" s="75"/>
      <c r="D60" s="229" t="s">
        <v>1360</v>
      </c>
      <c r="E60" s="70"/>
      <c r="F60" s="71"/>
      <c r="G60" s="71"/>
      <c r="H60" s="80">
        <f>SUM(H62:H64)</f>
        <v>0</v>
      </c>
      <c r="I60" s="71"/>
    </row>
    <row r="61" spans="1:9" ht="12.75">
      <c r="A61" s="92"/>
      <c r="B61" s="137"/>
      <c r="C61" s="75"/>
      <c r="D61" s="76"/>
      <c r="F61" s="53"/>
      <c r="G61" s="53"/>
      <c r="H61" s="53"/>
      <c r="I61" s="53"/>
    </row>
    <row r="62" spans="1:9" ht="25.5">
      <c r="A62" s="138" t="s">
        <v>624</v>
      </c>
      <c r="B62" s="85"/>
      <c r="C62" s="402" t="s">
        <v>1351</v>
      </c>
      <c r="D62" s="397" t="s">
        <v>1352</v>
      </c>
      <c r="E62" s="403" t="s">
        <v>197</v>
      </c>
      <c r="F62" s="404">
        <v>352</v>
      </c>
      <c r="G62" s="1256"/>
      <c r="H62" s="448">
        <f>ROUND(F62*G62,2)</f>
        <v>0</v>
      </c>
      <c r="I62" s="1256"/>
    </row>
    <row r="63" spans="1:9" ht="25.5">
      <c r="A63" s="138" t="s">
        <v>627</v>
      </c>
      <c r="B63" s="85"/>
      <c r="C63" s="402" t="s">
        <v>1353</v>
      </c>
      <c r="D63" s="397" t="s">
        <v>1354</v>
      </c>
      <c r="E63" s="403" t="s">
        <v>197</v>
      </c>
      <c r="F63" s="404">
        <v>2405</v>
      </c>
      <c r="G63" s="1256"/>
      <c r="H63" s="448">
        <f t="shared" ref="H63:H64" si="4">ROUND(F63*G63,2)</f>
        <v>0</v>
      </c>
      <c r="I63" s="1256"/>
    </row>
    <row r="64" spans="1:9" ht="12.75">
      <c r="A64" s="138" t="s">
        <v>630</v>
      </c>
      <c r="B64" s="85"/>
      <c r="C64" s="402" t="s">
        <v>1355</v>
      </c>
      <c r="D64" s="397" t="s">
        <v>1356</v>
      </c>
      <c r="E64" s="403" t="s">
        <v>197</v>
      </c>
      <c r="F64" s="404">
        <v>70</v>
      </c>
      <c r="G64" s="1256"/>
      <c r="H64" s="448">
        <f t="shared" si="4"/>
        <v>0</v>
      </c>
      <c r="I64" s="1256"/>
    </row>
    <row r="65" spans="1:8" ht="12.75">
      <c r="A65" s="176"/>
      <c r="B65" s="97"/>
      <c r="C65" s="177"/>
      <c r="D65" s="430"/>
      <c r="E65" s="414"/>
      <c r="F65" s="437"/>
      <c r="G65" s="423"/>
      <c r="H65" s="423"/>
    </row>
    <row r="66" spans="1:8" ht="15">
      <c r="A66" s="92"/>
      <c r="B66" s="95"/>
      <c r="C66" s="114"/>
      <c r="D66" s="103" t="s">
        <v>181</v>
      </c>
      <c r="E66" s="104"/>
      <c r="F66" s="105"/>
      <c r="G66" s="106"/>
      <c r="H66" s="107">
        <f>H60+H56++H46+H38+H33+H29+H18+H9</f>
        <v>0</v>
      </c>
    </row>
    <row r="67" spans="1:8" ht="12.75">
      <c r="A67" s="92"/>
      <c r="B67" s="108"/>
      <c r="C67" s="109"/>
      <c r="D67" s="110"/>
      <c r="E67" s="92"/>
    </row>
    <row r="68" spans="1:8" ht="12.75">
      <c r="A68" s="92"/>
      <c r="B68" s="108"/>
      <c r="C68" s="109"/>
      <c r="E68" s="95"/>
    </row>
    <row r="69" spans="1:8" ht="12.75">
      <c r="A69" s="92"/>
      <c r="B69" s="108"/>
      <c r="C69" s="109"/>
      <c r="D69" s="110"/>
      <c r="E69" s="95"/>
    </row>
    <row r="70" spans="1:8" s="52" customFormat="1" ht="12.75" customHeight="1">
      <c r="A70" s="92"/>
      <c r="B70" s="108"/>
      <c r="C70" s="109"/>
      <c r="D70" s="110"/>
      <c r="E70" s="95"/>
      <c r="F70" s="54"/>
      <c r="G70" s="96"/>
      <c r="H70" s="54"/>
    </row>
    <row r="71" spans="1:8" s="52" customFormat="1" ht="12.75">
      <c r="A71" s="92"/>
      <c r="B71" s="108"/>
      <c r="C71" s="109"/>
      <c r="D71" s="110"/>
      <c r="E71" s="95"/>
      <c r="F71" s="54"/>
      <c r="G71" s="96"/>
      <c r="H71" s="54"/>
    </row>
    <row r="72" spans="1:8" ht="12.75">
      <c r="A72" s="92"/>
      <c r="B72" s="108"/>
      <c r="C72" s="109"/>
      <c r="D72" s="110"/>
      <c r="E72" s="95"/>
    </row>
    <row r="73" spans="1:8" s="52" customFormat="1" ht="12.75" customHeight="1">
      <c r="A73" s="92"/>
      <c r="B73" s="108"/>
      <c r="C73" s="109"/>
      <c r="D73" s="110"/>
      <c r="E73" s="95"/>
      <c r="F73" s="54"/>
      <c r="G73" s="96"/>
      <c r="H73" s="54"/>
    </row>
    <row r="74" spans="1:8" ht="12.75">
      <c r="A74" s="92"/>
      <c r="B74" s="100"/>
      <c r="C74" s="101"/>
      <c r="D74" s="116"/>
      <c r="E74" s="95"/>
    </row>
    <row r="75" spans="1:8" ht="12.75">
      <c r="A75" s="92"/>
      <c r="B75" s="100"/>
      <c r="C75" s="101"/>
      <c r="D75" s="116"/>
      <c r="E75" s="95"/>
    </row>
    <row r="76" spans="1:8" ht="12.75">
      <c r="A76" s="92"/>
      <c r="B76" s="100"/>
      <c r="C76" s="101"/>
      <c r="D76" s="116"/>
      <c r="E76" s="95"/>
    </row>
    <row r="77" spans="1:8" ht="15.75">
      <c r="A77" s="92"/>
      <c r="B77" s="117"/>
      <c r="C77" s="118"/>
      <c r="D77" s="102"/>
      <c r="E77" s="119"/>
    </row>
    <row r="78" spans="1:8" ht="12.75">
      <c r="A78" s="92"/>
      <c r="B78" s="108"/>
      <c r="C78" s="120"/>
      <c r="D78" s="110"/>
      <c r="E78" s="92"/>
    </row>
    <row r="79" spans="1:8" s="52" customFormat="1" ht="12.75" customHeight="1">
      <c r="A79" s="92"/>
      <c r="B79" s="100"/>
      <c r="C79" s="101"/>
      <c r="D79" s="115"/>
      <c r="E79" s="95"/>
      <c r="F79" s="54"/>
      <c r="G79" s="96"/>
      <c r="H79" s="54"/>
    </row>
    <row r="80" spans="1:8" s="52" customFormat="1" ht="12.75" customHeight="1">
      <c r="A80" s="92"/>
      <c r="B80" s="117"/>
      <c r="C80" s="118"/>
      <c r="D80" s="102"/>
      <c r="E80" s="119"/>
      <c r="F80" s="54"/>
      <c r="G80" s="96"/>
      <c r="H80" s="54"/>
    </row>
    <row r="81" spans="1:9" ht="12.75">
      <c r="A81" s="92"/>
      <c r="B81" s="100"/>
      <c r="C81" s="101"/>
      <c r="D81" s="102"/>
      <c r="E81" s="95"/>
    </row>
    <row r="82" spans="1:9" ht="12.75">
      <c r="A82" s="92"/>
      <c r="B82" s="100"/>
      <c r="C82" s="101"/>
      <c r="D82" s="102"/>
      <c r="E82" s="95"/>
    </row>
    <row r="83" spans="1:9" s="54" customFormat="1" ht="12.75">
      <c r="A83" s="92"/>
      <c r="B83" s="100"/>
      <c r="C83" s="101"/>
      <c r="D83" s="116"/>
      <c r="E83" s="95"/>
      <c r="G83" s="96"/>
      <c r="I83" s="51"/>
    </row>
    <row r="84" spans="1:9" s="54" customFormat="1" ht="12.75">
      <c r="A84" s="92"/>
      <c r="B84" s="100"/>
      <c r="C84" s="101"/>
      <c r="D84" s="116"/>
      <c r="E84" s="95"/>
      <c r="G84" s="96"/>
      <c r="I84" s="51"/>
    </row>
    <row r="85" spans="1:9" s="54" customFormat="1" ht="12.75">
      <c r="A85" s="92"/>
      <c r="B85" s="100"/>
      <c r="C85" s="101"/>
      <c r="D85" s="116"/>
      <c r="E85" s="95"/>
      <c r="G85" s="96"/>
      <c r="I85" s="51"/>
    </row>
    <row r="86" spans="1:9" s="54" customFormat="1" ht="15.75">
      <c r="A86" s="92"/>
      <c r="B86" s="117"/>
      <c r="C86" s="118"/>
      <c r="D86" s="102"/>
      <c r="E86" s="119"/>
      <c r="G86" s="96"/>
      <c r="I86" s="51"/>
    </row>
    <row r="87" spans="1:9" s="54" customFormat="1" ht="15.75">
      <c r="A87" s="92"/>
      <c r="B87" s="117"/>
      <c r="C87" s="118"/>
      <c r="D87" s="121"/>
      <c r="E87" s="119"/>
      <c r="G87" s="96"/>
      <c r="I87" s="51"/>
    </row>
    <row r="88" spans="1:9" s="54" customFormat="1" ht="12.75">
      <c r="A88" s="92"/>
      <c r="B88" s="100"/>
      <c r="C88" s="101"/>
      <c r="D88" s="115"/>
      <c r="E88" s="95"/>
      <c r="G88" s="96"/>
      <c r="I88" s="51"/>
    </row>
    <row r="89" spans="1:9" s="54" customFormat="1" ht="12.75">
      <c r="A89" s="92"/>
      <c r="B89" s="100"/>
      <c r="C89" s="101"/>
      <c r="D89" s="102"/>
      <c r="E89" s="95"/>
      <c r="G89" s="96"/>
      <c r="I89" s="51"/>
    </row>
    <row r="90" spans="1:9" s="54" customFormat="1" ht="12.75">
      <c r="A90" s="92"/>
      <c r="B90" s="100"/>
      <c r="C90" s="101"/>
      <c r="D90" s="102"/>
      <c r="E90" s="95"/>
      <c r="G90" s="96"/>
      <c r="I90" s="51"/>
    </row>
    <row r="91" spans="1:9" s="54" customFormat="1" ht="12.75">
      <c r="A91" s="92"/>
      <c r="B91" s="100"/>
      <c r="C91" s="101"/>
      <c r="D91" s="116"/>
      <c r="E91" s="95"/>
      <c r="G91" s="96"/>
      <c r="I91" s="51"/>
    </row>
    <row r="92" spans="1:9" s="54" customFormat="1" ht="12.75">
      <c r="A92" s="92"/>
      <c r="B92" s="100"/>
      <c r="C92" s="101"/>
      <c r="D92" s="116"/>
      <c r="E92" s="95"/>
      <c r="G92" s="96"/>
      <c r="I92" s="51"/>
    </row>
    <row r="93" spans="1:9" s="54" customFormat="1" ht="12.75">
      <c r="A93" s="92"/>
      <c r="B93" s="100"/>
      <c r="C93" s="101"/>
      <c r="D93" s="116"/>
      <c r="E93" s="95"/>
      <c r="G93" s="96"/>
      <c r="I93" s="51"/>
    </row>
    <row r="94" spans="1:9" s="54" customFormat="1" ht="12.75">
      <c r="A94" s="92"/>
      <c r="B94" s="100"/>
      <c r="C94" s="101"/>
      <c r="D94" s="102"/>
      <c r="E94" s="95"/>
      <c r="G94" s="96"/>
      <c r="I94" s="51"/>
    </row>
    <row r="95" spans="1:9" s="54" customFormat="1" ht="12.75">
      <c r="A95" s="92"/>
      <c r="B95" s="100"/>
      <c r="C95" s="101"/>
      <c r="D95" s="116"/>
      <c r="E95" s="95"/>
      <c r="G95" s="96"/>
      <c r="I95" s="51"/>
    </row>
    <row r="96" spans="1:9" s="54" customFormat="1" ht="12.75">
      <c r="A96" s="92"/>
      <c r="B96" s="100"/>
      <c r="C96" s="101"/>
      <c r="D96" s="115"/>
      <c r="E96" s="95"/>
      <c r="G96" s="96"/>
      <c r="I96" s="51"/>
    </row>
    <row r="97" spans="1:9" s="54" customFormat="1" ht="13.5" customHeight="1">
      <c r="A97" s="92"/>
      <c r="B97" s="100"/>
      <c r="C97" s="101"/>
      <c r="D97" s="102"/>
      <c r="E97" s="95"/>
      <c r="G97" s="96"/>
      <c r="I97" s="51"/>
    </row>
    <row r="98" spans="1:9" s="54" customFormat="1" ht="13.5" customHeight="1">
      <c r="A98" s="92"/>
      <c r="B98" s="100"/>
      <c r="C98" s="101"/>
      <c r="D98" s="116"/>
      <c r="E98" s="95"/>
      <c r="G98" s="96"/>
      <c r="I98" s="51"/>
    </row>
    <row r="99" spans="1:9" s="52" customFormat="1" ht="12.75">
      <c r="A99" s="92"/>
      <c r="B99" s="100"/>
      <c r="C99" s="101"/>
      <c r="D99" s="116"/>
      <c r="E99" s="95"/>
      <c r="F99" s="54"/>
      <c r="G99" s="96"/>
      <c r="H99" s="54"/>
    </row>
    <row r="100" spans="1:9" s="52" customFormat="1" ht="12.75">
      <c r="A100" s="92"/>
      <c r="B100" s="100"/>
      <c r="C100" s="101"/>
      <c r="D100" s="116"/>
      <c r="E100" s="95"/>
      <c r="F100" s="54"/>
      <c r="G100" s="96"/>
      <c r="H100" s="54"/>
    </row>
    <row r="101" spans="1:9" s="52" customFormat="1" ht="12.75">
      <c r="A101" s="92"/>
      <c r="B101" s="100"/>
      <c r="C101" s="101"/>
      <c r="D101" s="102"/>
      <c r="E101" s="95"/>
      <c r="F101" s="54"/>
      <c r="G101" s="96"/>
      <c r="H101" s="54"/>
    </row>
    <row r="102" spans="1:9" ht="13.5" customHeight="1">
      <c r="A102" s="92"/>
      <c r="B102" s="100"/>
      <c r="C102" s="101"/>
      <c r="D102" s="116"/>
      <c r="E102" s="95"/>
    </row>
    <row r="103" spans="1:9" ht="13.5" customHeight="1">
      <c r="A103" s="92"/>
      <c r="B103" s="100"/>
      <c r="C103" s="101"/>
      <c r="D103" s="115"/>
      <c r="E103" s="95"/>
    </row>
    <row r="104" spans="1:9" s="52" customFormat="1" ht="12.75">
      <c r="A104" s="92"/>
      <c r="B104" s="95"/>
      <c r="C104" s="114"/>
      <c r="D104" s="122"/>
      <c r="E104" s="95"/>
      <c r="F104" s="54"/>
      <c r="G104" s="96"/>
      <c r="H104" s="54"/>
    </row>
    <row r="105" spans="1:9" s="52" customFormat="1" ht="12.75">
      <c r="A105" s="92"/>
      <c r="B105" s="95"/>
      <c r="C105" s="114"/>
      <c r="D105" s="114"/>
      <c r="E105" s="95"/>
      <c r="F105" s="54"/>
      <c r="G105" s="96"/>
      <c r="H105" s="54"/>
    </row>
    <row r="106" spans="1:9" s="52" customFormat="1" ht="12.75">
      <c r="A106" s="92"/>
      <c r="B106" s="108"/>
      <c r="C106" s="120"/>
      <c r="D106" s="110"/>
      <c r="E106" s="92"/>
      <c r="F106" s="54"/>
      <c r="G106" s="96"/>
      <c r="H106" s="54"/>
    </row>
    <row r="107" spans="1:9" s="52" customFormat="1" ht="12.75">
      <c r="A107" s="92"/>
      <c r="B107" s="100"/>
      <c r="C107" s="123"/>
      <c r="D107" s="116"/>
      <c r="E107" s="95"/>
      <c r="F107" s="54"/>
      <c r="G107" s="96"/>
      <c r="H107" s="54"/>
    </row>
    <row r="108" spans="1:9" s="52" customFormat="1" ht="12.75">
      <c r="A108" s="92"/>
      <c r="B108" s="100"/>
      <c r="C108" s="123"/>
      <c r="D108" s="116"/>
      <c r="E108" s="95"/>
      <c r="F108" s="54"/>
      <c r="G108" s="96"/>
      <c r="H108" s="54"/>
    </row>
    <row r="109" spans="1:9" s="52" customFormat="1" ht="12.75">
      <c r="A109" s="92"/>
      <c r="B109" s="95"/>
      <c r="C109" s="114"/>
      <c r="D109" s="122"/>
      <c r="E109" s="95"/>
      <c r="F109" s="54"/>
      <c r="G109" s="96"/>
      <c r="H109" s="54"/>
    </row>
    <row r="110" spans="1:9" s="52" customFormat="1" ht="12.75">
      <c r="A110" s="92"/>
      <c r="B110" s="95"/>
      <c r="C110" s="114"/>
      <c r="D110" s="114"/>
      <c r="E110" s="95"/>
      <c r="F110" s="54"/>
      <c r="G110" s="96"/>
      <c r="H110" s="54"/>
    </row>
    <row r="111" spans="1:9" s="52" customFormat="1" ht="12.75">
      <c r="A111" s="92"/>
      <c r="B111" s="108"/>
      <c r="C111" s="120"/>
      <c r="D111" s="110"/>
      <c r="E111" s="92"/>
      <c r="F111" s="54"/>
      <c r="G111" s="96"/>
      <c r="H111" s="54"/>
    </row>
    <row r="112" spans="1:9" ht="13.5" customHeight="1">
      <c r="A112" s="92"/>
      <c r="B112" s="108"/>
      <c r="C112" s="120"/>
      <c r="D112" s="110"/>
      <c r="E112" s="92"/>
    </row>
    <row r="113" spans="1:8" s="52" customFormat="1" ht="12.75">
      <c r="A113" s="92"/>
      <c r="B113" s="100"/>
      <c r="C113" s="123"/>
      <c r="D113" s="115"/>
      <c r="E113" s="95"/>
      <c r="F113" s="54"/>
      <c r="G113" s="96"/>
      <c r="H113" s="54"/>
    </row>
    <row r="114" spans="1:8" s="52" customFormat="1" ht="12.75">
      <c r="A114" s="92"/>
      <c r="B114" s="100"/>
      <c r="C114" s="123"/>
      <c r="D114" s="116"/>
      <c r="E114" s="95"/>
      <c r="F114" s="54"/>
      <c r="G114" s="96"/>
      <c r="H114" s="54"/>
    </row>
    <row r="115" spans="1:8" ht="13.5" customHeight="1">
      <c r="A115" s="92"/>
      <c r="B115" s="100"/>
      <c r="C115" s="123"/>
      <c r="D115" s="115"/>
      <c r="E115" s="95"/>
    </row>
    <row r="116" spans="1:8" ht="13.5" customHeight="1">
      <c r="A116" s="92"/>
      <c r="B116" s="100"/>
      <c r="C116" s="123"/>
      <c r="D116" s="115"/>
      <c r="E116" s="95"/>
    </row>
    <row r="117" spans="1:8" s="52" customFormat="1" ht="12.75">
      <c r="A117" s="92"/>
      <c r="B117" s="100"/>
      <c r="C117" s="123"/>
      <c r="D117" s="115"/>
      <c r="E117" s="95"/>
      <c r="F117" s="54"/>
      <c r="G117" s="96"/>
      <c r="H117" s="54"/>
    </row>
    <row r="118" spans="1:8" s="52" customFormat="1" ht="12.75">
      <c r="A118" s="92"/>
      <c r="B118" s="100"/>
      <c r="C118" s="123"/>
      <c r="D118" s="116"/>
      <c r="E118" s="95"/>
      <c r="F118" s="54"/>
      <c r="G118" s="96"/>
      <c r="H118" s="54"/>
    </row>
    <row r="119" spans="1:8" ht="13.5" customHeight="1">
      <c r="A119" s="92"/>
      <c r="B119" s="95"/>
      <c r="C119" s="114"/>
      <c r="D119" s="114"/>
      <c r="E119" s="95"/>
    </row>
    <row r="120" spans="1:8" ht="13.5" customHeight="1">
      <c r="B120" s="73"/>
      <c r="C120" s="125"/>
      <c r="D120" s="126"/>
      <c r="E120" s="124"/>
    </row>
    <row r="121" spans="1:8" ht="13.5" customHeight="1">
      <c r="B121" s="83"/>
      <c r="C121" s="127"/>
      <c r="D121" s="82"/>
    </row>
    <row r="124" spans="1:8" ht="13.5" customHeight="1">
      <c r="B124" s="73"/>
      <c r="C124" s="125"/>
      <c r="D124" s="126"/>
      <c r="E124" s="124"/>
    </row>
    <row r="125" spans="1:8" ht="13.5" customHeight="1">
      <c r="B125" s="83"/>
      <c r="C125" s="127"/>
      <c r="D125" s="82"/>
    </row>
    <row r="126" spans="1:8" s="52" customFormat="1" ht="12.75">
      <c r="A126" s="124"/>
      <c r="B126" s="72"/>
      <c r="C126" s="53"/>
      <c r="D126" s="128"/>
      <c r="E126" s="72"/>
      <c r="F126" s="54"/>
      <c r="G126" s="96"/>
      <c r="H126" s="54"/>
    </row>
    <row r="127" spans="1:8" ht="13.5" customHeight="1">
      <c r="D127" s="128"/>
    </row>
    <row r="128" spans="1:8" ht="13.5" customHeight="1">
      <c r="D128" s="128"/>
    </row>
    <row r="129" spans="1:9" ht="13.5" customHeight="1">
      <c r="D129" s="128"/>
    </row>
    <row r="130" spans="1:9" ht="13.5" customHeight="1">
      <c r="D130" s="128"/>
    </row>
    <row r="133" spans="1:9" ht="13.5" customHeight="1">
      <c r="B133" s="83"/>
      <c r="C133" s="127"/>
      <c r="D133" s="82"/>
    </row>
    <row r="134" spans="1:9" ht="13.5" customHeight="1">
      <c r="D134" s="129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s="113" customFormat="1" ht="13.5" customHeight="1">
      <c r="A164" s="124"/>
      <c r="B164" s="72"/>
      <c r="C164" s="53"/>
      <c r="D164" s="53"/>
      <c r="E164" s="72"/>
      <c r="F164" s="54"/>
      <c r="G164" s="96"/>
      <c r="H164" s="54"/>
      <c r="I164" s="51"/>
    </row>
    <row r="165" spans="1:9" s="113" customFormat="1" ht="13.5" customHeight="1">
      <c r="A165" s="124"/>
      <c r="B165" s="72"/>
      <c r="C165" s="53"/>
      <c r="D165" s="53"/>
      <c r="E165" s="72"/>
      <c r="F165" s="54"/>
      <c r="G165" s="96"/>
      <c r="H165" s="54"/>
      <c r="I165" s="51"/>
    </row>
    <row r="166" spans="1:9" s="113" customFormat="1" ht="13.5" customHeight="1">
      <c r="A166" s="124"/>
      <c r="B166" s="72"/>
      <c r="C166" s="53"/>
      <c r="D166" s="53"/>
      <c r="E166" s="72"/>
      <c r="F166" s="54"/>
      <c r="G166" s="96"/>
      <c r="H166" s="54"/>
      <c r="I166" s="51"/>
    </row>
    <row r="167" spans="1:9" s="113" customFormat="1" ht="13.5" customHeight="1">
      <c r="A167" s="124"/>
      <c r="B167" s="72"/>
      <c r="C167" s="53"/>
      <c r="D167" s="53"/>
      <c r="E167" s="72"/>
      <c r="F167" s="54"/>
      <c r="G167" s="96"/>
      <c r="H167" s="54"/>
      <c r="I167" s="51"/>
    </row>
    <row r="168" spans="1:9" s="113" customFormat="1" ht="13.5" customHeight="1">
      <c r="A168" s="124"/>
      <c r="B168" s="72"/>
      <c r="C168" s="53"/>
      <c r="D168" s="53"/>
      <c r="E168" s="72"/>
      <c r="F168" s="54"/>
      <c r="G168" s="96"/>
      <c r="H168" s="54"/>
      <c r="I168" s="51"/>
    </row>
    <row r="169" spans="1:9" s="113" customFormat="1" ht="13.5" customHeight="1">
      <c r="A169" s="124"/>
      <c r="B169" s="72"/>
      <c r="C169" s="53"/>
      <c r="D169" s="53"/>
      <c r="E169" s="72"/>
      <c r="F169" s="54"/>
      <c r="G169" s="96"/>
      <c r="H169" s="54"/>
      <c r="I169" s="51"/>
    </row>
    <row r="170" spans="1:9" s="113" customFormat="1" ht="13.5" customHeight="1">
      <c r="A170" s="124"/>
      <c r="B170" s="72"/>
      <c r="C170" s="53"/>
      <c r="D170" s="53"/>
      <c r="E170" s="72"/>
      <c r="F170" s="54"/>
      <c r="G170" s="96"/>
      <c r="H170" s="54"/>
      <c r="I170" s="51"/>
    </row>
    <row r="171" spans="1:9" s="113" customFormat="1" ht="13.5" customHeight="1">
      <c r="A171" s="124"/>
      <c r="B171" s="72"/>
      <c r="C171" s="53"/>
      <c r="D171" s="53"/>
      <c r="E171" s="72"/>
      <c r="F171" s="54"/>
      <c r="G171" s="96"/>
      <c r="H171" s="54"/>
      <c r="I171" s="51"/>
    </row>
    <row r="172" spans="1:9" s="113" customFormat="1" ht="13.5" customHeight="1">
      <c r="A172" s="124"/>
      <c r="B172" s="72"/>
      <c r="C172" s="53"/>
      <c r="D172" s="53"/>
      <c r="E172" s="72"/>
      <c r="F172" s="54"/>
      <c r="G172" s="96"/>
      <c r="H172" s="54"/>
      <c r="I172" s="51"/>
    </row>
    <row r="173" spans="1:9" s="113" customFormat="1" ht="13.5" customHeight="1">
      <c r="A173" s="124"/>
      <c r="B173" s="72"/>
      <c r="C173" s="53"/>
      <c r="D173" s="53"/>
      <c r="E173" s="72"/>
      <c r="F173" s="54"/>
      <c r="G173" s="96"/>
      <c r="H173" s="54"/>
      <c r="I173" s="51"/>
    </row>
    <row r="174" spans="1:9" ht="13.5" customHeight="1">
      <c r="H174" s="53"/>
    </row>
    <row r="175" spans="1:9" ht="13.5" customHeight="1">
      <c r="H175" s="53"/>
    </row>
    <row r="176" spans="1:9" ht="13.5" customHeight="1">
      <c r="H176" s="53"/>
    </row>
    <row r="177" spans="8:8" ht="13.5" customHeight="1">
      <c r="H177" s="53"/>
    </row>
    <row r="178" spans="8:8" ht="13.5" customHeight="1">
      <c r="H178" s="53"/>
    </row>
    <row r="179" spans="8:8" ht="13.5" customHeight="1">
      <c r="H179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64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78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6">
    <tabColor rgb="FFFFFF99"/>
  </sheetPr>
  <dimension ref="A1:I177"/>
  <sheetViews>
    <sheetView view="pageBreakPreview" zoomScaleNormal="110" zoomScaleSheetLayoutView="100" workbookViewId="0">
      <selection activeCell="D32" sqref="D32"/>
    </sheetView>
  </sheetViews>
  <sheetFormatPr defaultColWidth="9.140625" defaultRowHeight="13.5" customHeight="1"/>
  <cols>
    <col min="1" max="1" width="5.7109375" style="124" customWidth="1"/>
    <col min="2" max="2" width="8.7109375" style="72" customWidth="1"/>
    <col min="3" max="3" width="13.7109375" style="53" customWidth="1"/>
    <col min="4" max="4" width="58.7109375" style="53" customWidth="1"/>
    <col min="5" max="5" width="6.28515625" style="72" customWidth="1"/>
    <col min="6" max="6" width="12.5703125" style="54" customWidth="1"/>
    <col min="7" max="7" width="12.7109375" style="96" customWidth="1"/>
    <col min="8" max="8" width="16.7109375" style="54" customWidth="1"/>
    <col min="9" max="9" width="22.7109375" style="51" customWidth="1"/>
    <col min="10" max="16384" width="9.140625" style="51"/>
  </cols>
  <sheetData>
    <row r="1" spans="1:9" s="391" customFormat="1" thickBot="1">
      <c r="A1" s="386" t="s">
        <v>156</v>
      </c>
      <c r="B1" s="387"/>
      <c r="C1" s="388" t="s">
        <v>2</v>
      </c>
      <c r="D1" s="388"/>
      <c r="E1" s="387"/>
      <c r="F1" s="389"/>
      <c r="G1" s="389"/>
      <c r="H1" s="390" t="s">
        <v>157</v>
      </c>
    </row>
    <row r="2" spans="1:9" s="391" customFormat="1" ht="12.75">
      <c r="A2" s="386"/>
      <c r="B2" s="387"/>
      <c r="C2" s="388"/>
      <c r="D2" s="388"/>
      <c r="E2" s="387"/>
      <c r="F2" s="389"/>
      <c r="G2" s="389"/>
      <c r="H2" s="388"/>
    </row>
    <row r="3" spans="1:9" s="391" customFormat="1" ht="12.75">
      <c r="A3" s="386" t="s">
        <v>158</v>
      </c>
      <c r="B3" s="387"/>
      <c r="C3" s="388" t="s">
        <v>110</v>
      </c>
      <c r="D3" s="388"/>
      <c r="E3" s="387"/>
      <c r="F3" s="389"/>
      <c r="G3" s="389"/>
      <c r="H3" s="388"/>
    </row>
    <row r="4" spans="1:9" ht="12.75">
      <c r="A4" s="65" t="s">
        <v>183</v>
      </c>
      <c r="B4" s="392"/>
      <c r="C4" s="393" t="s">
        <v>1362</v>
      </c>
      <c r="D4" s="389"/>
      <c r="E4" s="392"/>
      <c r="F4" s="389"/>
      <c r="G4" s="389"/>
      <c r="H4" s="389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395" customFormat="1" ht="13.5" customHeight="1">
      <c r="A9" s="71"/>
      <c r="B9" s="394">
        <v>450000</v>
      </c>
      <c r="C9" s="71"/>
      <c r="D9" s="229" t="s">
        <v>1380</v>
      </c>
      <c r="E9" s="70"/>
      <c r="F9" s="71"/>
      <c r="G9" s="71"/>
      <c r="H9" s="80">
        <f>H11</f>
        <v>0</v>
      </c>
    </row>
    <row r="10" spans="1:9" ht="13.5" customHeight="1">
      <c r="A10" s="53"/>
      <c r="B10" s="70"/>
      <c r="C10" s="71"/>
      <c r="D10" s="71"/>
      <c r="F10" s="53"/>
      <c r="G10" s="53"/>
      <c r="H10" s="172"/>
    </row>
    <row r="11" spans="1:9" ht="25.5">
      <c r="A11" s="1580">
        <v>1</v>
      </c>
      <c r="B11" s="1581"/>
      <c r="C11" s="1582" t="s">
        <v>1363</v>
      </c>
      <c r="D11" s="1583" t="s">
        <v>1364</v>
      </c>
      <c r="E11" s="1580" t="s">
        <v>1365</v>
      </c>
      <c r="F11" s="1584">
        <v>1</v>
      </c>
      <c r="G11" s="1585"/>
      <c r="H11" s="1586">
        <f>ROUND(F11*G11,2)</f>
        <v>0</v>
      </c>
      <c r="I11" s="1585"/>
    </row>
    <row r="12" spans="1:9" ht="12.75">
      <c r="A12" s="53"/>
      <c r="B12" s="70"/>
      <c r="C12" s="71"/>
      <c r="D12" s="71"/>
      <c r="F12" s="53"/>
      <c r="G12" s="53"/>
      <c r="H12" s="53"/>
      <c r="I12" s="53"/>
    </row>
    <row r="13" spans="1:9" s="81" customFormat="1" ht="12.75">
      <c r="A13" s="73"/>
      <c r="B13" s="394">
        <v>451111</v>
      </c>
      <c r="C13" s="75"/>
      <c r="D13" s="229" t="s">
        <v>553</v>
      </c>
      <c r="E13" s="400"/>
      <c r="F13" s="233"/>
      <c r="G13" s="232"/>
      <c r="H13" s="80">
        <f>SUM(H15:H18)</f>
        <v>0</v>
      </c>
      <c r="I13" s="232"/>
    </row>
    <row r="14" spans="1:9" ht="12.75">
      <c r="A14" s="53"/>
      <c r="B14" s="70"/>
      <c r="C14" s="71"/>
      <c r="D14" s="401"/>
      <c r="F14" s="53"/>
      <c r="G14" s="53"/>
      <c r="H14" s="53"/>
      <c r="I14" s="53"/>
    </row>
    <row r="15" spans="1:9" ht="12.75">
      <c r="A15" s="138" t="s">
        <v>177</v>
      </c>
      <c r="B15" s="85"/>
      <c r="C15" s="402" t="s">
        <v>643</v>
      </c>
      <c r="D15" s="397" t="s">
        <v>644</v>
      </c>
      <c r="E15" s="403" t="s">
        <v>188</v>
      </c>
      <c r="F15" s="404">
        <v>320</v>
      </c>
      <c r="G15" s="1253"/>
      <c r="H15" s="399">
        <f>ROUND(F15*G15,2)</f>
        <v>0</v>
      </c>
      <c r="I15" s="1253"/>
    </row>
    <row r="16" spans="1:9" ht="12.75">
      <c r="A16" s="138" t="s">
        <v>191</v>
      </c>
      <c r="B16" s="85"/>
      <c r="C16" s="402" t="s">
        <v>873</v>
      </c>
      <c r="D16" s="397" t="s">
        <v>874</v>
      </c>
      <c r="E16" s="406" t="s">
        <v>197</v>
      </c>
      <c r="F16" s="399">
        <v>160</v>
      </c>
      <c r="G16" s="1253"/>
      <c r="H16" s="399">
        <f t="shared" ref="H16:H18" si="0">ROUND(F16*G16,2)</f>
        <v>0</v>
      </c>
      <c r="I16" s="1253"/>
    </row>
    <row r="17" spans="1:9" ht="12.75">
      <c r="A17" s="138" t="s">
        <v>194</v>
      </c>
      <c r="B17" s="85"/>
      <c r="C17" s="402" t="s">
        <v>653</v>
      </c>
      <c r="D17" s="397" t="s">
        <v>654</v>
      </c>
      <c r="E17" s="403" t="s">
        <v>176</v>
      </c>
      <c r="F17" s="404">
        <v>40</v>
      </c>
      <c r="G17" s="1253"/>
      <c r="H17" s="399">
        <f t="shared" si="0"/>
        <v>0</v>
      </c>
      <c r="I17" s="1253"/>
    </row>
    <row r="18" spans="1:9" ht="12.75">
      <c r="A18" s="138" t="s">
        <v>198</v>
      </c>
      <c r="B18" s="85"/>
      <c r="C18" s="402" t="s">
        <v>460</v>
      </c>
      <c r="D18" s="397" t="s">
        <v>657</v>
      </c>
      <c r="E18" s="406" t="s">
        <v>462</v>
      </c>
      <c r="F18" s="399">
        <v>780.4</v>
      </c>
      <c r="G18" s="1253"/>
      <c r="H18" s="399">
        <f t="shared" si="0"/>
        <v>0</v>
      </c>
      <c r="I18" s="1253"/>
    </row>
    <row r="19" spans="1:9" ht="12.75">
      <c r="A19" s="53"/>
      <c r="B19" s="70"/>
      <c r="C19" s="71"/>
      <c r="D19" s="71"/>
      <c r="F19" s="53"/>
      <c r="G19" s="53"/>
      <c r="H19" s="53"/>
      <c r="I19" s="53"/>
    </row>
    <row r="20" spans="1:9" s="81" customFormat="1" ht="12.75">
      <c r="A20" s="73"/>
      <c r="B20" s="407">
        <v>451120</v>
      </c>
      <c r="C20" s="313"/>
      <c r="D20" s="408" t="s">
        <v>185</v>
      </c>
      <c r="E20" s="77"/>
      <c r="F20" s="78"/>
      <c r="G20" s="79"/>
      <c r="H20" s="80">
        <f>SUM(H22:H27)</f>
        <v>0</v>
      </c>
      <c r="I20" s="79"/>
    </row>
    <row r="21" spans="1:9" ht="12.75">
      <c r="A21" s="53"/>
      <c r="B21" s="70"/>
      <c r="C21" s="71"/>
      <c r="D21" s="401"/>
      <c r="F21" s="53"/>
      <c r="G21" s="53"/>
      <c r="H21" s="53"/>
      <c r="I21" s="53"/>
    </row>
    <row r="22" spans="1:9" ht="12.75">
      <c r="A22" s="138" t="s">
        <v>201</v>
      </c>
      <c r="B22" s="85"/>
      <c r="C22" s="409" t="s">
        <v>596</v>
      </c>
      <c r="D22" s="397" t="s">
        <v>597</v>
      </c>
      <c r="E22" s="403" t="s">
        <v>188</v>
      </c>
      <c r="F22" s="404">
        <v>384</v>
      </c>
      <c r="G22" s="1253"/>
      <c r="H22" s="399">
        <f>ROUND(F22*G22,2)</f>
        <v>0</v>
      </c>
      <c r="I22" s="1253"/>
    </row>
    <row r="23" spans="1:9" ht="12.75">
      <c r="A23" s="138" t="s">
        <v>204</v>
      </c>
      <c r="B23" s="85"/>
      <c r="C23" s="410" t="s">
        <v>600</v>
      </c>
      <c r="D23" s="397" t="s">
        <v>601</v>
      </c>
      <c r="E23" s="406" t="s">
        <v>188</v>
      </c>
      <c r="F23" s="399">
        <v>453</v>
      </c>
      <c r="G23" s="1253"/>
      <c r="H23" s="399">
        <f t="shared" ref="H23:H27" si="1">ROUND(F23*G23,2)</f>
        <v>0</v>
      </c>
      <c r="I23" s="1253"/>
    </row>
    <row r="24" spans="1:9" ht="12.75">
      <c r="A24" s="138" t="s">
        <v>207</v>
      </c>
      <c r="B24" s="85"/>
      <c r="C24" s="396" t="s">
        <v>231</v>
      </c>
      <c r="D24" s="397" t="s">
        <v>1287</v>
      </c>
      <c r="E24" s="403" t="s">
        <v>188</v>
      </c>
      <c r="F24" s="404">
        <v>453</v>
      </c>
      <c r="G24" s="1253"/>
      <c r="H24" s="399">
        <f t="shared" si="1"/>
        <v>0</v>
      </c>
      <c r="I24" s="1253"/>
    </row>
    <row r="25" spans="1:9" ht="12.75">
      <c r="A25" s="138" t="s">
        <v>209</v>
      </c>
      <c r="B25" s="85"/>
      <c r="C25" s="409" t="s">
        <v>720</v>
      </c>
      <c r="D25" s="411" t="s">
        <v>721</v>
      </c>
      <c r="E25" s="403" t="s">
        <v>188</v>
      </c>
      <c r="F25" s="404">
        <v>69</v>
      </c>
      <c r="G25" s="1253"/>
      <c r="H25" s="399">
        <f t="shared" si="1"/>
        <v>0</v>
      </c>
      <c r="I25" s="1253"/>
    </row>
    <row r="26" spans="1:9" ht="12.75">
      <c r="A26" s="138" t="s">
        <v>211</v>
      </c>
      <c r="B26" s="85"/>
      <c r="C26" s="402" t="s">
        <v>195</v>
      </c>
      <c r="D26" s="397" t="s">
        <v>196</v>
      </c>
      <c r="E26" s="403" t="s">
        <v>197</v>
      </c>
      <c r="F26" s="404">
        <v>240</v>
      </c>
      <c r="G26" s="1253"/>
      <c r="H26" s="399">
        <f t="shared" si="1"/>
        <v>0</v>
      </c>
      <c r="I26" s="1253"/>
    </row>
    <row r="27" spans="1:9" ht="12.75">
      <c r="A27" s="138" t="s">
        <v>213</v>
      </c>
      <c r="B27" s="85"/>
      <c r="C27" s="402" t="s">
        <v>691</v>
      </c>
      <c r="D27" s="397" t="s">
        <v>692</v>
      </c>
      <c r="E27" s="406" t="s">
        <v>197</v>
      </c>
      <c r="F27" s="399">
        <v>240</v>
      </c>
      <c r="G27" s="1253"/>
      <c r="H27" s="399">
        <f t="shared" si="1"/>
        <v>0</v>
      </c>
      <c r="I27" s="1253"/>
    </row>
    <row r="28" spans="1:9" ht="12.75">
      <c r="A28" s="53"/>
      <c r="B28" s="70"/>
      <c r="C28" s="71"/>
      <c r="D28" s="71"/>
      <c r="F28" s="53"/>
      <c r="G28" s="53"/>
      <c r="H28" s="53"/>
      <c r="I28" s="53"/>
    </row>
    <row r="29" spans="1:9" s="395" customFormat="1" ht="12.75">
      <c r="A29" s="226"/>
      <c r="B29" s="227">
        <v>452211</v>
      </c>
      <c r="C29" s="228"/>
      <c r="D29" s="229" t="s">
        <v>1357</v>
      </c>
      <c r="E29" s="412"/>
      <c r="F29" s="413"/>
      <c r="G29" s="232"/>
      <c r="H29" s="233">
        <f>SUM(H31:H39)</f>
        <v>0</v>
      </c>
      <c r="I29" s="232"/>
    </row>
    <row r="30" spans="1:9" ht="12.75">
      <c r="A30" s="176"/>
      <c r="B30" s="97"/>
      <c r="C30" s="177"/>
      <c r="D30" s="178"/>
      <c r="E30" s="414"/>
      <c r="F30" s="415"/>
      <c r="G30" s="79"/>
      <c r="H30" s="79"/>
      <c r="I30" s="79"/>
    </row>
    <row r="31" spans="1:9" ht="12.75">
      <c r="A31" s="138" t="s">
        <v>215</v>
      </c>
      <c r="B31" s="416"/>
      <c r="C31" s="409" t="s">
        <v>1366</v>
      </c>
      <c r="D31" s="417" t="s">
        <v>1367</v>
      </c>
      <c r="E31" s="403" t="s">
        <v>188</v>
      </c>
      <c r="F31" s="404">
        <v>84</v>
      </c>
      <c r="G31" s="1253"/>
      <c r="H31" s="90">
        <f>ROUND(F31*G31,2)</f>
        <v>0</v>
      </c>
      <c r="I31" s="1253"/>
    </row>
    <row r="32" spans="1:9" ht="25.5">
      <c r="A32" s="138" t="s">
        <v>217</v>
      </c>
      <c r="B32" s="416"/>
      <c r="C32" s="409" t="s">
        <v>1368</v>
      </c>
      <c r="D32" s="418" t="s">
        <v>1369</v>
      </c>
      <c r="E32" s="403" t="s">
        <v>462</v>
      </c>
      <c r="F32" s="404">
        <v>11.4</v>
      </c>
      <c r="G32" s="1253"/>
      <c r="H32" s="90">
        <f t="shared" ref="H32:H39" si="2">ROUND(F32*G32,2)</f>
        <v>0</v>
      </c>
      <c r="I32" s="1253"/>
    </row>
    <row r="33" spans="1:9" ht="12.75">
      <c r="A33" s="138" t="s">
        <v>219</v>
      </c>
      <c r="B33" s="416"/>
      <c r="C33" s="419" t="s">
        <v>1335</v>
      </c>
      <c r="D33" s="411" t="s">
        <v>1336</v>
      </c>
      <c r="E33" s="403" t="s">
        <v>188</v>
      </c>
      <c r="F33" s="404">
        <v>4.7</v>
      </c>
      <c r="G33" s="1253"/>
      <c r="H33" s="90">
        <f t="shared" si="2"/>
        <v>0</v>
      </c>
      <c r="I33" s="1253"/>
    </row>
    <row r="34" spans="1:9" ht="25.5">
      <c r="A34" s="138" t="s">
        <v>221</v>
      </c>
      <c r="B34" s="416"/>
      <c r="C34" s="402" t="s">
        <v>1343</v>
      </c>
      <c r="D34" s="397" t="s">
        <v>1344</v>
      </c>
      <c r="E34" s="403" t="s">
        <v>188</v>
      </c>
      <c r="F34" s="404">
        <v>130</v>
      </c>
      <c r="G34" s="1253"/>
      <c r="H34" s="90">
        <f t="shared" si="2"/>
        <v>0</v>
      </c>
      <c r="I34" s="1253"/>
    </row>
    <row r="35" spans="1:9" ht="25.5">
      <c r="A35" s="138" t="s">
        <v>223</v>
      </c>
      <c r="B35" s="416"/>
      <c r="C35" s="402" t="s">
        <v>1347</v>
      </c>
      <c r="D35" s="397" t="s">
        <v>1348</v>
      </c>
      <c r="E35" s="403" t="s">
        <v>462</v>
      </c>
      <c r="F35" s="404">
        <v>39</v>
      </c>
      <c r="G35" s="1253"/>
      <c r="H35" s="90">
        <f t="shared" si="2"/>
        <v>0</v>
      </c>
      <c r="I35" s="1253"/>
    </row>
    <row r="36" spans="1:9" ht="25.5">
      <c r="A36" s="138" t="s">
        <v>292</v>
      </c>
      <c r="B36" s="416"/>
      <c r="C36" s="402" t="s">
        <v>1304</v>
      </c>
      <c r="D36" s="397" t="s">
        <v>1305</v>
      </c>
      <c r="E36" s="403" t="s">
        <v>188</v>
      </c>
      <c r="F36" s="404">
        <v>238</v>
      </c>
      <c r="G36" s="1253"/>
      <c r="H36" s="90">
        <f t="shared" si="2"/>
        <v>0</v>
      </c>
      <c r="I36" s="1253"/>
    </row>
    <row r="37" spans="1:9" ht="25.5">
      <c r="A37" s="138" t="s">
        <v>293</v>
      </c>
      <c r="B37" s="416"/>
      <c r="C37" s="402" t="s">
        <v>1370</v>
      </c>
      <c r="D37" s="397" t="s">
        <v>1371</v>
      </c>
      <c r="E37" s="403" t="s">
        <v>188</v>
      </c>
      <c r="F37" s="404">
        <v>3.4</v>
      </c>
      <c r="G37" s="1253"/>
      <c r="H37" s="90">
        <f t="shared" si="2"/>
        <v>0</v>
      </c>
      <c r="I37" s="1253"/>
    </row>
    <row r="38" spans="1:9" ht="12.75">
      <c r="A38" s="138" t="s">
        <v>294</v>
      </c>
      <c r="B38" s="416"/>
      <c r="C38" s="402" t="s">
        <v>1306</v>
      </c>
      <c r="D38" s="397" t="s">
        <v>1307</v>
      </c>
      <c r="E38" s="403" t="s">
        <v>176</v>
      </c>
      <c r="F38" s="404">
        <v>41</v>
      </c>
      <c r="G38" s="1253"/>
      <c r="H38" s="90">
        <f t="shared" si="2"/>
        <v>0</v>
      </c>
      <c r="I38" s="1253"/>
    </row>
    <row r="39" spans="1:9" ht="12.75">
      <c r="A39" s="138" t="s">
        <v>478</v>
      </c>
      <c r="B39" s="416"/>
      <c r="C39" s="402" t="s">
        <v>1310</v>
      </c>
      <c r="D39" s="397" t="s">
        <v>1311</v>
      </c>
      <c r="E39" s="403" t="s">
        <v>176</v>
      </c>
      <c r="F39" s="404">
        <v>30</v>
      </c>
      <c r="G39" s="1253"/>
      <c r="H39" s="90">
        <f t="shared" si="2"/>
        <v>0</v>
      </c>
      <c r="I39" s="1253"/>
    </row>
    <row r="40" spans="1:9" ht="12.75">
      <c r="A40" s="53"/>
      <c r="B40" s="70"/>
      <c r="C40" s="71"/>
      <c r="D40" s="71"/>
      <c r="F40" s="53"/>
      <c r="G40" s="53"/>
      <c r="H40" s="53"/>
      <c r="I40" s="53"/>
    </row>
    <row r="41" spans="1:9" s="395" customFormat="1" ht="12.75">
      <c r="A41" s="257"/>
      <c r="B41" s="227" t="s">
        <v>763</v>
      </c>
      <c r="C41" s="75"/>
      <c r="D41" s="229" t="s">
        <v>714</v>
      </c>
      <c r="E41" s="70"/>
      <c r="F41" s="71"/>
      <c r="G41" s="71"/>
      <c r="H41" s="80">
        <f>SUM(H43:H43)</f>
        <v>0</v>
      </c>
      <c r="I41" s="71"/>
    </row>
    <row r="42" spans="1:9" s="425" customFormat="1" ht="12.75">
      <c r="A42" s="176"/>
      <c r="B42" s="97"/>
      <c r="C42" s="420"/>
      <c r="D42" s="421"/>
      <c r="E42" s="414"/>
      <c r="F42" s="422"/>
      <c r="G42" s="423"/>
      <c r="H42" s="424"/>
      <c r="I42" s="423"/>
    </row>
    <row r="43" spans="1:9" ht="25.5">
      <c r="A43" s="138" t="s">
        <v>480</v>
      </c>
      <c r="B43" s="416"/>
      <c r="C43" s="402" t="s">
        <v>1324</v>
      </c>
      <c r="D43" s="426" t="s">
        <v>1325</v>
      </c>
      <c r="E43" s="403" t="s">
        <v>180</v>
      </c>
      <c r="F43" s="404">
        <v>2</v>
      </c>
      <c r="G43" s="1253"/>
      <c r="H43" s="90">
        <f>ROUND(F43*G43,2)</f>
        <v>0</v>
      </c>
      <c r="I43" s="1253"/>
    </row>
    <row r="44" spans="1:9" s="81" customFormat="1" ht="12.75">
      <c r="A44" s="176"/>
      <c r="B44" s="97"/>
      <c r="C44" s="427"/>
      <c r="D44" s="428"/>
      <c r="E44" s="414"/>
      <c r="F44" s="422"/>
      <c r="G44" s="423"/>
      <c r="H44" s="424"/>
      <c r="I44" s="423"/>
    </row>
    <row r="45" spans="1:9" s="395" customFormat="1" ht="12.75">
      <c r="A45" s="257"/>
      <c r="B45" s="137">
        <v>452614</v>
      </c>
      <c r="C45" s="75"/>
      <c r="D45" s="229" t="s">
        <v>639</v>
      </c>
      <c r="E45" s="70"/>
      <c r="F45" s="71"/>
      <c r="G45" s="71"/>
      <c r="H45" s="80">
        <f>SUM(H47:H49)</f>
        <v>0</v>
      </c>
      <c r="I45" s="71"/>
    </row>
    <row r="46" spans="1:9" ht="12.75">
      <c r="A46" s="176"/>
      <c r="B46" s="429"/>
      <c r="C46" s="420"/>
      <c r="D46" s="430"/>
      <c r="E46" s="414"/>
      <c r="F46" s="415"/>
      <c r="G46" s="79"/>
      <c r="H46" s="79"/>
      <c r="I46" s="79"/>
    </row>
    <row r="47" spans="1:9" ht="25.5">
      <c r="A47" s="249">
        <v>22</v>
      </c>
      <c r="B47" s="181"/>
      <c r="C47" s="431" t="s">
        <v>628</v>
      </c>
      <c r="D47" s="397" t="s">
        <v>629</v>
      </c>
      <c r="E47" s="249" t="s">
        <v>197</v>
      </c>
      <c r="F47" s="398">
        <v>63</v>
      </c>
      <c r="G47" s="1259"/>
      <c r="H47" s="399">
        <f>ROUND(F47*G47,2)</f>
        <v>0</v>
      </c>
      <c r="I47" s="1259"/>
    </row>
    <row r="48" spans="1:9" ht="12.75">
      <c r="A48" s="249">
        <v>23</v>
      </c>
      <c r="B48" s="181"/>
      <c r="C48" s="409" t="s">
        <v>1331</v>
      </c>
      <c r="D48" s="411" t="s">
        <v>1332</v>
      </c>
      <c r="E48" s="249" t="s">
        <v>197</v>
      </c>
      <c r="F48" s="261">
        <v>217.3</v>
      </c>
      <c r="G48" s="1259"/>
      <c r="H48" s="399">
        <f t="shared" ref="H48:H49" si="3">ROUND(F48*G48,2)</f>
        <v>0</v>
      </c>
      <c r="I48" s="1259"/>
    </row>
    <row r="49" spans="1:9" ht="25.5">
      <c r="A49" s="249">
        <v>24</v>
      </c>
      <c r="B49" s="181"/>
      <c r="C49" s="431" t="s">
        <v>1333</v>
      </c>
      <c r="D49" s="397" t="s">
        <v>629</v>
      </c>
      <c r="E49" s="249" t="s">
        <v>197</v>
      </c>
      <c r="F49" s="398">
        <v>41</v>
      </c>
      <c r="G49" s="1259"/>
      <c r="H49" s="399">
        <f t="shared" si="3"/>
        <v>0</v>
      </c>
      <c r="I49" s="1259"/>
    </row>
    <row r="50" spans="1:9" ht="12.75">
      <c r="A50" s="53"/>
      <c r="B50" s="70"/>
      <c r="C50" s="71"/>
      <c r="D50" s="71"/>
      <c r="F50" s="53"/>
      <c r="G50" s="53"/>
      <c r="H50" s="53"/>
      <c r="I50" s="53"/>
    </row>
    <row r="51" spans="1:9" s="395" customFormat="1" ht="12.75">
      <c r="A51" s="257"/>
      <c r="B51" s="137">
        <v>452622</v>
      </c>
      <c r="C51" s="75"/>
      <c r="D51" s="229" t="s">
        <v>555</v>
      </c>
      <c r="E51" s="70"/>
      <c r="F51" s="71"/>
      <c r="G51" s="71"/>
      <c r="H51" s="80">
        <f>SUM(H53:H57)</f>
        <v>0</v>
      </c>
      <c r="I51" s="71"/>
    </row>
    <row r="52" spans="1:9" ht="12.75">
      <c r="A52" s="53"/>
      <c r="B52" s="70"/>
      <c r="C52" s="71"/>
      <c r="D52" s="71"/>
      <c r="F52" s="53"/>
      <c r="G52" s="53"/>
      <c r="H52" s="53"/>
      <c r="I52" s="53"/>
    </row>
    <row r="53" spans="1:9" ht="12.75">
      <c r="A53" s="249">
        <v>25</v>
      </c>
      <c r="B53" s="181"/>
      <c r="C53" s="409" t="s">
        <v>794</v>
      </c>
      <c r="D53" s="432" t="s">
        <v>795</v>
      </c>
      <c r="E53" s="249" t="s">
        <v>176</v>
      </c>
      <c r="F53" s="398">
        <v>108</v>
      </c>
      <c r="G53" s="1259"/>
      <c r="H53" s="399">
        <f>ROUND(F53*G53,2)</f>
        <v>0</v>
      </c>
      <c r="I53" s="1259"/>
    </row>
    <row r="54" spans="1:9" ht="12.75">
      <c r="A54" s="249">
        <v>26</v>
      </c>
      <c r="B54" s="181"/>
      <c r="C54" s="402" t="s">
        <v>796</v>
      </c>
      <c r="D54" s="397" t="s">
        <v>797</v>
      </c>
      <c r="E54" s="249" t="s">
        <v>188</v>
      </c>
      <c r="F54" s="261">
        <v>56</v>
      </c>
      <c r="G54" s="1259"/>
      <c r="H54" s="399">
        <f t="shared" ref="H54:H57" si="4">ROUND(F54*G54,2)</f>
        <v>0</v>
      </c>
      <c r="I54" s="1259"/>
    </row>
    <row r="55" spans="1:9" ht="12.75">
      <c r="A55" s="249">
        <v>27</v>
      </c>
      <c r="B55" s="181"/>
      <c r="C55" s="402" t="s">
        <v>1372</v>
      </c>
      <c r="D55" s="397" t="s">
        <v>1373</v>
      </c>
      <c r="E55" s="249" t="s">
        <v>462</v>
      </c>
      <c r="F55" s="261">
        <v>5.8</v>
      </c>
      <c r="G55" s="1262"/>
      <c r="H55" s="399">
        <f t="shared" si="4"/>
        <v>0</v>
      </c>
      <c r="I55" s="1262"/>
    </row>
    <row r="56" spans="1:9" ht="12.75">
      <c r="A56" s="249">
        <v>28</v>
      </c>
      <c r="B56" s="181"/>
      <c r="C56" s="402" t="s">
        <v>1374</v>
      </c>
      <c r="D56" s="397" t="s">
        <v>1375</v>
      </c>
      <c r="E56" s="249" t="s">
        <v>188</v>
      </c>
      <c r="F56" s="398">
        <v>36</v>
      </c>
      <c r="G56" s="1259"/>
      <c r="H56" s="399">
        <f t="shared" si="4"/>
        <v>0</v>
      </c>
      <c r="I56" s="1259"/>
    </row>
    <row r="57" spans="1:9" ht="25.5">
      <c r="A57" s="249">
        <v>29</v>
      </c>
      <c r="B57" s="181"/>
      <c r="C57" s="402" t="s">
        <v>542</v>
      </c>
      <c r="D57" s="397" t="s">
        <v>543</v>
      </c>
      <c r="E57" s="249" t="s">
        <v>197</v>
      </c>
      <c r="F57" s="261">
        <v>187</v>
      </c>
      <c r="G57" s="1259"/>
      <c r="H57" s="399">
        <f t="shared" si="4"/>
        <v>0</v>
      </c>
      <c r="I57" s="1259"/>
    </row>
    <row r="58" spans="1:9" ht="12.75">
      <c r="A58" s="53"/>
      <c r="B58" s="70"/>
      <c r="C58" s="71"/>
      <c r="D58" s="71"/>
      <c r="F58" s="53"/>
      <c r="G58" s="53"/>
      <c r="H58" s="53"/>
      <c r="I58" s="53"/>
    </row>
    <row r="59" spans="1:9" s="395" customFormat="1" ht="12.75">
      <c r="A59" s="433"/>
      <c r="B59" s="434">
        <v>452625</v>
      </c>
      <c r="C59" s="435"/>
      <c r="D59" s="229" t="s">
        <v>1072</v>
      </c>
      <c r="E59" s="412"/>
      <c r="F59" s="413"/>
      <c r="G59" s="232"/>
      <c r="H59" s="233">
        <f>SUM(H61:H62)</f>
        <v>0</v>
      </c>
      <c r="I59" s="232"/>
    </row>
    <row r="60" spans="1:9" ht="12.75">
      <c r="A60" s="155"/>
      <c r="B60" s="429"/>
      <c r="C60" s="427"/>
      <c r="D60" s="436"/>
      <c r="E60" s="414"/>
      <c r="F60" s="415"/>
      <c r="G60" s="79"/>
      <c r="H60" s="79"/>
      <c r="I60" s="79"/>
    </row>
    <row r="61" spans="1:9" ht="12.75">
      <c r="A61" s="1521" t="s">
        <v>621</v>
      </c>
      <c r="B61" s="1599"/>
      <c r="C61" s="1600" t="s">
        <v>1376</v>
      </c>
      <c r="D61" s="1547" t="s">
        <v>1377</v>
      </c>
      <c r="E61" s="1595" t="s">
        <v>462</v>
      </c>
      <c r="F61" s="1598">
        <v>55.63</v>
      </c>
      <c r="G61" s="1527"/>
      <c r="H61" s="1528">
        <f>ROUND(F61*G61,2)</f>
        <v>0</v>
      </c>
      <c r="I61" s="1527"/>
    </row>
    <row r="62" spans="1:9" ht="12.75">
      <c r="A62" s="138" t="s">
        <v>624</v>
      </c>
      <c r="B62" s="416"/>
      <c r="C62" s="402" t="s">
        <v>1378</v>
      </c>
      <c r="D62" s="397" t="s">
        <v>1379</v>
      </c>
      <c r="E62" s="403" t="s">
        <v>197</v>
      </c>
      <c r="F62" s="404">
        <v>280.3</v>
      </c>
      <c r="G62" s="1253"/>
      <c r="H62" s="90">
        <f>ROUND(F62*G62,2)</f>
        <v>0</v>
      </c>
      <c r="I62" s="1253"/>
    </row>
    <row r="63" spans="1:9" ht="12.75">
      <c r="A63" s="176"/>
      <c r="B63" s="97"/>
      <c r="C63" s="177"/>
      <c r="D63" s="430"/>
      <c r="E63" s="414"/>
      <c r="F63" s="437"/>
      <c r="G63" s="423"/>
      <c r="H63" s="423"/>
    </row>
    <row r="64" spans="1:9" ht="15">
      <c r="A64" s="92"/>
      <c r="B64" s="95"/>
      <c r="C64" s="114"/>
      <c r="D64" s="103" t="s">
        <v>181</v>
      </c>
      <c r="E64" s="104"/>
      <c r="F64" s="105"/>
      <c r="G64" s="106"/>
      <c r="H64" s="107">
        <f>H59+H51+H45+H41+H29+H20+H13+H9</f>
        <v>0</v>
      </c>
    </row>
    <row r="65" spans="1:8" ht="12.75">
      <c r="A65" s="92"/>
      <c r="B65" s="108"/>
      <c r="C65" s="109"/>
      <c r="D65" s="110"/>
      <c r="E65" s="92"/>
    </row>
    <row r="66" spans="1:8" ht="12.75">
      <c r="A66" s="92"/>
      <c r="B66" s="108"/>
      <c r="C66" s="109"/>
      <c r="E66" s="95"/>
    </row>
    <row r="67" spans="1:8" ht="12.75">
      <c r="A67" s="92"/>
      <c r="B67" s="108"/>
      <c r="C67" s="109"/>
      <c r="D67" s="110"/>
      <c r="E67" s="95"/>
    </row>
    <row r="68" spans="1:8" s="52" customFormat="1" ht="12.75">
      <c r="A68" s="92"/>
      <c r="B68" s="108"/>
      <c r="C68" s="109"/>
      <c r="D68" s="110"/>
      <c r="E68" s="95"/>
      <c r="F68" s="54"/>
      <c r="G68" s="96"/>
      <c r="H68" s="54"/>
    </row>
    <row r="69" spans="1:8" s="52" customFormat="1" ht="12.75">
      <c r="A69" s="92"/>
      <c r="B69" s="108"/>
      <c r="C69" s="109"/>
      <c r="D69" s="110"/>
      <c r="E69" s="95"/>
      <c r="F69" s="54"/>
      <c r="G69" s="96"/>
      <c r="H69" s="54"/>
    </row>
    <row r="70" spans="1:8" ht="12.75">
      <c r="A70" s="92"/>
      <c r="B70" s="108"/>
      <c r="C70" s="109"/>
      <c r="D70" s="110"/>
      <c r="E70" s="95"/>
    </row>
    <row r="71" spans="1:8" s="52" customFormat="1" ht="12.75">
      <c r="A71" s="92"/>
      <c r="B71" s="108"/>
      <c r="C71" s="109"/>
      <c r="D71" s="110"/>
      <c r="E71" s="95"/>
      <c r="F71" s="54"/>
      <c r="G71" s="96"/>
      <c r="H71" s="54"/>
    </row>
    <row r="72" spans="1:8" ht="12.75">
      <c r="A72" s="92"/>
      <c r="B72" s="100"/>
      <c r="C72" s="101"/>
      <c r="D72" s="116"/>
      <c r="E72" s="95"/>
    </row>
    <row r="73" spans="1:8" ht="12.75">
      <c r="A73" s="92"/>
      <c r="B73" s="100"/>
      <c r="C73" s="101"/>
      <c r="D73" s="116"/>
      <c r="E73" s="95"/>
    </row>
    <row r="74" spans="1:8" ht="12.75">
      <c r="A74" s="92"/>
      <c r="B74" s="100"/>
      <c r="C74" s="101"/>
      <c r="D74" s="116"/>
      <c r="E74" s="95"/>
    </row>
    <row r="75" spans="1:8" ht="15.75">
      <c r="A75" s="92"/>
      <c r="B75" s="117"/>
      <c r="C75" s="118"/>
      <c r="D75" s="102"/>
      <c r="E75" s="119"/>
    </row>
    <row r="76" spans="1:8" ht="12.75">
      <c r="A76" s="92"/>
      <c r="B76" s="108"/>
      <c r="C76" s="120"/>
      <c r="D76" s="110"/>
      <c r="E76" s="92"/>
    </row>
    <row r="77" spans="1:8" s="52" customFormat="1" ht="12.75">
      <c r="A77" s="92"/>
      <c r="B77" s="100"/>
      <c r="C77" s="101"/>
      <c r="D77" s="115"/>
      <c r="E77" s="95"/>
      <c r="F77" s="54"/>
      <c r="G77" s="96"/>
      <c r="H77" s="54"/>
    </row>
    <row r="78" spans="1:8" s="52" customFormat="1" ht="15.75">
      <c r="A78" s="92"/>
      <c r="B78" s="117"/>
      <c r="C78" s="118"/>
      <c r="D78" s="102"/>
      <c r="E78" s="119"/>
      <c r="F78" s="54"/>
      <c r="G78" s="96"/>
      <c r="H78" s="54"/>
    </row>
    <row r="79" spans="1:8" ht="12.75">
      <c r="A79" s="92"/>
      <c r="B79" s="100"/>
      <c r="C79" s="101"/>
      <c r="D79" s="102"/>
      <c r="E79" s="95"/>
    </row>
    <row r="80" spans="1:8" ht="12.75">
      <c r="A80" s="92"/>
      <c r="B80" s="100"/>
      <c r="C80" s="101"/>
      <c r="D80" s="102"/>
      <c r="E80" s="95"/>
    </row>
    <row r="81" spans="1:9" s="54" customFormat="1" ht="12.75">
      <c r="A81" s="92"/>
      <c r="B81" s="100"/>
      <c r="C81" s="101"/>
      <c r="D81" s="116"/>
      <c r="E81" s="95"/>
      <c r="G81" s="96"/>
      <c r="I81" s="51"/>
    </row>
    <row r="82" spans="1:9" s="54" customFormat="1" ht="12.75">
      <c r="A82" s="92"/>
      <c r="B82" s="100"/>
      <c r="C82" s="101"/>
      <c r="D82" s="116"/>
      <c r="E82" s="95"/>
      <c r="G82" s="96"/>
      <c r="I82" s="51"/>
    </row>
    <row r="83" spans="1:9" s="54" customFormat="1" ht="12.75">
      <c r="A83" s="92"/>
      <c r="B83" s="100"/>
      <c r="C83" s="101"/>
      <c r="D83" s="116"/>
      <c r="E83" s="95"/>
      <c r="G83" s="96"/>
      <c r="I83" s="51"/>
    </row>
    <row r="84" spans="1:9" s="54" customFormat="1" ht="15.75">
      <c r="A84" s="92"/>
      <c r="B84" s="117"/>
      <c r="C84" s="118"/>
      <c r="D84" s="102"/>
      <c r="E84" s="119"/>
      <c r="G84" s="96"/>
      <c r="I84" s="51"/>
    </row>
    <row r="85" spans="1:9" s="54" customFormat="1" ht="15.75">
      <c r="A85" s="92"/>
      <c r="B85" s="117"/>
      <c r="C85" s="118"/>
      <c r="D85" s="121"/>
      <c r="E85" s="119"/>
      <c r="G85" s="96"/>
      <c r="I85" s="51"/>
    </row>
    <row r="86" spans="1:9" s="54" customFormat="1" ht="12.75">
      <c r="A86" s="92"/>
      <c r="B86" s="100"/>
      <c r="C86" s="101"/>
      <c r="D86" s="115"/>
      <c r="E86" s="95"/>
      <c r="G86" s="96"/>
      <c r="I86" s="51"/>
    </row>
    <row r="87" spans="1:9" s="54" customFormat="1" ht="12.75">
      <c r="A87" s="92"/>
      <c r="B87" s="100"/>
      <c r="C87" s="101"/>
      <c r="D87" s="102"/>
      <c r="E87" s="95"/>
      <c r="G87" s="96"/>
      <c r="I87" s="51"/>
    </row>
    <row r="88" spans="1:9" s="54" customFormat="1" ht="12.75">
      <c r="A88" s="92"/>
      <c r="B88" s="100"/>
      <c r="C88" s="101"/>
      <c r="D88" s="102"/>
      <c r="E88" s="95"/>
      <c r="G88" s="96"/>
      <c r="I88" s="51"/>
    </row>
    <row r="89" spans="1:9" s="54" customFormat="1" ht="12.75">
      <c r="A89" s="92"/>
      <c r="B89" s="100"/>
      <c r="C89" s="101"/>
      <c r="D89" s="116"/>
      <c r="E89" s="95"/>
      <c r="G89" s="96"/>
      <c r="I89" s="51"/>
    </row>
    <row r="90" spans="1:9" s="54" customFormat="1" ht="12.75">
      <c r="A90" s="92"/>
      <c r="B90" s="100"/>
      <c r="C90" s="101"/>
      <c r="D90" s="116"/>
      <c r="E90" s="95"/>
      <c r="G90" s="96"/>
      <c r="I90" s="51"/>
    </row>
    <row r="91" spans="1:9" s="54" customFormat="1" ht="12.75">
      <c r="A91" s="92"/>
      <c r="B91" s="100"/>
      <c r="C91" s="101"/>
      <c r="D91" s="116"/>
      <c r="E91" s="95"/>
      <c r="G91" s="96"/>
      <c r="I91" s="51"/>
    </row>
    <row r="92" spans="1:9" s="54" customFormat="1" ht="12.75">
      <c r="A92" s="92"/>
      <c r="B92" s="100"/>
      <c r="C92" s="101"/>
      <c r="D92" s="102"/>
      <c r="E92" s="95"/>
      <c r="G92" s="96"/>
      <c r="I92" s="51"/>
    </row>
    <row r="93" spans="1:9" s="54" customFormat="1" ht="12.75">
      <c r="A93" s="92"/>
      <c r="B93" s="100"/>
      <c r="C93" s="101"/>
      <c r="D93" s="116"/>
      <c r="E93" s="95"/>
      <c r="G93" s="96"/>
      <c r="I93" s="51"/>
    </row>
    <row r="94" spans="1:9" s="54" customFormat="1" ht="12.75">
      <c r="A94" s="92"/>
      <c r="B94" s="100"/>
      <c r="C94" s="101"/>
      <c r="D94" s="115"/>
      <c r="E94" s="95"/>
      <c r="G94" s="96"/>
      <c r="I94" s="51"/>
    </row>
    <row r="95" spans="1:9" s="54" customFormat="1" ht="12.75">
      <c r="A95" s="92"/>
      <c r="B95" s="100"/>
      <c r="C95" s="101"/>
      <c r="D95" s="102"/>
      <c r="E95" s="95"/>
      <c r="G95" s="96"/>
      <c r="I95" s="51"/>
    </row>
    <row r="96" spans="1:9" s="54" customFormat="1" ht="12.75">
      <c r="A96" s="92"/>
      <c r="B96" s="100"/>
      <c r="C96" s="101"/>
      <c r="D96" s="116"/>
      <c r="E96" s="95"/>
      <c r="G96" s="96"/>
      <c r="I96" s="51"/>
    </row>
    <row r="97" spans="1:8" s="52" customFormat="1" ht="12.75">
      <c r="A97" s="92"/>
      <c r="B97" s="100"/>
      <c r="C97" s="101"/>
      <c r="D97" s="116"/>
      <c r="E97" s="95"/>
      <c r="F97" s="54"/>
      <c r="G97" s="96"/>
      <c r="H97" s="54"/>
    </row>
    <row r="98" spans="1:8" s="52" customFormat="1" ht="12.75">
      <c r="A98" s="92"/>
      <c r="B98" s="100"/>
      <c r="C98" s="101"/>
      <c r="D98" s="116"/>
      <c r="E98" s="95"/>
      <c r="F98" s="54"/>
      <c r="G98" s="96"/>
      <c r="H98" s="54"/>
    </row>
    <row r="99" spans="1:8" s="52" customFormat="1" ht="12.75">
      <c r="A99" s="92"/>
      <c r="B99" s="100"/>
      <c r="C99" s="101"/>
      <c r="D99" s="102"/>
      <c r="E99" s="95"/>
      <c r="F99" s="54"/>
      <c r="G99" s="96"/>
      <c r="H99" s="54"/>
    </row>
    <row r="100" spans="1:8" ht="12.75">
      <c r="A100" s="92"/>
      <c r="B100" s="100"/>
      <c r="C100" s="101"/>
      <c r="D100" s="116"/>
      <c r="E100" s="95"/>
    </row>
    <row r="101" spans="1:8" ht="12.75">
      <c r="A101" s="92"/>
      <c r="B101" s="100"/>
      <c r="C101" s="101"/>
      <c r="D101" s="115"/>
      <c r="E101" s="95"/>
    </row>
    <row r="102" spans="1:8" s="52" customFormat="1" ht="12.75">
      <c r="A102" s="92"/>
      <c r="B102" s="95"/>
      <c r="C102" s="114"/>
      <c r="D102" s="122"/>
      <c r="E102" s="95"/>
      <c r="F102" s="54"/>
      <c r="G102" s="96"/>
      <c r="H102" s="54"/>
    </row>
    <row r="103" spans="1:8" s="52" customFormat="1" ht="12.75">
      <c r="A103" s="92"/>
      <c r="B103" s="95"/>
      <c r="C103" s="114"/>
      <c r="D103" s="114"/>
      <c r="E103" s="95"/>
      <c r="F103" s="54"/>
      <c r="G103" s="96"/>
      <c r="H103" s="54"/>
    </row>
    <row r="104" spans="1:8" s="52" customFormat="1" ht="12.75">
      <c r="A104" s="92"/>
      <c r="B104" s="108"/>
      <c r="C104" s="120"/>
      <c r="D104" s="110"/>
      <c r="E104" s="92"/>
      <c r="F104" s="54"/>
      <c r="G104" s="96"/>
      <c r="H104" s="54"/>
    </row>
    <row r="105" spans="1:8" s="52" customFormat="1" ht="12.75">
      <c r="A105" s="92"/>
      <c r="B105" s="100"/>
      <c r="C105" s="123"/>
      <c r="D105" s="116"/>
      <c r="E105" s="95"/>
      <c r="F105" s="54"/>
      <c r="G105" s="96"/>
      <c r="H105" s="54"/>
    </row>
    <row r="106" spans="1:8" s="52" customFormat="1" ht="12.75">
      <c r="A106" s="92"/>
      <c r="B106" s="100"/>
      <c r="C106" s="123"/>
      <c r="D106" s="116"/>
      <c r="E106" s="95"/>
      <c r="F106" s="54"/>
      <c r="G106" s="96"/>
      <c r="H106" s="54"/>
    </row>
    <row r="107" spans="1:8" s="52" customFormat="1" ht="12.75">
      <c r="A107" s="92"/>
      <c r="B107" s="95"/>
      <c r="C107" s="114"/>
      <c r="D107" s="122"/>
      <c r="E107" s="95"/>
      <c r="F107" s="54"/>
      <c r="G107" s="96"/>
      <c r="H107" s="54"/>
    </row>
    <row r="108" spans="1:8" s="52" customFormat="1" ht="12.75">
      <c r="A108" s="92"/>
      <c r="B108" s="95"/>
      <c r="C108" s="114"/>
      <c r="D108" s="114"/>
      <c r="E108" s="95"/>
      <c r="F108" s="54"/>
      <c r="G108" s="96"/>
      <c r="H108" s="54"/>
    </row>
    <row r="109" spans="1:8" s="52" customFormat="1" ht="12.75">
      <c r="A109" s="92"/>
      <c r="B109" s="108"/>
      <c r="C109" s="120"/>
      <c r="D109" s="110"/>
      <c r="E109" s="92"/>
      <c r="F109" s="54"/>
      <c r="G109" s="96"/>
      <c r="H109" s="54"/>
    </row>
    <row r="110" spans="1:8" ht="12.75">
      <c r="A110" s="92"/>
      <c r="B110" s="108"/>
      <c r="C110" s="120"/>
      <c r="D110" s="110"/>
      <c r="E110" s="92"/>
    </row>
    <row r="111" spans="1:8" s="52" customFormat="1" ht="12.75">
      <c r="A111" s="92"/>
      <c r="B111" s="100"/>
      <c r="C111" s="123"/>
      <c r="D111" s="115"/>
      <c r="E111" s="95"/>
      <c r="F111" s="54"/>
      <c r="G111" s="96"/>
      <c r="H111" s="54"/>
    </row>
    <row r="112" spans="1:8" s="52" customFormat="1" ht="12.75">
      <c r="A112" s="92"/>
      <c r="B112" s="100"/>
      <c r="C112" s="123"/>
      <c r="D112" s="116"/>
      <c r="E112" s="95"/>
      <c r="F112" s="54"/>
      <c r="G112" s="96"/>
      <c r="H112" s="54"/>
    </row>
    <row r="113" spans="1:8" ht="12.75">
      <c r="A113" s="92"/>
      <c r="B113" s="100"/>
      <c r="C113" s="123"/>
      <c r="D113" s="115"/>
      <c r="E113" s="95"/>
    </row>
    <row r="114" spans="1:8" ht="13.5" customHeight="1">
      <c r="A114" s="92"/>
      <c r="B114" s="100"/>
      <c r="C114" s="123"/>
      <c r="D114" s="115"/>
      <c r="E114" s="95"/>
    </row>
    <row r="115" spans="1:8" s="52" customFormat="1" ht="12.75">
      <c r="A115" s="92"/>
      <c r="B115" s="100"/>
      <c r="C115" s="123"/>
      <c r="D115" s="115"/>
      <c r="E115" s="95"/>
      <c r="F115" s="54"/>
      <c r="G115" s="96"/>
      <c r="H115" s="54"/>
    </row>
    <row r="116" spans="1:8" s="52" customFormat="1" ht="12.75">
      <c r="A116" s="92"/>
      <c r="B116" s="100"/>
      <c r="C116" s="123"/>
      <c r="D116" s="116"/>
      <c r="E116" s="95"/>
      <c r="F116" s="54"/>
      <c r="G116" s="96"/>
      <c r="H116" s="54"/>
    </row>
    <row r="117" spans="1:8" ht="13.5" customHeight="1">
      <c r="A117" s="92"/>
      <c r="B117" s="95"/>
      <c r="C117" s="114"/>
      <c r="D117" s="114"/>
      <c r="E117" s="95"/>
    </row>
    <row r="118" spans="1:8" ht="13.5" customHeight="1">
      <c r="B118" s="73"/>
      <c r="C118" s="125"/>
      <c r="D118" s="126"/>
      <c r="E118" s="124"/>
    </row>
    <row r="119" spans="1:8" ht="13.5" customHeight="1">
      <c r="B119" s="83"/>
      <c r="C119" s="127"/>
      <c r="D119" s="82"/>
    </row>
    <row r="122" spans="1:8" ht="13.5" customHeight="1">
      <c r="B122" s="73"/>
      <c r="C122" s="125"/>
      <c r="D122" s="126"/>
      <c r="E122" s="124"/>
    </row>
    <row r="123" spans="1:8" ht="13.5" customHeight="1">
      <c r="B123" s="83"/>
      <c r="C123" s="127"/>
      <c r="D123" s="82"/>
    </row>
    <row r="124" spans="1:8" s="52" customFormat="1" ht="12.75">
      <c r="A124" s="124"/>
      <c r="B124" s="72"/>
      <c r="C124" s="53"/>
      <c r="D124" s="128"/>
      <c r="E124" s="72"/>
      <c r="F124" s="54"/>
      <c r="G124" s="96"/>
      <c r="H124" s="54"/>
    </row>
    <row r="125" spans="1:8" ht="13.5" customHeight="1">
      <c r="D125" s="128"/>
    </row>
    <row r="126" spans="1:8" ht="13.5" customHeight="1">
      <c r="D126" s="128"/>
    </row>
    <row r="127" spans="1:8" ht="13.5" customHeight="1">
      <c r="D127" s="128"/>
    </row>
    <row r="128" spans="1:8" ht="13.5" customHeight="1">
      <c r="D128" s="128"/>
    </row>
    <row r="131" spans="1:9" ht="13.5" customHeight="1">
      <c r="B131" s="83"/>
      <c r="C131" s="127"/>
      <c r="D131" s="82"/>
    </row>
    <row r="132" spans="1:9" ht="13.5" customHeight="1">
      <c r="D132" s="129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s="113" customFormat="1" ht="13.5" customHeight="1">
      <c r="A164" s="124"/>
      <c r="B164" s="72"/>
      <c r="C164" s="53"/>
      <c r="D164" s="53"/>
      <c r="E164" s="72"/>
      <c r="F164" s="54"/>
      <c r="G164" s="96"/>
      <c r="H164" s="54"/>
      <c r="I164" s="51"/>
    </row>
    <row r="165" spans="1:9" s="113" customFormat="1" ht="13.5" customHeight="1">
      <c r="A165" s="124"/>
      <c r="B165" s="72"/>
      <c r="C165" s="53"/>
      <c r="D165" s="53"/>
      <c r="E165" s="72"/>
      <c r="F165" s="54"/>
      <c r="G165" s="96"/>
      <c r="H165" s="54"/>
      <c r="I165" s="51"/>
    </row>
    <row r="166" spans="1:9" s="113" customFormat="1" ht="13.5" customHeight="1">
      <c r="A166" s="124"/>
      <c r="B166" s="72"/>
      <c r="C166" s="53"/>
      <c r="D166" s="53"/>
      <c r="E166" s="72"/>
      <c r="F166" s="54"/>
      <c r="G166" s="96"/>
      <c r="H166" s="54"/>
      <c r="I166" s="51"/>
    </row>
    <row r="167" spans="1:9" s="113" customFormat="1" ht="13.5" customHeight="1">
      <c r="A167" s="124"/>
      <c r="B167" s="72"/>
      <c r="C167" s="53"/>
      <c r="D167" s="53"/>
      <c r="E167" s="72"/>
      <c r="F167" s="54"/>
      <c r="G167" s="96"/>
      <c r="H167" s="54"/>
      <c r="I167" s="51"/>
    </row>
    <row r="168" spans="1:9" s="113" customFormat="1" ht="13.5" customHeight="1">
      <c r="A168" s="124"/>
      <c r="B168" s="72"/>
      <c r="C168" s="53"/>
      <c r="D168" s="53"/>
      <c r="E168" s="72"/>
      <c r="F168" s="54"/>
      <c r="G168" s="96"/>
      <c r="H168" s="54"/>
      <c r="I168" s="51"/>
    </row>
    <row r="169" spans="1:9" s="113" customFormat="1" ht="13.5" customHeight="1">
      <c r="A169" s="124"/>
      <c r="B169" s="72"/>
      <c r="C169" s="53"/>
      <c r="D169" s="53"/>
      <c r="E169" s="72"/>
      <c r="F169" s="54"/>
      <c r="G169" s="96"/>
      <c r="H169" s="54"/>
      <c r="I169" s="51"/>
    </row>
    <row r="170" spans="1:9" s="113" customFormat="1" ht="13.5" customHeight="1">
      <c r="A170" s="124"/>
      <c r="B170" s="72"/>
      <c r="C170" s="53"/>
      <c r="D170" s="53"/>
      <c r="E170" s="72"/>
      <c r="F170" s="54"/>
      <c r="G170" s="96"/>
      <c r="H170" s="54"/>
      <c r="I170" s="51"/>
    </row>
    <row r="171" spans="1:9" s="113" customFormat="1" ht="13.5" customHeight="1">
      <c r="A171" s="124"/>
      <c r="B171" s="72"/>
      <c r="C171" s="53"/>
      <c r="D171" s="53"/>
      <c r="E171" s="72"/>
      <c r="F171" s="54"/>
      <c r="G171" s="96"/>
      <c r="H171" s="54"/>
      <c r="I171" s="51"/>
    </row>
    <row r="172" spans="1:9" ht="13.5" customHeight="1">
      <c r="H172" s="53"/>
    </row>
    <row r="173" spans="1:9" ht="13.5" customHeight="1">
      <c r="H173" s="53"/>
    </row>
    <row r="174" spans="1:9" ht="13.5" customHeight="1">
      <c r="H174" s="53"/>
    </row>
    <row r="175" spans="1:9" ht="13.5" customHeight="1">
      <c r="H175" s="53"/>
    </row>
    <row r="176" spans="1:9" ht="13.5" customHeight="1">
      <c r="H176" s="53"/>
    </row>
    <row r="177" spans="8:8" ht="13.5" customHeight="1">
      <c r="H177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6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78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tabColor rgb="FFFFFF99"/>
  </sheetPr>
  <dimension ref="A1:I143"/>
  <sheetViews>
    <sheetView view="pageBreakPreview" topLeftCell="A25" zoomScaleNormal="110" zoomScaleSheetLayoutView="100" workbookViewId="0">
      <selection activeCell="D23" sqref="D23"/>
    </sheetView>
  </sheetViews>
  <sheetFormatPr defaultColWidth="9.140625" defaultRowHeight="13.5" customHeight="1"/>
  <cols>
    <col min="1" max="1" width="5.7109375" style="124" customWidth="1"/>
    <col min="2" max="2" width="8.7109375" style="72" customWidth="1"/>
    <col min="3" max="3" width="13.7109375" style="53" customWidth="1"/>
    <col min="4" max="4" width="58.7109375" style="53" customWidth="1"/>
    <col min="5" max="5" width="6.28515625" style="72" customWidth="1"/>
    <col min="6" max="6" width="12.5703125" style="54" customWidth="1"/>
    <col min="7" max="7" width="12.7109375" style="96" customWidth="1"/>
    <col min="8" max="8" width="16.7109375" style="54" customWidth="1"/>
    <col min="9" max="9" width="22.7109375" style="51" customWidth="1"/>
    <col min="10" max="16384" width="9.140625" style="51"/>
  </cols>
  <sheetData>
    <row r="1" spans="1:9" s="391" customFormat="1" thickBot="1">
      <c r="A1" s="386" t="s">
        <v>156</v>
      </c>
      <c r="B1" s="387"/>
      <c r="C1" s="388" t="s">
        <v>2</v>
      </c>
      <c r="D1" s="388"/>
      <c r="E1" s="387"/>
      <c r="F1" s="389"/>
      <c r="G1" s="389"/>
      <c r="H1" s="390" t="s">
        <v>157</v>
      </c>
    </row>
    <row r="2" spans="1:9" s="391" customFormat="1" ht="12.75">
      <c r="A2" s="386"/>
      <c r="B2" s="387"/>
      <c r="C2" s="388"/>
      <c r="D2" s="388"/>
      <c r="E2" s="387"/>
      <c r="F2" s="389"/>
      <c r="G2" s="389"/>
      <c r="H2" s="388"/>
    </row>
    <row r="3" spans="1:9" s="391" customFormat="1" ht="12.75">
      <c r="A3" s="386" t="s">
        <v>158</v>
      </c>
      <c r="B3" s="387"/>
      <c r="C3" s="388" t="s">
        <v>1793</v>
      </c>
      <c r="D3" s="388"/>
      <c r="E3" s="387"/>
      <c r="F3" s="389"/>
      <c r="G3" s="389"/>
      <c r="H3" s="388"/>
    </row>
    <row r="4" spans="1:9" ht="12.75">
      <c r="A4" s="65" t="s">
        <v>183</v>
      </c>
      <c r="B4" s="392"/>
      <c r="C4" s="393" t="s">
        <v>1794</v>
      </c>
      <c r="D4" s="389"/>
      <c r="E4" s="392"/>
      <c r="F4" s="389"/>
      <c r="G4" s="389"/>
      <c r="H4" s="389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395" customFormat="1" ht="13.5" customHeight="1">
      <c r="A9" s="73"/>
      <c r="B9" s="1454">
        <v>451111</v>
      </c>
      <c r="C9" s="75"/>
      <c r="D9" s="1453" t="s">
        <v>553</v>
      </c>
      <c r="E9" s="400"/>
      <c r="F9" s="233"/>
      <c r="G9" s="232"/>
      <c r="H9" s="80">
        <f>SUM(H11:H12)</f>
        <v>0</v>
      </c>
    </row>
    <row r="10" spans="1:9" ht="13.5" customHeight="1">
      <c r="A10" s="53"/>
      <c r="B10" s="70"/>
      <c r="C10" s="71"/>
      <c r="D10" s="401"/>
      <c r="F10" s="53"/>
      <c r="G10" s="53"/>
      <c r="H10" s="53"/>
    </row>
    <row r="11" spans="1:9" ht="12.75">
      <c r="A11" s="138" t="s">
        <v>173</v>
      </c>
      <c r="B11" s="85"/>
      <c r="C11" s="1446" t="s">
        <v>1795</v>
      </c>
      <c r="D11" s="1452" t="s">
        <v>1796</v>
      </c>
      <c r="E11" s="1451" t="s">
        <v>197</v>
      </c>
      <c r="F11" s="399">
        <v>485</v>
      </c>
      <c r="G11" s="1253"/>
      <c r="H11" s="399">
        <f>ROUND(F11*G11,2)</f>
        <v>0</v>
      </c>
      <c r="I11" s="1262"/>
    </row>
    <row r="12" spans="1:9" ht="12.75">
      <c r="A12" s="249">
        <v>2</v>
      </c>
      <c r="B12" s="181"/>
      <c r="C12" s="1450" t="s">
        <v>460</v>
      </c>
      <c r="D12" s="1452" t="s">
        <v>657</v>
      </c>
      <c r="E12" s="249" t="s">
        <v>462</v>
      </c>
      <c r="F12" s="398">
        <v>284.20999999999998</v>
      </c>
      <c r="G12" s="1253"/>
      <c r="H12" s="399">
        <f>ROUND(F12*G12,2)</f>
        <v>0</v>
      </c>
      <c r="I12" s="1262"/>
    </row>
    <row r="13" spans="1:9" s="81" customFormat="1" ht="12.75">
      <c r="A13" s="72"/>
      <c r="B13" s="137"/>
      <c r="C13" s="1449"/>
      <c r="D13" s="1445"/>
      <c r="E13" s="72"/>
      <c r="F13" s="530"/>
      <c r="G13" s="291"/>
      <c r="H13" s="1448"/>
      <c r="I13" s="232"/>
    </row>
    <row r="14" spans="1:9" ht="12.75">
      <c r="A14" s="73"/>
      <c r="B14" s="1454">
        <v>451120</v>
      </c>
      <c r="C14" s="75"/>
      <c r="D14" s="1453" t="s">
        <v>185</v>
      </c>
      <c r="E14" s="77"/>
      <c r="F14" s="78"/>
      <c r="G14" s="79"/>
      <c r="H14" s="80">
        <f>SUM(H16:H23)</f>
        <v>0</v>
      </c>
      <c r="I14" s="53"/>
    </row>
    <row r="15" spans="1:9" ht="12.75">
      <c r="A15" s="53"/>
      <c r="B15" s="70"/>
      <c r="C15" s="71"/>
      <c r="D15" s="401"/>
      <c r="E15"/>
      <c r="F15" s="53"/>
      <c r="G15" s="53"/>
      <c r="H15" s="53"/>
      <c r="I15" s="53"/>
    </row>
    <row r="16" spans="1:9" ht="12.75">
      <c r="A16" s="138" t="s">
        <v>191</v>
      </c>
      <c r="B16" s="85"/>
      <c r="C16" s="1447" t="s">
        <v>596</v>
      </c>
      <c r="D16" s="1452" t="s">
        <v>597</v>
      </c>
      <c r="E16" s="1437" t="s">
        <v>188</v>
      </c>
      <c r="F16" s="1438">
        <v>242.5</v>
      </c>
      <c r="G16" s="1253"/>
      <c r="H16" s="399">
        <f>ROUND(F16*G16,2)</f>
        <v>0</v>
      </c>
      <c r="I16" s="1253"/>
    </row>
    <row r="17" spans="1:9" ht="12.75">
      <c r="A17" s="138" t="s">
        <v>194</v>
      </c>
      <c r="B17" s="85"/>
      <c r="C17" s="1447" t="s">
        <v>1797</v>
      </c>
      <c r="D17" s="1452" t="s">
        <v>1798</v>
      </c>
      <c r="E17" s="1437" t="s">
        <v>188</v>
      </c>
      <c r="F17" s="1438">
        <v>50</v>
      </c>
      <c r="G17" s="1253"/>
      <c r="H17" s="399">
        <f t="shared" ref="H17:H23" si="0">ROUND(F17*G17,2)</f>
        <v>0</v>
      </c>
      <c r="I17" s="1253"/>
    </row>
    <row r="18" spans="1:9" ht="12.75">
      <c r="A18" s="138" t="s">
        <v>198</v>
      </c>
      <c r="B18" s="85"/>
      <c r="C18" s="1446" t="s">
        <v>600</v>
      </c>
      <c r="D18" s="1452" t="s">
        <v>601</v>
      </c>
      <c r="E18" s="1451" t="s">
        <v>188</v>
      </c>
      <c r="F18" s="399">
        <v>289.5</v>
      </c>
      <c r="G18" s="1253"/>
      <c r="H18" s="399">
        <f t="shared" si="0"/>
        <v>0</v>
      </c>
      <c r="I18" s="1253"/>
    </row>
    <row r="19" spans="1:9" ht="12.75">
      <c r="A19" s="138" t="s">
        <v>201</v>
      </c>
      <c r="B19" s="85"/>
      <c r="C19" s="1446" t="s">
        <v>231</v>
      </c>
      <c r="D19" s="1452" t="s">
        <v>1287</v>
      </c>
      <c r="E19" s="1437" t="s">
        <v>188</v>
      </c>
      <c r="F19" s="1438">
        <v>292.5</v>
      </c>
      <c r="G19" s="1253"/>
      <c r="H19" s="399">
        <f t="shared" si="0"/>
        <v>0</v>
      </c>
      <c r="I19" s="1253"/>
    </row>
    <row r="20" spans="1:9" s="81" customFormat="1" ht="12.75">
      <c r="A20" s="138" t="s">
        <v>204</v>
      </c>
      <c r="B20" s="85"/>
      <c r="C20" s="1447" t="s">
        <v>720</v>
      </c>
      <c r="D20" s="1445" t="s">
        <v>721</v>
      </c>
      <c r="E20" s="1437" t="s">
        <v>188</v>
      </c>
      <c r="F20" s="1438">
        <v>292.5</v>
      </c>
      <c r="G20" s="1253"/>
      <c r="H20" s="399">
        <f t="shared" si="0"/>
        <v>0</v>
      </c>
      <c r="I20" s="1253"/>
    </row>
    <row r="21" spans="1:9" ht="12.75">
      <c r="A21" s="138" t="s">
        <v>207</v>
      </c>
      <c r="B21" s="85"/>
      <c r="C21" s="1450" t="s">
        <v>195</v>
      </c>
      <c r="D21" s="1452" t="s">
        <v>196</v>
      </c>
      <c r="E21" s="1437" t="s">
        <v>197</v>
      </c>
      <c r="F21" s="1438">
        <v>485</v>
      </c>
      <c r="G21" s="1253"/>
      <c r="H21" s="399">
        <f t="shared" si="0"/>
        <v>0</v>
      </c>
      <c r="I21" s="1253"/>
    </row>
    <row r="22" spans="1:9" ht="12.75">
      <c r="A22" s="138" t="s">
        <v>209</v>
      </c>
      <c r="B22" s="85"/>
      <c r="C22" s="1450" t="s">
        <v>602</v>
      </c>
      <c r="D22" s="1452" t="s">
        <v>603</v>
      </c>
      <c r="E22" s="1451" t="s">
        <v>197</v>
      </c>
      <c r="F22" s="399">
        <v>100</v>
      </c>
      <c r="G22" s="1253"/>
      <c r="H22" s="399">
        <f t="shared" si="0"/>
        <v>0</v>
      </c>
      <c r="I22" s="1253"/>
    </row>
    <row r="23" spans="1:9" ht="25.5">
      <c r="A23" s="138" t="s">
        <v>211</v>
      </c>
      <c r="B23" s="85"/>
      <c r="C23" s="1450" t="s">
        <v>604</v>
      </c>
      <c r="D23" s="1452" t="s">
        <v>605</v>
      </c>
      <c r="E23" s="1451" t="s">
        <v>197</v>
      </c>
      <c r="F23" s="399">
        <v>100</v>
      </c>
      <c r="G23" s="1253"/>
      <c r="H23" s="399">
        <f t="shared" si="0"/>
        <v>0</v>
      </c>
      <c r="I23" s="1253"/>
    </row>
    <row r="24" spans="1:9" ht="12.75">
      <c r="A24" s="155"/>
      <c r="B24" s="97"/>
      <c r="C24" s="1449"/>
      <c r="D24" s="1445"/>
      <c r="E24" s="1443"/>
      <c r="F24" s="1448"/>
      <c r="G24" s="79"/>
      <c r="H24" s="424"/>
    </row>
    <row r="25" spans="1:9" ht="25.5">
      <c r="A25" s="226"/>
      <c r="B25" s="1454">
        <v>452332</v>
      </c>
      <c r="C25" s="75"/>
      <c r="D25" s="1453" t="s">
        <v>726</v>
      </c>
      <c r="E25" s="1439"/>
      <c r="F25" s="1440"/>
      <c r="G25" s="232"/>
      <c r="H25" s="233">
        <f>SUM(H27)</f>
        <v>0</v>
      </c>
    </row>
    <row r="26" spans="1:9" ht="12.75">
      <c r="A26" s="176"/>
      <c r="B26" s="97"/>
      <c r="C26" s="177"/>
      <c r="D26" s="178"/>
      <c r="E26" s="1441"/>
      <c r="F26" s="1442"/>
      <c r="G26" s="79"/>
      <c r="H26" s="79"/>
    </row>
    <row r="27" spans="1:9" ht="12.75">
      <c r="A27" s="138" t="s">
        <v>213</v>
      </c>
      <c r="B27" s="1444"/>
      <c r="C27" s="1447" t="s">
        <v>1799</v>
      </c>
      <c r="D27" s="1452" t="s">
        <v>1800</v>
      </c>
      <c r="E27" s="1437" t="s">
        <v>197</v>
      </c>
      <c r="F27" s="1438">
        <v>485</v>
      </c>
      <c r="G27" s="1253"/>
      <c r="H27" s="90">
        <f>ROUND(F27*G27,2)</f>
        <v>0</v>
      </c>
      <c r="I27" s="1253"/>
    </row>
    <row r="28" spans="1:9" ht="12.75">
      <c r="A28" s="53"/>
      <c r="B28" s="70"/>
      <c r="C28" s="71"/>
      <c r="D28" s="71"/>
      <c r="E28"/>
      <c r="F28" s="53"/>
      <c r="G28" s="53"/>
      <c r="H28" s="53"/>
      <c r="I28" s="53"/>
    </row>
    <row r="29" spans="1:9" s="395" customFormat="1" ht="15">
      <c r="A29" s="92"/>
      <c r="B29" s="95"/>
      <c r="C29" s="114"/>
      <c r="D29" s="103" t="s">
        <v>181</v>
      </c>
      <c r="E29" s="104"/>
      <c r="F29" s="105"/>
      <c r="G29" s="105"/>
      <c r="H29" s="107">
        <f>H25+H14+H9</f>
        <v>0</v>
      </c>
      <c r="I29" s="232"/>
    </row>
    <row r="30" spans="1:9" ht="12.75">
      <c r="A30" s="176"/>
      <c r="B30" s="97"/>
      <c r="C30" s="177"/>
      <c r="D30" s="178"/>
      <c r="E30" s="414"/>
      <c r="F30" s="415"/>
      <c r="G30" s="415"/>
      <c r="H30" s="79"/>
      <c r="I30" s="79"/>
    </row>
    <row r="31" spans="1:9" ht="12.75">
      <c r="A31" s="92"/>
      <c r="B31" s="108"/>
      <c r="C31" s="109"/>
      <c r="D31" s="110"/>
      <c r="E31" s="92"/>
    </row>
    <row r="32" spans="1:9" ht="12.75">
      <c r="A32" s="92"/>
      <c r="B32" s="108"/>
      <c r="C32" s="109"/>
      <c r="E32" s="95"/>
    </row>
    <row r="33" spans="1:9" ht="12.75">
      <c r="A33" s="92"/>
      <c r="B33" s="108"/>
      <c r="C33" s="109"/>
      <c r="D33" s="110"/>
      <c r="E33" s="95"/>
    </row>
    <row r="34" spans="1:9" s="52" customFormat="1" ht="12.75">
      <c r="A34" s="92"/>
      <c r="B34" s="108"/>
      <c r="C34" s="109"/>
      <c r="D34" s="110"/>
      <c r="E34" s="95"/>
      <c r="F34" s="54"/>
      <c r="G34" s="96"/>
      <c r="H34" s="54"/>
    </row>
    <row r="35" spans="1:9" s="52" customFormat="1" ht="12.75">
      <c r="A35" s="92"/>
      <c r="B35" s="108"/>
      <c r="C35" s="109"/>
      <c r="D35" s="110"/>
      <c r="E35" s="95"/>
      <c r="F35" s="54"/>
      <c r="G35" s="96"/>
      <c r="H35" s="54"/>
    </row>
    <row r="36" spans="1:9" ht="12.75">
      <c r="A36" s="92"/>
      <c r="B36" s="108"/>
      <c r="C36" s="109"/>
      <c r="D36" s="110"/>
      <c r="E36" s="95"/>
    </row>
    <row r="37" spans="1:9" s="52" customFormat="1" ht="12.75">
      <c r="A37" s="92"/>
      <c r="B37" s="108"/>
      <c r="C37" s="109"/>
      <c r="D37" s="110"/>
      <c r="E37" s="95"/>
      <c r="F37" s="54"/>
      <c r="G37" s="96"/>
      <c r="H37" s="54"/>
    </row>
    <row r="38" spans="1:9" ht="12.75">
      <c r="A38" s="92"/>
      <c r="B38" s="100"/>
      <c r="C38" s="101"/>
      <c r="D38" s="116"/>
      <c r="E38" s="95"/>
    </row>
    <row r="39" spans="1:9" ht="12.75">
      <c r="A39" s="92"/>
      <c r="B39" s="100"/>
      <c r="C39" s="101"/>
      <c r="D39" s="116"/>
      <c r="E39" s="95"/>
    </row>
    <row r="40" spans="1:9" ht="12.75">
      <c r="A40" s="92"/>
      <c r="B40" s="100"/>
      <c r="C40" s="101"/>
      <c r="D40" s="116"/>
      <c r="E40" s="95"/>
    </row>
    <row r="41" spans="1:9" ht="15.75">
      <c r="A41" s="92"/>
      <c r="B41" s="117"/>
      <c r="C41" s="118"/>
      <c r="D41" s="102"/>
      <c r="E41" s="119"/>
    </row>
    <row r="42" spans="1:9" ht="12.75">
      <c r="A42" s="92"/>
      <c r="B42" s="108"/>
      <c r="C42" s="120"/>
      <c r="D42" s="110"/>
      <c r="E42" s="92"/>
    </row>
    <row r="43" spans="1:9" s="52" customFormat="1" ht="12.75">
      <c r="A43" s="92"/>
      <c r="B43" s="100"/>
      <c r="C43" s="101"/>
      <c r="D43" s="115"/>
      <c r="E43" s="95"/>
      <c r="F43" s="54"/>
      <c r="G43" s="96"/>
      <c r="H43" s="54"/>
    </row>
    <row r="44" spans="1:9" s="52" customFormat="1" ht="15.75">
      <c r="A44" s="92"/>
      <c r="B44" s="117"/>
      <c r="C44" s="118"/>
      <c r="D44" s="102"/>
      <c r="E44" s="119"/>
      <c r="F44" s="54"/>
      <c r="G44" s="96"/>
      <c r="H44" s="54"/>
    </row>
    <row r="45" spans="1:9" ht="12.75">
      <c r="A45" s="92"/>
      <c r="B45" s="100"/>
      <c r="C45" s="101"/>
      <c r="D45" s="102"/>
      <c r="E45" s="95"/>
    </row>
    <row r="46" spans="1:9" ht="12.75">
      <c r="A46" s="92"/>
      <c r="B46" s="100"/>
      <c r="C46" s="101"/>
      <c r="D46" s="102"/>
      <c r="E46" s="95"/>
    </row>
    <row r="47" spans="1:9" s="54" customFormat="1" ht="12.75">
      <c r="A47" s="92"/>
      <c r="B47" s="100"/>
      <c r="C47" s="101"/>
      <c r="D47" s="116"/>
      <c r="E47" s="95"/>
      <c r="G47" s="96"/>
      <c r="I47" s="51"/>
    </row>
    <row r="48" spans="1:9" s="54" customFormat="1" ht="12.75">
      <c r="A48" s="92"/>
      <c r="B48" s="100"/>
      <c r="C48" s="101"/>
      <c r="D48" s="116"/>
      <c r="E48" s="95"/>
      <c r="G48" s="96"/>
      <c r="I48" s="51"/>
    </row>
    <row r="49" spans="1:9" s="54" customFormat="1" ht="12.75">
      <c r="A49" s="92"/>
      <c r="B49" s="100"/>
      <c r="C49" s="101"/>
      <c r="D49" s="116"/>
      <c r="E49" s="95"/>
      <c r="G49" s="96"/>
      <c r="I49" s="51"/>
    </row>
    <row r="50" spans="1:9" s="54" customFormat="1" ht="15.75">
      <c r="A50" s="92"/>
      <c r="B50" s="117"/>
      <c r="C50" s="118"/>
      <c r="D50" s="102"/>
      <c r="E50" s="119"/>
      <c r="G50" s="96"/>
      <c r="I50" s="51"/>
    </row>
    <row r="51" spans="1:9" s="54" customFormat="1" ht="15.75">
      <c r="A51" s="92"/>
      <c r="B51" s="117"/>
      <c r="C51" s="118"/>
      <c r="D51" s="121"/>
      <c r="E51" s="119"/>
      <c r="G51" s="96"/>
      <c r="I51" s="51"/>
    </row>
    <row r="52" spans="1:9" s="54" customFormat="1" ht="12.75">
      <c r="A52" s="92"/>
      <c r="B52" s="100"/>
      <c r="C52" s="101"/>
      <c r="D52" s="115"/>
      <c r="E52" s="95"/>
      <c r="G52" s="96"/>
      <c r="I52" s="51"/>
    </row>
    <row r="53" spans="1:9" s="54" customFormat="1" ht="12.75">
      <c r="A53" s="92"/>
      <c r="B53" s="100"/>
      <c r="C53" s="101"/>
      <c r="D53" s="102"/>
      <c r="E53" s="95"/>
      <c r="G53" s="96"/>
      <c r="I53" s="51"/>
    </row>
    <row r="54" spans="1:9" s="54" customFormat="1" ht="12.75">
      <c r="A54" s="92"/>
      <c r="B54" s="100"/>
      <c r="C54" s="101"/>
      <c r="D54" s="102"/>
      <c r="E54" s="95"/>
      <c r="G54" s="96"/>
      <c r="I54" s="51"/>
    </row>
    <row r="55" spans="1:9" s="54" customFormat="1" ht="12.75">
      <c r="A55" s="92"/>
      <c r="B55" s="100"/>
      <c r="C55" s="101"/>
      <c r="D55" s="116"/>
      <c r="E55" s="95"/>
      <c r="G55" s="96"/>
      <c r="I55" s="51"/>
    </row>
    <row r="56" spans="1:9" s="54" customFormat="1" ht="12.75">
      <c r="A56" s="92"/>
      <c r="B56" s="100"/>
      <c r="C56" s="101"/>
      <c r="D56" s="116"/>
      <c r="E56" s="95"/>
      <c r="G56" s="96"/>
      <c r="I56" s="51"/>
    </row>
    <row r="57" spans="1:9" s="54" customFormat="1" ht="12.75">
      <c r="A57" s="92"/>
      <c r="B57" s="100"/>
      <c r="C57" s="101"/>
      <c r="D57" s="116"/>
      <c r="E57" s="95"/>
      <c r="G57" s="96"/>
      <c r="I57" s="51"/>
    </row>
    <row r="58" spans="1:9" s="54" customFormat="1" ht="12.75">
      <c r="A58" s="92"/>
      <c r="B58" s="100"/>
      <c r="C58" s="101"/>
      <c r="D58" s="102"/>
      <c r="E58" s="95"/>
      <c r="G58" s="96"/>
      <c r="I58" s="51"/>
    </row>
    <row r="59" spans="1:9" s="54" customFormat="1" ht="12.75">
      <c r="A59" s="92"/>
      <c r="B59" s="100"/>
      <c r="C59" s="101"/>
      <c r="D59" s="116"/>
      <c r="E59" s="95"/>
      <c r="G59" s="96"/>
      <c r="I59" s="51"/>
    </row>
    <row r="60" spans="1:9" s="54" customFormat="1" ht="12.75">
      <c r="A60" s="92"/>
      <c r="B60" s="100"/>
      <c r="C60" s="101"/>
      <c r="D60" s="115"/>
      <c r="E60" s="95"/>
      <c r="G60" s="96"/>
      <c r="I60" s="51"/>
    </row>
    <row r="61" spans="1:9" s="54" customFormat="1" ht="12.75">
      <c r="A61" s="92"/>
      <c r="B61" s="100"/>
      <c r="C61" s="101"/>
      <c r="D61" s="102"/>
      <c r="E61" s="95"/>
      <c r="G61" s="96"/>
      <c r="I61" s="51"/>
    </row>
    <row r="62" spans="1:9" s="54" customFormat="1" ht="12.75">
      <c r="A62" s="92"/>
      <c r="B62" s="100"/>
      <c r="C62" s="101"/>
      <c r="D62" s="116"/>
      <c r="E62" s="95"/>
      <c r="G62" s="96"/>
      <c r="I62" s="51"/>
    </row>
    <row r="63" spans="1:9" s="52" customFormat="1" ht="12.75">
      <c r="A63" s="92"/>
      <c r="B63" s="100"/>
      <c r="C63" s="101"/>
      <c r="D63" s="116"/>
      <c r="E63" s="95"/>
      <c r="F63" s="54"/>
      <c r="G63" s="96"/>
      <c r="H63" s="54"/>
    </row>
    <row r="64" spans="1:9" s="52" customFormat="1" ht="12.75">
      <c r="A64" s="92"/>
      <c r="B64" s="100"/>
      <c r="C64" s="101"/>
      <c r="D64" s="116"/>
      <c r="E64" s="95"/>
      <c r="F64" s="54"/>
      <c r="G64" s="96"/>
      <c r="H64" s="54"/>
    </row>
    <row r="65" spans="1:8" s="52" customFormat="1" ht="12.75">
      <c r="A65" s="92"/>
      <c r="B65" s="100"/>
      <c r="C65" s="101"/>
      <c r="D65" s="102"/>
      <c r="E65" s="95"/>
      <c r="F65" s="54"/>
      <c r="G65" s="96"/>
      <c r="H65" s="54"/>
    </row>
    <row r="66" spans="1:8" ht="12.75">
      <c r="A66" s="92"/>
      <c r="B66" s="100"/>
      <c r="C66" s="101"/>
      <c r="D66" s="116"/>
      <c r="E66" s="95"/>
    </row>
    <row r="67" spans="1:8" ht="12.75">
      <c r="A67" s="92"/>
      <c r="B67" s="100"/>
      <c r="C67" s="101"/>
      <c r="D67" s="115"/>
      <c r="E67" s="95"/>
    </row>
    <row r="68" spans="1:8" s="52" customFormat="1" ht="12.75">
      <c r="A68" s="92"/>
      <c r="B68" s="95"/>
      <c r="C68" s="114"/>
      <c r="D68" s="122"/>
      <c r="E68" s="95"/>
      <c r="F68" s="54"/>
      <c r="G68" s="96"/>
      <c r="H68" s="54"/>
    </row>
    <row r="69" spans="1:8" s="52" customFormat="1" ht="12.75">
      <c r="A69" s="92"/>
      <c r="B69" s="95"/>
      <c r="C69" s="114"/>
      <c r="D69" s="114"/>
      <c r="E69" s="95"/>
      <c r="F69" s="54"/>
      <c r="G69" s="96"/>
      <c r="H69" s="54"/>
    </row>
    <row r="70" spans="1:8" s="52" customFormat="1" ht="12.75">
      <c r="A70" s="92"/>
      <c r="B70" s="108"/>
      <c r="C70" s="120"/>
      <c r="D70" s="110"/>
      <c r="E70" s="92"/>
      <c r="F70" s="54"/>
      <c r="G70" s="96"/>
      <c r="H70" s="54"/>
    </row>
    <row r="71" spans="1:8" s="52" customFormat="1" ht="12.75">
      <c r="A71" s="92"/>
      <c r="B71" s="100"/>
      <c r="C71" s="123"/>
      <c r="D71" s="116"/>
      <c r="E71" s="95"/>
      <c r="F71" s="54"/>
      <c r="G71" s="96"/>
      <c r="H71" s="54"/>
    </row>
    <row r="72" spans="1:8" s="52" customFormat="1" ht="12.75">
      <c r="A72" s="92"/>
      <c r="B72" s="100"/>
      <c r="C72" s="123"/>
      <c r="D72" s="116"/>
      <c r="E72" s="95"/>
      <c r="F72" s="54"/>
      <c r="G72" s="96"/>
      <c r="H72" s="54"/>
    </row>
    <row r="73" spans="1:8" s="52" customFormat="1" ht="12.75">
      <c r="A73" s="92"/>
      <c r="B73" s="95"/>
      <c r="C73" s="114"/>
      <c r="D73" s="122"/>
      <c r="E73" s="95"/>
      <c r="F73" s="54"/>
      <c r="G73" s="96"/>
      <c r="H73" s="54"/>
    </row>
    <row r="74" spans="1:8" s="52" customFormat="1" ht="12.75">
      <c r="A74" s="92"/>
      <c r="B74" s="95"/>
      <c r="C74" s="114"/>
      <c r="D74" s="114"/>
      <c r="E74" s="95"/>
      <c r="F74" s="54"/>
      <c r="G74" s="96"/>
      <c r="H74" s="54"/>
    </row>
    <row r="75" spans="1:8" s="52" customFormat="1" ht="12.75">
      <c r="A75" s="92"/>
      <c r="B75" s="108"/>
      <c r="C75" s="120"/>
      <c r="D75" s="110"/>
      <c r="E75" s="92"/>
      <c r="F75" s="54"/>
      <c r="G75" s="96"/>
      <c r="H75" s="54"/>
    </row>
    <row r="76" spans="1:8" ht="12.75">
      <c r="A76" s="92"/>
      <c r="B76" s="108"/>
      <c r="C76" s="120"/>
      <c r="D76" s="110"/>
      <c r="E76" s="92"/>
    </row>
    <row r="77" spans="1:8" s="52" customFormat="1" ht="12.75">
      <c r="A77" s="92"/>
      <c r="B77" s="100"/>
      <c r="C77" s="123"/>
      <c r="D77" s="115"/>
      <c r="E77" s="95"/>
      <c r="F77" s="54"/>
      <c r="G77" s="96"/>
      <c r="H77" s="54"/>
    </row>
    <row r="78" spans="1:8" s="52" customFormat="1" ht="12.75">
      <c r="A78" s="92"/>
      <c r="B78" s="100"/>
      <c r="C78" s="123"/>
      <c r="D78" s="116"/>
      <c r="E78" s="95"/>
      <c r="F78" s="54"/>
      <c r="G78" s="96"/>
      <c r="H78" s="54"/>
    </row>
    <row r="79" spans="1:8" ht="12.75">
      <c r="A79" s="92"/>
      <c r="B79" s="100"/>
      <c r="C79" s="123"/>
      <c r="D79" s="115"/>
      <c r="E79" s="95"/>
    </row>
    <row r="80" spans="1:8" ht="13.5" customHeight="1">
      <c r="A80" s="92"/>
      <c r="B80" s="100"/>
      <c r="C80" s="123"/>
      <c r="D80" s="115"/>
      <c r="E80" s="95"/>
    </row>
    <row r="81" spans="1:8" s="52" customFormat="1" ht="12.75">
      <c r="A81" s="92"/>
      <c r="B81" s="100"/>
      <c r="C81" s="123"/>
      <c r="D81" s="115"/>
      <c r="E81" s="95"/>
      <c r="F81" s="54"/>
      <c r="G81" s="96"/>
      <c r="H81" s="54"/>
    </row>
    <row r="82" spans="1:8" s="52" customFormat="1" ht="12.75">
      <c r="A82" s="92"/>
      <c r="B82" s="100"/>
      <c r="C82" s="123"/>
      <c r="D82" s="116"/>
      <c r="E82" s="95"/>
      <c r="F82" s="54"/>
      <c r="G82" s="96"/>
      <c r="H82" s="54"/>
    </row>
    <row r="83" spans="1:8" ht="13.5" customHeight="1">
      <c r="A83" s="92"/>
      <c r="B83" s="95"/>
      <c r="C83" s="114"/>
      <c r="D83" s="114"/>
      <c r="E83" s="95"/>
    </row>
    <row r="84" spans="1:8" ht="13.5" customHeight="1">
      <c r="B84" s="73"/>
      <c r="C84" s="125"/>
      <c r="D84" s="126"/>
      <c r="E84" s="124"/>
    </row>
    <row r="85" spans="1:8" ht="13.5" customHeight="1">
      <c r="B85" s="83"/>
      <c r="C85" s="127"/>
      <c r="D85" s="82"/>
    </row>
    <row r="88" spans="1:8" ht="13.5" customHeight="1">
      <c r="B88" s="73"/>
      <c r="C88" s="125"/>
      <c r="D88" s="126"/>
      <c r="E88" s="124"/>
    </row>
    <row r="89" spans="1:8" ht="13.5" customHeight="1">
      <c r="B89" s="83"/>
      <c r="C89" s="127"/>
      <c r="D89" s="82"/>
    </row>
    <row r="90" spans="1:8" s="52" customFormat="1" ht="12.75">
      <c r="A90" s="124"/>
      <c r="B90" s="72"/>
      <c r="C90" s="53"/>
      <c r="D90" s="128"/>
      <c r="E90" s="72"/>
      <c r="F90" s="54"/>
      <c r="G90" s="96"/>
      <c r="H90" s="54"/>
    </row>
    <row r="91" spans="1:8" ht="13.5" customHeight="1">
      <c r="D91" s="128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7" spans="1:9" ht="13.5" customHeight="1">
      <c r="B97" s="83"/>
      <c r="C97" s="127"/>
      <c r="D97" s="82"/>
    </row>
    <row r="98" spans="1:9" ht="13.5" customHeight="1">
      <c r="D98" s="129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ht="13.5" customHeight="1">
      <c r="H138" s="53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3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7">
    <tabColor rgb="FFFFFF99"/>
  </sheetPr>
  <dimension ref="A1:I141"/>
  <sheetViews>
    <sheetView tabSelected="1" view="pageBreakPreview" zoomScaleNormal="115" zoomScaleSheetLayoutView="100" workbookViewId="0">
      <selection activeCell="L123" sqref="L123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7" customFormat="1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2.75">
      <c r="A2" s="336"/>
      <c r="B2" s="337"/>
      <c r="C2" s="338"/>
      <c r="D2" s="338"/>
      <c r="E2" s="337"/>
      <c r="F2" s="339"/>
      <c r="G2" s="339"/>
      <c r="H2" s="338"/>
    </row>
    <row r="3" spans="1:9" s="57" customFormat="1" ht="12.75">
      <c r="A3" s="336" t="s">
        <v>158</v>
      </c>
      <c r="B3" s="337"/>
      <c r="C3" s="338" t="s">
        <v>974</v>
      </c>
      <c r="D3" s="338"/>
      <c r="E3" s="337"/>
      <c r="F3" s="339"/>
      <c r="G3" s="339"/>
      <c r="H3" s="338"/>
    </row>
    <row r="4" spans="1:9" ht="12.75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2.75">
      <c r="A5" s="65" t="s">
        <v>904</v>
      </c>
      <c r="C5" s="338" t="s">
        <v>151</v>
      </c>
      <c r="D5" s="339"/>
      <c r="E5" s="341"/>
      <c r="F5" s="339"/>
      <c r="G5" s="339"/>
      <c r="H5" s="339"/>
    </row>
    <row r="6" spans="1:9" s="68" customFormat="1" ht="13.5" customHeight="1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customHeight="1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s="52" customFormat="1" ht="12.75">
      <c r="A10" s="92"/>
      <c r="B10" s="95"/>
      <c r="C10" s="114"/>
      <c r="D10" s="122"/>
      <c r="E10" s="95"/>
      <c r="F10" s="54"/>
      <c r="G10" s="96"/>
      <c r="H10" s="54"/>
    </row>
    <row r="11" spans="1:9" ht="13.5" customHeight="1">
      <c r="B11" s="343">
        <v>451111</v>
      </c>
      <c r="C11" s="344"/>
      <c r="D11" s="344" t="s">
        <v>227</v>
      </c>
      <c r="E11" s="343"/>
      <c r="F11" s="345"/>
      <c r="G11" s="346"/>
      <c r="H11" s="346">
        <f>SUM(H13:H43)</f>
        <v>0</v>
      </c>
    </row>
    <row r="13" spans="1:9" ht="12.75">
      <c r="A13" s="249">
        <v>1</v>
      </c>
      <c r="B13" s="84"/>
      <c r="C13" s="352" t="s">
        <v>976</v>
      </c>
      <c r="D13" s="347" t="s">
        <v>977</v>
      </c>
      <c r="E13" s="353" t="s">
        <v>197</v>
      </c>
      <c r="F13" s="354">
        <v>168.86099999999999</v>
      </c>
      <c r="G13" s="1272"/>
      <c r="H13" s="355">
        <f>ROUND(F13*G13,2)</f>
        <v>0</v>
      </c>
      <c r="I13" s="1272"/>
    </row>
    <row r="14" spans="1:9" ht="12.75">
      <c r="A14" s="249">
        <v>2</v>
      </c>
      <c r="B14" s="84"/>
      <c r="C14" s="352" t="s">
        <v>978</v>
      </c>
      <c r="D14" s="347" t="s">
        <v>979</v>
      </c>
      <c r="E14" s="353" t="s">
        <v>197</v>
      </c>
      <c r="F14" s="354">
        <v>4.6980000000000004</v>
      </c>
      <c r="G14" s="1272"/>
      <c r="H14" s="355">
        <f t="shared" ref="H14:H43" si="0">ROUND(F14*G14,2)</f>
        <v>0</v>
      </c>
      <c r="I14" s="1272"/>
    </row>
    <row r="15" spans="1:9" s="52" customFormat="1" ht="12.75">
      <c r="A15" s="249">
        <v>3</v>
      </c>
      <c r="B15" s="249"/>
      <c r="C15" s="352" t="s">
        <v>980</v>
      </c>
      <c r="D15" s="347" t="s">
        <v>981</v>
      </c>
      <c r="E15" s="353" t="s">
        <v>176</v>
      </c>
      <c r="F15" s="354">
        <v>155.36699999999999</v>
      </c>
      <c r="G15" s="1272"/>
      <c r="H15" s="355">
        <f t="shared" si="0"/>
        <v>0</v>
      </c>
      <c r="I15" s="1272"/>
    </row>
    <row r="16" spans="1:9" ht="12.75">
      <c r="A16" s="249">
        <v>4</v>
      </c>
      <c r="B16" s="249"/>
      <c r="C16" s="352" t="s">
        <v>871</v>
      </c>
      <c r="D16" s="347" t="s">
        <v>982</v>
      </c>
      <c r="E16" s="353" t="s">
        <v>188</v>
      </c>
      <c r="F16" s="354">
        <v>64.924999999999997</v>
      </c>
      <c r="G16" s="1272"/>
      <c r="H16" s="355">
        <f t="shared" si="0"/>
        <v>0</v>
      </c>
      <c r="I16" s="1272"/>
    </row>
    <row r="17" spans="1:9" ht="12.75">
      <c r="A17" s="249">
        <v>5</v>
      </c>
      <c r="B17" s="249"/>
      <c r="C17" s="352" t="s">
        <v>647</v>
      </c>
      <c r="D17" s="347" t="s">
        <v>983</v>
      </c>
      <c r="E17" s="353" t="s">
        <v>197</v>
      </c>
      <c r="F17" s="354">
        <v>42.540999999999997</v>
      </c>
      <c r="G17" s="1272"/>
      <c r="H17" s="355">
        <f t="shared" si="0"/>
        <v>0</v>
      </c>
      <c r="I17" s="1272"/>
    </row>
    <row r="18" spans="1:9" ht="12.75">
      <c r="A18" s="249">
        <v>6</v>
      </c>
      <c r="B18" s="249"/>
      <c r="C18" s="352" t="s">
        <v>984</v>
      </c>
      <c r="D18" s="347" t="s">
        <v>985</v>
      </c>
      <c r="E18" s="353" t="s">
        <v>197</v>
      </c>
      <c r="F18" s="354">
        <v>56.872999999999998</v>
      </c>
      <c r="G18" s="1272"/>
      <c r="H18" s="355">
        <f t="shared" si="0"/>
        <v>0</v>
      </c>
      <c r="I18" s="1272"/>
    </row>
    <row r="19" spans="1:9" ht="12.75">
      <c r="A19" s="249">
        <v>7</v>
      </c>
      <c r="B19" s="249"/>
      <c r="C19" s="352" t="s">
        <v>986</v>
      </c>
      <c r="D19" s="347" t="s">
        <v>987</v>
      </c>
      <c r="E19" s="353" t="s">
        <v>197</v>
      </c>
      <c r="F19" s="354">
        <v>215.71299999999999</v>
      </c>
      <c r="G19" s="1272"/>
      <c r="H19" s="355">
        <f t="shared" si="0"/>
        <v>0</v>
      </c>
      <c r="I19" s="1272"/>
    </row>
    <row r="20" spans="1:9" ht="12.75">
      <c r="A20" s="249">
        <v>8</v>
      </c>
      <c r="B20" s="249"/>
      <c r="C20" s="352" t="s">
        <v>988</v>
      </c>
      <c r="D20" s="347" t="s">
        <v>989</v>
      </c>
      <c r="E20" s="353" t="s">
        <v>188</v>
      </c>
      <c r="F20" s="354">
        <v>2.5430000000000001</v>
      </c>
      <c r="G20" s="1272"/>
      <c r="H20" s="355">
        <f t="shared" si="0"/>
        <v>0</v>
      </c>
      <c r="I20" s="1272"/>
    </row>
    <row r="21" spans="1:9" ht="12.75">
      <c r="A21" s="249">
        <v>9</v>
      </c>
      <c r="B21" s="249"/>
      <c r="C21" s="352" t="s">
        <v>990</v>
      </c>
      <c r="D21" s="347" t="s">
        <v>991</v>
      </c>
      <c r="E21" s="353" t="s">
        <v>188</v>
      </c>
      <c r="F21" s="354">
        <v>0.60299999999999998</v>
      </c>
      <c r="G21" s="1272"/>
      <c r="H21" s="355">
        <f t="shared" si="0"/>
        <v>0</v>
      </c>
      <c r="I21" s="1272"/>
    </row>
    <row r="22" spans="1:9" ht="25.5">
      <c r="A22" s="249">
        <v>10</v>
      </c>
      <c r="B22" s="84"/>
      <c r="C22" s="352" t="s">
        <v>992</v>
      </c>
      <c r="D22" s="347" t="s">
        <v>993</v>
      </c>
      <c r="E22" s="353" t="s">
        <v>197</v>
      </c>
      <c r="F22" s="354">
        <v>2903.1309999999999</v>
      </c>
      <c r="G22" s="1272"/>
      <c r="H22" s="355">
        <f t="shared" si="0"/>
        <v>0</v>
      </c>
      <c r="I22" s="1272"/>
    </row>
    <row r="23" spans="1:9" ht="25.5">
      <c r="A23" s="249">
        <v>11</v>
      </c>
      <c r="B23" s="249"/>
      <c r="C23" s="352" t="s">
        <v>994</v>
      </c>
      <c r="D23" s="347" t="s">
        <v>995</v>
      </c>
      <c r="E23" s="353" t="s">
        <v>197</v>
      </c>
      <c r="F23" s="354">
        <v>40.273000000000003</v>
      </c>
      <c r="G23" s="1272"/>
      <c r="H23" s="355">
        <f t="shared" si="0"/>
        <v>0</v>
      </c>
      <c r="I23" s="1272"/>
    </row>
    <row r="24" spans="1:9" ht="12.75">
      <c r="A24" s="249">
        <v>12</v>
      </c>
      <c r="B24" s="249"/>
      <c r="C24" s="352" t="s">
        <v>873</v>
      </c>
      <c r="D24" s="347" t="s">
        <v>996</v>
      </c>
      <c r="E24" s="353" t="s">
        <v>197</v>
      </c>
      <c r="F24" s="354">
        <v>168.86099999999999</v>
      </c>
      <c r="G24" s="1272"/>
      <c r="H24" s="355">
        <f t="shared" si="0"/>
        <v>0</v>
      </c>
      <c r="I24" s="1272"/>
    </row>
    <row r="25" spans="1:9" ht="12.75">
      <c r="A25" s="249">
        <v>13</v>
      </c>
      <c r="B25" s="249"/>
      <c r="C25" s="352" t="s">
        <v>997</v>
      </c>
      <c r="D25" s="347" t="s">
        <v>998</v>
      </c>
      <c r="E25" s="353" t="s">
        <v>197</v>
      </c>
      <c r="F25" s="354">
        <v>454.94099999999997</v>
      </c>
      <c r="G25" s="1272"/>
      <c r="H25" s="355">
        <f t="shared" si="0"/>
        <v>0</v>
      </c>
      <c r="I25" s="1272"/>
    </row>
    <row r="26" spans="1:9" ht="25.5">
      <c r="A26" s="249">
        <v>14</v>
      </c>
      <c r="B26" s="249"/>
      <c r="C26" s="352" t="s">
        <v>999</v>
      </c>
      <c r="D26" s="347" t="s">
        <v>1000</v>
      </c>
      <c r="E26" s="353" t="s">
        <v>180</v>
      </c>
      <c r="F26" s="354">
        <v>15</v>
      </c>
      <c r="G26" s="1272"/>
      <c r="H26" s="355">
        <f t="shared" si="0"/>
        <v>0</v>
      </c>
      <c r="I26" s="1272"/>
    </row>
    <row r="27" spans="1:9" ht="25.5">
      <c r="A27" s="249">
        <v>15</v>
      </c>
      <c r="B27" s="249"/>
      <c r="C27" s="352" t="s">
        <v>1001</v>
      </c>
      <c r="D27" s="347" t="s">
        <v>1002</v>
      </c>
      <c r="E27" s="353" t="s">
        <v>197</v>
      </c>
      <c r="F27" s="354">
        <v>173.17400000000001</v>
      </c>
      <c r="G27" s="1272"/>
      <c r="H27" s="355">
        <f t="shared" si="0"/>
        <v>0</v>
      </c>
      <c r="I27" s="1272"/>
    </row>
    <row r="28" spans="1:9" ht="12.75">
      <c r="A28" s="249">
        <v>16</v>
      </c>
      <c r="B28" s="249"/>
      <c r="C28" s="352" t="s">
        <v>1003</v>
      </c>
      <c r="D28" s="347" t="s">
        <v>1004</v>
      </c>
      <c r="E28" s="353" t="s">
        <v>176</v>
      </c>
      <c r="F28" s="354">
        <v>34.118000000000002</v>
      </c>
      <c r="G28" s="1272"/>
      <c r="H28" s="355">
        <f t="shared" si="0"/>
        <v>0</v>
      </c>
      <c r="I28" s="1272"/>
    </row>
    <row r="29" spans="1:9" s="113" customFormat="1" ht="25.5">
      <c r="A29" s="249">
        <v>17</v>
      </c>
      <c r="B29" s="249"/>
      <c r="C29" s="352" t="s">
        <v>1005</v>
      </c>
      <c r="D29" s="347" t="s">
        <v>1006</v>
      </c>
      <c r="E29" s="353" t="s">
        <v>180</v>
      </c>
      <c r="F29" s="354">
        <v>4</v>
      </c>
      <c r="G29" s="1272"/>
      <c r="H29" s="355">
        <f t="shared" si="0"/>
        <v>0</v>
      </c>
      <c r="I29" s="1272"/>
    </row>
    <row r="30" spans="1:9" s="113" customFormat="1" ht="12.75">
      <c r="A30" s="249">
        <v>18</v>
      </c>
      <c r="B30" s="249"/>
      <c r="C30" s="352" t="s">
        <v>1007</v>
      </c>
      <c r="D30" s="347" t="s">
        <v>1008</v>
      </c>
      <c r="E30" s="353" t="s">
        <v>197</v>
      </c>
      <c r="F30" s="354">
        <v>454.94099999999997</v>
      </c>
      <c r="G30" s="1272"/>
      <c r="H30" s="355">
        <f t="shared" si="0"/>
        <v>0</v>
      </c>
      <c r="I30" s="1272"/>
    </row>
    <row r="31" spans="1:9" s="113" customFormat="1" ht="12.75">
      <c r="A31" s="249">
        <v>19</v>
      </c>
      <c r="B31" s="249"/>
      <c r="C31" s="352" t="s">
        <v>651</v>
      </c>
      <c r="D31" s="347" t="s">
        <v>1009</v>
      </c>
      <c r="E31" s="353" t="s">
        <v>180</v>
      </c>
      <c r="F31" s="354">
        <v>7</v>
      </c>
      <c r="G31" s="1272"/>
      <c r="H31" s="355">
        <f t="shared" si="0"/>
        <v>0</v>
      </c>
      <c r="I31" s="1272"/>
    </row>
    <row r="32" spans="1:9" s="113" customFormat="1" ht="12.75">
      <c r="A32" s="249">
        <v>20</v>
      </c>
      <c r="B32" s="249"/>
      <c r="C32" s="352" t="s">
        <v>1010</v>
      </c>
      <c r="D32" s="347" t="s">
        <v>1011</v>
      </c>
      <c r="E32" s="353" t="s">
        <v>180</v>
      </c>
      <c r="F32" s="354">
        <v>43</v>
      </c>
      <c r="G32" s="1272"/>
      <c r="H32" s="355">
        <f t="shared" si="0"/>
        <v>0</v>
      </c>
      <c r="I32" s="1272"/>
    </row>
    <row r="33" spans="1:9" s="113" customFormat="1" ht="12.75">
      <c r="A33" s="249">
        <v>21</v>
      </c>
      <c r="B33" s="249"/>
      <c r="C33" s="352" t="s">
        <v>653</v>
      </c>
      <c r="D33" s="347" t="s">
        <v>1012</v>
      </c>
      <c r="E33" s="353" t="s">
        <v>180</v>
      </c>
      <c r="F33" s="354">
        <v>33</v>
      </c>
      <c r="G33" s="1272"/>
      <c r="H33" s="355">
        <f t="shared" si="0"/>
        <v>0</v>
      </c>
      <c r="I33" s="1272"/>
    </row>
    <row r="34" spans="1:9" s="113" customFormat="1" ht="25.5">
      <c r="A34" s="249">
        <v>22</v>
      </c>
      <c r="B34" s="249"/>
      <c r="C34" s="352" t="s">
        <v>422</v>
      </c>
      <c r="D34" s="347" t="s">
        <v>1013</v>
      </c>
      <c r="E34" s="353" t="s">
        <v>197</v>
      </c>
      <c r="F34" s="354">
        <v>103.652</v>
      </c>
      <c r="G34" s="1272"/>
      <c r="H34" s="355">
        <f t="shared" si="0"/>
        <v>0</v>
      </c>
      <c r="I34" s="1272"/>
    </row>
    <row r="35" spans="1:9" s="113" customFormat="1" ht="25.5">
      <c r="A35" s="249">
        <v>23</v>
      </c>
      <c r="B35" s="249"/>
      <c r="C35" s="352" t="s">
        <v>1014</v>
      </c>
      <c r="D35" s="347" t="s">
        <v>1015</v>
      </c>
      <c r="E35" s="353" t="s">
        <v>197</v>
      </c>
      <c r="F35" s="354">
        <v>103.652</v>
      </c>
      <c r="G35" s="1272"/>
      <c r="H35" s="355">
        <f t="shared" si="0"/>
        <v>0</v>
      </c>
      <c r="I35" s="1272"/>
    </row>
    <row r="36" spans="1:9" s="113" customFormat="1" ht="25.5">
      <c r="A36" s="249">
        <v>24</v>
      </c>
      <c r="B36" s="249"/>
      <c r="C36" s="352" t="s">
        <v>525</v>
      </c>
      <c r="D36" s="347" t="s">
        <v>1016</v>
      </c>
      <c r="E36" s="353" t="s">
        <v>176</v>
      </c>
      <c r="F36" s="354">
        <v>88.16</v>
      </c>
      <c r="G36" s="1272"/>
      <c r="H36" s="355">
        <f t="shared" si="0"/>
        <v>0</v>
      </c>
      <c r="I36" s="1272"/>
    </row>
    <row r="37" spans="1:9" s="113" customFormat="1" ht="12.75">
      <c r="A37" s="249">
        <v>25</v>
      </c>
      <c r="B37" s="249"/>
      <c r="C37" s="352" t="s">
        <v>1017</v>
      </c>
      <c r="D37" s="347" t="s">
        <v>1018</v>
      </c>
      <c r="E37" s="353" t="s">
        <v>462</v>
      </c>
      <c r="F37" s="354">
        <v>490.82799999999997</v>
      </c>
      <c r="G37" s="1272"/>
      <c r="H37" s="355">
        <f t="shared" si="0"/>
        <v>0</v>
      </c>
      <c r="I37" s="1272"/>
    </row>
    <row r="38" spans="1:9" s="113" customFormat="1" ht="12.75">
      <c r="A38" s="249">
        <v>26</v>
      </c>
      <c r="B38" s="249"/>
      <c r="C38" s="352" t="s">
        <v>460</v>
      </c>
      <c r="D38" s="347" t="s">
        <v>1019</v>
      </c>
      <c r="E38" s="353" t="s">
        <v>462</v>
      </c>
      <c r="F38" s="354">
        <v>490.82799999999997</v>
      </c>
      <c r="G38" s="1272"/>
      <c r="H38" s="355">
        <f t="shared" si="0"/>
        <v>0</v>
      </c>
      <c r="I38" s="1272"/>
    </row>
    <row r="39" spans="1:9" s="113" customFormat="1" ht="12.75">
      <c r="A39" s="249">
        <v>27</v>
      </c>
      <c r="B39" s="249"/>
      <c r="C39" s="352" t="s">
        <v>1020</v>
      </c>
      <c r="D39" s="347" t="s">
        <v>1021</v>
      </c>
      <c r="E39" s="353" t="s">
        <v>462</v>
      </c>
      <c r="F39" s="354">
        <v>490.82799999999997</v>
      </c>
      <c r="G39" s="1272"/>
      <c r="H39" s="355">
        <f t="shared" si="0"/>
        <v>0</v>
      </c>
      <c r="I39" s="1272"/>
    </row>
    <row r="40" spans="1:9" s="113" customFormat="1" ht="25.5">
      <c r="A40" s="249">
        <v>28</v>
      </c>
      <c r="B40" s="249"/>
      <c r="C40" s="352" t="s">
        <v>1022</v>
      </c>
      <c r="D40" s="347" t="s">
        <v>1023</v>
      </c>
      <c r="E40" s="353" t="s">
        <v>180</v>
      </c>
      <c r="F40" s="354">
        <v>29</v>
      </c>
      <c r="G40" s="1272"/>
      <c r="H40" s="355">
        <f t="shared" si="0"/>
        <v>0</v>
      </c>
      <c r="I40" s="1272"/>
    </row>
    <row r="41" spans="1:9" s="113" customFormat="1" ht="12.75">
      <c r="A41" s="249">
        <v>29</v>
      </c>
      <c r="B41" s="249"/>
      <c r="C41" s="352" t="s">
        <v>1024</v>
      </c>
      <c r="D41" s="347" t="s">
        <v>1025</v>
      </c>
      <c r="E41" s="353" t="s">
        <v>462</v>
      </c>
      <c r="F41" s="354">
        <v>490.82799999999997</v>
      </c>
      <c r="G41" s="1272"/>
      <c r="H41" s="355">
        <f t="shared" si="0"/>
        <v>0</v>
      </c>
      <c r="I41" s="1272"/>
    </row>
    <row r="42" spans="1:9" s="113" customFormat="1" ht="12.75">
      <c r="A42" s="249">
        <v>30</v>
      </c>
      <c r="B42" s="249"/>
      <c r="C42" s="352" t="s">
        <v>1026</v>
      </c>
      <c r="D42" s="347" t="s">
        <v>1027</v>
      </c>
      <c r="E42" s="353" t="s">
        <v>462</v>
      </c>
      <c r="F42" s="354">
        <v>459.49700000000001</v>
      </c>
      <c r="G42" s="1272"/>
      <c r="H42" s="355">
        <f t="shared" si="0"/>
        <v>0</v>
      </c>
      <c r="I42" s="1272"/>
    </row>
    <row r="43" spans="1:9" s="113" customFormat="1" ht="12.75">
      <c r="A43" s="249">
        <v>31</v>
      </c>
      <c r="B43" s="249"/>
      <c r="C43" s="352" t="s">
        <v>1028</v>
      </c>
      <c r="D43" s="347" t="s">
        <v>1029</v>
      </c>
      <c r="E43" s="353" t="s">
        <v>197</v>
      </c>
      <c r="F43" s="354">
        <v>659.87</v>
      </c>
      <c r="G43" s="1272"/>
      <c r="H43" s="355">
        <f t="shared" si="0"/>
        <v>0</v>
      </c>
      <c r="I43" s="1272"/>
    </row>
    <row r="44" spans="1:9" s="113" customFormat="1" ht="12.75">
      <c r="A44" s="72"/>
      <c r="B44" s="72"/>
      <c r="C44" s="377"/>
      <c r="D44" s="378"/>
      <c r="E44" s="341"/>
      <c r="F44" s="379"/>
      <c r="G44" s="380"/>
      <c r="H44" s="380"/>
      <c r="I44" s="380"/>
    </row>
    <row r="45" spans="1:9" s="52" customFormat="1" ht="12.75">
      <c r="A45" s="343"/>
      <c r="B45" s="343">
        <v>451120</v>
      </c>
      <c r="C45" s="344"/>
      <c r="D45" s="344" t="s">
        <v>563</v>
      </c>
      <c r="E45" s="343"/>
      <c r="F45" s="345"/>
      <c r="G45" s="346"/>
      <c r="H45" s="346">
        <f>SUM(H47:H51)</f>
        <v>0</v>
      </c>
      <c r="I45" s="346"/>
    </row>
    <row r="46" spans="1:9" s="52" customFormat="1" ht="12.75">
      <c r="A46" s="92"/>
      <c r="B46" s="108"/>
      <c r="C46" s="120"/>
      <c r="D46" s="110"/>
      <c r="E46" s="92"/>
      <c r="F46" s="54"/>
      <c r="G46" s="96"/>
      <c r="H46" s="54"/>
      <c r="I46" s="96"/>
    </row>
    <row r="47" spans="1:9" ht="12.75">
      <c r="A47" s="249">
        <v>32</v>
      </c>
      <c r="B47" s="376"/>
      <c r="C47" s="352" t="s">
        <v>442</v>
      </c>
      <c r="D47" s="347" t="s">
        <v>845</v>
      </c>
      <c r="E47" s="353" t="s">
        <v>188</v>
      </c>
      <c r="F47" s="354">
        <v>188.44300000000001</v>
      </c>
      <c r="G47" s="1272"/>
      <c r="H47" s="355">
        <f>ROUND(F47*G47,2)</f>
        <v>0</v>
      </c>
      <c r="I47" s="1272"/>
    </row>
    <row r="48" spans="1:9" s="52" customFormat="1" ht="12.75">
      <c r="A48" s="249">
        <v>33</v>
      </c>
      <c r="B48" s="359"/>
      <c r="C48" s="352" t="s">
        <v>846</v>
      </c>
      <c r="D48" s="347" t="s">
        <v>1030</v>
      </c>
      <c r="E48" s="353" t="s">
        <v>197</v>
      </c>
      <c r="F48" s="354">
        <v>98.433000000000007</v>
      </c>
      <c r="G48" s="1272"/>
      <c r="H48" s="355">
        <f t="shared" ref="H48:H50" si="1">ROUND(F48*G48,2)</f>
        <v>0</v>
      </c>
      <c r="I48" s="1272"/>
    </row>
    <row r="49" spans="1:9" s="52" customFormat="1" ht="12.75">
      <c r="A49" s="249">
        <v>34</v>
      </c>
      <c r="B49" s="359"/>
      <c r="C49" s="352" t="s">
        <v>360</v>
      </c>
      <c r="D49" s="347" t="s">
        <v>1031</v>
      </c>
      <c r="E49" s="353" t="s">
        <v>188</v>
      </c>
      <c r="F49" s="354">
        <v>188.44300000000001</v>
      </c>
      <c r="G49" s="1272"/>
      <c r="H49" s="355">
        <f t="shared" si="1"/>
        <v>0</v>
      </c>
      <c r="I49" s="1272"/>
    </row>
    <row r="50" spans="1:9" ht="12.75">
      <c r="A50" s="249">
        <v>35</v>
      </c>
      <c r="B50" s="359"/>
      <c r="C50" s="352" t="s">
        <v>192</v>
      </c>
      <c r="D50" s="347" t="s">
        <v>1032</v>
      </c>
      <c r="E50" s="353" t="s">
        <v>188</v>
      </c>
      <c r="F50" s="354">
        <v>188.44300000000001</v>
      </c>
      <c r="G50" s="1272"/>
      <c r="H50" s="355">
        <f t="shared" si="1"/>
        <v>0</v>
      </c>
      <c r="I50" s="1272"/>
    </row>
    <row r="51" spans="1:9" s="1640" customFormat="1" ht="12.75">
      <c r="A51" s="1632" t="s">
        <v>1814</v>
      </c>
      <c r="B51" s="1641"/>
      <c r="C51" s="1633" t="s">
        <v>604</v>
      </c>
      <c r="D51" s="1634" t="s">
        <v>1813</v>
      </c>
      <c r="E51" s="1635" t="s">
        <v>197</v>
      </c>
      <c r="F51" s="1636">
        <v>110.848</v>
      </c>
      <c r="G51" s="1637"/>
      <c r="H51" s="1638">
        <f t="shared" ref="H51" si="2">ROUND(F51*G51,2)</f>
        <v>0</v>
      </c>
      <c r="I51" s="1637"/>
    </row>
    <row r="52" spans="1:9" ht="12.75">
      <c r="I52" s="96"/>
    </row>
    <row r="53" spans="1:9" ht="12.75">
      <c r="B53" s="343">
        <v>452231</v>
      </c>
      <c r="C53" s="344"/>
      <c r="D53" s="344" t="s">
        <v>1033</v>
      </c>
      <c r="E53" s="343"/>
      <c r="F53" s="345"/>
      <c r="G53" s="346"/>
      <c r="H53" s="346">
        <f>SUM(H55:H58)</f>
        <v>0</v>
      </c>
      <c r="I53" s="346"/>
    </row>
    <row r="54" spans="1:9" ht="12.75">
      <c r="I54" s="96"/>
    </row>
    <row r="55" spans="1:9" ht="12.75">
      <c r="A55" s="249">
        <v>36</v>
      </c>
      <c r="B55" s="249"/>
      <c r="C55" s="352" t="s">
        <v>1034</v>
      </c>
      <c r="D55" s="347" t="s">
        <v>1035</v>
      </c>
      <c r="E55" s="353" t="s">
        <v>180</v>
      </c>
      <c r="F55" s="354">
        <v>7</v>
      </c>
      <c r="G55" s="1272"/>
      <c r="H55" s="355">
        <f>ROUND(F55*G55,2)</f>
        <v>0</v>
      </c>
      <c r="I55" s="1272"/>
    </row>
    <row r="56" spans="1:9" ht="12.75">
      <c r="A56" s="249">
        <v>37</v>
      </c>
      <c r="B56" s="249"/>
      <c r="C56" s="352" t="s">
        <v>1036</v>
      </c>
      <c r="D56" s="347" t="s">
        <v>1037</v>
      </c>
      <c r="E56" s="353" t="s">
        <v>197</v>
      </c>
      <c r="F56" s="354">
        <v>15.109</v>
      </c>
      <c r="G56" s="1272"/>
      <c r="H56" s="355">
        <f t="shared" ref="H56:H58" si="3">ROUND(F56*G56,2)</f>
        <v>0</v>
      </c>
      <c r="I56" s="1272"/>
    </row>
    <row r="57" spans="1:9" ht="12.75">
      <c r="A57" s="249">
        <v>38</v>
      </c>
      <c r="B57" s="249"/>
      <c r="C57" s="352" t="s">
        <v>1038</v>
      </c>
      <c r="D57" s="347" t="s">
        <v>1039</v>
      </c>
      <c r="E57" s="353" t="s">
        <v>180</v>
      </c>
      <c r="F57" s="354">
        <v>3</v>
      </c>
      <c r="G57" s="1272"/>
      <c r="H57" s="355">
        <f t="shared" si="3"/>
        <v>0</v>
      </c>
      <c r="I57" s="1272"/>
    </row>
    <row r="58" spans="1:9" ht="12.75">
      <c r="A58" s="249">
        <v>39</v>
      </c>
      <c r="B58" s="249"/>
      <c r="C58" s="352" t="s">
        <v>1040</v>
      </c>
      <c r="D58" s="347" t="s">
        <v>1041</v>
      </c>
      <c r="E58" s="353" t="s">
        <v>197</v>
      </c>
      <c r="F58" s="354">
        <v>36.72</v>
      </c>
      <c r="G58" s="1272"/>
      <c r="H58" s="355">
        <f t="shared" si="3"/>
        <v>0</v>
      </c>
      <c r="I58" s="1272"/>
    </row>
    <row r="59" spans="1:9" ht="12.75">
      <c r="A59" s="72"/>
      <c r="B59" s="100"/>
      <c r="C59" s="377"/>
      <c r="D59" s="378"/>
      <c r="E59" s="341"/>
      <c r="F59" s="379"/>
      <c r="G59" s="380"/>
      <c r="H59" s="380"/>
      <c r="I59" s="380"/>
    </row>
    <row r="60" spans="1:9" ht="12.75">
      <c r="B60" s="343">
        <v>452331</v>
      </c>
      <c r="C60" s="344"/>
      <c r="D60" s="344" t="s">
        <v>1042</v>
      </c>
      <c r="E60" s="343"/>
      <c r="F60" s="345"/>
      <c r="G60" s="346"/>
      <c r="H60" s="346">
        <f>SUM(H62:H67)</f>
        <v>0</v>
      </c>
      <c r="I60" s="346"/>
    </row>
    <row r="61" spans="1:9" ht="12.75">
      <c r="I61" s="96"/>
    </row>
    <row r="62" spans="1:9" ht="25.5">
      <c r="A62" s="249">
        <v>40</v>
      </c>
      <c r="B62" s="249"/>
      <c r="C62" s="352" t="s">
        <v>1043</v>
      </c>
      <c r="D62" s="347" t="s">
        <v>1044</v>
      </c>
      <c r="E62" s="353" t="s">
        <v>197</v>
      </c>
      <c r="F62" s="354">
        <v>114.017</v>
      </c>
      <c r="G62" s="1272"/>
      <c r="H62" s="355">
        <f>ROUND(F62*G62,2)</f>
        <v>0</v>
      </c>
      <c r="I62" s="1272"/>
    </row>
    <row r="63" spans="1:9" ht="12.75">
      <c r="A63" s="249">
        <v>41</v>
      </c>
      <c r="B63" s="249"/>
      <c r="C63" s="352" t="s">
        <v>538</v>
      </c>
      <c r="D63" s="347" t="s">
        <v>1045</v>
      </c>
      <c r="E63" s="353" t="s">
        <v>176</v>
      </c>
      <c r="F63" s="354">
        <v>101</v>
      </c>
      <c r="G63" s="1272"/>
      <c r="H63" s="355">
        <f t="shared" ref="H63:H64" si="4">ROUND(F63*G63,2)</f>
        <v>0</v>
      </c>
      <c r="I63" s="1272"/>
    </row>
    <row r="64" spans="1:9" ht="25.5">
      <c r="A64" s="249">
        <v>42</v>
      </c>
      <c r="B64" s="249"/>
      <c r="C64" s="352" t="s">
        <v>614</v>
      </c>
      <c r="D64" s="347" t="s">
        <v>1046</v>
      </c>
      <c r="E64" s="353" t="s">
        <v>197</v>
      </c>
      <c r="F64" s="354">
        <v>114.017</v>
      </c>
      <c r="G64" s="1272"/>
      <c r="H64" s="355">
        <f t="shared" si="4"/>
        <v>0</v>
      </c>
      <c r="I64" s="1272"/>
    </row>
    <row r="65" spans="1:9" s="1640" customFormat="1" ht="25.5">
      <c r="A65" s="1632" t="s">
        <v>1818</v>
      </c>
      <c r="B65" s="1632"/>
      <c r="C65" s="1633">
        <v>22030330</v>
      </c>
      <c r="D65" s="1634" t="s">
        <v>1815</v>
      </c>
      <c r="E65" s="1635" t="s">
        <v>197</v>
      </c>
      <c r="F65" s="1636">
        <v>78.013999999999996</v>
      </c>
      <c r="G65" s="1637"/>
      <c r="H65" s="1638">
        <f t="shared" ref="H65:H67" si="5">ROUND(F65*G65,2)</f>
        <v>0</v>
      </c>
      <c r="I65" s="1637"/>
    </row>
    <row r="66" spans="1:9" s="1640" customFormat="1" ht="12.75">
      <c r="A66" s="1632" t="s">
        <v>1819</v>
      </c>
      <c r="B66" s="1632"/>
      <c r="C66" s="1633">
        <v>22251491</v>
      </c>
      <c r="D66" s="1634" t="s">
        <v>1816</v>
      </c>
      <c r="E66" s="1635" t="s">
        <v>180</v>
      </c>
      <c r="F66" s="1636">
        <v>2</v>
      </c>
      <c r="G66" s="1637"/>
      <c r="H66" s="1638">
        <f t="shared" si="5"/>
        <v>0</v>
      </c>
      <c r="I66" s="1637"/>
    </row>
    <row r="67" spans="1:9" s="1640" customFormat="1" ht="25.5">
      <c r="A67" s="1632" t="s">
        <v>1820</v>
      </c>
      <c r="B67" s="1632"/>
      <c r="C67" s="1633">
        <v>22030346</v>
      </c>
      <c r="D67" s="1634" t="s">
        <v>1817</v>
      </c>
      <c r="E67" s="1635" t="s">
        <v>197</v>
      </c>
      <c r="F67" s="1636">
        <v>78.013999999999996</v>
      </c>
      <c r="G67" s="1637"/>
      <c r="H67" s="1638">
        <f t="shared" si="5"/>
        <v>0</v>
      </c>
      <c r="I67" s="1637"/>
    </row>
    <row r="68" spans="1:9" ht="12.75">
      <c r="A68" s="72"/>
      <c r="C68" s="377"/>
      <c r="D68" s="378"/>
      <c r="E68" s="341"/>
      <c r="F68" s="379"/>
      <c r="G68" s="380"/>
      <c r="H68" s="380"/>
      <c r="I68" s="380"/>
    </row>
    <row r="69" spans="1:9" ht="12.75">
      <c r="B69" s="343">
        <v>452613</v>
      </c>
      <c r="C69" s="344"/>
      <c r="D69" s="344" t="s">
        <v>1047</v>
      </c>
      <c r="E69" s="343"/>
      <c r="F69" s="345"/>
      <c r="G69" s="346"/>
      <c r="H69" s="346">
        <f>SUM(H71:H76)</f>
        <v>0</v>
      </c>
      <c r="I69" s="346"/>
    </row>
    <row r="70" spans="1:9" ht="12.75">
      <c r="I70" s="96"/>
    </row>
    <row r="71" spans="1:9" ht="12.75">
      <c r="A71" s="249">
        <v>43</v>
      </c>
      <c r="B71" s="249"/>
      <c r="C71" s="352" t="s">
        <v>1048</v>
      </c>
      <c r="D71" s="347" t="s">
        <v>1049</v>
      </c>
      <c r="E71" s="353" t="s">
        <v>176</v>
      </c>
      <c r="F71" s="354">
        <v>46.2</v>
      </c>
      <c r="G71" s="1272"/>
      <c r="H71" s="355">
        <f>ROUND(F71*G71,2)</f>
        <v>0</v>
      </c>
      <c r="I71" s="1272"/>
    </row>
    <row r="72" spans="1:9" ht="12.75">
      <c r="A72" s="249">
        <v>44</v>
      </c>
      <c r="B72" s="249"/>
      <c r="C72" s="352" t="s">
        <v>1050</v>
      </c>
      <c r="D72" s="347" t="s">
        <v>1051</v>
      </c>
      <c r="E72" s="353" t="s">
        <v>176</v>
      </c>
      <c r="F72" s="354">
        <v>120</v>
      </c>
      <c r="G72" s="1272"/>
      <c r="H72" s="355">
        <f t="shared" ref="H72:H76" si="6">ROUND(F72*G72,2)</f>
        <v>0</v>
      </c>
      <c r="I72" s="1272"/>
    </row>
    <row r="73" spans="1:9" ht="12.75">
      <c r="A73" s="249">
        <v>45</v>
      </c>
      <c r="B73" s="249"/>
      <c r="C73" s="352" t="s">
        <v>818</v>
      </c>
      <c r="D73" s="347" t="s">
        <v>1052</v>
      </c>
      <c r="E73" s="353" t="s">
        <v>176</v>
      </c>
      <c r="F73" s="354">
        <v>18</v>
      </c>
      <c r="G73" s="1272"/>
      <c r="H73" s="355">
        <f t="shared" si="6"/>
        <v>0</v>
      </c>
      <c r="I73" s="1272"/>
    </row>
    <row r="74" spans="1:9" ht="12.75">
      <c r="A74" s="249">
        <v>46</v>
      </c>
      <c r="B74" s="249"/>
      <c r="C74" s="352" t="s">
        <v>1053</v>
      </c>
      <c r="D74" s="347" t="s">
        <v>1054</v>
      </c>
      <c r="E74" s="353" t="s">
        <v>176</v>
      </c>
      <c r="F74" s="354">
        <v>32</v>
      </c>
      <c r="G74" s="1272"/>
      <c r="H74" s="355">
        <f t="shared" si="6"/>
        <v>0</v>
      </c>
      <c r="I74" s="1272"/>
    </row>
    <row r="75" spans="1:9" ht="12.75">
      <c r="A75" s="249">
        <v>47</v>
      </c>
      <c r="B75" s="249"/>
      <c r="C75" s="352" t="s">
        <v>1055</v>
      </c>
      <c r="D75" s="347" t="s">
        <v>1056</v>
      </c>
      <c r="E75" s="353" t="s">
        <v>180</v>
      </c>
      <c r="F75" s="354">
        <v>6</v>
      </c>
      <c r="G75" s="1272"/>
      <c r="H75" s="355">
        <f t="shared" si="6"/>
        <v>0</v>
      </c>
      <c r="I75" s="1272"/>
    </row>
    <row r="76" spans="1:9" ht="12.75">
      <c r="A76" s="249">
        <v>48</v>
      </c>
      <c r="B76" s="249"/>
      <c r="C76" s="352" t="s">
        <v>1057</v>
      </c>
      <c r="D76" s="347" t="s">
        <v>1058</v>
      </c>
      <c r="E76" s="353" t="s">
        <v>180</v>
      </c>
      <c r="F76" s="354">
        <v>6</v>
      </c>
      <c r="G76" s="1272"/>
      <c r="H76" s="355">
        <f t="shared" si="6"/>
        <v>0</v>
      </c>
      <c r="I76" s="1272"/>
    </row>
    <row r="77" spans="1:9" ht="12.75">
      <c r="A77" s="72"/>
      <c r="C77" s="377"/>
      <c r="D77" s="378"/>
      <c r="E77" s="341"/>
      <c r="F77" s="379"/>
      <c r="G77" s="380"/>
      <c r="H77" s="380"/>
      <c r="I77" s="380"/>
    </row>
    <row r="78" spans="1:9" ht="12.75">
      <c r="B78" s="343">
        <v>452614</v>
      </c>
      <c r="C78" s="344"/>
      <c r="D78" s="344" t="s">
        <v>747</v>
      </c>
      <c r="E78" s="343"/>
      <c r="F78" s="345"/>
      <c r="G78" s="346"/>
      <c r="H78" s="346">
        <f>SUM(H80:H84)</f>
        <v>0</v>
      </c>
      <c r="I78" s="346"/>
    </row>
    <row r="79" spans="1:9" ht="12.75">
      <c r="I79" s="96"/>
    </row>
    <row r="80" spans="1:9" ht="25.5">
      <c r="A80" s="1570">
        <v>49</v>
      </c>
      <c r="B80" s="1570"/>
      <c r="C80" s="1571" t="s">
        <v>628</v>
      </c>
      <c r="D80" s="1572" t="s">
        <v>1812</v>
      </c>
      <c r="E80" s="1573" t="s">
        <v>197</v>
      </c>
      <c r="F80" s="1574">
        <v>708.60799999999995</v>
      </c>
      <c r="G80" s="1575"/>
      <c r="H80" s="1576">
        <f>ROUND(F80*G80,2)</f>
        <v>0</v>
      </c>
      <c r="I80" s="1575"/>
    </row>
    <row r="81" spans="1:9" ht="12.75">
      <c r="A81" s="249">
        <v>50</v>
      </c>
      <c r="B81" s="249"/>
      <c r="C81" s="352" t="s">
        <v>1059</v>
      </c>
      <c r="D81" s="347" t="s">
        <v>1060</v>
      </c>
      <c r="E81" s="353" t="s">
        <v>197</v>
      </c>
      <c r="F81" s="354">
        <v>472.68099999999998</v>
      </c>
      <c r="G81" s="1272"/>
      <c r="H81" s="355">
        <f t="shared" ref="H81:H84" si="7">ROUND(F81*G81,2)</f>
        <v>0</v>
      </c>
      <c r="I81" s="1272"/>
    </row>
    <row r="82" spans="1:9" ht="12.75">
      <c r="A82" s="249">
        <v>51</v>
      </c>
      <c r="B82" s="249"/>
      <c r="C82" s="352" t="s">
        <v>1061</v>
      </c>
      <c r="D82" s="347" t="s">
        <v>1062</v>
      </c>
      <c r="E82" s="353" t="s">
        <v>197</v>
      </c>
      <c r="F82" s="354">
        <v>500.435</v>
      </c>
      <c r="G82" s="1272"/>
      <c r="H82" s="355">
        <f t="shared" si="7"/>
        <v>0</v>
      </c>
      <c r="I82" s="1272"/>
    </row>
    <row r="83" spans="1:9" ht="25.5">
      <c r="A83" s="249">
        <v>52</v>
      </c>
      <c r="B83" s="249"/>
      <c r="C83" s="352" t="s">
        <v>1063</v>
      </c>
      <c r="D83" s="347" t="s">
        <v>1064</v>
      </c>
      <c r="E83" s="353" t="s">
        <v>197</v>
      </c>
      <c r="F83" s="354">
        <v>1918.4760000000001</v>
      </c>
      <c r="G83" s="1272"/>
      <c r="H83" s="355">
        <f t="shared" si="7"/>
        <v>0</v>
      </c>
      <c r="I83" s="1272"/>
    </row>
    <row r="84" spans="1:9" ht="12.75">
      <c r="A84" s="249">
        <v>53</v>
      </c>
      <c r="B84" s="249"/>
      <c r="C84" s="352" t="s">
        <v>1065</v>
      </c>
      <c r="D84" s="347" t="s">
        <v>1066</v>
      </c>
      <c r="E84" s="353" t="s">
        <v>180</v>
      </c>
      <c r="F84" s="354">
        <v>400</v>
      </c>
      <c r="G84" s="1272"/>
      <c r="H84" s="355">
        <f t="shared" si="7"/>
        <v>0</v>
      </c>
      <c r="I84" s="1272"/>
    </row>
    <row r="85" spans="1:9" ht="12.75">
      <c r="A85" s="92"/>
      <c r="B85" s="100"/>
      <c r="C85" s="123"/>
      <c r="D85" s="115"/>
      <c r="E85" s="95"/>
      <c r="I85" s="96"/>
    </row>
    <row r="86" spans="1:9" s="52" customFormat="1" ht="12.75">
      <c r="A86" s="92"/>
      <c r="B86" s="360">
        <v>452621</v>
      </c>
      <c r="C86" s="381"/>
      <c r="D86" s="351" t="s">
        <v>1067</v>
      </c>
      <c r="E86" s="343"/>
      <c r="F86" s="345"/>
      <c r="G86" s="346"/>
      <c r="H86" s="346">
        <f>SUM(H88:H89)</f>
        <v>0</v>
      </c>
      <c r="I86" s="346"/>
    </row>
    <row r="87" spans="1:9" s="52" customFormat="1" ht="12.75">
      <c r="A87" s="92"/>
      <c r="B87" s="100"/>
      <c r="C87" s="123"/>
      <c r="D87" s="116"/>
      <c r="E87" s="95"/>
      <c r="F87" s="54"/>
      <c r="G87" s="96"/>
      <c r="H87" s="54"/>
      <c r="I87" s="96"/>
    </row>
    <row r="88" spans="1:9" ht="12.75">
      <c r="A88" s="249">
        <v>54</v>
      </c>
      <c r="B88" s="375"/>
      <c r="C88" s="352" t="s">
        <v>1068</v>
      </c>
      <c r="D88" s="347" t="s">
        <v>1069</v>
      </c>
      <c r="E88" s="353" t="s">
        <v>197</v>
      </c>
      <c r="F88" s="354">
        <v>804.89800000000002</v>
      </c>
      <c r="G88" s="1272"/>
      <c r="H88" s="355">
        <f>ROUND(F88*G88,2)</f>
        <v>0</v>
      </c>
      <c r="I88" s="1272"/>
    </row>
    <row r="89" spans="1:9" ht="12.75">
      <c r="A89" s="249">
        <v>55</v>
      </c>
      <c r="B89" s="382"/>
      <c r="C89" s="352" t="s">
        <v>1070</v>
      </c>
      <c r="D89" s="347" t="s">
        <v>1071</v>
      </c>
      <c r="E89" s="353" t="s">
        <v>197</v>
      </c>
      <c r="F89" s="354">
        <v>2313.462</v>
      </c>
      <c r="G89" s="1272"/>
      <c r="H89" s="355">
        <f>ROUND(F89*G89,2)</f>
        <v>0</v>
      </c>
      <c r="I89" s="1272"/>
    </row>
    <row r="90" spans="1:9" ht="12.75">
      <c r="B90" s="83"/>
      <c r="C90" s="127"/>
      <c r="D90" s="82"/>
      <c r="I90" s="96"/>
    </row>
    <row r="91" spans="1:9" s="113" customFormat="1" ht="12.75">
      <c r="A91" s="124"/>
      <c r="B91" s="343">
        <v>452625</v>
      </c>
      <c r="C91" s="344"/>
      <c r="D91" s="344" t="s">
        <v>1072</v>
      </c>
      <c r="E91" s="343"/>
      <c r="F91" s="345"/>
      <c r="G91" s="346"/>
      <c r="H91" s="346">
        <f>SUM(H93:H97)</f>
        <v>0</v>
      </c>
      <c r="I91" s="346"/>
    </row>
    <row r="92" spans="1:9" s="113" customFormat="1" ht="12.75">
      <c r="A92" s="124"/>
      <c r="B92" s="72"/>
      <c r="C92" s="53"/>
      <c r="D92" s="53"/>
      <c r="E92" s="72"/>
      <c r="F92" s="54"/>
      <c r="G92" s="96"/>
      <c r="H92" s="54"/>
      <c r="I92" s="96"/>
    </row>
    <row r="93" spans="1:9" s="113" customFormat="1" ht="12.75">
      <c r="A93" s="1570">
        <v>56</v>
      </c>
      <c r="B93" s="1570"/>
      <c r="C93" s="1571" t="s">
        <v>1073</v>
      </c>
      <c r="D93" s="1572" t="s">
        <v>1074</v>
      </c>
      <c r="E93" s="1573" t="s">
        <v>188</v>
      </c>
      <c r="F93" s="1574">
        <v>100.977</v>
      </c>
      <c r="G93" s="1575"/>
      <c r="H93" s="1576">
        <f>ROUND(F93*G93,2)</f>
        <v>0</v>
      </c>
      <c r="I93" s="1575"/>
    </row>
    <row r="94" spans="1:9" s="113" customFormat="1" ht="12.75">
      <c r="A94" s="249">
        <v>57</v>
      </c>
      <c r="B94" s="249"/>
      <c r="C94" s="352" t="s">
        <v>1075</v>
      </c>
      <c r="D94" s="347" t="s">
        <v>1076</v>
      </c>
      <c r="E94" s="353" t="s">
        <v>188</v>
      </c>
      <c r="F94" s="354">
        <v>2.9550000000000001</v>
      </c>
      <c r="G94" s="1272"/>
      <c r="H94" s="355">
        <f t="shared" ref="H94:H97" si="8">ROUND(F94*G94,2)</f>
        <v>0</v>
      </c>
      <c r="I94" s="1272"/>
    </row>
    <row r="95" spans="1:9" s="113" customFormat="1" ht="12.75">
      <c r="A95" s="249">
        <v>58</v>
      </c>
      <c r="B95" s="249"/>
      <c r="C95" s="352" t="s">
        <v>1077</v>
      </c>
      <c r="D95" s="347" t="s">
        <v>1078</v>
      </c>
      <c r="E95" s="353" t="s">
        <v>197</v>
      </c>
      <c r="F95" s="354">
        <v>33.729999999999997</v>
      </c>
      <c r="G95" s="1272"/>
      <c r="H95" s="355">
        <f t="shared" si="8"/>
        <v>0</v>
      </c>
      <c r="I95" s="1272"/>
    </row>
    <row r="96" spans="1:9" s="113" customFormat="1" ht="12.75">
      <c r="A96" s="249">
        <v>59</v>
      </c>
      <c r="B96" s="249"/>
      <c r="C96" s="352" t="s">
        <v>1079</v>
      </c>
      <c r="D96" s="347" t="s">
        <v>1080</v>
      </c>
      <c r="E96" s="353" t="s">
        <v>197</v>
      </c>
      <c r="F96" s="354">
        <v>171.661</v>
      </c>
      <c r="G96" s="1272"/>
      <c r="H96" s="355">
        <f t="shared" si="8"/>
        <v>0</v>
      </c>
      <c r="I96" s="1272"/>
    </row>
    <row r="97" spans="1:9" s="113" customFormat="1" ht="12.75">
      <c r="A97" s="249">
        <v>60</v>
      </c>
      <c r="B97" s="249"/>
      <c r="C97" s="352" t="s">
        <v>1081</v>
      </c>
      <c r="D97" s="347" t="s">
        <v>1082</v>
      </c>
      <c r="E97" s="353" t="s">
        <v>180</v>
      </c>
      <c r="F97" s="354">
        <v>14</v>
      </c>
      <c r="G97" s="1272"/>
      <c r="H97" s="355">
        <f t="shared" si="8"/>
        <v>0</v>
      </c>
      <c r="I97" s="1272"/>
    </row>
    <row r="98" spans="1:9" s="113" customFormat="1" ht="12.75">
      <c r="A98" s="72"/>
      <c r="B98" s="72"/>
      <c r="C98" s="377"/>
      <c r="D98" s="378"/>
      <c r="E98" s="341"/>
      <c r="F98" s="379"/>
      <c r="G98" s="380"/>
      <c r="H98" s="380"/>
      <c r="I98" s="380"/>
    </row>
    <row r="99" spans="1:9" ht="12.75">
      <c r="B99" s="343">
        <v>453210</v>
      </c>
      <c r="C99" s="344"/>
      <c r="D99" s="344" t="s">
        <v>1083</v>
      </c>
      <c r="E99" s="343"/>
      <c r="F99" s="345"/>
      <c r="G99" s="346"/>
      <c r="H99" s="346">
        <f>SUM(H101)</f>
        <v>0</v>
      </c>
      <c r="I99" s="346"/>
    </row>
    <row r="100" spans="1:9" ht="12.75">
      <c r="I100" s="96"/>
    </row>
    <row r="101" spans="1:9" s="1631" customFormat="1" ht="12.75">
      <c r="A101" s="1570">
        <v>61</v>
      </c>
      <c r="B101" s="1570"/>
      <c r="C101" s="1571" t="s">
        <v>1084</v>
      </c>
      <c r="D101" s="1572" t="s">
        <v>1085</v>
      </c>
      <c r="E101" s="1573" t="s">
        <v>197</v>
      </c>
      <c r="F101" s="1574">
        <v>2279.5210000000002</v>
      </c>
      <c r="G101" s="1575"/>
      <c r="H101" s="1576">
        <f>ROUND(F101*G101,2)</f>
        <v>0</v>
      </c>
      <c r="I101" s="1575"/>
    </row>
    <row r="102" spans="1:9" ht="12.75">
      <c r="A102" s="72"/>
      <c r="C102" s="377"/>
      <c r="D102" s="378"/>
      <c r="E102" s="341"/>
      <c r="F102" s="379"/>
      <c r="G102" s="380"/>
      <c r="H102" s="380"/>
      <c r="I102" s="380"/>
    </row>
    <row r="103" spans="1:9" ht="12.75">
      <c r="B103" s="343">
        <v>453312</v>
      </c>
      <c r="C103" s="344"/>
      <c r="D103" s="344" t="s">
        <v>1086</v>
      </c>
      <c r="E103" s="343"/>
      <c r="F103" s="345"/>
      <c r="G103" s="346"/>
      <c r="H103" s="346">
        <f>SUM(H105)</f>
        <v>0</v>
      </c>
      <c r="I103" s="346"/>
    </row>
    <row r="104" spans="1:9" ht="12.75">
      <c r="I104" s="96"/>
    </row>
    <row r="105" spans="1:9" ht="12.75">
      <c r="A105" s="249">
        <v>62</v>
      </c>
      <c r="B105" s="249"/>
      <c r="C105" s="352" t="s">
        <v>1087</v>
      </c>
      <c r="D105" s="347" t="s">
        <v>1088</v>
      </c>
      <c r="E105" s="353" t="s">
        <v>180</v>
      </c>
      <c r="F105" s="354">
        <v>8</v>
      </c>
      <c r="G105" s="1272"/>
      <c r="H105" s="355">
        <f>ROUND(F105*G105,2)</f>
        <v>0</v>
      </c>
      <c r="I105" s="1272"/>
    </row>
    <row r="106" spans="1:9" s="113" customFormat="1" ht="12.75">
      <c r="A106" s="124"/>
      <c r="B106" s="72"/>
      <c r="C106" s="53"/>
      <c r="D106" s="53"/>
      <c r="E106" s="72"/>
      <c r="F106" s="54"/>
      <c r="G106" s="96"/>
      <c r="H106" s="54"/>
      <c r="I106" s="96"/>
    </row>
    <row r="107" spans="1:9" s="113" customFormat="1" ht="12.75">
      <c r="A107" s="124"/>
      <c r="B107" s="343">
        <v>454100</v>
      </c>
      <c r="C107" s="344"/>
      <c r="D107" s="344" t="s">
        <v>1089</v>
      </c>
      <c r="E107" s="343"/>
      <c r="F107" s="345"/>
      <c r="G107" s="346"/>
      <c r="H107" s="346">
        <f>SUM(H109:H117)</f>
        <v>0</v>
      </c>
      <c r="I107" s="346"/>
    </row>
    <row r="108" spans="1:9" s="113" customFormat="1" ht="12.75">
      <c r="A108" s="124"/>
      <c r="B108" s="72"/>
      <c r="C108" s="53"/>
      <c r="D108" s="53"/>
      <c r="E108" s="72"/>
      <c r="F108" s="54"/>
      <c r="G108" s="96"/>
      <c r="H108" s="54"/>
      <c r="I108" s="96"/>
    </row>
    <row r="109" spans="1:9" s="113" customFormat="1" ht="25.5">
      <c r="A109" s="249">
        <v>63</v>
      </c>
      <c r="B109" s="249"/>
      <c r="C109" s="352" t="s">
        <v>1090</v>
      </c>
      <c r="D109" s="347" t="s">
        <v>1091</v>
      </c>
      <c r="E109" s="353" t="s">
        <v>197</v>
      </c>
      <c r="F109" s="354">
        <v>626.62</v>
      </c>
      <c r="G109" s="1272"/>
      <c r="H109" s="355">
        <f>ROUND(F109*G109,2)</f>
        <v>0</v>
      </c>
      <c r="I109" s="1272"/>
    </row>
    <row r="110" spans="1:9" s="113" customFormat="1" ht="25.5">
      <c r="A110" s="249">
        <v>64</v>
      </c>
      <c r="B110" s="249"/>
      <c r="C110" s="352" t="s">
        <v>1092</v>
      </c>
      <c r="D110" s="347" t="s">
        <v>1093</v>
      </c>
      <c r="E110" s="353" t="s">
        <v>197</v>
      </c>
      <c r="F110" s="354">
        <v>626.62</v>
      </c>
      <c r="G110" s="1272"/>
      <c r="H110" s="355">
        <f t="shared" ref="H110:H117" si="9">ROUND(F110*G110,2)</f>
        <v>0</v>
      </c>
      <c r="I110" s="1272"/>
    </row>
    <row r="111" spans="1:9" s="113" customFormat="1" ht="25.5">
      <c r="A111" s="249">
        <v>65</v>
      </c>
      <c r="B111" s="249"/>
      <c r="C111" s="352" t="s">
        <v>1094</v>
      </c>
      <c r="D111" s="347" t="s">
        <v>1095</v>
      </c>
      <c r="E111" s="353" t="s">
        <v>197</v>
      </c>
      <c r="F111" s="354">
        <v>626.62</v>
      </c>
      <c r="G111" s="1272"/>
      <c r="H111" s="355">
        <f t="shared" si="9"/>
        <v>0</v>
      </c>
      <c r="I111" s="1272"/>
    </row>
    <row r="112" spans="1:9" s="113" customFormat="1" ht="25.5">
      <c r="A112" s="249">
        <v>66</v>
      </c>
      <c r="B112" s="249"/>
      <c r="C112" s="352" t="s">
        <v>1096</v>
      </c>
      <c r="D112" s="347" t="s">
        <v>1097</v>
      </c>
      <c r="E112" s="353" t="s">
        <v>197</v>
      </c>
      <c r="F112" s="354">
        <v>1754.8420000000001</v>
      </c>
      <c r="G112" s="1272"/>
      <c r="H112" s="355">
        <f t="shared" si="9"/>
        <v>0</v>
      </c>
      <c r="I112" s="1272"/>
    </row>
    <row r="113" spans="1:9" s="113" customFormat="1" ht="12.75">
      <c r="A113" s="249">
        <v>67</v>
      </c>
      <c r="B113" s="249"/>
      <c r="C113" s="352" t="s">
        <v>1098</v>
      </c>
      <c r="D113" s="347" t="s">
        <v>1099</v>
      </c>
      <c r="E113" s="353" t="s">
        <v>197</v>
      </c>
      <c r="F113" s="354">
        <v>1754.8420000000001</v>
      </c>
      <c r="G113" s="1272"/>
      <c r="H113" s="355">
        <f t="shared" si="9"/>
        <v>0</v>
      </c>
      <c r="I113" s="1272"/>
    </row>
    <row r="114" spans="1:9" s="113" customFormat="1" ht="12.75">
      <c r="A114" s="249">
        <v>68</v>
      </c>
      <c r="B114" s="249"/>
      <c r="C114" s="352" t="s">
        <v>1100</v>
      </c>
      <c r="D114" s="347" t="s">
        <v>1101</v>
      </c>
      <c r="E114" s="353" t="s">
        <v>197</v>
      </c>
      <c r="F114" s="354">
        <v>1754.8420000000001</v>
      </c>
      <c r="G114" s="1272"/>
      <c r="H114" s="355">
        <f t="shared" si="9"/>
        <v>0</v>
      </c>
      <c r="I114" s="1272"/>
    </row>
    <row r="115" spans="1:9" s="113" customFormat="1" ht="25.5">
      <c r="A115" s="249">
        <v>69</v>
      </c>
      <c r="B115" s="249"/>
      <c r="C115" s="352" t="s">
        <v>1102</v>
      </c>
      <c r="D115" s="347" t="s">
        <v>1103</v>
      </c>
      <c r="E115" s="353" t="s">
        <v>197</v>
      </c>
      <c r="F115" s="354">
        <v>692.86400000000003</v>
      </c>
      <c r="G115" s="1272"/>
      <c r="H115" s="355">
        <f t="shared" si="9"/>
        <v>0</v>
      </c>
      <c r="I115" s="1272"/>
    </row>
    <row r="116" spans="1:9" s="1639" customFormat="1" ht="12.75">
      <c r="A116" s="1632" t="s">
        <v>1821</v>
      </c>
      <c r="B116" s="1632"/>
      <c r="C116" s="1633">
        <v>13090903</v>
      </c>
      <c r="D116" s="1634" t="s">
        <v>1822</v>
      </c>
      <c r="E116" s="1635" t="s">
        <v>197</v>
      </c>
      <c r="F116" s="1636">
        <v>619.15200000000004</v>
      </c>
      <c r="G116" s="1637"/>
      <c r="H116" s="1638">
        <f t="shared" si="9"/>
        <v>0</v>
      </c>
      <c r="I116" s="1637"/>
    </row>
    <row r="117" spans="1:9" s="113" customFormat="1" ht="12.75">
      <c r="A117" s="249">
        <v>70</v>
      </c>
      <c r="B117" s="249"/>
      <c r="C117" s="352" t="s">
        <v>1104</v>
      </c>
      <c r="D117" s="347" t="s">
        <v>1105</v>
      </c>
      <c r="E117" s="353" t="s">
        <v>197</v>
      </c>
      <c r="F117" s="354">
        <v>619.15200000000004</v>
      </c>
      <c r="G117" s="1272"/>
      <c r="H117" s="355">
        <f t="shared" si="9"/>
        <v>0</v>
      </c>
      <c r="I117" s="1272"/>
    </row>
    <row r="118" spans="1:9" s="113" customFormat="1" ht="12.75">
      <c r="A118" s="72"/>
      <c r="B118" s="72"/>
      <c r="C118" s="377"/>
      <c r="D118" s="378"/>
      <c r="E118" s="341"/>
      <c r="F118" s="379"/>
      <c r="G118" s="380"/>
      <c r="H118" s="380"/>
      <c r="I118" s="380"/>
    </row>
    <row r="119" spans="1:9" ht="12.75">
      <c r="B119" s="343">
        <v>454210</v>
      </c>
      <c r="C119" s="344"/>
      <c r="D119" s="344" t="s">
        <v>1106</v>
      </c>
      <c r="E119" s="343"/>
      <c r="F119" s="345"/>
      <c r="G119" s="346"/>
      <c r="H119" s="346">
        <f>SUM(H121)</f>
        <v>0</v>
      </c>
      <c r="I119" s="346"/>
    </row>
    <row r="120" spans="1:9" ht="12.75">
      <c r="I120" s="96"/>
    </row>
    <row r="121" spans="1:9" ht="12.75">
      <c r="A121" s="249">
        <v>71</v>
      </c>
      <c r="B121" s="249"/>
      <c r="C121" s="352" t="s">
        <v>1107</v>
      </c>
      <c r="D121" s="347" t="s">
        <v>1108</v>
      </c>
      <c r="E121" s="353" t="s">
        <v>180</v>
      </c>
      <c r="F121" s="354">
        <v>8</v>
      </c>
      <c r="G121" s="1272"/>
      <c r="H121" s="355">
        <f>ROUND(F121*G121,2)</f>
        <v>0</v>
      </c>
      <c r="I121" s="1272"/>
    </row>
    <row r="122" spans="1:9" ht="12.75">
      <c r="H122" s="53"/>
      <c r="I122" s="96"/>
    </row>
    <row r="123" spans="1:9" ht="12.75">
      <c r="B123" s="343">
        <v>454320</v>
      </c>
      <c r="C123" s="344"/>
      <c r="D123" s="344" t="s">
        <v>1109</v>
      </c>
      <c r="E123" s="343"/>
      <c r="F123" s="345"/>
      <c r="G123" s="346"/>
      <c r="H123" s="383">
        <f>SUM(H125:H128)</f>
        <v>0</v>
      </c>
      <c r="I123" s="346"/>
    </row>
    <row r="124" spans="1:9" ht="12.75">
      <c r="H124" s="53"/>
      <c r="I124" s="96"/>
    </row>
    <row r="125" spans="1:9" ht="12.75">
      <c r="A125" s="249">
        <v>72</v>
      </c>
      <c r="B125" s="249"/>
      <c r="C125" s="352" t="s">
        <v>635</v>
      </c>
      <c r="D125" s="347" t="s">
        <v>636</v>
      </c>
      <c r="E125" s="353" t="s">
        <v>197</v>
      </c>
      <c r="F125" s="354">
        <v>432.83499999999998</v>
      </c>
      <c r="G125" s="1272"/>
      <c r="H125" s="355">
        <f>ROUND(F125*G125,2)</f>
        <v>0</v>
      </c>
      <c r="I125" s="1272"/>
    </row>
    <row r="126" spans="1:9" ht="12.75">
      <c r="A126" s="249">
        <v>73</v>
      </c>
      <c r="B126" s="249"/>
      <c r="C126" s="352" t="s">
        <v>1110</v>
      </c>
      <c r="D126" s="347" t="s">
        <v>1111</v>
      </c>
      <c r="E126" s="353" t="s">
        <v>197</v>
      </c>
      <c r="F126" s="354">
        <v>626.62</v>
      </c>
      <c r="G126" s="1272"/>
      <c r="H126" s="355">
        <f t="shared" ref="H126:H128" si="10">ROUND(F126*G126,2)</f>
        <v>0</v>
      </c>
      <c r="I126" s="1272"/>
    </row>
    <row r="127" spans="1:9" s="1631" customFormat="1" ht="12.75">
      <c r="A127" s="1570">
        <v>74</v>
      </c>
      <c r="B127" s="1570"/>
      <c r="C127" s="1571" t="s">
        <v>1112</v>
      </c>
      <c r="D127" s="1572" t="s">
        <v>1113</v>
      </c>
      <c r="E127" s="1573" t="s">
        <v>197</v>
      </c>
      <c r="F127" s="1574">
        <v>45.433</v>
      </c>
      <c r="G127" s="1575"/>
      <c r="H127" s="1576">
        <f t="shared" si="10"/>
        <v>0</v>
      </c>
      <c r="I127" s="1575"/>
    </row>
    <row r="128" spans="1:9" ht="12.75">
      <c r="A128" s="249">
        <v>75</v>
      </c>
      <c r="B128" s="249"/>
      <c r="C128" s="352" t="s">
        <v>1114</v>
      </c>
      <c r="D128" s="347" t="s">
        <v>1115</v>
      </c>
      <c r="E128" s="353" t="s">
        <v>197</v>
      </c>
      <c r="F128" s="354">
        <v>626.62</v>
      </c>
      <c r="G128" s="1272"/>
      <c r="H128" s="355">
        <f t="shared" si="10"/>
        <v>0</v>
      </c>
      <c r="I128" s="1272"/>
    </row>
    <row r="129" spans="1:9" ht="12.75">
      <c r="I129" s="96"/>
    </row>
    <row r="130" spans="1:9" ht="12.75">
      <c r="B130" s="343">
        <v>454410</v>
      </c>
      <c r="C130" s="344"/>
      <c r="D130" s="344" t="s">
        <v>1116</v>
      </c>
      <c r="E130" s="343"/>
      <c r="F130" s="345"/>
      <c r="G130" s="346"/>
      <c r="H130" s="346">
        <f>SUM(H132)</f>
        <v>0</v>
      </c>
      <c r="I130" s="346"/>
    </row>
    <row r="131" spans="1:9" ht="12.75">
      <c r="I131" s="96"/>
    </row>
    <row r="132" spans="1:9" ht="12.75">
      <c r="A132" s="249">
        <v>76</v>
      </c>
      <c r="B132" s="249"/>
      <c r="C132" s="352" t="s">
        <v>1117</v>
      </c>
      <c r="D132" s="347" t="s">
        <v>1118</v>
      </c>
      <c r="E132" s="353" t="s">
        <v>180</v>
      </c>
      <c r="F132" s="354">
        <v>34</v>
      </c>
      <c r="G132" s="1272"/>
      <c r="H132" s="355">
        <f>ROUND(F132*G132,2)</f>
        <v>0</v>
      </c>
      <c r="I132" s="1272"/>
    </row>
    <row r="133" spans="1:9" ht="12.75">
      <c r="I133" s="96"/>
    </row>
    <row r="134" spans="1:9" ht="12.75">
      <c r="B134" s="343">
        <v>454420</v>
      </c>
      <c r="C134" s="344"/>
      <c r="D134" s="344" t="s">
        <v>1119</v>
      </c>
      <c r="E134" s="343"/>
      <c r="F134" s="345"/>
      <c r="G134" s="346"/>
      <c r="H134" s="346">
        <f>SUM(H136:H139)</f>
        <v>0</v>
      </c>
      <c r="I134" s="346"/>
    </row>
    <row r="135" spans="1:9" ht="12.75">
      <c r="I135" s="96"/>
    </row>
    <row r="136" spans="1:9" ht="12.75">
      <c r="A136" s="249">
        <v>77</v>
      </c>
      <c r="B136" s="249"/>
      <c r="C136" s="352" t="s">
        <v>1120</v>
      </c>
      <c r="D136" s="347" t="s">
        <v>1121</v>
      </c>
      <c r="E136" s="353" t="s">
        <v>197</v>
      </c>
      <c r="F136" s="354">
        <v>320</v>
      </c>
      <c r="G136" s="1272"/>
      <c r="H136" s="355">
        <f>ROUND(F136*G136,2)</f>
        <v>0</v>
      </c>
      <c r="I136" s="1272"/>
    </row>
    <row r="137" spans="1:9" ht="12.75">
      <c r="A137" s="249">
        <v>78</v>
      </c>
      <c r="B137" s="249"/>
      <c r="C137" s="352" t="s">
        <v>1122</v>
      </c>
      <c r="D137" s="347" t="s">
        <v>1123</v>
      </c>
      <c r="E137" s="353" t="s">
        <v>197</v>
      </c>
      <c r="F137" s="354">
        <v>2381.462</v>
      </c>
      <c r="G137" s="1272"/>
      <c r="H137" s="355">
        <f t="shared" ref="H137:H139" si="11">ROUND(F137*G137,2)</f>
        <v>0</v>
      </c>
      <c r="I137" s="1272"/>
    </row>
    <row r="138" spans="1:9" ht="12.75">
      <c r="A138" s="249">
        <v>79</v>
      </c>
      <c r="B138" s="249"/>
      <c r="C138" s="352" t="s">
        <v>1124</v>
      </c>
      <c r="D138" s="347" t="s">
        <v>1125</v>
      </c>
      <c r="E138" s="353" t="s">
        <v>197</v>
      </c>
      <c r="F138" s="354">
        <v>1754.8420000000001</v>
      </c>
      <c r="G138" s="1272"/>
      <c r="H138" s="355">
        <f t="shared" si="11"/>
        <v>0</v>
      </c>
      <c r="I138" s="1272"/>
    </row>
    <row r="139" spans="1:9" ht="12.75">
      <c r="A139" s="249">
        <v>80</v>
      </c>
      <c r="B139" s="249"/>
      <c r="C139" s="352" t="s">
        <v>1126</v>
      </c>
      <c r="D139" s="347" t="s">
        <v>1127</v>
      </c>
      <c r="E139" s="353" t="s">
        <v>197</v>
      </c>
      <c r="F139" s="354">
        <v>626.62</v>
      </c>
      <c r="G139" s="1272"/>
      <c r="H139" s="355">
        <f t="shared" si="11"/>
        <v>0</v>
      </c>
      <c r="I139" s="1272"/>
    </row>
    <row r="141" spans="1:9" ht="13.5" customHeight="1">
      <c r="D141" s="384" t="s">
        <v>181</v>
      </c>
      <c r="E141" s="104"/>
      <c r="F141" s="105"/>
      <c r="G141" s="106"/>
      <c r="H141" s="385">
        <f>H11+H45+H53+H60+H69+H78+H86+H91+H99+H103+H107+H119+H123+H130+H134</f>
        <v>0</v>
      </c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3:G139">
      <formula1>ROUND(G13,2)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>
    <tabColor rgb="FFCCFFFF"/>
  </sheetPr>
  <dimension ref="A1:I169"/>
  <sheetViews>
    <sheetView view="pageBreakPreview" zoomScaleNormal="115" zoomScaleSheetLayoutView="100" workbookViewId="0">
      <selection activeCell="D25" sqref="D25"/>
    </sheetView>
  </sheetViews>
  <sheetFormatPr defaultColWidth="9.140625"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64" customFormat="1" ht="13.5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689" t="s">
        <v>15</v>
      </c>
      <c r="D3" s="1689"/>
      <c r="E3" s="59"/>
      <c r="F3" s="62"/>
      <c r="G3" s="62"/>
      <c r="H3" s="60"/>
    </row>
    <row r="4" spans="1:9">
      <c r="A4" s="65" t="s">
        <v>160</v>
      </c>
      <c r="B4" s="66"/>
      <c r="C4" s="67" t="s">
        <v>16</v>
      </c>
      <c r="D4" s="62"/>
      <c r="E4" s="66"/>
      <c r="F4" s="62"/>
      <c r="G4" s="62"/>
      <c r="H4" s="62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15.5</v>
      </c>
      <c r="G11" s="1253"/>
      <c r="H11" s="90">
        <f>ROUND(F11*G11,2)</f>
        <v>0</v>
      </c>
      <c r="I11" s="1253"/>
    </row>
    <row r="12" spans="1:9" s="81" customFormat="1" ht="25.5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16</v>
      </c>
      <c r="G12" s="1253"/>
      <c r="H12" s="90">
        <f>ROUND(F12*G12,2)</f>
        <v>0</v>
      </c>
      <c r="I12" s="1253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56.1</v>
      </c>
      <c r="G16" s="1253"/>
      <c r="H16" s="90">
        <f>ROUND(F16*G16,2)</f>
        <v>0</v>
      </c>
      <c r="I16" s="1253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54.7</v>
      </c>
      <c r="G17" s="1253"/>
      <c r="H17" s="90">
        <f t="shared" ref="H17:H19" si="0">ROUND(F17*G17,2)</f>
        <v>0</v>
      </c>
      <c r="I17" s="1253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95.1</v>
      </c>
      <c r="G18" s="1253"/>
      <c r="H18" s="90">
        <f t="shared" si="0"/>
        <v>0</v>
      </c>
      <c r="I18" s="1253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96</v>
      </c>
      <c r="G19" s="1253"/>
      <c r="H19" s="90">
        <f t="shared" si="0"/>
        <v>0</v>
      </c>
      <c r="I19" s="1253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5.5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3"/>
      <c r="H23" s="90">
        <f>ROUND(F23*G23,2)</f>
        <v>0</v>
      </c>
      <c r="I23" s="1253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90</v>
      </c>
      <c r="G27" s="1253"/>
      <c r="H27" s="90">
        <f>ROUND(F27*G27,2)</f>
        <v>0</v>
      </c>
      <c r="I27" s="1253"/>
    </row>
    <row r="28" spans="1:9">
      <c r="A28" s="83"/>
      <c r="B28" s="97"/>
      <c r="C28" s="91"/>
      <c r="D28" s="98"/>
      <c r="E28" s="59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1208</v>
      </c>
      <c r="G31" s="1253"/>
      <c r="H31" s="90">
        <f>ROUND(F31*G31,2)</f>
        <v>0</v>
      </c>
      <c r="I31" s="1253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15</v>
      </c>
      <c r="G35" s="1253"/>
      <c r="H35" s="90">
        <f>ROUND(F35*G35,2)</f>
        <v>0</v>
      </c>
      <c r="I35" s="1253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3"/>
      <c r="H36" s="90">
        <f>ROUND(F36*G36,2)</f>
        <v>0</v>
      </c>
      <c r="I36" s="1253"/>
    </row>
    <row r="37" spans="1:9">
      <c r="A37" s="92"/>
      <c r="B37" s="74"/>
      <c r="D37" s="94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5.5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520</v>
      </c>
      <c r="G40" s="1253"/>
      <c r="H40" s="90">
        <f>ROUND(F40*G40,2)</f>
        <v>0</v>
      </c>
      <c r="I40" s="1253"/>
    </row>
    <row r="41" spans="1:9" ht="25.5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3"/>
      <c r="H41" s="90">
        <f t="shared" ref="H41:H43" si="1">ROUND(F41*G41,2)</f>
        <v>0</v>
      </c>
      <c r="I41" s="1253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3"/>
      <c r="H42" s="90">
        <f t="shared" si="1"/>
        <v>0</v>
      </c>
      <c r="I42" s="1253"/>
    </row>
    <row r="43" spans="1:9" ht="25.5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3"/>
      <c r="H43" s="90">
        <f t="shared" si="1"/>
        <v>0</v>
      </c>
      <c r="I43" s="1253"/>
    </row>
    <row r="44" spans="1:9">
      <c r="A44" s="92"/>
      <c r="B44" s="100"/>
      <c r="C44" s="101"/>
      <c r="D44" s="102"/>
      <c r="E44" s="95"/>
      <c r="H44" s="96"/>
    </row>
    <row r="45" spans="1:9" ht="15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75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75">
      <c r="A76" s="92"/>
      <c r="B76" s="117"/>
      <c r="C76" s="118"/>
      <c r="D76" s="102"/>
      <c r="E76" s="119"/>
    </row>
    <row r="77" spans="1:8" ht="15.75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8">
    <tabColor rgb="FFFFFF99"/>
  </sheetPr>
  <dimension ref="A1:I122"/>
  <sheetViews>
    <sheetView view="pageBreakPreview" zoomScaleNormal="115" zoomScaleSheetLayoutView="100" workbookViewId="0">
      <selection activeCell="D22" sqref="D22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7" customFormat="1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2.75">
      <c r="A2" s="336"/>
      <c r="B2" s="337"/>
      <c r="C2" s="338"/>
      <c r="D2" s="338"/>
      <c r="E2" s="337"/>
      <c r="F2" s="339"/>
      <c r="G2" s="339"/>
      <c r="H2" s="338"/>
    </row>
    <row r="3" spans="1:9" s="57" customFormat="1" ht="12.75">
      <c r="A3" s="336" t="s">
        <v>158</v>
      </c>
      <c r="B3" s="337"/>
      <c r="C3" s="338" t="s">
        <v>1128</v>
      </c>
      <c r="D3" s="338"/>
      <c r="E3" s="337"/>
      <c r="F3" s="339"/>
      <c r="G3" s="339"/>
      <c r="H3" s="338"/>
    </row>
    <row r="4" spans="1:9" ht="12.75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2.75">
      <c r="A5" s="65" t="s">
        <v>904</v>
      </c>
      <c r="B5" s="341"/>
      <c r="C5" s="342" t="s">
        <v>1242</v>
      </c>
      <c r="D5" s="339"/>
      <c r="E5" s="341"/>
      <c r="F5" s="339"/>
      <c r="G5" s="339"/>
      <c r="H5" s="339"/>
    </row>
    <row r="6" spans="1:9" s="68" customFormat="1" ht="13.5" customHeight="1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customHeight="1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ht="12.75">
      <c r="A10" s="343"/>
      <c r="B10" s="360">
        <v>452231</v>
      </c>
      <c r="C10" s="294"/>
      <c r="D10" s="351" t="s">
        <v>1033</v>
      </c>
      <c r="E10" s="343"/>
      <c r="F10" s="345"/>
      <c r="G10" s="346"/>
      <c r="H10" s="346">
        <f>SUM(H12:H14)</f>
        <v>0</v>
      </c>
    </row>
    <row r="11" spans="1:9" s="52" customFormat="1" ht="12.75" customHeight="1">
      <c r="A11" s="92"/>
      <c r="B11" s="108"/>
      <c r="C11" s="109"/>
      <c r="D11" s="110"/>
      <c r="E11" s="95"/>
      <c r="F11" s="54"/>
      <c r="G11" s="96"/>
      <c r="H11" s="54"/>
    </row>
    <row r="12" spans="1:9" ht="12.75">
      <c r="A12" s="361">
        <v>1</v>
      </c>
      <c r="B12" s="239"/>
      <c r="C12" s="362" t="s">
        <v>1129</v>
      </c>
      <c r="D12" s="363" t="s">
        <v>1130</v>
      </c>
      <c r="E12" s="364" t="s">
        <v>1131</v>
      </c>
      <c r="F12" s="365">
        <v>14500</v>
      </c>
      <c r="G12" s="1273"/>
      <c r="H12" s="366">
        <f>ROUND(F12*G12,2)</f>
        <v>0</v>
      </c>
      <c r="I12" s="1273"/>
    </row>
    <row r="13" spans="1:9" ht="12.75">
      <c r="A13" s="361">
        <v>2</v>
      </c>
      <c r="B13" s="239"/>
      <c r="C13" s="362" t="s">
        <v>1132</v>
      </c>
      <c r="D13" s="363" t="s">
        <v>1133</v>
      </c>
      <c r="E13" s="364" t="s">
        <v>197</v>
      </c>
      <c r="F13" s="365">
        <v>102.73399999999999</v>
      </c>
      <c r="G13" s="1273"/>
      <c r="H13" s="366">
        <f t="shared" ref="H13:H14" si="0">ROUND(F13*G13,2)</f>
        <v>0</v>
      </c>
      <c r="I13" s="1273"/>
    </row>
    <row r="14" spans="1:9" ht="12.75">
      <c r="A14" s="361">
        <v>3</v>
      </c>
      <c r="B14" s="239"/>
      <c r="C14" s="362" t="s">
        <v>1134</v>
      </c>
      <c r="D14" s="363" t="s">
        <v>1135</v>
      </c>
      <c r="E14" s="364" t="s">
        <v>1131</v>
      </c>
      <c r="F14" s="365">
        <v>1500</v>
      </c>
      <c r="G14" s="1273"/>
      <c r="H14" s="366">
        <f t="shared" si="0"/>
        <v>0</v>
      </c>
      <c r="I14" s="1273"/>
    </row>
    <row r="15" spans="1:9" ht="12.75">
      <c r="A15" s="367"/>
      <c r="B15" s="368"/>
      <c r="C15" s="369"/>
      <c r="D15" s="370"/>
      <c r="E15" s="371"/>
      <c r="F15" s="372"/>
      <c r="G15" s="373"/>
      <c r="H15" s="373"/>
      <c r="I15" s="373"/>
    </row>
    <row r="16" spans="1:9" ht="12.75">
      <c r="A16" s="92"/>
      <c r="B16" s="360">
        <v>452623</v>
      </c>
      <c r="C16" s="294"/>
      <c r="D16" s="351" t="s">
        <v>273</v>
      </c>
      <c r="E16" s="343"/>
      <c r="F16" s="345"/>
      <c r="G16" s="346"/>
      <c r="H16" s="346">
        <f>SUM(H18:H19)</f>
        <v>0</v>
      </c>
      <c r="I16" s="346"/>
    </row>
    <row r="17" spans="1:9" ht="12.75">
      <c r="A17" s="92"/>
      <c r="B17" s="108"/>
      <c r="C17" s="109"/>
      <c r="E17" s="95"/>
      <c r="I17" s="96"/>
    </row>
    <row r="18" spans="1:9" ht="25.5">
      <c r="A18" s="361">
        <v>4</v>
      </c>
      <c r="B18" s="239"/>
      <c r="C18" s="362" t="s">
        <v>1136</v>
      </c>
      <c r="D18" s="363" t="s">
        <v>1137</v>
      </c>
      <c r="E18" s="364" t="s">
        <v>188</v>
      </c>
      <c r="F18" s="365">
        <v>1.738</v>
      </c>
      <c r="G18" s="1273"/>
      <c r="H18" s="366">
        <f>ROUND(F18*G18,2)</f>
        <v>0</v>
      </c>
      <c r="I18" s="1273"/>
    </row>
    <row r="19" spans="1:9" s="52" customFormat="1" ht="25.5">
      <c r="A19" s="361">
        <v>5</v>
      </c>
      <c r="B19" s="239"/>
      <c r="C19" s="362" t="s">
        <v>1138</v>
      </c>
      <c r="D19" s="363" t="s">
        <v>1139</v>
      </c>
      <c r="E19" s="364" t="s">
        <v>197</v>
      </c>
      <c r="F19" s="365">
        <v>13.026</v>
      </c>
      <c r="G19" s="1273"/>
      <c r="H19" s="366">
        <f>ROUND(F19*G19,2)</f>
        <v>0</v>
      </c>
      <c r="I19" s="1273"/>
    </row>
    <row r="20" spans="1:9" s="52" customFormat="1" ht="12.75">
      <c r="A20" s="92"/>
      <c r="B20" s="108"/>
      <c r="C20" s="109"/>
      <c r="D20" s="110"/>
      <c r="E20" s="95"/>
      <c r="F20" s="54"/>
      <c r="G20" s="96"/>
      <c r="H20" s="54"/>
    </row>
    <row r="21" spans="1:9" ht="12.75">
      <c r="A21" s="92"/>
      <c r="B21" s="108"/>
      <c r="C21" s="120"/>
      <c r="D21" s="351" t="s">
        <v>167</v>
      </c>
      <c r="E21" s="343"/>
      <c r="F21" s="345"/>
      <c r="G21" s="374"/>
      <c r="H21" s="346">
        <f>H10+H16</f>
        <v>0</v>
      </c>
    </row>
    <row r="22" spans="1:9" s="52" customFormat="1" ht="12.75" customHeight="1">
      <c r="A22" s="92"/>
      <c r="B22" s="100"/>
      <c r="C22" s="101"/>
      <c r="D22" s="115"/>
      <c r="E22" s="95"/>
      <c r="F22" s="54"/>
      <c r="G22" s="96"/>
      <c r="H22" s="54"/>
    </row>
    <row r="23" spans="1:9" s="52" customFormat="1" ht="12.75" customHeight="1">
      <c r="A23" s="92"/>
      <c r="B23" s="117"/>
      <c r="C23" s="118"/>
      <c r="D23" s="102"/>
      <c r="E23" s="119"/>
      <c r="F23" s="54"/>
      <c r="G23" s="96"/>
      <c r="H23" s="54"/>
    </row>
    <row r="24" spans="1:9" ht="12.75">
      <c r="A24" s="92"/>
      <c r="B24" s="100"/>
      <c r="C24" s="101"/>
      <c r="D24" s="102"/>
      <c r="E24" s="95"/>
    </row>
    <row r="25" spans="1:9" ht="12.75">
      <c r="A25" s="92"/>
      <c r="B25" s="100"/>
      <c r="C25" s="101"/>
      <c r="D25" s="102"/>
      <c r="E25" s="95"/>
    </row>
    <row r="26" spans="1:9" s="54" customFormat="1" ht="12.75">
      <c r="A26" s="92"/>
      <c r="B26" s="100"/>
      <c r="C26" s="101"/>
      <c r="D26" s="116"/>
      <c r="E26" s="95"/>
      <c r="G26" s="96"/>
      <c r="I26" s="51"/>
    </row>
    <row r="27" spans="1:9" s="54" customFormat="1" ht="12.75">
      <c r="A27" s="92"/>
      <c r="B27" s="100"/>
      <c r="C27" s="101"/>
      <c r="D27" s="116"/>
      <c r="E27" s="95"/>
      <c r="G27" s="96"/>
      <c r="I27" s="51"/>
    </row>
    <row r="28" spans="1:9" s="54" customFormat="1" ht="12.75">
      <c r="A28" s="92"/>
      <c r="B28" s="100"/>
      <c r="C28" s="101"/>
      <c r="D28" s="116"/>
      <c r="E28" s="95"/>
      <c r="G28" s="96"/>
      <c r="I28" s="51"/>
    </row>
    <row r="29" spans="1:9" s="54" customFormat="1" ht="15.75">
      <c r="A29" s="92"/>
      <c r="B29" s="117"/>
      <c r="C29" s="118"/>
      <c r="D29" s="102"/>
      <c r="E29" s="119"/>
      <c r="G29" s="96"/>
      <c r="I29" s="51"/>
    </row>
    <row r="30" spans="1:9" s="54" customFormat="1" ht="15.75">
      <c r="A30" s="92"/>
      <c r="B30" s="117"/>
      <c r="C30" s="118"/>
      <c r="D30" s="121"/>
      <c r="E30" s="119"/>
      <c r="G30" s="96"/>
      <c r="I30" s="51"/>
    </row>
    <row r="31" spans="1:9" s="54" customFormat="1" ht="12.75">
      <c r="A31" s="92"/>
      <c r="B31" s="100"/>
      <c r="C31" s="101"/>
      <c r="D31" s="115"/>
      <c r="E31" s="95"/>
      <c r="G31" s="96"/>
      <c r="I31" s="51"/>
    </row>
    <row r="32" spans="1:9" s="54" customFormat="1" ht="12.75">
      <c r="A32" s="92"/>
      <c r="B32" s="100"/>
      <c r="C32" s="101"/>
      <c r="D32" s="102"/>
      <c r="E32" s="95"/>
      <c r="G32" s="96"/>
      <c r="I32" s="51"/>
    </row>
    <row r="33" spans="1:9" s="54" customFormat="1" ht="12.75">
      <c r="A33" s="92"/>
      <c r="B33" s="100"/>
      <c r="C33" s="101"/>
      <c r="D33" s="102"/>
      <c r="E33" s="95"/>
      <c r="G33" s="96"/>
      <c r="I33" s="51"/>
    </row>
    <row r="34" spans="1:9" s="54" customFormat="1" ht="12.75">
      <c r="A34" s="92"/>
      <c r="B34" s="100"/>
      <c r="C34" s="101"/>
      <c r="D34" s="116"/>
      <c r="E34" s="95"/>
      <c r="G34" s="96"/>
      <c r="I34" s="51"/>
    </row>
    <row r="35" spans="1:9" s="54" customFormat="1" ht="12.75">
      <c r="A35" s="92"/>
      <c r="B35" s="100"/>
      <c r="C35" s="101"/>
      <c r="D35" s="116"/>
      <c r="E35" s="95"/>
      <c r="G35" s="96"/>
      <c r="I35" s="51"/>
    </row>
    <row r="36" spans="1:9" s="54" customFormat="1" ht="12.75">
      <c r="A36" s="92"/>
      <c r="B36" s="100"/>
      <c r="C36" s="101"/>
      <c r="D36" s="116"/>
      <c r="E36" s="95"/>
      <c r="G36" s="96"/>
      <c r="I36" s="51"/>
    </row>
    <row r="37" spans="1:9" s="54" customFormat="1" ht="12.75">
      <c r="A37" s="92"/>
      <c r="B37" s="100"/>
      <c r="C37" s="101"/>
      <c r="D37" s="102"/>
      <c r="E37" s="95"/>
      <c r="G37" s="96"/>
      <c r="I37" s="51"/>
    </row>
    <row r="38" spans="1:9" s="54" customFormat="1" ht="12.75">
      <c r="A38" s="92"/>
      <c r="B38" s="100"/>
      <c r="C38" s="101"/>
      <c r="D38" s="116"/>
      <c r="E38" s="95"/>
      <c r="G38" s="96"/>
      <c r="I38" s="51"/>
    </row>
    <row r="39" spans="1:9" s="54" customFormat="1" ht="12.75">
      <c r="A39" s="92"/>
      <c r="B39" s="100"/>
      <c r="C39" s="101"/>
      <c r="D39" s="115"/>
      <c r="E39" s="95"/>
      <c r="G39" s="96"/>
      <c r="I39" s="51"/>
    </row>
    <row r="40" spans="1:9" s="54" customFormat="1" ht="13.5" customHeight="1">
      <c r="A40" s="92"/>
      <c r="B40" s="100"/>
      <c r="C40" s="101"/>
      <c r="D40" s="102"/>
      <c r="E40" s="95"/>
      <c r="G40" s="96"/>
      <c r="I40" s="51"/>
    </row>
    <row r="41" spans="1:9" s="54" customFormat="1" ht="13.5" customHeight="1">
      <c r="A41" s="92"/>
      <c r="B41" s="100"/>
      <c r="C41" s="101"/>
      <c r="D41" s="116"/>
      <c r="E41" s="95"/>
      <c r="G41" s="96"/>
      <c r="I41" s="51"/>
    </row>
    <row r="42" spans="1:9" s="52" customFormat="1" ht="12.75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2.75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2.75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2.75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2.75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2.75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2.75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2.75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2.75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2.75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2.75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2.75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2.75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2.75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2.75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2.75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9">
    <tabColor rgb="FFFFFF99"/>
  </sheetPr>
  <dimension ref="A1:I125"/>
  <sheetViews>
    <sheetView view="pageBreakPreview" topLeftCell="A4" zoomScaleNormal="115" zoomScaleSheetLayoutView="100" workbookViewId="0">
      <selection activeCell="D17" sqref="D17:G17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7" customFormat="1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2.75">
      <c r="A2" s="336"/>
      <c r="B2" s="337"/>
      <c r="C2" s="338"/>
      <c r="D2" s="338"/>
      <c r="E2" s="337"/>
      <c r="F2" s="339"/>
      <c r="G2" s="339"/>
      <c r="H2" s="338"/>
    </row>
    <row r="3" spans="1:9" s="57" customFormat="1" ht="12.75">
      <c r="A3" s="336" t="s">
        <v>158</v>
      </c>
      <c r="B3" s="337"/>
      <c r="C3" s="338" t="s">
        <v>1140</v>
      </c>
      <c r="D3" s="338"/>
      <c r="E3" s="337"/>
      <c r="F3" s="339"/>
      <c r="G3" s="339"/>
      <c r="H3" s="338"/>
    </row>
    <row r="4" spans="1:9" ht="12.75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2.75">
      <c r="A5" s="65" t="s">
        <v>911</v>
      </c>
      <c r="B5" s="341"/>
      <c r="C5" s="342" t="s">
        <v>1418</v>
      </c>
      <c r="D5" s="339"/>
      <c r="E5" s="341"/>
      <c r="F5" s="339"/>
      <c r="G5" s="339"/>
      <c r="H5" s="339"/>
    </row>
    <row r="6" spans="1:9" s="68" customFormat="1" ht="13.5" customHeight="1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customHeight="1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ht="12.75">
      <c r="A10" s="92"/>
      <c r="B10" s="137">
        <v>450000</v>
      </c>
      <c r="C10" s="75"/>
      <c r="D10" s="356" t="s">
        <v>975</v>
      </c>
      <c r="E10" s="357"/>
      <c r="F10" s="78"/>
      <c r="G10" s="358"/>
      <c r="H10" s="80">
        <f>SUM(H12:H13)</f>
        <v>0</v>
      </c>
    </row>
    <row r="11" spans="1:9" ht="12.75">
      <c r="A11" s="92"/>
      <c r="B11" s="137"/>
      <c r="C11" s="75"/>
      <c r="D11" s="356"/>
      <c r="E11" s="357"/>
      <c r="F11" s="78"/>
      <c r="G11" s="358"/>
      <c r="H11" s="80"/>
    </row>
    <row r="12" spans="1:9" ht="12.75">
      <c r="A12" s="249">
        <v>1</v>
      </c>
      <c r="B12" s="359"/>
      <c r="C12" s="352" t="s">
        <v>927</v>
      </c>
      <c r="D12" s="347" t="s">
        <v>1141</v>
      </c>
      <c r="E12" s="353" t="s">
        <v>304</v>
      </c>
      <c r="F12" s="354">
        <v>1</v>
      </c>
      <c r="G12" s="1272"/>
      <c r="H12" s="355">
        <f>ROUND(F12*G12,2)</f>
        <v>0</v>
      </c>
      <c r="I12" s="1272"/>
    </row>
    <row r="13" spans="1:9" ht="12.75">
      <c r="A13" s="249">
        <v>2</v>
      </c>
      <c r="B13" s="359"/>
      <c r="C13" s="352" t="s">
        <v>1142</v>
      </c>
      <c r="D13" s="347" t="s">
        <v>1143</v>
      </c>
      <c r="E13" s="353" t="s">
        <v>304</v>
      </c>
      <c r="F13" s="354">
        <v>1</v>
      </c>
      <c r="G13" s="1272"/>
      <c r="H13" s="355">
        <f>ROUND(F13*G13,2)</f>
        <v>0</v>
      </c>
      <c r="I13" s="1272"/>
    </row>
    <row r="14" spans="1:9" ht="12.75">
      <c r="A14" s="92"/>
      <c r="B14" s="108"/>
      <c r="C14" s="109"/>
      <c r="D14" s="110"/>
      <c r="E14" s="95"/>
      <c r="I14" s="96"/>
    </row>
    <row r="15" spans="1:9" s="52" customFormat="1" ht="12.75">
      <c r="A15" s="92"/>
      <c r="B15" s="343">
        <v>451111</v>
      </c>
      <c r="C15" s="344"/>
      <c r="D15" s="344" t="s">
        <v>227</v>
      </c>
      <c r="E15" s="343"/>
      <c r="F15" s="345"/>
      <c r="G15" s="346"/>
      <c r="H15" s="346">
        <f>SUM(H17:H18)</f>
        <v>0</v>
      </c>
      <c r="I15" s="346"/>
    </row>
    <row r="16" spans="1:9" s="52" customFormat="1" ht="12.75">
      <c r="A16" s="92"/>
      <c r="B16" s="108"/>
      <c r="C16" s="109"/>
      <c r="D16" s="110"/>
      <c r="E16" s="95"/>
      <c r="F16" s="54"/>
      <c r="G16" s="96"/>
      <c r="H16" s="54"/>
      <c r="I16" s="96"/>
    </row>
    <row r="17" spans="1:9" s="52" customFormat="1" ht="25.5">
      <c r="A17" s="249">
        <v>3</v>
      </c>
      <c r="B17" s="84"/>
      <c r="C17" s="1426" t="s">
        <v>932</v>
      </c>
      <c r="D17" s="1425" t="s">
        <v>933</v>
      </c>
      <c r="E17" s="1329" t="s">
        <v>304</v>
      </c>
      <c r="F17" s="1427">
        <v>1</v>
      </c>
      <c r="G17" s="1272"/>
      <c r="H17" s="355">
        <f>ROUND(F17*G17,2)</f>
        <v>0</v>
      </c>
      <c r="I17" s="1272"/>
    </row>
    <row r="18" spans="1:9" ht="25.5">
      <c r="A18" s="249">
        <v>4</v>
      </c>
      <c r="B18" s="84"/>
      <c r="C18" s="352" t="s">
        <v>1144</v>
      </c>
      <c r="D18" s="347" t="s">
        <v>1145</v>
      </c>
      <c r="E18" s="353" t="s">
        <v>835</v>
      </c>
      <c r="F18" s="354">
        <v>1</v>
      </c>
      <c r="G18" s="1272"/>
      <c r="H18" s="355">
        <f>ROUND(F18*G18,2)</f>
        <v>0</v>
      </c>
      <c r="I18" s="1272"/>
    </row>
    <row r="19" spans="1:9" s="52" customFormat="1" ht="12.75">
      <c r="A19" s="92"/>
      <c r="B19" s="108"/>
      <c r="C19" s="109"/>
      <c r="D19" s="110"/>
      <c r="E19" s="95"/>
      <c r="F19" s="54"/>
      <c r="G19" s="96"/>
      <c r="H19" s="54"/>
      <c r="I19" s="96"/>
    </row>
    <row r="20" spans="1:9" ht="12.75">
      <c r="A20" s="92"/>
      <c r="B20" s="343">
        <v>451120</v>
      </c>
      <c r="C20" s="344"/>
      <c r="D20" s="344" t="s">
        <v>563</v>
      </c>
      <c r="E20" s="343"/>
      <c r="F20" s="345"/>
      <c r="G20" s="346"/>
      <c r="H20" s="346">
        <f>SUM(H22:H24)</f>
        <v>0</v>
      </c>
      <c r="I20" s="346"/>
    </row>
    <row r="21" spans="1:9" ht="12.75">
      <c r="A21" s="92"/>
      <c r="B21" s="100"/>
      <c r="C21" s="101"/>
      <c r="D21" s="116"/>
      <c r="E21" s="95"/>
      <c r="I21" s="96"/>
    </row>
    <row r="22" spans="1:9" ht="12.75">
      <c r="A22" s="249">
        <v>5</v>
      </c>
      <c r="B22" s="84"/>
      <c r="C22" s="352" t="s">
        <v>186</v>
      </c>
      <c r="D22" s="347" t="s">
        <v>187</v>
      </c>
      <c r="E22" s="353" t="s">
        <v>176</v>
      </c>
      <c r="F22" s="354">
        <v>108</v>
      </c>
      <c r="G22" s="1272"/>
      <c r="H22" s="355">
        <f>ROUND(F22*G22,2)</f>
        <v>0</v>
      </c>
      <c r="I22" s="1272"/>
    </row>
    <row r="23" spans="1:9" ht="12.75">
      <c r="A23" s="249">
        <v>6</v>
      </c>
      <c r="B23" s="84"/>
      <c r="C23" s="352" t="s">
        <v>1146</v>
      </c>
      <c r="D23" s="347" t="s">
        <v>1147</v>
      </c>
      <c r="E23" s="353" t="s">
        <v>176</v>
      </c>
      <c r="F23" s="354">
        <v>108</v>
      </c>
      <c r="G23" s="1272"/>
      <c r="H23" s="355">
        <f t="shared" ref="H23:H24" si="0">ROUND(F23*G23,2)</f>
        <v>0</v>
      </c>
      <c r="I23" s="1272"/>
    </row>
    <row r="24" spans="1:9" ht="12.75">
      <c r="A24" s="249">
        <v>7</v>
      </c>
      <c r="B24" s="84"/>
      <c r="C24" s="352" t="s">
        <v>672</v>
      </c>
      <c r="D24" s="347" t="s">
        <v>1148</v>
      </c>
      <c r="E24" s="353" t="s">
        <v>197</v>
      </c>
      <c r="F24" s="354">
        <v>108</v>
      </c>
      <c r="G24" s="1272"/>
      <c r="H24" s="355">
        <f t="shared" si="0"/>
        <v>0</v>
      </c>
      <c r="I24" s="1272"/>
    </row>
    <row r="25" spans="1:9" s="52" customFormat="1" ht="12.75">
      <c r="A25" s="92"/>
      <c r="B25" s="100"/>
      <c r="C25" s="101"/>
      <c r="D25" s="115"/>
      <c r="E25" s="95"/>
      <c r="F25" s="54"/>
      <c r="G25" s="96"/>
      <c r="H25" s="54"/>
      <c r="I25" s="96"/>
    </row>
    <row r="26" spans="1:9" s="52" customFormat="1" ht="12.75">
      <c r="A26" s="92"/>
      <c r="B26" s="343">
        <v>453112</v>
      </c>
      <c r="C26" s="344"/>
      <c r="D26" s="344" t="s">
        <v>1149</v>
      </c>
      <c r="E26" s="343"/>
      <c r="F26" s="345"/>
      <c r="G26" s="346"/>
      <c r="H26" s="346">
        <f>SUM(H28:H40)</f>
        <v>0</v>
      </c>
      <c r="I26" s="346"/>
    </row>
    <row r="27" spans="1:9" ht="12.75">
      <c r="A27" s="92"/>
      <c r="B27" s="100"/>
      <c r="C27" s="101"/>
      <c r="D27" s="102"/>
      <c r="E27" s="95"/>
      <c r="I27" s="96"/>
    </row>
    <row r="28" spans="1:9" ht="12.75">
      <c r="A28" s="249">
        <v>8</v>
      </c>
      <c r="B28" s="84"/>
      <c r="C28" s="352" t="s">
        <v>1150</v>
      </c>
      <c r="D28" s="347" t="s">
        <v>1151</v>
      </c>
      <c r="E28" s="353" t="s">
        <v>176</v>
      </c>
      <c r="F28" s="354">
        <v>720</v>
      </c>
      <c r="G28" s="1272"/>
      <c r="H28" s="355">
        <f>ROUND(F28*G28,2)</f>
        <v>0</v>
      </c>
      <c r="I28" s="1272"/>
    </row>
    <row r="29" spans="1:9" s="54" customFormat="1" ht="12.75">
      <c r="A29" s="249">
        <v>9</v>
      </c>
      <c r="B29" s="84"/>
      <c r="C29" s="352" t="s">
        <v>1152</v>
      </c>
      <c r="D29" s="347" t="s">
        <v>1153</v>
      </c>
      <c r="E29" s="353" t="s">
        <v>180</v>
      </c>
      <c r="F29" s="354">
        <v>40</v>
      </c>
      <c r="G29" s="1272"/>
      <c r="H29" s="355">
        <f t="shared" ref="H29:H40" si="1">ROUND(F29*G29,2)</f>
        <v>0</v>
      </c>
      <c r="I29" s="1272"/>
    </row>
    <row r="30" spans="1:9" s="54" customFormat="1" ht="12.75">
      <c r="A30" s="249">
        <v>10</v>
      </c>
      <c r="B30" s="84"/>
      <c r="C30" s="352" t="s">
        <v>1154</v>
      </c>
      <c r="D30" s="347" t="s">
        <v>1155</v>
      </c>
      <c r="E30" s="353" t="s">
        <v>176</v>
      </c>
      <c r="F30" s="354">
        <v>25</v>
      </c>
      <c r="G30" s="1272"/>
      <c r="H30" s="355">
        <f t="shared" si="1"/>
        <v>0</v>
      </c>
      <c r="I30" s="1272"/>
    </row>
    <row r="31" spans="1:9" s="54" customFormat="1" ht="12.75">
      <c r="A31" s="249">
        <v>11</v>
      </c>
      <c r="B31" s="84"/>
      <c r="C31" s="352" t="s">
        <v>1156</v>
      </c>
      <c r="D31" s="347" t="s">
        <v>1157</v>
      </c>
      <c r="E31" s="353" t="s">
        <v>197</v>
      </c>
      <c r="F31" s="354">
        <v>0.5</v>
      </c>
      <c r="G31" s="1272"/>
      <c r="H31" s="355">
        <f t="shared" si="1"/>
        <v>0</v>
      </c>
      <c r="I31" s="1272"/>
    </row>
    <row r="32" spans="1:9" s="54" customFormat="1" ht="12.75">
      <c r="A32" s="249">
        <v>12</v>
      </c>
      <c r="B32" s="84"/>
      <c r="C32" s="352" t="s">
        <v>374</v>
      </c>
      <c r="D32" s="347" t="s">
        <v>1158</v>
      </c>
      <c r="E32" s="353" t="s">
        <v>176</v>
      </c>
      <c r="F32" s="354">
        <v>1916</v>
      </c>
      <c r="G32" s="1272"/>
      <c r="H32" s="355">
        <f t="shared" si="1"/>
        <v>0</v>
      </c>
      <c r="I32" s="1272"/>
    </row>
    <row r="33" spans="1:9" s="54" customFormat="1" ht="12.75">
      <c r="A33" s="249">
        <v>13</v>
      </c>
      <c r="B33" s="84"/>
      <c r="C33" s="352" t="s">
        <v>323</v>
      </c>
      <c r="D33" s="347" t="s">
        <v>1159</v>
      </c>
      <c r="E33" s="353" t="s">
        <v>176</v>
      </c>
      <c r="F33" s="354">
        <v>55</v>
      </c>
      <c r="G33" s="1272"/>
      <c r="H33" s="355">
        <f t="shared" si="1"/>
        <v>0</v>
      </c>
      <c r="I33" s="1272"/>
    </row>
    <row r="34" spans="1:9" s="54" customFormat="1" ht="12.75">
      <c r="A34" s="249">
        <v>14</v>
      </c>
      <c r="B34" s="84"/>
      <c r="C34" s="352" t="s">
        <v>327</v>
      </c>
      <c r="D34" s="347" t="s">
        <v>1160</v>
      </c>
      <c r="E34" s="353" t="s">
        <v>180</v>
      </c>
      <c r="F34" s="354">
        <v>104</v>
      </c>
      <c r="G34" s="1272"/>
      <c r="H34" s="355">
        <f t="shared" si="1"/>
        <v>0</v>
      </c>
      <c r="I34" s="1272"/>
    </row>
    <row r="35" spans="1:9" s="54" customFormat="1" ht="25.5">
      <c r="A35" s="249">
        <v>15</v>
      </c>
      <c r="B35" s="84"/>
      <c r="C35" s="352" t="s">
        <v>1161</v>
      </c>
      <c r="D35" s="347" t="s">
        <v>1162</v>
      </c>
      <c r="E35" s="353" t="s">
        <v>180</v>
      </c>
      <c r="F35" s="354">
        <v>15</v>
      </c>
      <c r="G35" s="1272"/>
      <c r="H35" s="355">
        <f t="shared" si="1"/>
        <v>0</v>
      </c>
      <c r="I35" s="1272"/>
    </row>
    <row r="36" spans="1:9" s="54" customFormat="1" ht="25.5">
      <c r="A36" s="249">
        <v>16</v>
      </c>
      <c r="B36" s="84"/>
      <c r="C36" s="352" t="s">
        <v>1163</v>
      </c>
      <c r="D36" s="347" t="s">
        <v>1164</v>
      </c>
      <c r="E36" s="353" t="s">
        <v>180</v>
      </c>
      <c r="F36" s="354">
        <v>15</v>
      </c>
      <c r="G36" s="1272"/>
      <c r="H36" s="355">
        <f t="shared" si="1"/>
        <v>0</v>
      </c>
      <c r="I36" s="1272"/>
    </row>
    <row r="37" spans="1:9" s="54" customFormat="1" ht="25.5">
      <c r="A37" s="249">
        <v>17</v>
      </c>
      <c r="B37" s="84"/>
      <c r="C37" s="352" t="s">
        <v>1165</v>
      </c>
      <c r="D37" s="347" t="s">
        <v>1166</v>
      </c>
      <c r="E37" s="353" t="s">
        <v>180</v>
      </c>
      <c r="F37" s="354">
        <v>2</v>
      </c>
      <c r="G37" s="1272"/>
      <c r="H37" s="355">
        <f t="shared" si="1"/>
        <v>0</v>
      </c>
      <c r="I37" s="1272"/>
    </row>
    <row r="38" spans="1:9" s="54" customFormat="1" ht="25.5">
      <c r="A38" s="249">
        <v>18</v>
      </c>
      <c r="B38" s="84"/>
      <c r="C38" s="352" t="s">
        <v>1167</v>
      </c>
      <c r="D38" s="347" t="s">
        <v>1168</v>
      </c>
      <c r="E38" s="353" t="s">
        <v>180</v>
      </c>
      <c r="F38" s="354">
        <v>48</v>
      </c>
      <c r="G38" s="1272"/>
      <c r="H38" s="355">
        <f t="shared" si="1"/>
        <v>0</v>
      </c>
      <c r="I38" s="1272"/>
    </row>
    <row r="39" spans="1:9" s="54" customFormat="1" ht="12.75">
      <c r="A39" s="249">
        <v>19</v>
      </c>
      <c r="B39" s="84"/>
      <c r="C39" s="352" t="s">
        <v>1169</v>
      </c>
      <c r="D39" s="347" t="s">
        <v>1170</v>
      </c>
      <c r="E39" s="353" t="s">
        <v>180</v>
      </c>
      <c r="F39" s="354">
        <v>115</v>
      </c>
      <c r="G39" s="1272"/>
      <c r="H39" s="355">
        <f t="shared" si="1"/>
        <v>0</v>
      </c>
      <c r="I39" s="1272"/>
    </row>
    <row r="40" spans="1:9" s="54" customFormat="1" ht="12.75">
      <c r="A40" s="249">
        <v>20</v>
      </c>
      <c r="B40" s="84"/>
      <c r="C40" s="352" t="s">
        <v>1171</v>
      </c>
      <c r="D40" s="347" t="s">
        <v>1172</v>
      </c>
      <c r="E40" s="353" t="s">
        <v>176</v>
      </c>
      <c r="F40" s="354">
        <v>496</v>
      </c>
      <c r="G40" s="1272"/>
      <c r="H40" s="355">
        <f t="shared" si="1"/>
        <v>0</v>
      </c>
      <c r="I40" s="1272"/>
    </row>
    <row r="41" spans="1:9" s="54" customFormat="1" ht="12.75">
      <c r="A41" s="92"/>
      <c r="B41" s="100"/>
      <c r="C41" s="101"/>
      <c r="D41" s="116"/>
      <c r="E41" s="95"/>
      <c r="G41" s="96"/>
      <c r="I41" s="51"/>
    </row>
    <row r="42" spans="1:9" s="54" customFormat="1" ht="12.75">
      <c r="A42" s="92"/>
      <c r="B42" s="100"/>
      <c r="C42" s="101"/>
      <c r="D42" s="351" t="s">
        <v>167</v>
      </c>
      <c r="E42" s="343"/>
      <c r="F42" s="345"/>
      <c r="G42" s="346"/>
      <c r="H42" s="346">
        <f>H10+H15+H20+H26</f>
        <v>0</v>
      </c>
      <c r="I42" s="51"/>
    </row>
    <row r="43" spans="1:9" s="54" customFormat="1" ht="13.5" customHeight="1">
      <c r="A43" s="92"/>
      <c r="B43" s="100"/>
      <c r="C43" s="101"/>
      <c r="D43" s="102"/>
      <c r="E43" s="95"/>
      <c r="G43" s="96"/>
      <c r="I43" s="51"/>
    </row>
    <row r="44" spans="1:9" s="54" customFormat="1" ht="13.5" customHeight="1">
      <c r="A44" s="92"/>
      <c r="B44" s="100"/>
      <c r="C44" s="101"/>
      <c r="D44" s="116"/>
      <c r="E44" s="95"/>
      <c r="G44" s="96"/>
      <c r="I44" s="51"/>
    </row>
    <row r="45" spans="1:9" s="52" customFormat="1" ht="12.75">
      <c r="A45" s="92"/>
      <c r="B45" s="100"/>
      <c r="C45" s="101"/>
      <c r="D45" s="116"/>
      <c r="E45" s="95"/>
      <c r="F45" s="54"/>
      <c r="G45" s="96"/>
      <c r="H45" s="54"/>
    </row>
    <row r="46" spans="1:9" s="52" customFormat="1" ht="12.75">
      <c r="A46" s="92"/>
      <c r="B46" s="100"/>
      <c r="C46" s="101"/>
      <c r="D46" s="116"/>
      <c r="E46" s="95"/>
      <c r="F46" s="54"/>
      <c r="G46" s="96"/>
      <c r="H46" s="54"/>
    </row>
    <row r="47" spans="1:9" s="52" customFormat="1" ht="12.75">
      <c r="A47" s="92"/>
      <c r="B47" s="100"/>
      <c r="C47" s="101"/>
      <c r="D47" s="102"/>
      <c r="E47" s="95"/>
      <c r="F47" s="54"/>
      <c r="G47" s="96"/>
      <c r="H47" s="54"/>
    </row>
    <row r="48" spans="1:9" ht="13.5" customHeight="1">
      <c r="A48" s="92"/>
      <c r="B48" s="100"/>
      <c r="C48" s="101"/>
      <c r="D48" s="116"/>
      <c r="E48" s="95"/>
    </row>
    <row r="49" spans="1:8" ht="13.5" customHeight="1">
      <c r="A49" s="92"/>
      <c r="B49" s="100"/>
      <c r="C49" s="101"/>
      <c r="D49" s="115"/>
      <c r="E49" s="95"/>
    </row>
    <row r="50" spans="1:8" s="52" customFormat="1" ht="12.75">
      <c r="A50" s="92"/>
      <c r="B50" s="95"/>
      <c r="C50" s="114"/>
      <c r="D50" s="122"/>
      <c r="E50" s="95"/>
      <c r="F50" s="54"/>
      <c r="G50" s="96"/>
      <c r="H50" s="54"/>
    </row>
    <row r="51" spans="1:8" s="52" customFormat="1" ht="12.75">
      <c r="A51" s="92"/>
      <c r="B51" s="95"/>
      <c r="C51" s="114"/>
      <c r="D51" s="114"/>
      <c r="E51" s="95"/>
      <c r="F51" s="54"/>
      <c r="G51" s="96"/>
      <c r="H51" s="54"/>
    </row>
    <row r="52" spans="1:8" s="52" customFormat="1" ht="12.75">
      <c r="A52" s="92"/>
      <c r="B52" s="108"/>
      <c r="C52" s="120"/>
      <c r="D52" s="110"/>
      <c r="E52" s="92"/>
      <c r="F52" s="54"/>
      <c r="G52" s="96"/>
      <c r="H52" s="54"/>
    </row>
    <row r="53" spans="1:8" s="52" customFormat="1" ht="12.75">
      <c r="A53" s="92"/>
      <c r="B53" s="100"/>
      <c r="C53" s="123"/>
      <c r="D53" s="116"/>
      <c r="E53" s="95"/>
      <c r="F53" s="54"/>
      <c r="G53" s="96"/>
      <c r="H53" s="54"/>
    </row>
    <row r="54" spans="1:8" s="52" customFormat="1" ht="12.75">
      <c r="A54" s="92"/>
      <c r="B54" s="100"/>
      <c r="C54" s="123"/>
      <c r="D54" s="116"/>
      <c r="E54" s="95"/>
      <c r="F54" s="54"/>
      <c r="G54" s="96"/>
      <c r="H54" s="54"/>
    </row>
    <row r="55" spans="1:8" s="52" customFormat="1" ht="12.75">
      <c r="A55" s="92"/>
      <c r="B55" s="95"/>
      <c r="C55" s="114"/>
      <c r="D55" s="122"/>
      <c r="E55" s="95"/>
      <c r="F55" s="54"/>
      <c r="G55" s="96"/>
      <c r="H55" s="54"/>
    </row>
    <row r="56" spans="1:8" s="52" customFormat="1" ht="12.75">
      <c r="A56" s="92"/>
      <c r="B56" s="95"/>
      <c r="C56" s="114"/>
      <c r="D56" s="114"/>
      <c r="E56" s="95"/>
      <c r="F56" s="54"/>
      <c r="G56" s="96"/>
      <c r="H56" s="54"/>
    </row>
    <row r="57" spans="1:8" s="52" customFormat="1" ht="12.75">
      <c r="A57" s="92"/>
      <c r="B57" s="108"/>
      <c r="C57" s="120"/>
      <c r="D57" s="110"/>
      <c r="E57" s="92"/>
      <c r="F57" s="54"/>
      <c r="G57" s="96"/>
      <c r="H57" s="54"/>
    </row>
    <row r="58" spans="1:8" ht="13.5" customHeight="1">
      <c r="A58" s="92"/>
      <c r="B58" s="108"/>
      <c r="C58" s="120"/>
      <c r="D58" s="110"/>
      <c r="E58" s="92"/>
    </row>
    <row r="59" spans="1:8" s="52" customFormat="1" ht="12.75">
      <c r="A59" s="92"/>
      <c r="B59" s="100"/>
      <c r="C59" s="123"/>
      <c r="D59" s="115"/>
      <c r="E59" s="95"/>
      <c r="F59" s="54"/>
      <c r="G59" s="96"/>
      <c r="H59" s="54"/>
    </row>
    <row r="60" spans="1:8" s="52" customFormat="1" ht="12.75">
      <c r="A60" s="92"/>
      <c r="B60" s="100"/>
      <c r="C60" s="123"/>
      <c r="D60" s="116"/>
      <c r="E60" s="95"/>
      <c r="F60" s="54"/>
      <c r="G60" s="96"/>
      <c r="H60" s="54"/>
    </row>
    <row r="61" spans="1:8" ht="13.5" customHeight="1">
      <c r="A61" s="92"/>
      <c r="B61" s="100"/>
      <c r="C61" s="123"/>
      <c r="D61" s="115"/>
      <c r="E61" s="95"/>
    </row>
    <row r="62" spans="1:8" ht="13.5" customHeight="1">
      <c r="A62" s="92"/>
      <c r="B62" s="100"/>
      <c r="C62" s="123"/>
      <c r="D62" s="115"/>
      <c r="E62" s="95"/>
    </row>
    <row r="63" spans="1:8" s="52" customFormat="1" ht="12.75">
      <c r="A63" s="92"/>
      <c r="B63" s="100"/>
      <c r="C63" s="123"/>
      <c r="D63" s="115"/>
      <c r="E63" s="95"/>
      <c r="F63" s="54"/>
      <c r="G63" s="96"/>
      <c r="H63" s="54"/>
    </row>
    <row r="64" spans="1:8" s="52" customFormat="1" ht="12.75">
      <c r="A64" s="92"/>
      <c r="B64" s="100"/>
      <c r="C64" s="123"/>
      <c r="D64" s="116"/>
      <c r="E64" s="95"/>
      <c r="F64" s="54"/>
      <c r="G64" s="96"/>
      <c r="H64" s="54"/>
    </row>
    <row r="65" spans="1:8" ht="13.5" customHeight="1">
      <c r="A65" s="92"/>
      <c r="B65" s="95"/>
      <c r="C65" s="114"/>
      <c r="D65" s="114"/>
      <c r="E65" s="95"/>
    </row>
    <row r="66" spans="1:8" ht="13.5" customHeight="1">
      <c r="B66" s="73"/>
      <c r="C66" s="125"/>
      <c r="D66" s="126"/>
      <c r="E66" s="124"/>
    </row>
    <row r="67" spans="1:8" ht="13.5" customHeight="1">
      <c r="B67" s="83"/>
      <c r="C67" s="127"/>
      <c r="D67" s="82"/>
    </row>
    <row r="70" spans="1:8" ht="13.5" customHeight="1">
      <c r="B70" s="73"/>
      <c r="C70" s="125"/>
      <c r="D70" s="126"/>
      <c r="E70" s="124"/>
    </row>
    <row r="71" spans="1:8" ht="13.5" customHeight="1">
      <c r="B71" s="83"/>
      <c r="C71" s="127"/>
      <c r="D71" s="82"/>
    </row>
    <row r="72" spans="1:8" s="52" customFormat="1" ht="12.75">
      <c r="A72" s="124"/>
      <c r="B72" s="72"/>
      <c r="C72" s="53"/>
      <c r="D72" s="128"/>
      <c r="E72" s="72"/>
      <c r="F72" s="54"/>
      <c r="G72" s="96"/>
      <c r="H72" s="54"/>
    </row>
    <row r="73" spans="1:8" ht="13.5" customHeight="1">
      <c r="D73" s="128"/>
    </row>
    <row r="74" spans="1:8" ht="13.5" customHeight="1">
      <c r="D74" s="128"/>
    </row>
    <row r="75" spans="1:8" ht="13.5" customHeight="1">
      <c r="D75" s="128"/>
    </row>
    <row r="76" spans="1:8" ht="13.5" customHeight="1">
      <c r="D76" s="128"/>
    </row>
    <row r="79" spans="1:8" ht="13.5" customHeight="1">
      <c r="B79" s="83"/>
      <c r="C79" s="127"/>
      <c r="D79" s="82"/>
    </row>
    <row r="80" spans="1:8" ht="13.5" customHeight="1">
      <c r="D80" s="129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  <row r="123" spans="1:9" ht="13.5" customHeight="1">
      <c r="H123" s="53"/>
    </row>
    <row r="124" spans="1:9" ht="13.5" customHeight="1">
      <c r="H124" s="53"/>
    </row>
    <row r="125" spans="1:9" ht="13.5" customHeight="1">
      <c r="H125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40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0">
    <tabColor rgb="FFFFFF99"/>
  </sheetPr>
  <dimension ref="A1:I122"/>
  <sheetViews>
    <sheetView view="pageBreakPreview" topLeftCell="A25" zoomScaleNormal="115" zoomScaleSheetLayoutView="100" workbookViewId="0">
      <selection activeCell="E21" sqref="E21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7" customFormat="1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2.75">
      <c r="A2" s="336"/>
      <c r="B2" s="337"/>
      <c r="C2" s="338"/>
      <c r="D2" s="338"/>
      <c r="E2" s="337"/>
      <c r="F2" s="339"/>
      <c r="G2" s="339"/>
      <c r="H2" s="338"/>
    </row>
    <row r="3" spans="1:9" s="57" customFormat="1" ht="12.75">
      <c r="A3" s="336" t="s">
        <v>158</v>
      </c>
      <c r="B3" s="337"/>
      <c r="C3" s="338" t="s">
        <v>1173</v>
      </c>
      <c r="D3" s="338"/>
      <c r="E3" s="337"/>
      <c r="F3" s="339"/>
      <c r="G3" s="339"/>
      <c r="H3" s="338"/>
    </row>
    <row r="4" spans="1:9" ht="12.75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2.75">
      <c r="A5" s="65" t="s">
        <v>911</v>
      </c>
      <c r="B5" s="341"/>
      <c r="C5" s="342" t="s">
        <v>152</v>
      </c>
      <c r="D5" s="339"/>
      <c r="E5" s="341"/>
      <c r="F5" s="339"/>
      <c r="G5" s="339"/>
      <c r="H5" s="339"/>
    </row>
    <row r="6" spans="1:9" s="68" customFormat="1" ht="13.5" customHeight="1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customHeight="1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ht="12.75">
      <c r="A10" s="92"/>
      <c r="B10" s="343">
        <v>451111</v>
      </c>
      <c r="C10" s="344"/>
      <c r="D10" s="344" t="s">
        <v>227</v>
      </c>
      <c r="E10" s="343"/>
      <c r="F10" s="345"/>
      <c r="G10" s="346"/>
      <c r="H10" s="346">
        <f>SUM(H12:H15)</f>
        <v>0</v>
      </c>
    </row>
    <row r="11" spans="1:9" ht="12.75">
      <c r="A11" s="92"/>
      <c r="B11" s="108"/>
      <c r="C11" s="109"/>
      <c r="E11" s="95"/>
    </row>
    <row r="12" spans="1:9" ht="25.5">
      <c r="A12" s="249">
        <v>1</v>
      </c>
      <c r="B12" s="84"/>
      <c r="C12" s="352" t="s">
        <v>1144</v>
      </c>
      <c r="D12" s="347" t="s">
        <v>1145</v>
      </c>
      <c r="E12" s="353" t="s">
        <v>176</v>
      </c>
      <c r="F12" s="354">
        <v>72</v>
      </c>
      <c r="G12" s="1272"/>
      <c r="H12" s="355">
        <f>ROUND(F12*G12,2)</f>
        <v>0</v>
      </c>
      <c r="I12" s="1272"/>
    </row>
    <row r="13" spans="1:9" s="52" customFormat="1" ht="12.75">
      <c r="A13" s="249">
        <v>2</v>
      </c>
      <c r="B13" s="84"/>
      <c r="C13" s="352" t="s">
        <v>1017</v>
      </c>
      <c r="D13" s="347" t="s">
        <v>1018</v>
      </c>
      <c r="E13" s="353" t="s">
        <v>462</v>
      </c>
      <c r="F13" s="354">
        <v>1.1879999999999999</v>
      </c>
      <c r="G13" s="1272"/>
      <c r="H13" s="355">
        <f t="shared" ref="H13:H15" si="0">ROUND(F13*G13,2)</f>
        <v>0</v>
      </c>
      <c r="I13" s="1272"/>
    </row>
    <row r="14" spans="1:9" s="52" customFormat="1" ht="12.75">
      <c r="A14" s="249">
        <v>3</v>
      </c>
      <c r="B14" s="84"/>
      <c r="C14" s="352" t="s">
        <v>460</v>
      </c>
      <c r="D14" s="347" t="s">
        <v>1019</v>
      </c>
      <c r="E14" s="353" t="s">
        <v>462</v>
      </c>
      <c r="F14" s="354">
        <v>1.1879999999999999</v>
      </c>
      <c r="G14" s="1272"/>
      <c r="H14" s="355">
        <f t="shared" si="0"/>
        <v>0</v>
      </c>
      <c r="I14" s="1272"/>
    </row>
    <row r="15" spans="1:9" ht="12.75">
      <c r="A15" s="249">
        <v>4</v>
      </c>
      <c r="B15" s="84"/>
      <c r="C15" s="352" t="s">
        <v>1174</v>
      </c>
      <c r="D15" s="347" t="s">
        <v>1175</v>
      </c>
      <c r="E15" s="353" t="s">
        <v>462</v>
      </c>
      <c r="F15" s="354">
        <v>1.1879999999999999</v>
      </c>
      <c r="G15" s="1272"/>
      <c r="H15" s="355">
        <f t="shared" si="0"/>
        <v>0</v>
      </c>
      <c r="I15" s="1272"/>
    </row>
    <row r="16" spans="1:9" s="52" customFormat="1" ht="12.75">
      <c r="A16" s="92"/>
      <c r="B16" s="108"/>
      <c r="C16" s="109"/>
      <c r="D16" s="110"/>
      <c r="E16" s="95"/>
      <c r="F16" s="54"/>
      <c r="G16" s="96"/>
      <c r="H16" s="54"/>
      <c r="I16" s="96"/>
    </row>
    <row r="17" spans="1:9" ht="12.75">
      <c r="A17" s="92"/>
      <c r="B17" s="343">
        <v>451120</v>
      </c>
      <c r="C17" s="344"/>
      <c r="D17" s="344" t="s">
        <v>563</v>
      </c>
      <c r="E17" s="343"/>
      <c r="F17" s="345"/>
      <c r="G17" s="346"/>
      <c r="H17" s="346">
        <f>SUM(H19:H20)</f>
        <v>0</v>
      </c>
      <c r="I17" s="346"/>
    </row>
    <row r="18" spans="1:9" ht="12.75">
      <c r="A18" s="92"/>
      <c r="B18" s="100"/>
      <c r="C18" s="101"/>
      <c r="D18" s="116"/>
      <c r="E18" s="95"/>
      <c r="I18" s="96"/>
    </row>
    <row r="19" spans="1:9" ht="12.75">
      <c r="A19" s="249">
        <v>5</v>
      </c>
      <c r="B19" s="84"/>
      <c r="C19" s="352" t="s">
        <v>186</v>
      </c>
      <c r="D19" s="347" t="s">
        <v>187</v>
      </c>
      <c r="E19" s="353" t="s">
        <v>188</v>
      </c>
      <c r="F19" s="354">
        <v>182.06899999999999</v>
      </c>
      <c r="G19" s="1272"/>
      <c r="H19" s="355">
        <f>ROUND(F19*G19,2)</f>
        <v>0</v>
      </c>
      <c r="I19" s="1272"/>
    </row>
    <row r="20" spans="1:9" ht="12.75">
      <c r="A20" s="249">
        <v>6</v>
      </c>
      <c r="B20" s="84"/>
      <c r="C20" s="352" t="s">
        <v>192</v>
      </c>
      <c r="D20" s="347" t="s">
        <v>1032</v>
      </c>
      <c r="E20" s="353" t="s">
        <v>188</v>
      </c>
      <c r="F20" s="354">
        <v>125.4</v>
      </c>
      <c r="G20" s="1272"/>
      <c r="H20" s="355">
        <f>ROUND(F20*G20,2)</f>
        <v>0</v>
      </c>
      <c r="I20" s="1272"/>
    </row>
    <row r="21" spans="1:9" ht="12.75">
      <c r="A21" s="92"/>
      <c r="B21" s="108"/>
      <c r="C21" s="120"/>
      <c r="D21" s="110"/>
      <c r="E21" s="92"/>
      <c r="I21" s="96"/>
    </row>
    <row r="22" spans="1:9" s="52" customFormat="1" ht="12.75">
      <c r="A22" s="92"/>
      <c r="B22" s="343">
        <v>452313</v>
      </c>
      <c r="C22" s="344"/>
      <c r="D22" s="344" t="s">
        <v>1176</v>
      </c>
      <c r="E22" s="343"/>
      <c r="F22" s="345"/>
      <c r="G22" s="346"/>
      <c r="H22" s="346">
        <f>SUM(H24:H26)</f>
        <v>0</v>
      </c>
      <c r="I22" s="346"/>
    </row>
    <row r="23" spans="1:9" s="52" customFormat="1" ht="15.75">
      <c r="A23" s="92"/>
      <c r="B23" s="117"/>
      <c r="C23" s="118"/>
      <c r="D23" s="102"/>
      <c r="E23" s="119"/>
      <c r="F23" s="54"/>
      <c r="G23" s="96"/>
      <c r="H23" s="54"/>
      <c r="I23" s="96"/>
    </row>
    <row r="24" spans="1:9" ht="12.75">
      <c r="A24" s="249">
        <v>7</v>
      </c>
      <c r="B24" s="84"/>
      <c r="C24" s="352" t="s">
        <v>961</v>
      </c>
      <c r="D24" s="347" t="s">
        <v>1177</v>
      </c>
      <c r="E24" s="353" t="s">
        <v>176</v>
      </c>
      <c r="F24" s="354">
        <v>120</v>
      </c>
      <c r="G24" s="1272"/>
      <c r="H24" s="355">
        <f>ROUND(F24*G24,2)</f>
        <v>0</v>
      </c>
      <c r="I24" s="1272"/>
    </row>
    <row r="25" spans="1:9" ht="12.75">
      <c r="A25" s="249">
        <v>8</v>
      </c>
      <c r="B25" s="84"/>
      <c r="C25" s="352" t="s">
        <v>610</v>
      </c>
      <c r="D25" s="347" t="s">
        <v>1178</v>
      </c>
      <c r="E25" s="353" t="s">
        <v>180</v>
      </c>
      <c r="F25" s="354">
        <v>144</v>
      </c>
      <c r="G25" s="1272"/>
      <c r="H25" s="355">
        <f t="shared" ref="H25:H26" si="1">ROUND(F25*G25,2)</f>
        <v>0</v>
      </c>
      <c r="I25" s="1272"/>
    </row>
    <row r="26" spans="1:9" s="54" customFormat="1" ht="12.75">
      <c r="A26" s="249">
        <v>9</v>
      </c>
      <c r="B26" s="84"/>
      <c r="C26" s="352" t="s">
        <v>853</v>
      </c>
      <c r="D26" s="347" t="s">
        <v>1179</v>
      </c>
      <c r="E26" s="353" t="s">
        <v>188</v>
      </c>
      <c r="F26" s="354">
        <v>24.6</v>
      </c>
      <c r="G26" s="1272"/>
      <c r="H26" s="355">
        <f t="shared" si="1"/>
        <v>0</v>
      </c>
      <c r="I26" s="1272"/>
    </row>
    <row r="27" spans="1:9" s="54" customFormat="1" ht="12.75">
      <c r="A27" s="92"/>
      <c r="B27" s="100"/>
      <c r="C27" s="101"/>
      <c r="D27" s="116"/>
      <c r="E27" s="95"/>
      <c r="G27" s="96"/>
      <c r="I27" s="96"/>
    </row>
    <row r="28" spans="1:9" s="54" customFormat="1" ht="25.5">
      <c r="A28" s="92"/>
      <c r="B28" s="343">
        <v>453150</v>
      </c>
      <c r="C28" s="344"/>
      <c r="D28" s="351" t="s">
        <v>1180</v>
      </c>
      <c r="E28" s="343"/>
      <c r="F28" s="345"/>
      <c r="G28" s="346"/>
      <c r="H28" s="346">
        <f>SUM(H30)</f>
        <v>0</v>
      </c>
      <c r="I28" s="346"/>
    </row>
    <row r="29" spans="1:9" s="54" customFormat="1" ht="15.75">
      <c r="A29" s="92"/>
      <c r="B29" s="117"/>
      <c r="C29" s="118"/>
      <c r="D29" s="102"/>
      <c r="E29" s="119"/>
      <c r="G29" s="96"/>
      <c r="I29" s="96"/>
    </row>
    <row r="30" spans="1:9" s="54" customFormat="1" ht="12.75">
      <c r="A30" s="249">
        <v>10</v>
      </c>
      <c r="B30" s="84"/>
      <c r="C30" s="352" t="s">
        <v>1181</v>
      </c>
      <c r="D30" s="347" t="s">
        <v>1182</v>
      </c>
      <c r="E30" s="353" t="s">
        <v>180</v>
      </c>
      <c r="F30" s="354">
        <v>2</v>
      </c>
      <c r="G30" s="1272"/>
      <c r="H30" s="355">
        <f>ROUND(F30*G30,2)</f>
        <v>0</v>
      </c>
      <c r="I30" s="1272"/>
    </row>
    <row r="31" spans="1:9" s="54" customFormat="1" ht="12.75">
      <c r="A31" s="92"/>
      <c r="B31" s="100"/>
      <c r="C31" s="101"/>
      <c r="D31" s="115"/>
      <c r="E31" s="95"/>
      <c r="G31" s="96"/>
      <c r="I31" s="96"/>
    </row>
    <row r="32" spans="1:9" s="54" customFormat="1" ht="12.75">
      <c r="A32" s="92"/>
      <c r="B32" s="343">
        <v>453210</v>
      </c>
      <c r="C32" s="344"/>
      <c r="D32" s="344" t="s">
        <v>1083</v>
      </c>
      <c r="E32" s="343"/>
      <c r="F32" s="345"/>
      <c r="G32" s="346"/>
      <c r="H32" s="346">
        <f>SUM(H34)</f>
        <v>0</v>
      </c>
      <c r="I32" s="346"/>
    </row>
    <row r="33" spans="1:9" s="54" customFormat="1" ht="12.75">
      <c r="A33" s="92"/>
      <c r="B33" s="100"/>
      <c r="C33" s="101"/>
      <c r="D33" s="102"/>
      <c r="E33" s="95"/>
      <c r="G33" s="96"/>
      <c r="I33" s="96"/>
    </row>
    <row r="34" spans="1:9" s="54" customFormat="1" ht="12.75">
      <c r="A34" s="249">
        <v>11</v>
      </c>
      <c r="B34" s="84"/>
      <c r="C34" s="352" t="s">
        <v>1183</v>
      </c>
      <c r="D34" s="347" t="s">
        <v>1184</v>
      </c>
      <c r="E34" s="353" t="s">
        <v>176</v>
      </c>
      <c r="F34" s="354">
        <v>42</v>
      </c>
      <c r="G34" s="1272"/>
      <c r="H34" s="355">
        <f>ROUND(F34*G34,2)</f>
        <v>0</v>
      </c>
      <c r="I34" s="1272"/>
    </row>
    <row r="35" spans="1:9" s="54" customFormat="1" ht="12.75">
      <c r="A35" s="92"/>
      <c r="B35" s="100"/>
      <c r="C35" s="101"/>
      <c r="D35" s="116"/>
      <c r="E35" s="95"/>
      <c r="G35" s="96"/>
      <c r="I35" s="96"/>
    </row>
    <row r="36" spans="1:9" s="54" customFormat="1" ht="12.75">
      <c r="A36" s="92"/>
      <c r="B36" s="343">
        <v>453322</v>
      </c>
      <c r="C36" s="344"/>
      <c r="D36" s="344" t="s">
        <v>1185</v>
      </c>
      <c r="E36" s="343"/>
      <c r="F36" s="345"/>
      <c r="G36" s="346"/>
      <c r="H36" s="346">
        <f>SUM(H38:H41)</f>
        <v>0</v>
      </c>
      <c r="I36" s="346"/>
    </row>
    <row r="37" spans="1:9" s="54" customFormat="1" ht="12.75">
      <c r="A37" s="92"/>
      <c r="B37" s="100"/>
      <c r="C37" s="101"/>
      <c r="D37" s="102"/>
      <c r="E37" s="95"/>
      <c r="G37" s="96"/>
      <c r="I37" s="96"/>
    </row>
    <row r="38" spans="1:9" s="54" customFormat="1" ht="12.75">
      <c r="A38" s="249">
        <v>12</v>
      </c>
      <c r="B38" s="84"/>
      <c r="C38" s="352" t="s">
        <v>1186</v>
      </c>
      <c r="D38" s="347" t="s">
        <v>1187</v>
      </c>
      <c r="E38" s="353" t="s">
        <v>176</v>
      </c>
      <c r="F38" s="354">
        <v>42</v>
      </c>
      <c r="G38" s="1272"/>
      <c r="H38" s="355">
        <f>ROUND(F38*G38,2)</f>
        <v>0</v>
      </c>
      <c r="I38" s="1272"/>
    </row>
    <row r="39" spans="1:9" s="54" customFormat="1" ht="12.75">
      <c r="A39" s="249">
        <v>13</v>
      </c>
      <c r="B39" s="84"/>
      <c r="C39" s="352" t="s">
        <v>1188</v>
      </c>
      <c r="D39" s="347" t="s">
        <v>1189</v>
      </c>
      <c r="E39" s="353" t="s">
        <v>176</v>
      </c>
      <c r="F39" s="354">
        <v>42</v>
      </c>
      <c r="G39" s="1272"/>
      <c r="H39" s="355">
        <f t="shared" ref="H39:H41" si="2">ROUND(F39*G39,2)</f>
        <v>0</v>
      </c>
      <c r="I39" s="1272"/>
    </row>
    <row r="40" spans="1:9" s="54" customFormat="1" ht="12.75">
      <c r="A40" s="249">
        <v>14</v>
      </c>
      <c r="B40" s="84"/>
      <c r="C40" s="352" t="s">
        <v>954</v>
      </c>
      <c r="D40" s="347" t="s">
        <v>1190</v>
      </c>
      <c r="E40" s="353" t="s">
        <v>180</v>
      </c>
      <c r="F40" s="354">
        <v>10</v>
      </c>
      <c r="G40" s="1272"/>
      <c r="H40" s="355">
        <f t="shared" si="2"/>
        <v>0</v>
      </c>
      <c r="I40" s="1272"/>
    </row>
    <row r="41" spans="1:9" s="54" customFormat="1" ht="12.75">
      <c r="A41" s="249">
        <v>15</v>
      </c>
      <c r="B41" s="84"/>
      <c r="C41" s="352" t="s">
        <v>1191</v>
      </c>
      <c r="D41" s="347" t="s">
        <v>1192</v>
      </c>
      <c r="E41" s="353" t="s">
        <v>180</v>
      </c>
      <c r="F41" s="354">
        <v>29</v>
      </c>
      <c r="G41" s="1272"/>
      <c r="H41" s="355">
        <f t="shared" si="2"/>
        <v>0</v>
      </c>
      <c r="I41" s="1272"/>
    </row>
    <row r="42" spans="1:9" s="52" customFormat="1" ht="12.75">
      <c r="A42" s="92"/>
      <c r="B42" s="100"/>
      <c r="C42" s="101"/>
      <c r="D42" s="116"/>
      <c r="E42" s="95"/>
      <c r="F42" s="54"/>
      <c r="G42" s="96"/>
      <c r="H42" s="54"/>
      <c r="I42" s="96"/>
    </row>
    <row r="43" spans="1:9" s="52" customFormat="1" ht="12.75">
      <c r="A43" s="92"/>
      <c r="B43" s="343">
        <v>453323</v>
      </c>
      <c r="C43" s="344"/>
      <c r="D43" s="344" t="s">
        <v>1193</v>
      </c>
      <c r="E43" s="343"/>
      <c r="F43" s="345"/>
      <c r="G43" s="346"/>
      <c r="H43" s="346">
        <f>SUM(H45:H50)</f>
        <v>0</v>
      </c>
      <c r="I43" s="346"/>
    </row>
    <row r="44" spans="1:9" s="52" customFormat="1" ht="12.75">
      <c r="A44" s="92"/>
      <c r="B44" s="100"/>
      <c r="C44" s="101"/>
      <c r="D44" s="102"/>
      <c r="E44" s="95"/>
      <c r="F44" s="54"/>
      <c r="G44" s="96"/>
      <c r="H44" s="54"/>
      <c r="I44" s="96"/>
    </row>
    <row r="45" spans="1:9" ht="12.75">
      <c r="A45" s="249">
        <v>16</v>
      </c>
      <c r="B45" s="84"/>
      <c r="C45" s="352" t="s">
        <v>1194</v>
      </c>
      <c r="D45" s="347" t="s">
        <v>1195</v>
      </c>
      <c r="E45" s="353" t="s">
        <v>176</v>
      </c>
      <c r="F45" s="354">
        <v>90</v>
      </c>
      <c r="G45" s="1272"/>
      <c r="H45" s="355">
        <f>ROUND(F45*G45,2)</f>
        <v>0</v>
      </c>
      <c r="I45" s="1272"/>
    </row>
    <row r="46" spans="1:9" ht="12.75">
      <c r="A46" s="249">
        <v>17</v>
      </c>
      <c r="B46" s="84"/>
      <c r="C46" s="352" t="s">
        <v>1196</v>
      </c>
      <c r="D46" s="347" t="s">
        <v>1197</v>
      </c>
      <c r="E46" s="353" t="s">
        <v>176</v>
      </c>
      <c r="F46" s="354">
        <v>90</v>
      </c>
      <c r="G46" s="1272"/>
      <c r="H46" s="355">
        <f t="shared" ref="H46:H50" si="3">ROUND(F46*G46,2)</f>
        <v>0</v>
      </c>
      <c r="I46" s="1272"/>
    </row>
    <row r="47" spans="1:9" s="52" customFormat="1" ht="12.75">
      <c r="A47" s="249">
        <v>18</v>
      </c>
      <c r="B47" s="249"/>
      <c r="C47" s="352" t="s">
        <v>1198</v>
      </c>
      <c r="D47" s="347" t="s">
        <v>1199</v>
      </c>
      <c r="E47" s="353" t="s">
        <v>180</v>
      </c>
      <c r="F47" s="354">
        <v>1</v>
      </c>
      <c r="G47" s="1272"/>
      <c r="H47" s="355">
        <f t="shared" si="3"/>
        <v>0</v>
      </c>
      <c r="I47" s="1272"/>
    </row>
    <row r="48" spans="1:9" s="52" customFormat="1" ht="12.75">
      <c r="A48" s="249">
        <v>19</v>
      </c>
      <c r="B48" s="249"/>
      <c r="C48" s="352" t="s">
        <v>1200</v>
      </c>
      <c r="D48" s="347" t="s">
        <v>1201</v>
      </c>
      <c r="E48" s="353" t="s">
        <v>180</v>
      </c>
      <c r="F48" s="354">
        <v>5</v>
      </c>
      <c r="G48" s="1272"/>
      <c r="H48" s="355">
        <f t="shared" si="3"/>
        <v>0</v>
      </c>
      <c r="I48" s="1272"/>
    </row>
    <row r="49" spans="1:9" s="52" customFormat="1" ht="12.75">
      <c r="A49" s="249">
        <v>20</v>
      </c>
      <c r="B49" s="84"/>
      <c r="C49" s="352" t="s">
        <v>1202</v>
      </c>
      <c r="D49" s="347" t="s">
        <v>1203</v>
      </c>
      <c r="E49" s="353" t="s">
        <v>180</v>
      </c>
      <c r="F49" s="354">
        <v>1</v>
      </c>
      <c r="G49" s="1272"/>
      <c r="H49" s="355">
        <f t="shared" si="3"/>
        <v>0</v>
      </c>
      <c r="I49" s="1272"/>
    </row>
    <row r="50" spans="1:9" s="52" customFormat="1" ht="12.75">
      <c r="A50" s="249">
        <v>21</v>
      </c>
      <c r="B50" s="84"/>
      <c r="C50" s="352" t="s">
        <v>1204</v>
      </c>
      <c r="D50" s="347" t="s">
        <v>1205</v>
      </c>
      <c r="E50" s="353" t="s">
        <v>180</v>
      </c>
      <c r="F50" s="354">
        <v>1</v>
      </c>
      <c r="G50" s="1272"/>
      <c r="H50" s="355">
        <f t="shared" si="3"/>
        <v>0</v>
      </c>
      <c r="I50" s="1272"/>
    </row>
    <row r="51" spans="1:9" s="52" customFormat="1" ht="12.75">
      <c r="A51" s="92"/>
      <c r="B51" s="100"/>
      <c r="C51" s="123"/>
      <c r="D51" s="116"/>
      <c r="E51" s="95"/>
      <c r="F51" s="54"/>
      <c r="G51" s="96"/>
      <c r="H51" s="54"/>
      <c r="I51" s="96"/>
    </row>
    <row r="52" spans="1:9" s="52" customFormat="1" ht="12.75">
      <c r="A52" s="92"/>
      <c r="B52" s="343">
        <v>453324</v>
      </c>
      <c r="C52" s="344"/>
      <c r="D52" s="344" t="s">
        <v>1206</v>
      </c>
      <c r="E52" s="343"/>
      <c r="F52" s="345"/>
      <c r="G52" s="346"/>
      <c r="H52" s="346">
        <f>SUM(H54:H59)</f>
        <v>0</v>
      </c>
      <c r="I52" s="346"/>
    </row>
    <row r="53" spans="1:9" s="52" customFormat="1" ht="12.75">
      <c r="A53" s="92"/>
      <c r="B53" s="95"/>
      <c r="C53" s="114"/>
      <c r="D53" s="114"/>
      <c r="E53" s="95"/>
      <c r="F53" s="54"/>
      <c r="G53" s="96"/>
      <c r="H53" s="54"/>
      <c r="I53" s="96"/>
    </row>
    <row r="54" spans="1:9" s="52" customFormat="1" ht="12.75">
      <c r="A54" s="249">
        <v>22</v>
      </c>
      <c r="B54" s="84"/>
      <c r="C54" s="352" t="s">
        <v>1207</v>
      </c>
      <c r="D54" s="347" t="s">
        <v>1208</v>
      </c>
      <c r="E54" s="353" t="s">
        <v>180</v>
      </c>
      <c r="F54" s="354">
        <v>1</v>
      </c>
      <c r="G54" s="1272"/>
      <c r="H54" s="355">
        <f>ROUND(F54*G54,2)</f>
        <v>0</v>
      </c>
      <c r="I54" s="1272"/>
    </row>
    <row r="55" spans="1:9" ht="12.75">
      <c r="A55" s="249">
        <v>23</v>
      </c>
      <c r="B55" s="84"/>
      <c r="C55" s="352" t="s">
        <v>1209</v>
      </c>
      <c r="D55" s="347" t="s">
        <v>1210</v>
      </c>
      <c r="E55" s="353" t="s">
        <v>180</v>
      </c>
      <c r="F55" s="354">
        <v>2</v>
      </c>
      <c r="G55" s="1272"/>
      <c r="H55" s="355">
        <f t="shared" ref="H55:H59" si="4">ROUND(F55*G55,2)</f>
        <v>0</v>
      </c>
      <c r="I55" s="1272"/>
    </row>
    <row r="56" spans="1:9" s="52" customFormat="1" ht="25.5">
      <c r="A56" s="249">
        <v>24</v>
      </c>
      <c r="B56" s="84"/>
      <c r="C56" s="352" t="s">
        <v>1211</v>
      </c>
      <c r="D56" s="347" t="s">
        <v>1212</v>
      </c>
      <c r="E56" s="353" t="s">
        <v>180</v>
      </c>
      <c r="F56" s="354">
        <v>2</v>
      </c>
      <c r="G56" s="1272"/>
      <c r="H56" s="355">
        <f t="shared" si="4"/>
        <v>0</v>
      </c>
      <c r="I56" s="1272"/>
    </row>
    <row r="57" spans="1:9" s="52" customFormat="1" ht="12.75">
      <c r="A57" s="249">
        <v>25</v>
      </c>
      <c r="B57" s="84"/>
      <c r="C57" s="352" t="s">
        <v>1213</v>
      </c>
      <c r="D57" s="347" t="s">
        <v>1214</v>
      </c>
      <c r="E57" s="353" t="s">
        <v>180</v>
      </c>
      <c r="F57" s="354">
        <v>1</v>
      </c>
      <c r="G57" s="1272"/>
      <c r="H57" s="355">
        <f t="shared" si="4"/>
        <v>0</v>
      </c>
      <c r="I57" s="1272"/>
    </row>
    <row r="58" spans="1:9" ht="12.75">
      <c r="A58" s="249">
        <v>26</v>
      </c>
      <c r="B58" s="84"/>
      <c r="C58" s="352" t="s">
        <v>1215</v>
      </c>
      <c r="D58" s="347" t="s">
        <v>1216</v>
      </c>
      <c r="E58" s="353" t="s">
        <v>180</v>
      </c>
      <c r="F58" s="354">
        <v>2</v>
      </c>
      <c r="G58" s="1272"/>
      <c r="H58" s="355">
        <f t="shared" si="4"/>
        <v>0</v>
      </c>
      <c r="I58" s="1272"/>
    </row>
    <row r="59" spans="1:9" ht="12.75">
      <c r="A59" s="249">
        <v>27</v>
      </c>
      <c r="B59" s="84"/>
      <c r="C59" s="352" t="s">
        <v>1217</v>
      </c>
      <c r="D59" s="347" t="s">
        <v>1218</v>
      </c>
      <c r="E59" s="353" t="s">
        <v>180</v>
      </c>
      <c r="F59" s="354">
        <v>3</v>
      </c>
      <c r="G59" s="1272"/>
      <c r="H59" s="355">
        <f t="shared" si="4"/>
        <v>0</v>
      </c>
      <c r="I59" s="1272"/>
    </row>
    <row r="60" spans="1:9" s="52" customFormat="1" ht="12.75">
      <c r="A60" s="92"/>
      <c r="B60" s="100"/>
      <c r="C60" s="123"/>
      <c r="D60" s="115"/>
      <c r="E60" s="95"/>
      <c r="F60" s="54"/>
      <c r="G60" s="96"/>
      <c r="H60" s="54"/>
    </row>
    <row r="61" spans="1:9" s="52" customFormat="1" ht="12.75">
      <c r="A61" s="92"/>
      <c r="B61" s="100"/>
      <c r="C61" s="123"/>
      <c r="D61" s="351" t="s">
        <v>167</v>
      </c>
      <c r="E61" s="343"/>
      <c r="F61" s="345"/>
      <c r="G61" s="346"/>
      <c r="H61" s="346">
        <f>H10+H17+H22+H28+H32+H36+H43+H52</f>
        <v>0</v>
      </c>
    </row>
    <row r="62" spans="1:9" ht="13.5" customHeight="1">
      <c r="A62" s="92"/>
      <c r="B62" s="95"/>
      <c r="C62" s="114"/>
      <c r="D62" s="114"/>
      <c r="E62" s="95"/>
    </row>
    <row r="63" spans="1:9" ht="13.5" customHeight="1">
      <c r="B63" s="73"/>
      <c r="C63" s="125"/>
      <c r="D63" s="126"/>
      <c r="E63" s="124"/>
    </row>
    <row r="64" spans="1:9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2.75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59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1">
    <tabColor rgb="FFFFFF99"/>
  </sheetPr>
  <dimension ref="A1:I122"/>
  <sheetViews>
    <sheetView view="pageBreakPreview" zoomScaleNormal="115" zoomScaleSheetLayoutView="100" workbookViewId="0">
      <selection activeCell="G25" sqref="G25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7" customFormat="1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2.75">
      <c r="A2" s="336"/>
      <c r="B2" s="337"/>
      <c r="C2" s="338"/>
      <c r="D2" s="338"/>
      <c r="E2" s="337"/>
      <c r="F2" s="339"/>
      <c r="G2" s="339"/>
      <c r="H2" s="338"/>
    </row>
    <row r="3" spans="1:9" s="57" customFormat="1" ht="12.75">
      <c r="A3" s="336" t="s">
        <v>158</v>
      </c>
      <c r="B3" s="337"/>
      <c r="C3" s="338" t="s">
        <v>1219</v>
      </c>
      <c r="D3" s="338"/>
      <c r="E3" s="337"/>
      <c r="F3" s="339"/>
      <c r="G3" s="339"/>
      <c r="H3" s="338"/>
    </row>
    <row r="4" spans="1:9" ht="12.75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2.75">
      <c r="A5" s="65" t="s">
        <v>911</v>
      </c>
      <c r="B5" s="341"/>
      <c r="C5" s="342" t="s">
        <v>153</v>
      </c>
      <c r="D5" s="339"/>
      <c r="E5" s="341"/>
      <c r="F5" s="339"/>
      <c r="G5" s="339"/>
      <c r="H5" s="339"/>
    </row>
    <row r="6" spans="1:9" s="68" customFormat="1" ht="13.5" customHeight="1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customHeight="1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ht="12.75">
      <c r="A10" s="92"/>
      <c r="B10" s="343">
        <v>451111</v>
      </c>
      <c r="C10" s="344"/>
      <c r="D10" s="344" t="s">
        <v>227</v>
      </c>
      <c r="E10" s="343"/>
      <c r="F10" s="345"/>
      <c r="G10" s="346"/>
      <c r="H10" s="346">
        <f>SUM(H12)</f>
        <v>0</v>
      </c>
    </row>
    <row r="11" spans="1:9" ht="12.75">
      <c r="A11" s="92"/>
      <c r="B11" s="108"/>
      <c r="C11" s="109"/>
      <c r="E11" s="95"/>
    </row>
    <row r="12" spans="1:9" ht="12.75">
      <c r="A12" s="249">
        <v>1</v>
      </c>
      <c r="B12" s="84"/>
      <c r="C12" s="352" t="s">
        <v>1220</v>
      </c>
      <c r="D12" s="347" t="s">
        <v>1221</v>
      </c>
      <c r="E12" s="353" t="s">
        <v>267</v>
      </c>
      <c r="F12" s="354">
        <v>16</v>
      </c>
      <c r="G12" s="1272"/>
      <c r="H12" s="355">
        <f>ROUND(F12*G12,2)</f>
        <v>0</v>
      </c>
      <c r="I12" s="1272"/>
    </row>
    <row r="13" spans="1:9" s="52" customFormat="1" ht="12.75">
      <c r="A13" s="92"/>
      <c r="B13" s="108"/>
      <c r="C13" s="109"/>
      <c r="D13" s="110"/>
      <c r="E13" s="95"/>
      <c r="F13" s="54"/>
      <c r="G13" s="96"/>
      <c r="H13" s="54"/>
      <c r="I13" s="96"/>
    </row>
    <row r="14" spans="1:9" s="52" customFormat="1" ht="25.5">
      <c r="A14" s="92"/>
      <c r="B14" s="343">
        <v>453150</v>
      </c>
      <c r="C14" s="344"/>
      <c r="D14" s="351" t="s">
        <v>1180</v>
      </c>
      <c r="E14" s="343"/>
      <c r="F14" s="345"/>
      <c r="G14" s="346"/>
      <c r="H14" s="346">
        <f>SUM(H16:H17)</f>
        <v>0</v>
      </c>
      <c r="I14" s="346"/>
    </row>
    <row r="15" spans="1:9" ht="12.75">
      <c r="A15" s="92"/>
      <c r="B15" s="108"/>
      <c r="C15" s="109"/>
      <c r="D15" s="110"/>
      <c r="E15" s="95"/>
      <c r="I15" s="96"/>
    </row>
    <row r="16" spans="1:9" s="52" customFormat="1" ht="12.75">
      <c r="A16" s="249">
        <v>2</v>
      </c>
      <c r="B16" s="84"/>
      <c r="C16" s="352" t="s">
        <v>1222</v>
      </c>
      <c r="D16" s="347" t="s">
        <v>1223</v>
      </c>
      <c r="E16" s="353" t="s">
        <v>180</v>
      </c>
      <c r="F16" s="354">
        <v>11</v>
      </c>
      <c r="G16" s="1272"/>
      <c r="H16" s="355">
        <f>ROUND(F16*G16,2)</f>
        <v>0</v>
      </c>
      <c r="I16" s="1272"/>
    </row>
    <row r="17" spans="1:9" ht="12.75">
      <c r="A17" s="249">
        <v>3</v>
      </c>
      <c r="B17" s="84"/>
      <c r="C17" s="352" t="s">
        <v>1224</v>
      </c>
      <c r="D17" s="347" t="s">
        <v>1225</v>
      </c>
      <c r="E17" s="353" t="s">
        <v>180</v>
      </c>
      <c r="F17" s="354">
        <v>1</v>
      </c>
      <c r="G17" s="1272"/>
      <c r="H17" s="355">
        <f>ROUND(F17*G17,2)</f>
        <v>0</v>
      </c>
      <c r="I17" s="1272"/>
    </row>
    <row r="18" spans="1:9" ht="12.75">
      <c r="A18" s="92"/>
      <c r="B18" s="100"/>
      <c r="C18" s="101"/>
      <c r="D18" s="116"/>
      <c r="E18" s="95"/>
    </row>
    <row r="19" spans="1:9" ht="12.75">
      <c r="A19" s="92"/>
      <c r="B19" s="100"/>
      <c r="C19" s="101"/>
      <c r="D19" s="351" t="s">
        <v>167</v>
      </c>
      <c r="E19" s="343"/>
      <c r="F19" s="345"/>
      <c r="G19" s="346"/>
      <c r="H19" s="346">
        <f>H10+H14</f>
        <v>0</v>
      </c>
    </row>
    <row r="20" spans="1:9" ht="15.75">
      <c r="A20" s="92"/>
      <c r="B20" s="117"/>
      <c r="C20" s="118"/>
      <c r="D20" s="102"/>
      <c r="E20" s="119"/>
    </row>
    <row r="21" spans="1:9" ht="12.75">
      <c r="A21" s="92"/>
      <c r="B21" s="108"/>
      <c r="C21" s="120"/>
      <c r="D21" s="110"/>
      <c r="E21" s="92"/>
    </row>
    <row r="22" spans="1:9" s="52" customFormat="1" ht="12.75" customHeight="1">
      <c r="A22" s="92"/>
      <c r="B22" s="100"/>
      <c r="C22" s="101"/>
      <c r="D22" s="115"/>
      <c r="E22" s="95"/>
      <c r="F22" s="54"/>
      <c r="G22" s="96"/>
      <c r="H22" s="54"/>
    </row>
    <row r="23" spans="1:9" s="52" customFormat="1" ht="12.75" customHeight="1">
      <c r="A23" s="92"/>
      <c r="B23" s="117"/>
      <c r="C23" s="118"/>
      <c r="D23" s="102"/>
      <c r="E23" s="119"/>
      <c r="F23" s="54"/>
      <c r="G23" s="96"/>
      <c r="H23" s="54"/>
    </row>
    <row r="24" spans="1:9" ht="12.75">
      <c r="A24" s="92"/>
      <c r="B24" s="100"/>
      <c r="C24" s="101"/>
      <c r="D24" s="102"/>
      <c r="E24" s="95"/>
    </row>
    <row r="25" spans="1:9" ht="12.75">
      <c r="A25" s="92"/>
      <c r="B25" s="100"/>
      <c r="C25" s="101"/>
      <c r="D25" s="102"/>
      <c r="E25" s="95"/>
    </row>
    <row r="26" spans="1:9" s="54" customFormat="1" ht="12.75">
      <c r="A26" s="92"/>
      <c r="B26" s="100"/>
      <c r="C26" s="101"/>
      <c r="D26" s="116"/>
      <c r="E26" s="95"/>
      <c r="G26" s="96"/>
      <c r="I26" s="51"/>
    </row>
    <row r="27" spans="1:9" s="54" customFormat="1" ht="12.75">
      <c r="A27" s="92"/>
      <c r="B27" s="100"/>
      <c r="C27" s="101"/>
      <c r="D27" s="116"/>
      <c r="E27" s="95"/>
      <c r="G27" s="96"/>
      <c r="I27" s="51"/>
    </row>
    <row r="28" spans="1:9" s="54" customFormat="1" ht="12.75">
      <c r="A28" s="92"/>
      <c r="B28" s="100"/>
      <c r="C28" s="101"/>
      <c r="D28" s="116"/>
      <c r="E28" s="95"/>
      <c r="G28" s="96"/>
      <c r="I28" s="51"/>
    </row>
    <row r="29" spans="1:9" s="54" customFormat="1" ht="15.75">
      <c r="A29" s="92"/>
      <c r="B29" s="117"/>
      <c r="C29" s="118"/>
      <c r="D29" s="102"/>
      <c r="E29" s="119"/>
      <c r="G29" s="96"/>
      <c r="I29" s="51"/>
    </row>
    <row r="30" spans="1:9" s="54" customFormat="1" ht="15.75">
      <c r="A30" s="92"/>
      <c r="B30" s="117"/>
      <c r="C30" s="118"/>
      <c r="D30" s="121"/>
      <c r="E30" s="119"/>
      <c r="G30" s="96"/>
      <c r="I30" s="51"/>
    </row>
    <row r="31" spans="1:9" s="54" customFormat="1" ht="12.75">
      <c r="A31" s="92"/>
      <c r="B31" s="100"/>
      <c r="C31" s="101"/>
      <c r="D31" s="115"/>
      <c r="E31" s="95"/>
      <c r="G31" s="96"/>
      <c r="I31" s="51"/>
    </row>
    <row r="32" spans="1:9" s="54" customFormat="1" ht="12.75">
      <c r="A32" s="92"/>
      <c r="B32" s="100"/>
      <c r="C32" s="101"/>
      <c r="D32" s="102"/>
      <c r="E32" s="95"/>
      <c r="G32" s="96"/>
      <c r="I32" s="51"/>
    </row>
    <row r="33" spans="1:9" s="54" customFormat="1" ht="12.75">
      <c r="A33" s="92"/>
      <c r="B33" s="100"/>
      <c r="C33" s="101"/>
      <c r="D33" s="102"/>
      <c r="E33" s="95"/>
      <c r="G33" s="96"/>
      <c r="I33" s="51"/>
    </row>
    <row r="34" spans="1:9" s="54" customFormat="1" ht="12.75">
      <c r="A34" s="92"/>
      <c r="B34" s="100"/>
      <c r="C34" s="101"/>
      <c r="D34" s="116"/>
      <c r="E34" s="95"/>
      <c r="G34" s="96"/>
      <c r="I34" s="51"/>
    </row>
    <row r="35" spans="1:9" s="54" customFormat="1" ht="12.75">
      <c r="A35" s="92"/>
      <c r="B35" s="100"/>
      <c r="C35" s="101"/>
      <c r="D35" s="116"/>
      <c r="E35" s="95"/>
      <c r="G35" s="96"/>
      <c r="I35" s="51"/>
    </row>
    <row r="36" spans="1:9" s="54" customFormat="1" ht="12.75">
      <c r="A36" s="92"/>
      <c r="B36" s="100"/>
      <c r="C36" s="101"/>
      <c r="D36" s="116"/>
      <c r="E36" s="95"/>
      <c r="G36" s="96"/>
      <c r="I36" s="51"/>
    </row>
    <row r="37" spans="1:9" s="54" customFormat="1" ht="12.75">
      <c r="A37" s="92"/>
      <c r="B37" s="100"/>
      <c r="C37" s="101"/>
      <c r="D37" s="102"/>
      <c r="E37" s="95"/>
      <c r="G37" s="96"/>
      <c r="I37" s="51"/>
    </row>
    <row r="38" spans="1:9" s="54" customFormat="1" ht="12.75">
      <c r="A38" s="92"/>
      <c r="B38" s="100"/>
      <c r="C38" s="101"/>
      <c r="D38" s="116"/>
      <c r="E38" s="95"/>
      <c r="G38" s="96"/>
      <c r="I38" s="51"/>
    </row>
    <row r="39" spans="1:9" s="54" customFormat="1" ht="12.75">
      <c r="A39" s="92"/>
      <c r="B39" s="100"/>
      <c r="C39" s="101"/>
      <c r="D39" s="115"/>
      <c r="E39" s="95"/>
      <c r="G39" s="96"/>
      <c r="I39" s="51"/>
    </row>
    <row r="40" spans="1:9" s="54" customFormat="1" ht="13.5" customHeight="1">
      <c r="A40" s="92"/>
      <c r="B40" s="100"/>
      <c r="C40" s="101"/>
      <c r="D40" s="102"/>
      <c r="E40" s="95"/>
      <c r="G40" s="96"/>
      <c r="I40" s="51"/>
    </row>
    <row r="41" spans="1:9" s="54" customFormat="1" ht="13.5" customHeight="1">
      <c r="A41" s="92"/>
      <c r="B41" s="100"/>
      <c r="C41" s="101"/>
      <c r="D41" s="116"/>
      <c r="E41" s="95"/>
      <c r="G41" s="96"/>
      <c r="I41" s="51"/>
    </row>
    <row r="42" spans="1:9" s="52" customFormat="1" ht="12.75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2.75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2.75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2.75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2.75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2.75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2.75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2.75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2.75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2.75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2.75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2.75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2.75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2.75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2.75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2.75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7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2">
    <tabColor rgb="FFFFFF99"/>
  </sheetPr>
  <dimension ref="A1:I122"/>
  <sheetViews>
    <sheetView view="pageBreakPreview" zoomScaleNormal="115" zoomScaleSheetLayoutView="100" workbookViewId="0">
      <selection activeCell="D17" sqref="D17"/>
    </sheetView>
  </sheetViews>
  <sheetFormatPr defaultColWidth="9.140625"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7" customFormat="1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2.75">
      <c r="A2" s="336"/>
      <c r="B2" s="337"/>
      <c r="C2" s="338"/>
      <c r="D2" s="338"/>
      <c r="E2" s="337"/>
      <c r="F2" s="339"/>
      <c r="G2" s="339"/>
      <c r="H2" s="338"/>
    </row>
    <row r="3" spans="1:9" s="57" customFormat="1" ht="12.75">
      <c r="A3" s="336" t="s">
        <v>158</v>
      </c>
      <c r="B3" s="337"/>
      <c r="C3" s="338" t="s">
        <v>1226</v>
      </c>
      <c r="D3" s="338"/>
      <c r="E3" s="337"/>
      <c r="F3" s="339"/>
      <c r="G3" s="339"/>
      <c r="H3" s="338"/>
    </row>
    <row r="4" spans="1:9" ht="12.75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2.75">
      <c r="A5" s="65" t="s">
        <v>904</v>
      </c>
      <c r="B5" s="341"/>
      <c r="C5" s="342" t="s">
        <v>154</v>
      </c>
      <c r="D5" s="339"/>
      <c r="E5" s="341"/>
      <c r="F5" s="339"/>
      <c r="G5" s="339"/>
      <c r="H5" s="339"/>
    </row>
    <row r="6" spans="1:9" s="68" customFormat="1" ht="13.5" customHeight="1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customHeight="1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ht="12.75">
      <c r="A10" s="92"/>
      <c r="B10" s="343">
        <v>453312</v>
      </c>
      <c r="C10" s="344"/>
      <c r="D10" s="344" t="s">
        <v>1086</v>
      </c>
      <c r="E10" s="343"/>
      <c r="F10" s="345"/>
      <c r="G10" s="346"/>
      <c r="H10" s="346">
        <f>SUM(H12:H19)</f>
        <v>0</v>
      </c>
    </row>
    <row r="11" spans="1:9" ht="12.75">
      <c r="A11" s="92"/>
      <c r="B11" s="108"/>
      <c r="C11" s="109"/>
      <c r="E11" s="95"/>
    </row>
    <row r="12" spans="1:9" ht="38.25">
      <c r="A12" s="84">
        <v>1</v>
      </c>
      <c r="B12" s="84"/>
      <c r="C12" s="347">
        <v>93050301</v>
      </c>
      <c r="D12" s="347" t="s">
        <v>1227</v>
      </c>
      <c r="E12" s="348" t="s">
        <v>180</v>
      </c>
      <c r="F12" s="349">
        <v>1</v>
      </c>
      <c r="G12" s="1274"/>
      <c r="H12" s="350">
        <f>ROUND(F12*G12,2)</f>
        <v>0</v>
      </c>
      <c r="I12" s="1274"/>
    </row>
    <row r="13" spans="1:9" s="52" customFormat="1" ht="38.25">
      <c r="A13" s="84">
        <v>2</v>
      </c>
      <c r="B13" s="84"/>
      <c r="C13" s="347" t="s">
        <v>1228</v>
      </c>
      <c r="D13" s="347" t="s">
        <v>1229</v>
      </c>
      <c r="E13" s="348" t="s">
        <v>180</v>
      </c>
      <c r="F13" s="349">
        <v>1</v>
      </c>
      <c r="G13" s="1274"/>
      <c r="H13" s="350">
        <f t="shared" ref="H13:H19" si="0">ROUND(F13*G13,2)</f>
        <v>0</v>
      </c>
      <c r="I13" s="1274"/>
    </row>
    <row r="14" spans="1:9" s="52" customFormat="1" ht="25.5">
      <c r="A14" s="84">
        <v>3</v>
      </c>
      <c r="B14" s="84"/>
      <c r="C14" s="347" t="s">
        <v>1230</v>
      </c>
      <c r="D14" s="347" t="s">
        <v>1231</v>
      </c>
      <c r="E14" s="348" t="s">
        <v>180</v>
      </c>
      <c r="F14" s="349">
        <v>2</v>
      </c>
      <c r="G14" s="1274"/>
      <c r="H14" s="350">
        <f t="shared" si="0"/>
        <v>0</v>
      </c>
      <c r="I14" s="1274"/>
    </row>
    <row r="15" spans="1:9" ht="25.5">
      <c r="A15" s="84">
        <v>4</v>
      </c>
      <c r="B15" s="84"/>
      <c r="C15" s="347" t="s">
        <v>1232</v>
      </c>
      <c r="D15" s="347" t="s">
        <v>1233</v>
      </c>
      <c r="E15" s="348" t="s">
        <v>180</v>
      </c>
      <c r="F15" s="349">
        <v>2</v>
      </c>
      <c r="G15" s="1274"/>
      <c r="H15" s="350">
        <f t="shared" si="0"/>
        <v>0</v>
      </c>
      <c r="I15" s="1274"/>
    </row>
    <row r="16" spans="1:9" s="52" customFormat="1" ht="25.5">
      <c r="A16" s="84">
        <v>5</v>
      </c>
      <c r="B16" s="84"/>
      <c r="C16" s="347" t="s">
        <v>1234</v>
      </c>
      <c r="D16" s="347" t="s">
        <v>1235</v>
      </c>
      <c r="E16" s="348" t="s">
        <v>180</v>
      </c>
      <c r="F16" s="349">
        <v>1</v>
      </c>
      <c r="G16" s="1274"/>
      <c r="H16" s="350">
        <f t="shared" si="0"/>
        <v>0</v>
      </c>
      <c r="I16" s="1274"/>
    </row>
    <row r="17" spans="1:9" ht="25.5">
      <c r="A17" s="84">
        <v>6</v>
      </c>
      <c r="B17" s="84"/>
      <c r="C17" s="347" t="s">
        <v>1236</v>
      </c>
      <c r="D17" s="347" t="s">
        <v>1237</v>
      </c>
      <c r="E17" s="348" t="s">
        <v>180</v>
      </c>
      <c r="F17" s="349">
        <v>1</v>
      </c>
      <c r="G17" s="1274"/>
      <c r="H17" s="350">
        <f t="shared" si="0"/>
        <v>0</v>
      </c>
      <c r="I17" s="1274"/>
    </row>
    <row r="18" spans="1:9" ht="12.75">
      <c r="A18" s="84">
        <v>7</v>
      </c>
      <c r="B18" s="84"/>
      <c r="C18" s="347" t="s">
        <v>1238</v>
      </c>
      <c r="D18" s="347" t="s">
        <v>1239</v>
      </c>
      <c r="E18" s="348" t="s">
        <v>176</v>
      </c>
      <c r="F18" s="349">
        <v>55</v>
      </c>
      <c r="G18" s="1274"/>
      <c r="H18" s="350">
        <f t="shared" si="0"/>
        <v>0</v>
      </c>
      <c r="I18" s="1274"/>
    </row>
    <row r="19" spans="1:9" ht="12.75">
      <c r="A19" s="84">
        <v>8</v>
      </c>
      <c r="B19" s="84"/>
      <c r="C19" s="347" t="s">
        <v>1240</v>
      </c>
      <c r="D19" s="347" t="s">
        <v>1241</v>
      </c>
      <c r="E19" s="348" t="s">
        <v>267</v>
      </c>
      <c r="F19" s="349">
        <v>16</v>
      </c>
      <c r="G19" s="1274"/>
      <c r="H19" s="350">
        <f t="shared" si="0"/>
        <v>0</v>
      </c>
      <c r="I19" s="1274"/>
    </row>
    <row r="20" spans="1:9" ht="15.75">
      <c r="A20" s="92"/>
      <c r="B20" s="117"/>
      <c r="C20" s="118"/>
      <c r="D20" s="102"/>
      <c r="E20" s="119"/>
    </row>
    <row r="21" spans="1:9" ht="12.75">
      <c r="A21" s="92"/>
      <c r="B21" s="108"/>
      <c r="C21" s="120"/>
      <c r="D21" s="351" t="s">
        <v>167</v>
      </c>
      <c r="E21" s="343"/>
      <c r="F21" s="345"/>
      <c r="G21" s="346"/>
      <c r="H21" s="346">
        <f>H10</f>
        <v>0</v>
      </c>
    </row>
    <row r="22" spans="1:9" s="52" customFormat="1" ht="12.75" customHeight="1">
      <c r="A22" s="92"/>
      <c r="B22" s="100"/>
      <c r="C22" s="101"/>
      <c r="D22" s="115"/>
      <c r="E22" s="95"/>
      <c r="F22" s="54"/>
      <c r="G22" s="96"/>
      <c r="H22" s="54"/>
    </row>
    <row r="23" spans="1:9" s="52" customFormat="1" ht="12.75" customHeight="1">
      <c r="A23" s="92"/>
      <c r="B23" s="117"/>
      <c r="C23" s="118"/>
      <c r="D23" s="102"/>
      <c r="E23" s="119"/>
      <c r="F23" s="54"/>
      <c r="G23" s="96"/>
      <c r="H23" s="54"/>
    </row>
    <row r="24" spans="1:9" ht="12.75">
      <c r="A24" s="92"/>
      <c r="B24" s="100"/>
      <c r="C24" s="101"/>
      <c r="D24" s="102"/>
      <c r="E24" s="95"/>
    </row>
    <row r="25" spans="1:9" ht="12.75">
      <c r="A25" s="92"/>
      <c r="B25" s="100"/>
      <c r="C25" s="101"/>
      <c r="D25" s="102"/>
      <c r="E25" s="95"/>
    </row>
    <row r="26" spans="1:9" ht="12.75">
      <c r="A26" s="92"/>
      <c r="B26" s="100"/>
      <c r="C26" s="101"/>
      <c r="D26" s="116"/>
      <c r="E26" s="95"/>
    </row>
    <row r="27" spans="1:9" ht="12.75">
      <c r="A27" s="92"/>
      <c r="B27" s="100"/>
      <c r="C27" s="101"/>
      <c r="D27" s="116"/>
      <c r="E27" s="95"/>
    </row>
    <row r="28" spans="1:9" ht="12.75">
      <c r="A28" s="92"/>
      <c r="B28" s="100"/>
      <c r="C28" s="101"/>
      <c r="D28" s="116"/>
      <c r="E28" s="95"/>
    </row>
    <row r="29" spans="1:9" ht="15.75">
      <c r="A29" s="92"/>
      <c r="B29" s="117"/>
      <c r="C29" s="118"/>
      <c r="D29" s="102"/>
      <c r="E29" s="119"/>
    </row>
    <row r="30" spans="1:9" ht="15.75">
      <c r="A30" s="92"/>
      <c r="B30" s="117"/>
      <c r="C30" s="118"/>
      <c r="D30" s="121"/>
      <c r="E30" s="119"/>
    </row>
    <row r="31" spans="1:9" ht="12.75">
      <c r="A31" s="92"/>
      <c r="B31" s="100"/>
      <c r="C31" s="101"/>
      <c r="D31" s="115"/>
      <c r="E31" s="95"/>
    </row>
    <row r="32" spans="1:9" ht="12.75">
      <c r="A32" s="92"/>
      <c r="B32" s="100"/>
      <c r="C32" s="101"/>
      <c r="D32" s="102"/>
      <c r="E32" s="95"/>
    </row>
    <row r="33" spans="1:8" ht="12.75">
      <c r="A33" s="92"/>
      <c r="B33" s="100"/>
      <c r="C33" s="101"/>
      <c r="D33" s="102"/>
      <c r="E33" s="95"/>
    </row>
    <row r="34" spans="1:8" ht="12.75">
      <c r="A34" s="92"/>
      <c r="B34" s="100"/>
      <c r="C34" s="101"/>
      <c r="D34" s="116"/>
      <c r="E34" s="95"/>
    </row>
    <row r="35" spans="1:8" ht="12.75">
      <c r="A35" s="92"/>
      <c r="B35" s="100"/>
      <c r="C35" s="101"/>
      <c r="D35" s="116"/>
      <c r="E35" s="95"/>
    </row>
    <row r="36" spans="1:8" ht="12.75">
      <c r="A36" s="92"/>
      <c r="B36" s="100"/>
      <c r="C36" s="101"/>
      <c r="D36" s="116"/>
      <c r="E36" s="95"/>
    </row>
    <row r="37" spans="1:8" ht="12.75">
      <c r="A37" s="92"/>
      <c r="B37" s="100"/>
      <c r="C37" s="101"/>
      <c r="D37" s="102"/>
      <c r="E37" s="95"/>
    </row>
    <row r="38" spans="1:8" ht="12.75">
      <c r="A38" s="92"/>
      <c r="B38" s="100"/>
      <c r="C38" s="101"/>
      <c r="D38" s="116"/>
      <c r="E38" s="95"/>
    </row>
    <row r="39" spans="1:8" ht="12.75">
      <c r="A39" s="92"/>
      <c r="B39" s="100"/>
      <c r="C39" s="101"/>
      <c r="D39" s="115"/>
      <c r="E39" s="95"/>
    </row>
    <row r="40" spans="1:8" ht="13.5" customHeight="1">
      <c r="A40" s="92"/>
      <c r="B40" s="100"/>
      <c r="C40" s="101"/>
      <c r="D40" s="102"/>
      <c r="E40" s="95"/>
    </row>
    <row r="41" spans="1:8" ht="13.5" customHeight="1">
      <c r="A41" s="92"/>
      <c r="B41" s="100"/>
      <c r="C41" s="101"/>
      <c r="D41" s="116"/>
      <c r="E41" s="95"/>
    </row>
    <row r="42" spans="1:8" s="52" customFormat="1" ht="12.75">
      <c r="A42" s="92"/>
      <c r="B42" s="100"/>
      <c r="C42" s="101"/>
      <c r="D42" s="116"/>
      <c r="E42" s="95"/>
      <c r="F42" s="54"/>
      <c r="G42" s="96"/>
      <c r="H42" s="54"/>
    </row>
    <row r="43" spans="1:8" s="52" customFormat="1" ht="12.75">
      <c r="A43" s="92"/>
      <c r="B43" s="100"/>
      <c r="C43" s="101"/>
      <c r="D43" s="116"/>
      <c r="E43" s="95"/>
      <c r="F43" s="54"/>
      <c r="G43" s="96"/>
      <c r="H43" s="54"/>
    </row>
    <row r="44" spans="1:8" s="52" customFormat="1" ht="12.75">
      <c r="A44" s="92"/>
      <c r="B44" s="100"/>
      <c r="C44" s="101"/>
      <c r="D44" s="102"/>
      <c r="E44" s="95"/>
      <c r="F44" s="54"/>
      <c r="G44" s="96"/>
      <c r="H44" s="54"/>
    </row>
    <row r="45" spans="1:8" ht="13.5" customHeight="1">
      <c r="A45" s="92"/>
      <c r="B45" s="100"/>
      <c r="C45" s="101"/>
      <c r="D45" s="116"/>
      <c r="E45" s="95"/>
    </row>
    <row r="46" spans="1:8" ht="13.5" customHeight="1">
      <c r="A46" s="92"/>
      <c r="B46" s="100"/>
      <c r="C46" s="101"/>
      <c r="D46" s="115"/>
      <c r="E46" s="95"/>
    </row>
    <row r="47" spans="1:8" s="52" customFormat="1" ht="12.75">
      <c r="A47" s="92"/>
      <c r="B47" s="95"/>
      <c r="C47" s="114"/>
      <c r="D47" s="122"/>
      <c r="E47" s="95"/>
      <c r="F47" s="54"/>
      <c r="G47" s="96"/>
      <c r="H47" s="54"/>
    </row>
    <row r="48" spans="1:8" s="52" customFormat="1" ht="12.75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2.75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2.75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2.75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2.75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2.75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2.75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2.75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2.75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2.75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2.75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2.75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3">
    <tabColor rgb="FFFFFF99"/>
  </sheetPr>
  <dimension ref="A1:I144"/>
  <sheetViews>
    <sheetView view="pageBreakPreview" zoomScaleNormal="100" zoomScaleSheetLayoutView="100" workbookViewId="0">
      <selection activeCell="D36" sqref="D36"/>
    </sheetView>
  </sheetViews>
  <sheetFormatPr defaultColWidth="9.140625"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169" customFormat="1" ht="13.5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820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114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115</v>
      </c>
      <c r="D4" s="167"/>
      <c r="E4" s="170"/>
      <c r="F4" s="167"/>
      <c r="G4" s="167"/>
      <c r="H4" s="167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6.149999999999999" customHeight="1">
      <c r="A8" s="53"/>
      <c r="B8" s="70"/>
      <c r="C8" s="71"/>
      <c r="D8" s="71"/>
      <c r="F8" s="53"/>
      <c r="G8" s="53"/>
      <c r="H8" s="53"/>
    </row>
    <row r="9" spans="1:9" ht="15.6" customHeight="1">
      <c r="A9" s="72"/>
      <c r="B9" s="304">
        <v>451120</v>
      </c>
      <c r="C9" s="305"/>
      <c r="D9" s="306" t="s">
        <v>185</v>
      </c>
      <c r="F9" s="53"/>
      <c r="G9" s="53"/>
      <c r="H9" s="284">
        <f>SUM(H11:H14)</f>
        <v>0</v>
      </c>
    </row>
    <row r="10" spans="1:9" ht="15.6" customHeight="1">
      <c r="A10" s="72"/>
      <c r="B10" s="70"/>
      <c r="C10" s="307"/>
      <c r="D10" s="308"/>
      <c r="F10" s="53"/>
      <c r="G10" s="53"/>
      <c r="H10" s="53"/>
    </row>
    <row r="11" spans="1:9">
      <c r="A11" s="249">
        <v>1</v>
      </c>
      <c r="B11" s="259"/>
      <c r="C11" s="309" t="s">
        <v>425</v>
      </c>
      <c r="D11" s="310" t="s">
        <v>426</v>
      </c>
      <c r="E11" s="249" t="s">
        <v>188</v>
      </c>
      <c r="F11" s="261">
        <v>257.86</v>
      </c>
      <c r="G11" s="1259"/>
      <c r="H11" s="90">
        <f>ROUND(G11*F11,2)</f>
        <v>0</v>
      </c>
      <c r="I11" s="1259"/>
    </row>
    <row r="12" spans="1:9">
      <c r="A12" s="249">
        <v>2</v>
      </c>
      <c r="B12" s="259"/>
      <c r="C12" s="311" t="s">
        <v>600</v>
      </c>
      <c r="D12" s="312" t="s">
        <v>601</v>
      </c>
      <c r="E12" s="249" t="s">
        <v>188</v>
      </c>
      <c r="F12" s="261">
        <v>257.86</v>
      </c>
      <c r="G12" s="1259"/>
      <c r="H12" s="90">
        <f t="shared" ref="H12:H14" si="0">ROUND(G12*F12,2)</f>
        <v>0</v>
      </c>
      <c r="I12" s="1259"/>
    </row>
    <row r="13" spans="1:9">
      <c r="A13" s="1580">
        <v>3</v>
      </c>
      <c r="B13" s="1619"/>
      <c r="C13" s="1620" t="s">
        <v>821</v>
      </c>
      <c r="D13" s="1621" t="s">
        <v>822</v>
      </c>
      <c r="E13" s="1580" t="s">
        <v>188</v>
      </c>
      <c r="F13" s="1622">
        <v>257.86</v>
      </c>
      <c r="G13" s="1623"/>
      <c r="H13" s="1561">
        <f t="shared" si="0"/>
        <v>0</v>
      </c>
      <c r="I13" s="1623"/>
    </row>
    <row r="14" spans="1:9">
      <c r="A14" s="249">
        <v>4</v>
      </c>
      <c r="B14" s="259"/>
      <c r="C14" s="311" t="s">
        <v>199</v>
      </c>
      <c r="D14" s="312" t="s">
        <v>444</v>
      </c>
      <c r="E14" s="249" t="s">
        <v>188</v>
      </c>
      <c r="F14" s="261">
        <v>257.86</v>
      </c>
      <c r="G14" s="1259"/>
      <c r="H14" s="90">
        <f t="shared" si="0"/>
        <v>0</v>
      </c>
      <c r="I14" s="1259"/>
    </row>
    <row r="15" spans="1:9">
      <c r="A15" s="72"/>
      <c r="B15" s="70"/>
      <c r="C15" s="71"/>
      <c r="D15" s="71"/>
      <c r="F15" s="53"/>
      <c r="G15" s="53"/>
      <c r="H15" s="53"/>
      <c r="I15" s="53"/>
    </row>
    <row r="16" spans="1:9">
      <c r="A16" s="73"/>
      <c r="B16" s="304">
        <v>452238</v>
      </c>
      <c r="C16" s="313"/>
      <c r="D16" s="306" t="s">
        <v>723</v>
      </c>
      <c r="E16" s="77"/>
      <c r="F16" s="78"/>
      <c r="G16" s="79"/>
      <c r="H16" s="284">
        <f>SUM(H18:H18)</f>
        <v>0</v>
      </c>
      <c r="I16" s="79"/>
    </row>
    <row r="17" spans="1:9">
      <c r="A17" s="83"/>
      <c r="B17" s="83"/>
      <c r="C17" s="82"/>
      <c r="D17" s="82"/>
      <c r="E17" s="83"/>
      <c r="F17" s="82"/>
      <c r="G17" s="82"/>
      <c r="H17" s="82"/>
      <c r="I17" s="82"/>
    </row>
    <row r="18" spans="1:9" s="319" customFormat="1">
      <c r="A18" s="314">
        <v>5</v>
      </c>
      <c r="B18" s="314"/>
      <c r="C18" s="315" t="s">
        <v>823</v>
      </c>
      <c r="D18" s="316" t="s">
        <v>824</v>
      </c>
      <c r="E18" s="317" t="s">
        <v>180</v>
      </c>
      <c r="F18" s="318">
        <v>13</v>
      </c>
      <c r="G18" s="1253"/>
      <c r="H18" s="90">
        <f t="shared" ref="H18" si="1">ROUND(F18*G18,2)</f>
        <v>0</v>
      </c>
      <c r="I18" s="1253"/>
    </row>
    <row r="19" spans="1:9">
      <c r="A19" s="176"/>
      <c r="B19" s="97"/>
      <c r="C19" s="177"/>
      <c r="D19" s="320"/>
      <c r="E19" s="321"/>
      <c r="F19" s="322"/>
      <c r="G19" s="79"/>
      <c r="H19" s="79"/>
      <c r="I19" s="79"/>
    </row>
    <row r="20" spans="1:9">
      <c r="A20" s="176"/>
      <c r="B20" s="323">
        <v>452333</v>
      </c>
      <c r="C20" s="294"/>
      <c r="D20" s="306" t="s">
        <v>732</v>
      </c>
      <c r="E20" s="324"/>
      <c r="F20" s="325"/>
      <c r="G20" s="79"/>
      <c r="H20" s="284">
        <f>SUM(H22:H23)</f>
        <v>0</v>
      </c>
      <c r="I20" s="79"/>
    </row>
    <row r="21" spans="1:9">
      <c r="A21" s="176"/>
      <c r="B21" s="97"/>
      <c r="C21" s="177"/>
      <c r="D21" s="320"/>
      <c r="E21" s="321"/>
      <c r="F21" s="322"/>
      <c r="G21" s="79"/>
      <c r="H21" s="79"/>
      <c r="I21" s="79"/>
    </row>
    <row r="22" spans="1:9">
      <c r="A22" s="173" t="s">
        <v>201</v>
      </c>
      <c r="B22" s="85"/>
      <c r="C22" s="326">
        <v>22010104</v>
      </c>
      <c r="D22" s="327" t="s">
        <v>532</v>
      </c>
      <c r="E22" s="328" t="s">
        <v>197</v>
      </c>
      <c r="F22" s="329">
        <v>303.39999999999998</v>
      </c>
      <c r="G22" s="1253"/>
      <c r="H22" s="90">
        <f>ROUND(G22*F22,2)</f>
        <v>0</v>
      </c>
      <c r="I22" s="1253"/>
    </row>
    <row r="23" spans="1:9">
      <c r="A23" s="173" t="s">
        <v>204</v>
      </c>
      <c r="B23" s="85"/>
      <c r="C23" s="330" t="s">
        <v>565</v>
      </c>
      <c r="D23" s="331" t="s">
        <v>825</v>
      </c>
      <c r="E23" s="328" t="s">
        <v>176</v>
      </c>
      <c r="F23" s="329">
        <v>13.6</v>
      </c>
      <c r="G23" s="1253"/>
      <c r="H23" s="90">
        <f>ROUND(G23*F23,2)</f>
        <v>0</v>
      </c>
      <c r="I23" s="1253"/>
    </row>
    <row r="24" spans="1:9">
      <c r="A24" s="176"/>
      <c r="B24" s="97"/>
      <c r="C24" s="177"/>
      <c r="D24" s="320"/>
      <c r="E24" s="321"/>
      <c r="F24" s="322"/>
      <c r="G24" s="79"/>
      <c r="H24" s="79"/>
      <c r="I24" s="79"/>
    </row>
    <row r="25" spans="1:9">
      <c r="A25" s="176"/>
      <c r="B25" s="304">
        <v>452623</v>
      </c>
      <c r="C25" s="332"/>
      <c r="D25" s="306" t="s">
        <v>273</v>
      </c>
      <c r="E25" s="324"/>
      <c r="F25" s="325"/>
      <c r="G25" s="79"/>
      <c r="H25" s="284">
        <f>SUM(H27:H29)</f>
        <v>0</v>
      </c>
      <c r="I25" s="79"/>
    </row>
    <row r="26" spans="1:9">
      <c r="A26" s="176"/>
      <c r="B26" s="97"/>
      <c r="C26" s="307"/>
      <c r="D26" s="333"/>
      <c r="E26" s="324"/>
      <c r="F26" s="325"/>
      <c r="G26" s="79"/>
      <c r="H26" s="79"/>
      <c r="I26" s="79"/>
    </row>
    <row r="27" spans="1:9">
      <c r="A27" s="173" t="s">
        <v>207</v>
      </c>
      <c r="B27" s="85"/>
      <c r="C27" s="311" t="s">
        <v>826</v>
      </c>
      <c r="D27" s="312" t="s">
        <v>827</v>
      </c>
      <c r="E27" s="334" t="s">
        <v>188</v>
      </c>
      <c r="F27" s="335">
        <v>106.18</v>
      </c>
      <c r="G27" s="1253"/>
      <c r="H27" s="90">
        <f>ROUND(G27*F27,2)</f>
        <v>0</v>
      </c>
      <c r="I27" s="1253"/>
    </row>
    <row r="28" spans="1:9">
      <c r="A28" s="173" t="s">
        <v>209</v>
      </c>
      <c r="B28" s="85"/>
      <c r="C28" s="311" t="s">
        <v>828</v>
      </c>
      <c r="D28" s="312" t="s">
        <v>829</v>
      </c>
      <c r="E28" s="334" t="s">
        <v>197</v>
      </c>
      <c r="F28" s="335">
        <v>114</v>
      </c>
      <c r="G28" s="1253"/>
      <c r="H28" s="90">
        <f t="shared" ref="H28:H29" si="2">ROUND(G28*F28,2)</f>
        <v>0</v>
      </c>
      <c r="I28" s="1253"/>
    </row>
    <row r="29" spans="1:9">
      <c r="A29" s="173" t="s">
        <v>211</v>
      </c>
      <c r="B29" s="85"/>
      <c r="C29" s="311" t="s">
        <v>830</v>
      </c>
      <c r="D29" s="312" t="s">
        <v>831</v>
      </c>
      <c r="E29" s="334" t="s">
        <v>462</v>
      </c>
      <c r="F29" s="335">
        <v>8.49</v>
      </c>
      <c r="G29" s="1253"/>
      <c r="H29" s="90">
        <f t="shared" si="2"/>
        <v>0</v>
      </c>
      <c r="I29" s="1253"/>
    </row>
    <row r="30" spans="1:9">
      <c r="A30" s="176"/>
      <c r="B30" s="97"/>
      <c r="C30" s="307"/>
      <c r="D30" s="333"/>
      <c r="E30" s="324"/>
      <c r="F30" s="325"/>
      <c r="G30" s="79"/>
      <c r="H30" s="79"/>
    </row>
    <row r="31" spans="1:9" ht="15">
      <c r="A31" s="92"/>
      <c r="B31" s="95"/>
      <c r="C31" s="114"/>
      <c r="D31" s="103" t="s">
        <v>181</v>
      </c>
      <c r="E31" s="104"/>
      <c r="F31" s="105"/>
      <c r="G31" s="106"/>
      <c r="H31" s="107">
        <f>H25+H16+H9+H20</f>
        <v>0</v>
      </c>
    </row>
    <row r="32" spans="1:9">
      <c r="A32" s="92"/>
      <c r="B32" s="108"/>
      <c r="C32" s="109"/>
      <c r="D32" s="110"/>
      <c r="E32" s="92"/>
    </row>
    <row r="33" spans="1:9">
      <c r="A33" s="92"/>
      <c r="B33" s="108"/>
      <c r="C33" s="109"/>
      <c r="E33" s="95"/>
    </row>
    <row r="34" spans="1:9">
      <c r="A34" s="92"/>
      <c r="B34" s="108"/>
      <c r="C34" s="109"/>
      <c r="D34" s="110"/>
      <c r="E34" s="95"/>
    </row>
    <row r="35" spans="1:9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9" s="52" customFormat="1">
      <c r="A36" s="92"/>
      <c r="B36" s="108"/>
      <c r="C36" s="109"/>
      <c r="D36" s="110"/>
      <c r="E36" s="95"/>
      <c r="F36" s="54"/>
      <c r="G36" s="96"/>
      <c r="H36" s="54"/>
    </row>
    <row r="37" spans="1:9">
      <c r="A37" s="92"/>
      <c r="B37" s="108"/>
      <c r="C37" s="109"/>
      <c r="D37" s="110"/>
      <c r="E37" s="95"/>
    </row>
    <row r="38" spans="1:9" s="52" customFormat="1" ht="12.75" customHeight="1">
      <c r="A38" s="92"/>
      <c r="B38" s="108"/>
      <c r="C38" s="109"/>
      <c r="D38" s="110"/>
      <c r="E38" s="95"/>
      <c r="F38" s="54"/>
      <c r="G38" s="96"/>
      <c r="H38" s="54"/>
    </row>
    <row r="39" spans="1:9">
      <c r="A39" s="92"/>
      <c r="B39" s="100"/>
      <c r="C39" s="101"/>
      <c r="D39" s="116"/>
      <c r="E39" s="95"/>
    </row>
    <row r="40" spans="1:9">
      <c r="A40" s="92"/>
      <c r="B40" s="100"/>
      <c r="C40" s="101"/>
      <c r="D40" s="116"/>
      <c r="E40" s="95"/>
    </row>
    <row r="41" spans="1:9">
      <c r="A41" s="92"/>
      <c r="B41" s="100"/>
      <c r="C41" s="101"/>
      <c r="D41" s="116"/>
      <c r="E41" s="95"/>
    </row>
    <row r="42" spans="1:9" ht="15.75">
      <c r="A42" s="92"/>
      <c r="B42" s="117"/>
      <c r="C42" s="118"/>
      <c r="D42" s="102"/>
      <c r="E42" s="119"/>
    </row>
    <row r="43" spans="1:9">
      <c r="A43" s="92"/>
      <c r="B43" s="108"/>
      <c r="C43" s="120"/>
      <c r="D43" s="110"/>
      <c r="E43" s="92"/>
    </row>
    <row r="44" spans="1:9" s="52" customFormat="1" ht="12.75" customHeight="1">
      <c r="A44" s="92"/>
      <c r="B44" s="100"/>
      <c r="C44" s="101"/>
      <c r="D44" s="115"/>
      <c r="E44" s="95"/>
      <c r="F44" s="54"/>
      <c r="G44" s="96"/>
      <c r="H44" s="54"/>
    </row>
    <row r="45" spans="1:9" s="52" customFormat="1" ht="12.75" customHeight="1">
      <c r="A45" s="92"/>
      <c r="B45" s="117"/>
      <c r="C45" s="118"/>
      <c r="D45" s="102"/>
      <c r="E45" s="119"/>
      <c r="F45" s="54"/>
      <c r="G45" s="96"/>
      <c r="H45" s="54"/>
    </row>
    <row r="46" spans="1:9">
      <c r="A46" s="92"/>
      <c r="B46" s="100"/>
      <c r="C46" s="101"/>
      <c r="D46" s="102"/>
      <c r="E46" s="95"/>
    </row>
    <row r="47" spans="1:9">
      <c r="A47" s="92"/>
      <c r="B47" s="100"/>
      <c r="C47" s="101"/>
      <c r="D47" s="102"/>
      <c r="E47" s="95"/>
    </row>
    <row r="48" spans="1:9" s="54" customFormat="1">
      <c r="A48" s="92"/>
      <c r="B48" s="100"/>
      <c r="C48" s="101"/>
      <c r="D48" s="116"/>
      <c r="E48" s="95"/>
      <c r="G48" s="96"/>
      <c r="I48" s="51"/>
    </row>
    <row r="49" spans="1:9" s="54" customFormat="1">
      <c r="A49" s="92"/>
      <c r="B49" s="100"/>
      <c r="C49" s="101"/>
      <c r="D49" s="116"/>
      <c r="E49" s="95"/>
      <c r="G49" s="96"/>
      <c r="I49" s="51"/>
    </row>
    <row r="50" spans="1:9" s="54" customFormat="1">
      <c r="A50" s="92"/>
      <c r="B50" s="100"/>
      <c r="C50" s="101"/>
      <c r="D50" s="116"/>
      <c r="E50" s="95"/>
      <c r="G50" s="96"/>
      <c r="I50" s="51"/>
    </row>
    <row r="51" spans="1:9" s="54" customFormat="1" ht="15.75">
      <c r="A51" s="92"/>
      <c r="B51" s="117"/>
      <c r="C51" s="118"/>
      <c r="D51" s="102"/>
      <c r="E51" s="119"/>
      <c r="G51" s="96"/>
      <c r="I51" s="51"/>
    </row>
    <row r="52" spans="1:9" s="54" customFormat="1" ht="15.75">
      <c r="A52" s="92"/>
      <c r="B52" s="117"/>
      <c r="C52" s="118"/>
      <c r="D52" s="121"/>
      <c r="E52" s="119"/>
      <c r="G52" s="96"/>
      <c r="I52" s="51"/>
    </row>
    <row r="53" spans="1:9" s="54" customFormat="1">
      <c r="A53" s="92"/>
      <c r="B53" s="100"/>
      <c r="C53" s="101"/>
      <c r="D53" s="115"/>
      <c r="E53" s="95"/>
      <c r="G53" s="96"/>
      <c r="I53" s="51"/>
    </row>
    <row r="54" spans="1:9" s="54" customFormat="1">
      <c r="A54" s="92"/>
      <c r="B54" s="100"/>
      <c r="C54" s="101"/>
      <c r="D54" s="102"/>
      <c r="E54" s="95"/>
      <c r="G54" s="96"/>
      <c r="I54" s="51"/>
    </row>
    <row r="55" spans="1:9" s="54" customFormat="1">
      <c r="A55" s="92"/>
      <c r="B55" s="100"/>
      <c r="C55" s="101"/>
      <c r="D55" s="102"/>
      <c r="E55" s="95"/>
      <c r="G55" s="96"/>
      <c r="I55" s="51"/>
    </row>
    <row r="56" spans="1:9" s="54" customFormat="1">
      <c r="A56" s="92"/>
      <c r="B56" s="100"/>
      <c r="C56" s="101"/>
      <c r="D56" s="116"/>
      <c r="E56" s="95"/>
      <c r="G56" s="96"/>
      <c r="I56" s="51"/>
    </row>
    <row r="57" spans="1:9" s="54" customFormat="1">
      <c r="A57" s="92"/>
      <c r="B57" s="100"/>
      <c r="C57" s="101"/>
      <c r="D57" s="116"/>
      <c r="E57" s="95"/>
      <c r="G57" s="96"/>
      <c r="I57" s="51"/>
    </row>
    <row r="58" spans="1:9" s="54" customFormat="1">
      <c r="A58" s="92"/>
      <c r="B58" s="100"/>
      <c r="C58" s="101"/>
      <c r="D58" s="116"/>
      <c r="E58" s="95"/>
      <c r="G58" s="96"/>
      <c r="I58" s="51"/>
    </row>
    <row r="59" spans="1:9" s="54" customFormat="1">
      <c r="A59" s="92"/>
      <c r="B59" s="100"/>
      <c r="C59" s="101"/>
      <c r="D59" s="102"/>
      <c r="E59" s="95"/>
      <c r="G59" s="96"/>
      <c r="I59" s="51"/>
    </row>
    <row r="60" spans="1:9" s="54" customFormat="1">
      <c r="A60" s="92"/>
      <c r="B60" s="100"/>
      <c r="C60" s="101"/>
      <c r="D60" s="116"/>
      <c r="E60" s="95"/>
      <c r="G60" s="96"/>
      <c r="I60" s="51"/>
    </row>
    <row r="61" spans="1:9" s="54" customFormat="1">
      <c r="A61" s="92"/>
      <c r="B61" s="100"/>
      <c r="C61" s="101"/>
      <c r="D61" s="115"/>
      <c r="E61" s="95"/>
      <c r="G61" s="96"/>
      <c r="I61" s="51"/>
    </row>
    <row r="62" spans="1:9" s="54" customFormat="1" ht="13.5" customHeight="1">
      <c r="A62" s="92"/>
      <c r="B62" s="100"/>
      <c r="C62" s="101"/>
      <c r="D62" s="102"/>
      <c r="E62" s="95"/>
      <c r="G62" s="96"/>
      <c r="I62" s="51"/>
    </row>
    <row r="63" spans="1:9" s="54" customFormat="1" ht="13.5" customHeight="1">
      <c r="A63" s="92"/>
      <c r="B63" s="100"/>
      <c r="C63" s="101"/>
      <c r="D63" s="116"/>
      <c r="E63" s="95"/>
      <c r="G63" s="96"/>
      <c r="I63" s="51"/>
    </row>
    <row r="64" spans="1:9" s="52" customFormat="1">
      <c r="A64" s="92"/>
      <c r="B64" s="100"/>
      <c r="C64" s="101"/>
      <c r="D64" s="116"/>
      <c r="E64" s="95"/>
      <c r="F64" s="54"/>
      <c r="G64" s="96"/>
      <c r="H64" s="54"/>
    </row>
    <row r="65" spans="1:8" s="52" customFormat="1">
      <c r="A65" s="92"/>
      <c r="B65" s="100"/>
      <c r="C65" s="101"/>
      <c r="D65" s="116"/>
      <c r="E65" s="95"/>
      <c r="F65" s="54"/>
      <c r="G65" s="96"/>
      <c r="H65" s="54"/>
    </row>
    <row r="66" spans="1:8" s="52" customFormat="1">
      <c r="A66" s="92"/>
      <c r="B66" s="100"/>
      <c r="C66" s="101"/>
      <c r="D66" s="102"/>
      <c r="E66" s="95"/>
      <c r="F66" s="54"/>
      <c r="G66" s="96"/>
      <c r="H66" s="54"/>
    </row>
    <row r="67" spans="1:8" ht="13.5" customHeight="1">
      <c r="A67" s="92"/>
      <c r="B67" s="100"/>
      <c r="C67" s="101"/>
      <c r="D67" s="116"/>
      <c r="E67" s="95"/>
    </row>
    <row r="68" spans="1:8" ht="13.5" customHeight="1">
      <c r="A68" s="92"/>
      <c r="B68" s="100"/>
      <c r="C68" s="101"/>
      <c r="D68" s="115"/>
      <c r="E68" s="95"/>
    </row>
    <row r="69" spans="1:8" s="52" customFormat="1">
      <c r="A69" s="92"/>
      <c r="B69" s="95"/>
      <c r="C69" s="114"/>
      <c r="D69" s="122"/>
      <c r="E69" s="95"/>
      <c r="F69" s="54"/>
      <c r="G69" s="96"/>
      <c r="H69" s="54"/>
    </row>
    <row r="70" spans="1:8" s="52" customFormat="1">
      <c r="A70" s="92"/>
      <c r="B70" s="95"/>
      <c r="C70" s="114"/>
      <c r="D70" s="114"/>
      <c r="E70" s="95"/>
      <c r="F70" s="54"/>
      <c r="G70" s="96"/>
      <c r="H70" s="54"/>
    </row>
    <row r="71" spans="1:8" s="52" customFormat="1">
      <c r="A71" s="92"/>
      <c r="B71" s="108"/>
      <c r="C71" s="120"/>
      <c r="D71" s="110"/>
      <c r="E71" s="92"/>
      <c r="F71" s="54"/>
      <c r="G71" s="96"/>
      <c r="H71" s="54"/>
    </row>
    <row r="72" spans="1:8" s="52" customFormat="1">
      <c r="A72" s="92"/>
      <c r="B72" s="100"/>
      <c r="C72" s="123"/>
      <c r="D72" s="116"/>
      <c r="E72" s="95"/>
      <c r="F72" s="54"/>
      <c r="G72" s="96"/>
      <c r="H72" s="54"/>
    </row>
    <row r="73" spans="1:8" s="52" customFormat="1">
      <c r="A73" s="92"/>
      <c r="B73" s="100"/>
      <c r="C73" s="123"/>
      <c r="D73" s="116"/>
      <c r="E73" s="95"/>
      <c r="F73" s="54"/>
      <c r="G73" s="96"/>
      <c r="H73" s="54"/>
    </row>
    <row r="74" spans="1:8" s="52" customFormat="1">
      <c r="A74" s="92"/>
      <c r="B74" s="95"/>
      <c r="C74" s="114"/>
      <c r="D74" s="122"/>
      <c r="E74" s="95"/>
      <c r="F74" s="54"/>
      <c r="G74" s="96"/>
      <c r="H74" s="54"/>
    </row>
    <row r="75" spans="1:8" s="52" customFormat="1">
      <c r="A75" s="92"/>
      <c r="B75" s="95"/>
      <c r="C75" s="114"/>
      <c r="D75" s="114"/>
      <c r="E75" s="95"/>
      <c r="F75" s="54"/>
      <c r="G75" s="96"/>
      <c r="H75" s="54"/>
    </row>
    <row r="76" spans="1:8" s="52" customFormat="1">
      <c r="A76" s="92"/>
      <c r="B76" s="108"/>
      <c r="C76" s="120"/>
      <c r="D76" s="110"/>
      <c r="E76" s="92"/>
      <c r="F76" s="54"/>
      <c r="G76" s="96"/>
      <c r="H76" s="54"/>
    </row>
    <row r="77" spans="1:8" ht="13.5" customHeight="1">
      <c r="A77" s="92"/>
      <c r="B77" s="108"/>
      <c r="C77" s="120"/>
      <c r="D77" s="110"/>
      <c r="E77" s="92"/>
    </row>
    <row r="78" spans="1:8" s="52" customFormat="1">
      <c r="A78" s="92"/>
      <c r="B78" s="100"/>
      <c r="C78" s="123"/>
      <c r="D78" s="115"/>
      <c r="E78" s="95"/>
      <c r="F78" s="54"/>
      <c r="G78" s="96"/>
      <c r="H78" s="54"/>
    </row>
    <row r="79" spans="1:8" s="52" customFormat="1">
      <c r="A79" s="92"/>
      <c r="B79" s="100"/>
      <c r="C79" s="123"/>
      <c r="D79" s="116"/>
      <c r="E79" s="95"/>
      <c r="F79" s="54"/>
      <c r="G79" s="96"/>
      <c r="H79" s="54"/>
    </row>
    <row r="80" spans="1:8" ht="13.5" customHeight="1">
      <c r="A80" s="92"/>
      <c r="B80" s="100"/>
      <c r="C80" s="123"/>
      <c r="D80" s="115"/>
      <c r="E80" s="95"/>
    </row>
    <row r="81" spans="1:8" ht="13.5" customHeight="1">
      <c r="A81" s="92"/>
      <c r="B81" s="100"/>
      <c r="C81" s="123"/>
      <c r="D81" s="115"/>
      <c r="E81" s="95"/>
    </row>
    <row r="82" spans="1:8" s="52" customFormat="1">
      <c r="A82" s="92"/>
      <c r="B82" s="100"/>
      <c r="C82" s="123"/>
      <c r="D82" s="115"/>
      <c r="E82" s="95"/>
      <c r="F82" s="54"/>
      <c r="G82" s="96"/>
      <c r="H82" s="54"/>
    </row>
    <row r="83" spans="1:8" s="52" customFormat="1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95"/>
      <c r="C84" s="114"/>
      <c r="D84" s="114"/>
      <c r="E84" s="95"/>
    </row>
    <row r="85" spans="1:8" ht="13.5" customHeight="1">
      <c r="B85" s="73"/>
      <c r="C85" s="125"/>
      <c r="D85" s="126"/>
      <c r="E85" s="124"/>
    </row>
    <row r="86" spans="1:8" ht="13.5" customHeight="1">
      <c r="B86" s="83"/>
      <c r="C86" s="127"/>
      <c r="D86" s="82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1" spans="1:8" s="52" customFormat="1">
      <c r="A91" s="124"/>
      <c r="B91" s="72"/>
      <c r="C91" s="53"/>
      <c r="D91" s="128"/>
      <c r="E91" s="72"/>
      <c r="F91" s="54"/>
      <c r="G91" s="96"/>
      <c r="H91" s="54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>
      <c r="D95" s="128"/>
    </row>
    <row r="98" spans="1:9" ht="13.5" customHeight="1">
      <c r="B98" s="83"/>
      <c r="C98" s="127"/>
      <c r="D98" s="82"/>
    </row>
    <row r="99" spans="1:9" ht="13.5" customHeight="1">
      <c r="D99" s="129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A143" s="53"/>
      <c r="F143" s="53"/>
      <c r="G143" s="53"/>
      <c r="H143" s="53"/>
    </row>
    <row r="144" spans="1:9" ht="13.5" customHeight="1">
      <c r="A144" s="53"/>
      <c r="F144" s="53"/>
      <c r="G144" s="53"/>
      <c r="H144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9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4">
    <tabColor rgb="FFFFFF99"/>
  </sheetPr>
  <dimension ref="A1:I143"/>
  <sheetViews>
    <sheetView view="pageBreakPreview" zoomScaleNormal="100" zoomScaleSheetLayoutView="100" workbookViewId="0">
      <selection activeCell="D42" sqref="D42"/>
    </sheetView>
  </sheetViews>
  <sheetFormatPr defaultColWidth="9.140625"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278" customFormat="1" ht="15.75" thickBot="1">
      <c r="A1" s="273" t="s">
        <v>156</v>
      </c>
      <c r="B1" s="274"/>
      <c r="C1" s="275" t="s">
        <v>2</v>
      </c>
      <c r="D1" s="275"/>
      <c r="E1" s="274"/>
      <c r="F1" s="276"/>
      <c r="G1" s="276"/>
      <c r="H1" s="277" t="s">
        <v>820</v>
      </c>
    </row>
    <row r="2" spans="1:9" s="278" customFormat="1" ht="15">
      <c r="A2" s="273"/>
      <c r="B2" s="274"/>
      <c r="C2" s="275"/>
      <c r="D2" s="275"/>
      <c r="E2" s="274"/>
      <c r="F2" s="276"/>
      <c r="G2" s="276"/>
      <c r="H2" s="275"/>
    </row>
    <row r="3" spans="1:9" s="278" customFormat="1" ht="15">
      <c r="A3" s="273" t="s">
        <v>158</v>
      </c>
      <c r="B3" s="274"/>
      <c r="C3" s="275" t="s">
        <v>1385</v>
      </c>
      <c r="D3" s="275"/>
      <c r="E3" s="274"/>
      <c r="F3" s="276"/>
      <c r="G3" s="276"/>
      <c r="H3" s="275"/>
    </row>
    <row r="4" spans="1:9" ht="15">
      <c r="A4" s="65" t="s">
        <v>183</v>
      </c>
      <c r="B4" s="279"/>
      <c r="C4" s="280" t="s">
        <v>117</v>
      </c>
      <c r="D4" s="276"/>
      <c r="E4" s="279"/>
      <c r="F4" s="276"/>
      <c r="G4" s="276"/>
      <c r="H4" s="276"/>
    </row>
    <row r="5" spans="1:9" ht="15">
      <c r="A5" s="65" t="s">
        <v>904</v>
      </c>
      <c r="B5" s="279"/>
      <c r="C5" s="280" t="s">
        <v>151</v>
      </c>
      <c r="D5" s="276"/>
      <c r="E5" s="279"/>
      <c r="F5" s="276"/>
      <c r="G5" s="276"/>
      <c r="H5" s="276"/>
    </row>
    <row r="6" spans="1:9" s="68" customFormat="1" ht="13.5" customHeight="1" thickBot="1">
      <c r="A6" s="1690"/>
      <c r="B6" s="1690"/>
      <c r="C6" s="1690"/>
      <c r="D6" s="1690"/>
      <c r="E6" s="1690"/>
      <c r="F6" s="1690"/>
      <c r="G6" s="1690"/>
      <c r="H6" s="1690"/>
      <c r="I6" s="267"/>
    </row>
    <row r="7" spans="1:9" ht="13.5" customHeight="1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 ht="16.149999999999999" customHeight="1">
      <c r="A9" s="53"/>
      <c r="B9" s="70"/>
      <c r="C9" s="71"/>
      <c r="D9" s="71"/>
      <c r="F9" s="53"/>
      <c r="G9" s="53"/>
      <c r="H9" s="53"/>
    </row>
    <row r="10" spans="1:9" ht="15.6" customHeight="1">
      <c r="A10" s="72"/>
      <c r="B10" s="281">
        <v>451120</v>
      </c>
      <c r="C10" s="282"/>
      <c r="D10" s="283" t="s">
        <v>185</v>
      </c>
      <c r="F10" s="53"/>
      <c r="G10" s="53"/>
      <c r="H10" s="284">
        <f>SUM(H12:H15)</f>
        <v>0</v>
      </c>
    </row>
    <row r="11" spans="1:9" ht="15.6" customHeight="1">
      <c r="A11" s="72"/>
      <c r="B11" s="70"/>
      <c r="C11" s="285"/>
      <c r="D11" s="286"/>
      <c r="F11" s="53"/>
      <c r="G11" s="53"/>
      <c r="H11" s="53"/>
    </row>
    <row r="12" spans="1:9">
      <c r="A12" s="249">
        <v>1</v>
      </c>
      <c r="B12" s="259"/>
      <c r="C12" s="287" t="s">
        <v>425</v>
      </c>
      <c r="D12" s="288" t="s">
        <v>426</v>
      </c>
      <c r="E12" s="249" t="s">
        <v>188</v>
      </c>
      <c r="F12" s="261">
        <v>495</v>
      </c>
      <c r="G12" s="1259"/>
      <c r="H12" s="90">
        <f>ROUND(G12*F12,2)</f>
        <v>0</v>
      </c>
      <c r="I12" s="1259"/>
    </row>
    <row r="13" spans="1:9">
      <c r="A13" s="249">
        <v>2</v>
      </c>
      <c r="B13" s="259"/>
      <c r="C13" s="287" t="s">
        <v>600</v>
      </c>
      <c r="D13" s="288" t="s">
        <v>601</v>
      </c>
      <c r="E13" s="249" t="s">
        <v>188</v>
      </c>
      <c r="F13" s="261">
        <v>132</v>
      </c>
      <c r="G13" s="1259"/>
      <c r="H13" s="90">
        <f t="shared" ref="H13:H15" si="0">ROUND(G13*F13,2)</f>
        <v>0</v>
      </c>
      <c r="I13" s="1259"/>
    </row>
    <row r="14" spans="1:9">
      <c r="A14" s="249">
        <v>3</v>
      </c>
      <c r="B14" s="259"/>
      <c r="C14" s="289" t="s">
        <v>360</v>
      </c>
      <c r="D14" s="290" t="s">
        <v>361</v>
      </c>
      <c r="E14" s="249" t="s">
        <v>188</v>
      </c>
      <c r="F14" s="261">
        <v>363</v>
      </c>
      <c r="G14" s="1259"/>
      <c r="H14" s="90">
        <f t="shared" si="0"/>
        <v>0</v>
      </c>
      <c r="I14" s="1259"/>
    </row>
    <row r="15" spans="1:9">
      <c r="A15" s="249">
        <v>4</v>
      </c>
      <c r="B15" s="259"/>
      <c r="C15" s="289" t="s">
        <v>199</v>
      </c>
      <c r="D15" s="290" t="s">
        <v>444</v>
      </c>
      <c r="E15" s="249" t="s">
        <v>188</v>
      </c>
      <c r="F15" s="261">
        <v>132</v>
      </c>
      <c r="G15" s="1259"/>
      <c r="H15" s="90">
        <f t="shared" si="0"/>
        <v>0</v>
      </c>
      <c r="I15" s="1259"/>
    </row>
    <row r="16" spans="1:9">
      <c r="A16" s="72"/>
      <c r="B16" s="70"/>
      <c r="C16" s="285"/>
      <c r="D16" s="286"/>
      <c r="F16" s="291"/>
      <c r="G16" s="291"/>
      <c r="H16" s="291"/>
      <c r="I16" s="291"/>
    </row>
    <row r="17" spans="1:9" ht="25.5">
      <c r="A17" s="92"/>
      <c r="B17" s="137">
        <v>452332</v>
      </c>
      <c r="C17" s="75"/>
      <c r="D17" s="292" t="s">
        <v>638</v>
      </c>
      <c r="E17" s="119"/>
      <c r="F17" s="291"/>
      <c r="G17" s="291"/>
      <c r="H17" s="284">
        <f>SUM(H19)</f>
        <v>0</v>
      </c>
      <c r="I17" s="291"/>
    </row>
    <row r="18" spans="1:9">
      <c r="A18" s="53"/>
      <c r="F18" s="291"/>
      <c r="G18" s="291"/>
      <c r="H18" s="291"/>
      <c r="I18" s="291"/>
    </row>
    <row r="19" spans="1:9" ht="25.5">
      <c r="A19" s="249">
        <v>5</v>
      </c>
      <c r="B19" s="259"/>
      <c r="C19" s="287" t="s">
        <v>616</v>
      </c>
      <c r="D19" s="288" t="s">
        <v>698</v>
      </c>
      <c r="E19" s="249" t="s">
        <v>197</v>
      </c>
      <c r="F19" s="261">
        <v>352</v>
      </c>
      <c r="G19" s="1259"/>
      <c r="H19" s="90">
        <f>ROUND(F19*G19,2)</f>
        <v>0</v>
      </c>
      <c r="I19" s="1259"/>
    </row>
    <row r="20" spans="1:9">
      <c r="A20" s="53"/>
      <c r="F20" s="291"/>
      <c r="G20" s="291"/>
      <c r="H20" s="291"/>
      <c r="I20" s="291"/>
    </row>
    <row r="21" spans="1:9">
      <c r="A21" s="53"/>
      <c r="B21" s="293">
        <v>452333</v>
      </c>
      <c r="C21" s="294"/>
      <c r="D21" s="283" t="s">
        <v>793</v>
      </c>
      <c r="F21" s="291"/>
      <c r="G21" s="291"/>
      <c r="H21" s="284">
        <f>SUM(H23)</f>
        <v>0</v>
      </c>
      <c r="I21" s="291"/>
    </row>
    <row r="22" spans="1:9">
      <c r="A22" s="92"/>
      <c r="B22" s="100"/>
      <c r="C22" s="101"/>
      <c r="D22" s="102"/>
      <c r="E22" s="95"/>
      <c r="F22" s="291"/>
      <c r="G22" s="291"/>
      <c r="H22" s="291"/>
      <c r="I22" s="291"/>
    </row>
    <row r="23" spans="1:9">
      <c r="A23" s="249">
        <v>6</v>
      </c>
      <c r="B23" s="259"/>
      <c r="C23" s="287" t="s">
        <v>531</v>
      </c>
      <c r="D23" s="288" t="s">
        <v>532</v>
      </c>
      <c r="E23" s="249" t="s">
        <v>197</v>
      </c>
      <c r="F23" s="261">
        <v>352</v>
      </c>
      <c r="G23" s="1259"/>
      <c r="H23" s="90">
        <f>ROUND(F23*G23,2)</f>
        <v>0</v>
      </c>
      <c r="I23" s="1259"/>
    </row>
    <row r="24" spans="1:9">
      <c r="A24" s="53"/>
      <c r="E24" s="295"/>
      <c r="F24" s="296"/>
      <c r="G24" s="79"/>
      <c r="H24" s="79"/>
      <c r="I24" s="79"/>
    </row>
    <row r="25" spans="1:9">
      <c r="A25" s="176"/>
      <c r="B25" s="281">
        <v>452622</v>
      </c>
      <c r="C25" s="297"/>
      <c r="D25" s="283" t="s">
        <v>555</v>
      </c>
      <c r="F25" s="296"/>
      <c r="G25" s="79"/>
      <c r="H25" s="284">
        <f>SUM(H27:H28)</f>
        <v>0</v>
      </c>
      <c r="I25" s="79"/>
    </row>
    <row r="26" spans="1:9">
      <c r="A26" s="92"/>
      <c r="B26" s="100"/>
      <c r="C26" s="101"/>
      <c r="D26" s="115"/>
      <c r="E26" s="95"/>
      <c r="I26" s="96"/>
    </row>
    <row r="27" spans="1:9">
      <c r="A27" s="173" t="s">
        <v>204</v>
      </c>
      <c r="B27" s="85"/>
      <c r="C27" s="289" t="s">
        <v>794</v>
      </c>
      <c r="D27" s="290" t="s">
        <v>795</v>
      </c>
      <c r="E27" s="298" t="s">
        <v>176</v>
      </c>
      <c r="F27" s="299">
        <v>110</v>
      </c>
      <c r="G27" s="1253"/>
      <c r="H27" s="90">
        <f>ROUND(F27*G27,2)</f>
        <v>0</v>
      </c>
      <c r="I27" s="1253"/>
    </row>
    <row r="28" spans="1:9">
      <c r="A28" s="173" t="s">
        <v>207</v>
      </c>
      <c r="B28" s="85"/>
      <c r="C28" s="289" t="s">
        <v>796</v>
      </c>
      <c r="D28" s="290" t="s">
        <v>797</v>
      </c>
      <c r="E28" s="298" t="s">
        <v>188</v>
      </c>
      <c r="F28" s="299">
        <v>31.1</v>
      </c>
      <c r="G28" s="1253"/>
      <c r="H28" s="90">
        <f>ROUND(F28*G28,2)</f>
        <v>0</v>
      </c>
      <c r="I28" s="1253"/>
    </row>
    <row r="29" spans="1:9">
      <c r="A29" s="176"/>
      <c r="B29" s="97"/>
      <c r="C29" s="285"/>
      <c r="D29" s="286"/>
      <c r="E29" s="295"/>
      <c r="F29" s="296"/>
      <c r="G29" s="79"/>
      <c r="H29" s="79"/>
      <c r="I29" s="79"/>
    </row>
    <row r="30" spans="1:9">
      <c r="A30" s="176"/>
      <c r="B30" s="281">
        <v>452623</v>
      </c>
      <c r="C30" s="297"/>
      <c r="D30" s="283" t="s">
        <v>798</v>
      </c>
      <c r="F30" s="296"/>
      <c r="G30" s="79"/>
      <c r="H30" s="284">
        <f>SUM(H32:H34)</f>
        <v>0</v>
      </c>
      <c r="I30" s="79"/>
    </row>
    <row r="31" spans="1:9">
      <c r="A31" s="176"/>
      <c r="B31" s="97"/>
      <c r="C31" s="285"/>
      <c r="D31" s="286"/>
      <c r="E31" s="295"/>
      <c r="F31" s="296"/>
      <c r="G31" s="79"/>
      <c r="H31" s="79"/>
      <c r="I31" s="79"/>
    </row>
    <row r="32" spans="1:9">
      <c r="A32" s="173" t="s">
        <v>209</v>
      </c>
      <c r="B32" s="85"/>
      <c r="C32" s="289" t="s">
        <v>799</v>
      </c>
      <c r="D32" s="290" t="s">
        <v>800</v>
      </c>
      <c r="E32" s="298" t="s">
        <v>188</v>
      </c>
      <c r="F32" s="299">
        <v>132</v>
      </c>
      <c r="G32" s="1253"/>
      <c r="H32" s="90">
        <f>ROUND(F32*G32,2)</f>
        <v>0</v>
      </c>
      <c r="I32" s="1253"/>
    </row>
    <row r="33" spans="1:9">
      <c r="A33" s="1626" t="s">
        <v>211</v>
      </c>
      <c r="B33" s="1522"/>
      <c r="C33" s="1627" t="s">
        <v>801</v>
      </c>
      <c r="D33" s="1628" t="s">
        <v>802</v>
      </c>
      <c r="E33" s="1629" t="s">
        <v>197</v>
      </c>
      <c r="F33" s="1630">
        <v>264</v>
      </c>
      <c r="G33" s="1527"/>
      <c r="H33" s="1528">
        <f t="shared" ref="H33:H34" si="1">ROUND(F33*G33,2)</f>
        <v>0</v>
      </c>
      <c r="I33" s="1527"/>
    </row>
    <row r="34" spans="1:9">
      <c r="A34" s="173" t="s">
        <v>213</v>
      </c>
      <c r="B34" s="85"/>
      <c r="C34" s="289" t="s">
        <v>803</v>
      </c>
      <c r="D34" s="290" t="s">
        <v>804</v>
      </c>
      <c r="E34" s="298" t="s">
        <v>462</v>
      </c>
      <c r="F34" s="299">
        <v>13.2</v>
      </c>
      <c r="G34" s="1253"/>
      <c r="H34" s="90">
        <f t="shared" si="1"/>
        <v>0</v>
      </c>
      <c r="I34" s="1253"/>
    </row>
    <row r="35" spans="1:9">
      <c r="A35" s="92"/>
      <c r="B35" s="100"/>
      <c r="C35" s="123"/>
      <c r="D35" s="115"/>
      <c r="E35" s="95"/>
      <c r="I35" s="96"/>
    </row>
    <row r="36" spans="1:9">
      <c r="A36" s="176"/>
      <c r="B36" s="281">
        <v>452231</v>
      </c>
      <c r="C36" s="297"/>
      <c r="D36" s="283" t="s">
        <v>805</v>
      </c>
      <c r="F36" s="296"/>
      <c r="G36" s="79"/>
      <c r="H36" s="284">
        <f>SUM(H38:H40)</f>
        <v>0</v>
      </c>
      <c r="I36" s="79"/>
    </row>
    <row r="37" spans="1:9">
      <c r="A37" s="176"/>
      <c r="B37" s="281"/>
      <c r="C37" s="297"/>
      <c r="D37" s="283"/>
      <c r="F37" s="296"/>
      <c r="G37" s="79"/>
      <c r="H37" s="284"/>
      <c r="I37" s="79"/>
    </row>
    <row r="38" spans="1:9">
      <c r="A38" s="173" t="s">
        <v>215</v>
      </c>
      <c r="B38" s="85"/>
      <c r="C38" s="289" t="s">
        <v>806</v>
      </c>
      <c r="D38" s="290" t="s">
        <v>807</v>
      </c>
      <c r="E38" s="298" t="s">
        <v>176</v>
      </c>
      <c r="F38" s="299">
        <v>115</v>
      </c>
      <c r="G38" s="1253"/>
      <c r="H38" s="90">
        <f>ROUND(F38*G38,2)</f>
        <v>0</v>
      </c>
      <c r="I38" s="1253"/>
    </row>
    <row r="39" spans="1:9">
      <c r="A39" s="173" t="s">
        <v>217</v>
      </c>
      <c r="B39" s="85"/>
      <c r="C39" s="289" t="s">
        <v>808</v>
      </c>
      <c r="D39" s="290" t="s">
        <v>809</v>
      </c>
      <c r="E39" s="298" t="s">
        <v>197</v>
      </c>
      <c r="F39" s="299">
        <v>2055</v>
      </c>
      <c r="G39" s="1253"/>
      <c r="H39" s="90">
        <f t="shared" ref="H39:H40" si="2">ROUND(F39*G39,2)</f>
        <v>0</v>
      </c>
      <c r="I39" s="1253"/>
    </row>
    <row r="40" spans="1:9">
      <c r="A40" s="173" t="s">
        <v>219</v>
      </c>
      <c r="B40" s="85"/>
      <c r="C40" s="289" t="s">
        <v>810</v>
      </c>
      <c r="D40" s="290" t="s">
        <v>811</v>
      </c>
      <c r="E40" s="298" t="s">
        <v>462</v>
      </c>
      <c r="F40" s="299">
        <v>79.650000000000006</v>
      </c>
      <c r="G40" s="1253"/>
      <c r="H40" s="90">
        <f t="shared" si="2"/>
        <v>0</v>
      </c>
      <c r="I40" s="1253"/>
    </row>
    <row r="41" spans="1:9" s="52" customFormat="1">
      <c r="A41" s="300"/>
      <c r="B41" s="301"/>
      <c r="C41" s="302"/>
      <c r="D41" s="302"/>
      <c r="E41" s="303"/>
      <c r="F41" s="54"/>
      <c r="G41" s="96"/>
      <c r="H41" s="54"/>
      <c r="I41" s="96"/>
    </row>
    <row r="42" spans="1:9" s="52" customFormat="1">
      <c r="A42" s="176"/>
      <c r="B42" s="281">
        <v>452611</v>
      </c>
      <c r="C42" s="297"/>
      <c r="D42" s="283" t="s">
        <v>812</v>
      </c>
      <c r="E42" s="72"/>
      <c r="F42" s="296"/>
      <c r="G42" s="79"/>
      <c r="H42" s="284">
        <f>SUM(H44:H45)</f>
        <v>0</v>
      </c>
      <c r="I42" s="79"/>
    </row>
    <row r="43" spans="1:9">
      <c r="A43" s="92"/>
      <c r="B43" s="108"/>
      <c r="C43" s="109"/>
      <c r="D43" s="110"/>
      <c r="E43" s="95"/>
      <c r="I43" s="96"/>
    </row>
    <row r="44" spans="1:9" s="52" customFormat="1">
      <c r="A44" s="173" t="s">
        <v>221</v>
      </c>
      <c r="B44" s="85"/>
      <c r="C44" s="289" t="s">
        <v>813</v>
      </c>
      <c r="D44" s="290" t="s">
        <v>814</v>
      </c>
      <c r="E44" s="298" t="s">
        <v>188</v>
      </c>
      <c r="F44" s="299">
        <v>166.48</v>
      </c>
      <c r="G44" s="1253"/>
      <c r="H44" s="90">
        <f>ROUND(F44*G44,2)</f>
        <v>0</v>
      </c>
      <c r="I44" s="1253"/>
    </row>
    <row r="45" spans="1:9">
      <c r="A45" s="173" t="s">
        <v>223</v>
      </c>
      <c r="B45" s="85"/>
      <c r="C45" s="289" t="s">
        <v>815</v>
      </c>
      <c r="D45" s="290" t="s">
        <v>816</v>
      </c>
      <c r="E45" s="298" t="s">
        <v>197</v>
      </c>
      <c r="F45" s="299">
        <v>2055</v>
      </c>
      <c r="G45" s="1253"/>
      <c r="H45" s="90">
        <f>ROUND(F45*G45,2)</f>
        <v>0</v>
      </c>
      <c r="I45" s="1253"/>
    </row>
    <row r="46" spans="1:9">
      <c r="A46" s="92"/>
      <c r="B46" s="100"/>
      <c r="C46" s="101"/>
      <c r="F46" s="53"/>
      <c r="G46" s="53"/>
      <c r="H46" s="53"/>
      <c r="I46" s="53"/>
    </row>
    <row r="47" spans="1:9">
      <c r="A47" s="92"/>
      <c r="B47" s="281">
        <v>452613</v>
      </c>
      <c r="C47" s="297"/>
      <c r="D47" s="283" t="s">
        <v>817</v>
      </c>
      <c r="F47" s="53"/>
      <c r="G47" s="53"/>
      <c r="H47" s="284">
        <f>SUM(H49)</f>
        <v>0</v>
      </c>
      <c r="I47" s="53"/>
    </row>
    <row r="48" spans="1:9">
      <c r="A48" s="92"/>
      <c r="B48" s="281"/>
      <c r="C48" s="297"/>
      <c r="D48" s="283"/>
      <c r="F48" s="53"/>
      <c r="G48" s="53"/>
      <c r="H48" s="53"/>
      <c r="I48" s="53"/>
    </row>
    <row r="49" spans="1:9">
      <c r="A49" s="173" t="s">
        <v>292</v>
      </c>
      <c r="B49" s="85"/>
      <c r="C49" s="289" t="s">
        <v>818</v>
      </c>
      <c r="D49" s="290" t="s">
        <v>819</v>
      </c>
      <c r="E49" s="298" t="s">
        <v>176</v>
      </c>
      <c r="F49" s="299">
        <v>246</v>
      </c>
      <c r="G49" s="1253"/>
      <c r="H49" s="90">
        <f>ROUND(F49*G49,2)</f>
        <v>0</v>
      </c>
      <c r="I49" s="1253"/>
    </row>
    <row r="50" spans="1:9">
      <c r="A50" s="92"/>
      <c r="B50" s="301"/>
      <c r="C50" s="302"/>
      <c r="D50" s="303"/>
      <c r="E50" s="190"/>
      <c r="F50" s="53"/>
      <c r="G50" s="53"/>
      <c r="H50" s="53"/>
      <c r="I50" s="53"/>
    </row>
    <row r="51" spans="1:9" s="54" customFormat="1" ht="15.75">
      <c r="A51" s="92"/>
      <c r="B51" s="117"/>
      <c r="C51" s="118"/>
      <c r="D51" s="103" t="s">
        <v>181</v>
      </c>
      <c r="E51" s="104"/>
      <c r="F51" s="105"/>
      <c r="G51" s="106"/>
      <c r="H51" s="107">
        <f>H10+H17+H21+H25+H30+H36+H42+H47</f>
        <v>0</v>
      </c>
      <c r="I51" s="51"/>
    </row>
    <row r="52" spans="1:9" s="54" customFormat="1">
      <c r="A52" s="92"/>
      <c r="B52" s="100"/>
      <c r="C52" s="101"/>
      <c r="D52" s="115"/>
      <c r="E52" s="95"/>
      <c r="G52" s="96"/>
      <c r="I52" s="51"/>
    </row>
    <row r="53" spans="1:9" s="54" customFormat="1">
      <c r="A53" s="176"/>
      <c r="B53" s="190"/>
      <c r="E53" s="72"/>
      <c r="F53" s="296"/>
      <c r="G53" s="79"/>
      <c r="H53" s="284"/>
      <c r="I53" s="51"/>
    </row>
    <row r="54" spans="1:9" s="54" customFormat="1">
      <c r="A54" s="92"/>
      <c r="B54" s="100"/>
      <c r="C54" s="101"/>
      <c r="D54" s="102"/>
      <c r="E54" s="95"/>
      <c r="G54" s="96"/>
      <c r="I54" s="51"/>
    </row>
    <row r="55" spans="1:9" s="54" customFormat="1">
      <c r="A55" s="92"/>
      <c r="B55" s="190"/>
      <c r="E55" s="190"/>
      <c r="G55" s="96"/>
      <c r="I55" s="51"/>
    </row>
    <row r="56" spans="1:9" s="54" customFormat="1">
      <c r="A56" s="92"/>
      <c r="B56" s="100"/>
      <c r="C56" s="101"/>
      <c r="D56" s="116"/>
      <c r="E56" s="95"/>
      <c r="G56" s="96"/>
      <c r="I56" s="51"/>
    </row>
    <row r="57" spans="1:9" s="54" customFormat="1">
      <c r="A57" s="92"/>
      <c r="B57" s="100"/>
      <c r="C57" s="101"/>
      <c r="D57" s="116"/>
      <c r="E57" s="95"/>
      <c r="G57" s="96"/>
      <c r="I57" s="51"/>
    </row>
    <row r="58" spans="1:9" s="54" customFormat="1">
      <c r="A58" s="92"/>
      <c r="B58" s="100"/>
      <c r="C58" s="101"/>
      <c r="D58" s="102"/>
      <c r="E58" s="95"/>
      <c r="G58" s="96"/>
      <c r="I58" s="51"/>
    </row>
    <row r="59" spans="1:9" s="54" customFormat="1">
      <c r="A59" s="92"/>
      <c r="B59" s="100"/>
      <c r="C59" s="101"/>
      <c r="D59" s="116"/>
      <c r="E59" s="95"/>
      <c r="G59" s="96"/>
      <c r="I59" s="51"/>
    </row>
    <row r="60" spans="1:9" s="54" customFormat="1">
      <c r="A60" s="92"/>
      <c r="B60" s="100"/>
      <c r="C60" s="101"/>
      <c r="D60" s="115"/>
      <c r="E60" s="95"/>
      <c r="G60" s="96"/>
      <c r="I60" s="51"/>
    </row>
    <row r="61" spans="1:9" s="54" customFormat="1" ht="13.5" customHeight="1">
      <c r="A61" s="92"/>
      <c r="B61" s="100"/>
      <c r="C61" s="101"/>
      <c r="D61" s="102"/>
      <c r="E61" s="95"/>
      <c r="G61" s="96"/>
      <c r="I61" s="51"/>
    </row>
    <row r="62" spans="1:9" s="54" customFormat="1" ht="13.5" customHeight="1">
      <c r="A62" s="92"/>
      <c r="B62" s="100"/>
      <c r="C62" s="101"/>
      <c r="D62" s="116"/>
      <c r="E62" s="95"/>
      <c r="G62" s="96"/>
      <c r="I62" s="51"/>
    </row>
    <row r="63" spans="1:9" s="52" customFormat="1">
      <c r="A63" s="92"/>
      <c r="B63" s="100"/>
      <c r="C63" s="101"/>
      <c r="D63" s="116"/>
      <c r="E63" s="95"/>
      <c r="F63" s="54"/>
      <c r="G63" s="96"/>
      <c r="H63" s="54"/>
    </row>
    <row r="64" spans="1:9" s="52" customFormat="1">
      <c r="A64" s="92"/>
      <c r="B64" s="100"/>
      <c r="C64" s="101"/>
      <c r="D64" s="116"/>
      <c r="E64" s="95"/>
      <c r="F64" s="54"/>
      <c r="G64" s="96"/>
      <c r="H64" s="54"/>
    </row>
    <row r="65" spans="1:8" s="52" customFormat="1">
      <c r="A65" s="92"/>
      <c r="B65" s="100"/>
      <c r="C65" s="101"/>
      <c r="D65" s="102"/>
      <c r="E65" s="95"/>
      <c r="F65" s="54"/>
      <c r="G65" s="96"/>
      <c r="H65" s="54"/>
    </row>
    <row r="66" spans="1:8" ht="13.5" customHeight="1">
      <c r="A66" s="92"/>
      <c r="B66" s="100"/>
      <c r="C66" s="101"/>
      <c r="D66" s="116"/>
      <c r="E66" s="95"/>
    </row>
    <row r="67" spans="1:8" ht="13.5" customHeight="1">
      <c r="A67" s="92"/>
      <c r="B67" s="100"/>
      <c r="C67" s="101"/>
      <c r="D67" s="115"/>
      <c r="E67" s="95"/>
    </row>
    <row r="68" spans="1:8" s="52" customFormat="1">
      <c r="A68" s="92"/>
      <c r="B68" s="95"/>
      <c r="C68" s="114"/>
      <c r="D68" s="122"/>
      <c r="E68" s="95"/>
      <c r="F68" s="54"/>
      <c r="G68" s="96"/>
      <c r="H68" s="54"/>
    </row>
    <row r="69" spans="1:8" s="52" customFormat="1">
      <c r="A69" s="92"/>
      <c r="B69" s="95"/>
      <c r="C69" s="114"/>
      <c r="D69" s="114"/>
      <c r="E69" s="95"/>
      <c r="F69" s="54"/>
      <c r="G69" s="96"/>
      <c r="H69" s="54"/>
    </row>
    <row r="70" spans="1:8" s="52" customFormat="1">
      <c r="A70" s="92"/>
      <c r="B70" s="108"/>
      <c r="C70" s="120"/>
      <c r="D70" s="110"/>
      <c r="E70" s="92"/>
      <c r="F70" s="54"/>
      <c r="G70" s="96"/>
      <c r="H70" s="54"/>
    </row>
    <row r="71" spans="1:8" s="52" customFormat="1">
      <c r="A71" s="92"/>
      <c r="B71" s="100"/>
      <c r="C71" s="123"/>
      <c r="D71" s="116"/>
      <c r="E71" s="95"/>
      <c r="F71" s="54"/>
      <c r="G71" s="96"/>
      <c r="H71" s="54"/>
    </row>
    <row r="72" spans="1:8" s="52" customFormat="1">
      <c r="A72" s="92"/>
      <c r="B72" s="100"/>
      <c r="C72" s="123"/>
      <c r="D72" s="116"/>
      <c r="E72" s="95"/>
      <c r="F72" s="54"/>
      <c r="G72" s="96"/>
      <c r="H72" s="54"/>
    </row>
    <row r="73" spans="1:8" s="52" customFormat="1">
      <c r="A73" s="92"/>
      <c r="B73" s="95"/>
      <c r="C73" s="114"/>
      <c r="D73" s="122"/>
      <c r="E73" s="95"/>
      <c r="F73" s="54"/>
      <c r="G73" s="96"/>
      <c r="H73" s="54"/>
    </row>
    <row r="74" spans="1:8" s="52" customFormat="1">
      <c r="A74" s="92"/>
      <c r="B74" s="95"/>
      <c r="C74" s="114"/>
      <c r="D74" s="114"/>
      <c r="E74" s="95"/>
      <c r="F74" s="54"/>
      <c r="G74" s="96"/>
      <c r="H74" s="54"/>
    </row>
    <row r="75" spans="1:8" s="52" customFormat="1">
      <c r="A75" s="92"/>
      <c r="B75" s="108"/>
      <c r="C75" s="120"/>
      <c r="D75" s="110"/>
      <c r="E75" s="92"/>
      <c r="F75" s="54"/>
      <c r="G75" s="96"/>
      <c r="H75" s="54"/>
    </row>
    <row r="76" spans="1:8" ht="13.5" customHeight="1">
      <c r="A76" s="92"/>
      <c r="B76" s="108"/>
      <c r="C76" s="120"/>
      <c r="D76" s="110"/>
      <c r="E76" s="92"/>
    </row>
    <row r="77" spans="1:8" s="52" customFormat="1">
      <c r="A77" s="92"/>
      <c r="B77" s="100"/>
      <c r="C77" s="123"/>
      <c r="D77" s="115"/>
      <c r="E77" s="95"/>
      <c r="F77" s="54"/>
      <c r="G77" s="96"/>
      <c r="H77" s="54"/>
    </row>
    <row r="78" spans="1:8" s="52" customFormat="1">
      <c r="A78" s="92"/>
      <c r="B78" s="100"/>
      <c r="C78" s="123"/>
      <c r="D78" s="116"/>
      <c r="E78" s="95"/>
      <c r="F78" s="54"/>
      <c r="G78" s="96"/>
      <c r="H78" s="54"/>
    </row>
    <row r="79" spans="1:8" ht="13.5" customHeight="1">
      <c r="A79" s="92"/>
      <c r="B79" s="100"/>
      <c r="C79" s="123"/>
      <c r="D79" s="115"/>
      <c r="E79" s="95"/>
    </row>
    <row r="80" spans="1:8" ht="13.5" customHeight="1">
      <c r="A80" s="92"/>
      <c r="B80" s="100"/>
      <c r="C80" s="123"/>
      <c r="D80" s="115"/>
      <c r="E80" s="95"/>
    </row>
    <row r="81" spans="1:8" s="52" customFormat="1">
      <c r="A81" s="92"/>
      <c r="B81" s="100"/>
      <c r="C81" s="123"/>
      <c r="D81" s="115"/>
      <c r="E81" s="95"/>
      <c r="F81" s="54"/>
      <c r="G81" s="96"/>
      <c r="H81" s="54"/>
    </row>
    <row r="82" spans="1:8" s="52" customFormat="1">
      <c r="A82" s="92"/>
      <c r="B82" s="100"/>
      <c r="C82" s="123"/>
      <c r="D82" s="116"/>
      <c r="E82" s="95"/>
      <c r="F82" s="54"/>
      <c r="G82" s="96"/>
      <c r="H82" s="54"/>
    </row>
    <row r="83" spans="1:8" ht="13.5" customHeight="1">
      <c r="A83" s="92"/>
      <c r="B83" s="95"/>
      <c r="C83" s="114"/>
      <c r="D83" s="114"/>
      <c r="E83" s="95"/>
    </row>
    <row r="84" spans="1:8" ht="13.5" customHeight="1">
      <c r="B84" s="73"/>
      <c r="C84" s="125"/>
      <c r="D84" s="126"/>
      <c r="E84" s="124"/>
    </row>
    <row r="85" spans="1:8" ht="13.5" customHeight="1">
      <c r="B85" s="83"/>
      <c r="C85" s="127"/>
      <c r="D85" s="82"/>
    </row>
    <row r="86" spans="1:8" ht="13.5" customHeight="1"/>
    <row r="87" spans="1:8" ht="13.5" customHeight="1"/>
    <row r="88" spans="1:8" ht="13.5" customHeight="1">
      <c r="B88" s="73"/>
      <c r="C88" s="125"/>
      <c r="D88" s="126"/>
      <c r="E88" s="124"/>
    </row>
    <row r="89" spans="1:8" ht="13.5" customHeight="1">
      <c r="B89" s="83"/>
      <c r="C89" s="127"/>
      <c r="D89" s="82"/>
    </row>
    <row r="90" spans="1:8" s="52" customFormat="1">
      <c r="A90" s="124"/>
      <c r="B90" s="72"/>
      <c r="C90" s="53"/>
      <c r="D90" s="128"/>
      <c r="E90" s="72"/>
      <c r="F90" s="54"/>
      <c r="G90" s="96"/>
      <c r="H90" s="54"/>
    </row>
    <row r="91" spans="1:8" ht="13.5" customHeight="1">
      <c r="D91" s="128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/>
    <row r="96" spans="1:8" ht="13.5" customHeight="1"/>
    <row r="97" spans="1:9" ht="13.5" customHeight="1">
      <c r="B97" s="83"/>
      <c r="C97" s="127"/>
      <c r="D97" s="82"/>
    </row>
    <row r="98" spans="1:9" ht="13.5" customHeight="1">
      <c r="D98" s="129"/>
    </row>
    <row r="99" spans="1:9" ht="13.5" customHeight="1"/>
    <row r="100" spans="1:9" ht="13.5" customHeight="1"/>
    <row r="101" spans="1:9" ht="13.5" customHeight="1"/>
    <row r="102" spans="1:9" ht="13.5" customHeight="1"/>
    <row r="103" spans="1:9" ht="13.5" customHeight="1"/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ht="13.5" customHeight="1">
      <c r="H138" s="53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49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tabColor rgb="FFFFFF99"/>
  </sheetPr>
  <dimension ref="A1:I43"/>
  <sheetViews>
    <sheetView view="pageBreakPreview" zoomScaleNormal="115" zoomScaleSheetLayoutView="100" workbookViewId="0">
      <selection activeCell="D25" sqref="D25"/>
    </sheetView>
  </sheetViews>
  <sheetFormatPr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250" width="9.140625" style="51"/>
    <col min="251" max="251" width="5.7109375" style="51" customWidth="1"/>
    <col min="252" max="252" width="8.7109375" style="51" customWidth="1"/>
    <col min="253" max="253" width="12.7109375" style="51" customWidth="1"/>
    <col min="254" max="254" width="60.7109375" style="51" customWidth="1"/>
    <col min="255" max="255" width="4.7109375" style="51" customWidth="1"/>
    <col min="256" max="256" width="11.7109375" style="51" customWidth="1"/>
    <col min="257" max="257" width="12.7109375" style="51" customWidth="1"/>
    <col min="258" max="258" width="16.7109375" style="51" customWidth="1"/>
    <col min="259" max="259" width="13.5703125" style="51" customWidth="1"/>
    <col min="260" max="506" width="9.140625" style="51"/>
    <col min="507" max="507" width="5.7109375" style="51" customWidth="1"/>
    <col min="508" max="508" width="8.7109375" style="51" customWidth="1"/>
    <col min="509" max="509" width="12.7109375" style="51" customWidth="1"/>
    <col min="510" max="510" width="60.7109375" style="51" customWidth="1"/>
    <col min="511" max="511" width="4.7109375" style="51" customWidth="1"/>
    <col min="512" max="512" width="11.7109375" style="51" customWidth="1"/>
    <col min="513" max="513" width="12.7109375" style="51" customWidth="1"/>
    <col min="514" max="514" width="16.7109375" style="51" customWidth="1"/>
    <col min="515" max="515" width="13.5703125" style="51" customWidth="1"/>
    <col min="516" max="762" width="9.140625" style="51"/>
    <col min="763" max="763" width="5.7109375" style="51" customWidth="1"/>
    <col min="764" max="764" width="8.7109375" style="51" customWidth="1"/>
    <col min="765" max="765" width="12.7109375" style="51" customWidth="1"/>
    <col min="766" max="766" width="60.7109375" style="51" customWidth="1"/>
    <col min="767" max="767" width="4.7109375" style="51" customWidth="1"/>
    <col min="768" max="768" width="11.7109375" style="51" customWidth="1"/>
    <col min="769" max="769" width="12.7109375" style="51" customWidth="1"/>
    <col min="770" max="770" width="16.7109375" style="51" customWidth="1"/>
    <col min="771" max="771" width="13.5703125" style="51" customWidth="1"/>
    <col min="772" max="1018" width="9.140625" style="51"/>
    <col min="1019" max="1019" width="5.7109375" style="51" customWidth="1"/>
    <col min="1020" max="1020" width="8.7109375" style="51" customWidth="1"/>
    <col min="1021" max="1021" width="12.7109375" style="51" customWidth="1"/>
    <col min="1022" max="1022" width="60.7109375" style="51" customWidth="1"/>
    <col min="1023" max="1023" width="4.7109375" style="51" customWidth="1"/>
    <col min="1024" max="1024" width="11.7109375" style="51" customWidth="1"/>
    <col min="1025" max="1025" width="12.7109375" style="51" customWidth="1"/>
    <col min="1026" max="1026" width="16.7109375" style="51" customWidth="1"/>
    <col min="1027" max="1027" width="13.5703125" style="51" customWidth="1"/>
    <col min="1028" max="1274" width="9.140625" style="51"/>
    <col min="1275" max="1275" width="5.7109375" style="51" customWidth="1"/>
    <col min="1276" max="1276" width="8.7109375" style="51" customWidth="1"/>
    <col min="1277" max="1277" width="12.7109375" style="51" customWidth="1"/>
    <col min="1278" max="1278" width="60.7109375" style="51" customWidth="1"/>
    <col min="1279" max="1279" width="4.7109375" style="51" customWidth="1"/>
    <col min="1280" max="1280" width="11.7109375" style="51" customWidth="1"/>
    <col min="1281" max="1281" width="12.7109375" style="51" customWidth="1"/>
    <col min="1282" max="1282" width="16.7109375" style="51" customWidth="1"/>
    <col min="1283" max="1283" width="13.5703125" style="51" customWidth="1"/>
    <col min="1284" max="1530" width="9.140625" style="51"/>
    <col min="1531" max="1531" width="5.7109375" style="51" customWidth="1"/>
    <col min="1532" max="1532" width="8.7109375" style="51" customWidth="1"/>
    <col min="1533" max="1533" width="12.7109375" style="51" customWidth="1"/>
    <col min="1534" max="1534" width="60.7109375" style="51" customWidth="1"/>
    <col min="1535" max="1535" width="4.7109375" style="51" customWidth="1"/>
    <col min="1536" max="1536" width="11.7109375" style="51" customWidth="1"/>
    <col min="1537" max="1537" width="12.7109375" style="51" customWidth="1"/>
    <col min="1538" max="1538" width="16.7109375" style="51" customWidth="1"/>
    <col min="1539" max="1539" width="13.5703125" style="51" customWidth="1"/>
    <col min="1540" max="1786" width="9.140625" style="51"/>
    <col min="1787" max="1787" width="5.7109375" style="51" customWidth="1"/>
    <col min="1788" max="1788" width="8.7109375" style="51" customWidth="1"/>
    <col min="1789" max="1789" width="12.7109375" style="51" customWidth="1"/>
    <col min="1790" max="1790" width="60.7109375" style="51" customWidth="1"/>
    <col min="1791" max="1791" width="4.7109375" style="51" customWidth="1"/>
    <col min="1792" max="1792" width="11.7109375" style="51" customWidth="1"/>
    <col min="1793" max="1793" width="12.7109375" style="51" customWidth="1"/>
    <col min="1794" max="1794" width="16.7109375" style="51" customWidth="1"/>
    <col min="1795" max="1795" width="13.5703125" style="51" customWidth="1"/>
    <col min="1796" max="2042" width="9.140625" style="51"/>
    <col min="2043" max="2043" width="5.7109375" style="51" customWidth="1"/>
    <col min="2044" max="2044" width="8.7109375" style="51" customWidth="1"/>
    <col min="2045" max="2045" width="12.7109375" style="51" customWidth="1"/>
    <col min="2046" max="2046" width="60.7109375" style="51" customWidth="1"/>
    <col min="2047" max="2047" width="4.7109375" style="51" customWidth="1"/>
    <col min="2048" max="2048" width="11.7109375" style="51" customWidth="1"/>
    <col min="2049" max="2049" width="12.7109375" style="51" customWidth="1"/>
    <col min="2050" max="2050" width="16.7109375" style="51" customWidth="1"/>
    <col min="2051" max="2051" width="13.5703125" style="51" customWidth="1"/>
    <col min="2052" max="2298" width="9.140625" style="51"/>
    <col min="2299" max="2299" width="5.7109375" style="51" customWidth="1"/>
    <col min="2300" max="2300" width="8.7109375" style="51" customWidth="1"/>
    <col min="2301" max="2301" width="12.7109375" style="51" customWidth="1"/>
    <col min="2302" max="2302" width="60.7109375" style="51" customWidth="1"/>
    <col min="2303" max="2303" width="4.7109375" style="51" customWidth="1"/>
    <col min="2304" max="2304" width="11.7109375" style="51" customWidth="1"/>
    <col min="2305" max="2305" width="12.7109375" style="51" customWidth="1"/>
    <col min="2306" max="2306" width="16.7109375" style="51" customWidth="1"/>
    <col min="2307" max="2307" width="13.5703125" style="51" customWidth="1"/>
    <col min="2308" max="2554" width="9.140625" style="51"/>
    <col min="2555" max="2555" width="5.7109375" style="51" customWidth="1"/>
    <col min="2556" max="2556" width="8.7109375" style="51" customWidth="1"/>
    <col min="2557" max="2557" width="12.7109375" style="51" customWidth="1"/>
    <col min="2558" max="2558" width="60.7109375" style="51" customWidth="1"/>
    <col min="2559" max="2559" width="4.7109375" style="51" customWidth="1"/>
    <col min="2560" max="2560" width="11.7109375" style="51" customWidth="1"/>
    <col min="2561" max="2561" width="12.7109375" style="51" customWidth="1"/>
    <col min="2562" max="2562" width="16.7109375" style="51" customWidth="1"/>
    <col min="2563" max="2563" width="13.5703125" style="51" customWidth="1"/>
    <col min="2564" max="2810" width="9.140625" style="51"/>
    <col min="2811" max="2811" width="5.7109375" style="51" customWidth="1"/>
    <col min="2812" max="2812" width="8.7109375" style="51" customWidth="1"/>
    <col min="2813" max="2813" width="12.7109375" style="51" customWidth="1"/>
    <col min="2814" max="2814" width="60.7109375" style="51" customWidth="1"/>
    <col min="2815" max="2815" width="4.7109375" style="51" customWidth="1"/>
    <col min="2816" max="2816" width="11.7109375" style="51" customWidth="1"/>
    <col min="2817" max="2817" width="12.7109375" style="51" customWidth="1"/>
    <col min="2818" max="2818" width="16.7109375" style="51" customWidth="1"/>
    <col min="2819" max="2819" width="13.5703125" style="51" customWidth="1"/>
    <col min="2820" max="3066" width="9.140625" style="51"/>
    <col min="3067" max="3067" width="5.7109375" style="51" customWidth="1"/>
    <col min="3068" max="3068" width="8.7109375" style="51" customWidth="1"/>
    <col min="3069" max="3069" width="12.7109375" style="51" customWidth="1"/>
    <col min="3070" max="3070" width="60.7109375" style="51" customWidth="1"/>
    <col min="3071" max="3071" width="4.7109375" style="51" customWidth="1"/>
    <col min="3072" max="3072" width="11.7109375" style="51" customWidth="1"/>
    <col min="3073" max="3073" width="12.7109375" style="51" customWidth="1"/>
    <col min="3074" max="3074" width="16.7109375" style="51" customWidth="1"/>
    <col min="3075" max="3075" width="13.5703125" style="51" customWidth="1"/>
    <col min="3076" max="3322" width="9.140625" style="51"/>
    <col min="3323" max="3323" width="5.7109375" style="51" customWidth="1"/>
    <col min="3324" max="3324" width="8.7109375" style="51" customWidth="1"/>
    <col min="3325" max="3325" width="12.7109375" style="51" customWidth="1"/>
    <col min="3326" max="3326" width="60.7109375" style="51" customWidth="1"/>
    <col min="3327" max="3327" width="4.7109375" style="51" customWidth="1"/>
    <col min="3328" max="3328" width="11.7109375" style="51" customWidth="1"/>
    <col min="3329" max="3329" width="12.7109375" style="51" customWidth="1"/>
    <col min="3330" max="3330" width="16.7109375" style="51" customWidth="1"/>
    <col min="3331" max="3331" width="13.5703125" style="51" customWidth="1"/>
    <col min="3332" max="3578" width="9.140625" style="51"/>
    <col min="3579" max="3579" width="5.7109375" style="51" customWidth="1"/>
    <col min="3580" max="3580" width="8.7109375" style="51" customWidth="1"/>
    <col min="3581" max="3581" width="12.7109375" style="51" customWidth="1"/>
    <col min="3582" max="3582" width="60.7109375" style="51" customWidth="1"/>
    <col min="3583" max="3583" width="4.7109375" style="51" customWidth="1"/>
    <col min="3584" max="3584" width="11.7109375" style="51" customWidth="1"/>
    <col min="3585" max="3585" width="12.7109375" style="51" customWidth="1"/>
    <col min="3586" max="3586" width="16.7109375" style="51" customWidth="1"/>
    <col min="3587" max="3587" width="13.5703125" style="51" customWidth="1"/>
    <col min="3588" max="3834" width="9.140625" style="51"/>
    <col min="3835" max="3835" width="5.7109375" style="51" customWidth="1"/>
    <col min="3836" max="3836" width="8.7109375" style="51" customWidth="1"/>
    <col min="3837" max="3837" width="12.7109375" style="51" customWidth="1"/>
    <col min="3838" max="3838" width="60.7109375" style="51" customWidth="1"/>
    <col min="3839" max="3839" width="4.7109375" style="51" customWidth="1"/>
    <col min="3840" max="3840" width="11.7109375" style="51" customWidth="1"/>
    <col min="3841" max="3841" width="12.7109375" style="51" customWidth="1"/>
    <col min="3842" max="3842" width="16.7109375" style="51" customWidth="1"/>
    <col min="3843" max="3843" width="13.5703125" style="51" customWidth="1"/>
    <col min="3844" max="4090" width="9.140625" style="51"/>
    <col min="4091" max="4091" width="5.7109375" style="51" customWidth="1"/>
    <col min="4092" max="4092" width="8.7109375" style="51" customWidth="1"/>
    <col min="4093" max="4093" width="12.7109375" style="51" customWidth="1"/>
    <col min="4094" max="4094" width="60.7109375" style="51" customWidth="1"/>
    <col min="4095" max="4095" width="4.7109375" style="51" customWidth="1"/>
    <col min="4096" max="4096" width="11.7109375" style="51" customWidth="1"/>
    <col min="4097" max="4097" width="12.7109375" style="51" customWidth="1"/>
    <col min="4098" max="4098" width="16.7109375" style="51" customWidth="1"/>
    <col min="4099" max="4099" width="13.5703125" style="51" customWidth="1"/>
    <col min="4100" max="4346" width="9.140625" style="51"/>
    <col min="4347" max="4347" width="5.7109375" style="51" customWidth="1"/>
    <col min="4348" max="4348" width="8.7109375" style="51" customWidth="1"/>
    <col min="4349" max="4349" width="12.7109375" style="51" customWidth="1"/>
    <col min="4350" max="4350" width="60.7109375" style="51" customWidth="1"/>
    <col min="4351" max="4351" width="4.7109375" style="51" customWidth="1"/>
    <col min="4352" max="4352" width="11.7109375" style="51" customWidth="1"/>
    <col min="4353" max="4353" width="12.7109375" style="51" customWidth="1"/>
    <col min="4354" max="4354" width="16.7109375" style="51" customWidth="1"/>
    <col min="4355" max="4355" width="13.5703125" style="51" customWidth="1"/>
    <col min="4356" max="4602" width="9.140625" style="51"/>
    <col min="4603" max="4603" width="5.7109375" style="51" customWidth="1"/>
    <col min="4604" max="4604" width="8.7109375" style="51" customWidth="1"/>
    <col min="4605" max="4605" width="12.7109375" style="51" customWidth="1"/>
    <col min="4606" max="4606" width="60.7109375" style="51" customWidth="1"/>
    <col min="4607" max="4607" width="4.7109375" style="51" customWidth="1"/>
    <col min="4608" max="4608" width="11.7109375" style="51" customWidth="1"/>
    <col min="4609" max="4609" width="12.7109375" style="51" customWidth="1"/>
    <col min="4610" max="4610" width="16.7109375" style="51" customWidth="1"/>
    <col min="4611" max="4611" width="13.5703125" style="51" customWidth="1"/>
    <col min="4612" max="4858" width="9.140625" style="51"/>
    <col min="4859" max="4859" width="5.7109375" style="51" customWidth="1"/>
    <col min="4860" max="4860" width="8.7109375" style="51" customWidth="1"/>
    <col min="4861" max="4861" width="12.7109375" style="51" customWidth="1"/>
    <col min="4862" max="4862" width="60.7109375" style="51" customWidth="1"/>
    <col min="4863" max="4863" width="4.7109375" style="51" customWidth="1"/>
    <col min="4864" max="4864" width="11.7109375" style="51" customWidth="1"/>
    <col min="4865" max="4865" width="12.7109375" style="51" customWidth="1"/>
    <col min="4866" max="4866" width="16.7109375" style="51" customWidth="1"/>
    <col min="4867" max="4867" width="13.5703125" style="51" customWidth="1"/>
    <col min="4868" max="5114" width="9.140625" style="51"/>
    <col min="5115" max="5115" width="5.7109375" style="51" customWidth="1"/>
    <col min="5116" max="5116" width="8.7109375" style="51" customWidth="1"/>
    <col min="5117" max="5117" width="12.7109375" style="51" customWidth="1"/>
    <col min="5118" max="5118" width="60.7109375" style="51" customWidth="1"/>
    <col min="5119" max="5119" width="4.7109375" style="51" customWidth="1"/>
    <col min="5120" max="5120" width="11.7109375" style="51" customWidth="1"/>
    <col min="5121" max="5121" width="12.7109375" style="51" customWidth="1"/>
    <col min="5122" max="5122" width="16.7109375" style="51" customWidth="1"/>
    <col min="5123" max="5123" width="13.5703125" style="51" customWidth="1"/>
    <col min="5124" max="5370" width="9.140625" style="51"/>
    <col min="5371" max="5371" width="5.7109375" style="51" customWidth="1"/>
    <col min="5372" max="5372" width="8.7109375" style="51" customWidth="1"/>
    <col min="5373" max="5373" width="12.7109375" style="51" customWidth="1"/>
    <col min="5374" max="5374" width="60.7109375" style="51" customWidth="1"/>
    <col min="5375" max="5375" width="4.7109375" style="51" customWidth="1"/>
    <col min="5376" max="5376" width="11.7109375" style="51" customWidth="1"/>
    <col min="5377" max="5377" width="12.7109375" style="51" customWidth="1"/>
    <col min="5378" max="5378" width="16.7109375" style="51" customWidth="1"/>
    <col min="5379" max="5379" width="13.5703125" style="51" customWidth="1"/>
    <col min="5380" max="5626" width="9.140625" style="51"/>
    <col min="5627" max="5627" width="5.7109375" style="51" customWidth="1"/>
    <col min="5628" max="5628" width="8.7109375" style="51" customWidth="1"/>
    <col min="5629" max="5629" width="12.7109375" style="51" customWidth="1"/>
    <col min="5630" max="5630" width="60.7109375" style="51" customWidth="1"/>
    <col min="5631" max="5631" width="4.7109375" style="51" customWidth="1"/>
    <col min="5632" max="5632" width="11.7109375" style="51" customWidth="1"/>
    <col min="5633" max="5633" width="12.7109375" style="51" customWidth="1"/>
    <col min="5634" max="5634" width="16.7109375" style="51" customWidth="1"/>
    <col min="5635" max="5635" width="13.5703125" style="51" customWidth="1"/>
    <col min="5636" max="5882" width="9.140625" style="51"/>
    <col min="5883" max="5883" width="5.7109375" style="51" customWidth="1"/>
    <col min="5884" max="5884" width="8.7109375" style="51" customWidth="1"/>
    <col min="5885" max="5885" width="12.7109375" style="51" customWidth="1"/>
    <col min="5886" max="5886" width="60.7109375" style="51" customWidth="1"/>
    <col min="5887" max="5887" width="4.7109375" style="51" customWidth="1"/>
    <col min="5888" max="5888" width="11.7109375" style="51" customWidth="1"/>
    <col min="5889" max="5889" width="12.7109375" style="51" customWidth="1"/>
    <col min="5890" max="5890" width="16.7109375" style="51" customWidth="1"/>
    <col min="5891" max="5891" width="13.5703125" style="51" customWidth="1"/>
    <col min="5892" max="6138" width="9.140625" style="51"/>
    <col min="6139" max="6139" width="5.7109375" style="51" customWidth="1"/>
    <col min="6140" max="6140" width="8.7109375" style="51" customWidth="1"/>
    <col min="6141" max="6141" width="12.7109375" style="51" customWidth="1"/>
    <col min="6142" max="6142" width="60.7109375" style="51" customWidth="1"/>
    <col min="6143" max="6143" width="4.7109375" style="51" customWidth="1"/>
    <col min="6144" max="6144" width="11.7109375" style="51" customWidth="1"/>
    <col min="6145" max="6145" width="12.7109375" style="51" customWidth="1"/>
    <col min="6146" max="6146" width="16.7109375" style="51" customWidth="1"/>
    <col min="6147" max="6147" width="13.5703125" style="51" customWidth="1"/>
    <col min="6148" max="6394" width="9.140625" style="51"/>
    <col min="6395" max="6395" width="5.7109375" style="51" customWidth="1"/>
    <col min="6396" max="6396" width="8.7109375" style="51" customWidth="1"/>
    <col min="6397" max="6397" width="12.7109375" style="51" customWidth="1"/>
    <col min="6398" max="6398" width="60.7109375" style="51" customWidth="1"/>
    <col min="6399" max="6399" width="4.7109375" style="51" customWidth="1"/>
    <col min="6400" max="6400" width="11.7109375" style="51" customWidth="1"/>
    <col min="6401" max="6401" width="12.7109375" style="51" customWidth="1"/>
    <col min="6402" max="6402" width="16.7109375" style="51" customWidth="1"/>
    <col min="6403" max="6403" width="13.5703125" style="51" customWidth="1"/>
    <col min="6404" max="6650" width="9.140625" style="51"/>
    <col min="6651" max="6651" width="5.7109375" style="51" customWidth="1"/>
    <col min="6652" max="6652" width="8.7109375" style="51" customWidth="1"/>
    <col min="6653" max="6653" width="12.7109375" style="51" customWidth="1"/>
    <col min="6654" max="6654" width="60.7109375" style="51" customWidth="1"/>
    <col min="6655" max="6655" width="4.7109375" style="51" customWidth="1"/>
    <col min="6656" max="6656" width="11.7109375" style="51" customWidth="1"/>
    <col min="6657" max="6657" width="12.7109375" style="51" customWidth="1"/>
    <col min="6658" max="6658" width="16.7109375" style="51" customWidth="1"/>
    <col min="6659" max="6659" width="13.5703125" style="51" customWidth="1"/>
    <col min="6660" max="6906" width="9.140625" style="51"/>
    <col min="6907" max="6907" width="5.7109375" style="51" customWidth="1"/>
    <col min="6908" max="6908" width="8.7109375" style="51" customWidth="1"/>
    <col min="6909" max="6909" width="12.7109375" style="51" customWidth="1"/>
    <col min="6910" max="6910" width="60.7109375" style="51" customWidth="1"/>
    <col min="6911" max="6911" width="4.7109375" style="51" customWidth="1"/>
    <col min="6912" max="6912" width="11.7109375" style="51" customWidth="1"/>
    <col min="6913" max="6913" width="12.7109375" style="51" customWidth="1"/>
    <col min="6914" max="6914" width="16.7109375" style="51" customWidth="1"/>
    <col min="6915" max="6915" width="13.5703125" style="51" customWidth="1"/>
    <col min="6916" max="7162" width="9.140625" style="51"/>
    <col min="7163" max="7163" width="5.7109375" style="51" customWidth="1"/>
    <col min="7164" max="7164" width="8.7109375" style="51" customWidth="1"/>
    <col min="7165" max="7165" width="12.7109375" style="51" customWidth="1"/>
    <col min="7166" max="7166" width="60.7109375" style="51" customWidth="1"/>
    <col min="7167" max="7167" width="4.7109375" style="51" customWidth="1"/>
    <col min="7168" max="7168" width="11.7109375" style="51" customWidth="1"/>
    <col min="7169" max="7169" width="12.7109375" style="51" customWidth="1"/>
    <col min="7170" max="7170" width="16.7109375" style="51" customWidth="1"/>
    <col min="7171" max="7171" width="13.5703125" style="51" customWidth="1"/>
    <col min="7172" max="7418" width="9.140625" style="51"/>
    <col min="7419" max="7419" width="5.7109375" style="51" customWidth="1"/>
    <col min="7420" max="7420" width="8.7109375" style="51" customWidth="1"/>
    <col min="7421" max="7421" width="12.7109375" style="51" customWidth="1"/>
    <col min="7422" max="7422" width="60.7109375" style="51" customWidth="1"/>
    <col min="7423" max="7423" width="4.7109375" style="51" customWidth="1"/>
    <col min="7424" max="7424" width="11.7109375" style="51" customWidth="1"/>
    <col min="7425" max="7425" width="12.7109375" style="51" customWidth="1"/>
    <col min="7426" max="7426" width="16.7109375" style="51" customWidth="1"/>
    <col min="7427" max="7427" width="13.5703125" style="51" customWidth="1"/>
    <col min="7428" max="7674" width="9.140625" style="51"/>
    <col min="7675" max="7675" width="5.7109375" style="51" customWidth="1"/>
    <col min="7676" max="7676" width="8.7109375" style="51" customWidth="1"/>
    <col min="7677" max="7677" width="12.7109375" style="51" customWidth="1"/>
    <col min="7678" max="7678" width="60.7109375" style="51" customWidth="1"/>
    <col min="7679" max="7679" width="4.7109375" style="51" customWidth="1"/>
    <col min="7680" max="7680" width="11.7109375" style="51" customWidth="1"/>
    <col min="7681" max="7681" width="12.7109375" style="51" customWidth="1"/>
    <col min="7682" max="7682" width="16.7109375" style="51" customWidth="1"/>
    <col min="7683" max="7683" width="13.5703125" style="51" customWidth="1"/>
    <col min="7684" max="7930" width="9.140625" style="51"/>
    <col min="7931" max="7931" width="5.7109375" style="51" customWidth="1"/>
    <col min="7932" max="7932" width="8.7109375" style="51" customWidth="1"/>
    <col min="7933" max="7933" width="12.7109375" style="51" customWidth="1"/>
    <col min="7934" max="7934" width="60.7109375" style="51" customWidth="1"/>
    <col min="7935" max="7935" width="4.7109375" style="51" customWidth="1"/>
    <col min="7936" max="7936" width="11.7109375" style="51" customWidth="1"/>
    <col min="7937" max="7937" width="12.7109375" style="51" customWidth="1"/>
    <col min="7938" max="7938" width="16.7109375" style="51" customWidth="1"/>
    <col min="7939" max="7939" width="13.5703125" style="51" customWidth="1"/>
    <col min="7940" max="8186" width="9.140625" style="51"/>
    <col min="8187" max="8187" width="5.7109375" style="51" customWidth="1"/>
    <col min="8188" max="8188" width="8.7109375" style="51" customWidth="1"/>
    <col min="8189" max="8189" width="12.7109375" style="51" customWidth="1"/>
    <col min="8190" max="8190" width="60.7109375" style="51" customWidth="1"/>
    <col min="8191" max="8191" width="4.7109375" style="51" customWidth="1"/>
    <col min="8192" max="8192" width="11.7109375" style="51" customWidth="1"/>
    <col min="8193" max="8193" width="12.7109375" style="51" customWidth="1"/>
    <col min="8194" max="8194" width="16.7109375" style="51" customWidth="1"/>
    <col min="8195" max="8195" width="13.5703125" style="51" customWidth="1"/>
    <col min="8196" max="8442" width="9.140625" style="51"/>
    <col min="8443" max="8443" width="5.7109375" style="51" customWidth="1"/>
    <col min="8444" max="8444" width="8.7109375" style="51" customWidth="1"/>
    <col min="8445" max="8445" width="12.7109375" style="51" customWidth="1"/>
    <col min="8446" max="8446" width="60.7109375" style="51" customWidth="1"/>
    <col min="8447" max="8447" width="4.7109375" style="51" customWidth="1"/>
    <col min="8448" max="8448" width="11.7109375" style="51" customWidth="1"/>
    <col min="8449" max="8449" width="12.7109375" style="51" customWidth="1"/>
    <col min="8450" max="8450" width="16.7109375" style="51" customWidth="1"/>
    <col min="8451" max="8451" width="13.5703125" style="51" customWidth="1"/>
    <col min="8452" max="8698" width="9.140625" style="51"/>
    <col min="8699" max="8699" width="5.7109375" style="51" customWidth="1"/>
    <col min="8700" max="8700" width="8.7109375" style="51" customWidth="1"/>
    <col min="8701" max="8701" width="12.7109375" style="51" customWidth="1"/>
    <col min="8702" max="8702" width="60.7109375" style="51" customWidth="1"/>
    <col min="8703" max="8703" width="4.7109375" style="51" customWidth="1"/>
    <col min="8704" max="8704" width="11.7109375" style="51" customWidth="1"/>
    <col min="8705" max="8705" width="12.7109375" style="51" customWidth="1"/>
    <col min="8706" max="8706" width="16.7109375" style="51" customWidth="1"/>
    <col min="8707" max="8707" width="13.5703125" style="51" customWidth="1"/>
    <col min="8708" max="8954" width="9.140625" style="51"/>
    <col min="8955" max="8955" width="5.7109375" style="51" customWidth="1"/>
    <col min="8956" max="8956" width="8.7109375" style="51" customWidth="1"/>
    <col min="8957" max="8957" width="12.7109375" style="51" customWidth="1"/>
    <col min="8958" max="8958" width="60.7109375" style="51" customWidth="1"/>
    <col min="8959" max="8959" width="4.7109375" style="51" customWidth="1"/>
    <col min="8960" max="8960" width="11.7109375" style="51" customWidth="1"/>
    <col min="8961" max="8961" width="12.7109375" style="51" customWidth="1"/>
    <col min="8962" max="8962" width="16.7109375" style="51" customWidth="1"/>
    <col min="8963" max="8963" width="13.5703125" style="51" customWidth="1"/>
    <col min="8964" max="9210" width="9.140625" style="51"/>
    <col min="9211" max="9211" width="5.7109375" style="51" customWidth="1"/>
    <col min="9212" max="9212" width="8.7109375" style="51" customWidth="1"/>
    <col min="9213" max="9213" width="12.7109375" style="51" customWidth="1"/>
    <col min="9214" max="9214" width="60.7109375" style="51" customWidth="1"/>
    <col min="9215" max="9215" width="4.7109375" style="51" customWidth="1"/>
    <col min="9216" max="9216" width="11.7109375" style="51" customWidth="1"/>
    <col min="9217" max="9217" width="12.7109375" style="51" customWidth="1"/>
    <col min="9218" max="9218" width="16.7109375" style="51" customWidth="1"/>
    <col min="9219" max="9219" width="13.5703125" style="51" customWidth="1"/>
    <col min="9220" max="9466" width="9.140625" style="51"/>
    <col min="9467" max="9467" width="5.7109375" style="51" customWidth="1"/>
    <col min="9468" max="9468" width="8.7109375" style="51" customWidth="1"/>
    <col min="9469" max="9469" width="12.7109375" style="51" customWidth="1"/>
    <col min="9470" max="9470" width="60.7109375" style="51" customWidth="1"/>
    <col min="9471" max="9471" width="4.7109375" style="51" customWidth="1"/>
    <col min="9472" max="9472" width="11.7109375" style="51" customWidth="1"/>
    <col min="9473" max="9473" width="12.7109375" style="51" customWidth="1"/>
    <col min="9474" max="9474" width="16.7109375" style="51" customWidth="1"/>
    <col min="9475" max="9475" width="13.5703125" style="51" customWidth="1"/>
    <col min="9476" max="9722" width="9.140625" style="51"/>
    <col min="9723" max="9723" width="5.7109375" style="51" customWidth="1"/>
    <col min="9724" max="9724" width="8.7109375" style="51" customWidth="1"/>
    <col min="9725" max="9725" width="12.7109375" style="51" customWidth="1"/>
    <col min="9726" max="9726" width="60.7109375" style="51" customWidth="1"/>
    <col min="9727" max="9727" width="4.7109375" style="51" customWidth="1"/>
    <col min="9728" max="9728" width="11.7109375" style="51" customWidth="1"/>
    <col min="9729" max="9729" width="12.7109375" style="51" customWidth="1"/>
    <col min="9730" max="9730" width="16.7109375" style="51" customWidth="1"/>
    <col min="9731" max="9731" width="13.5703125" style="51" customWidth="1"/>
    <col min="9732" max="9978" width="9.140625" style="51"/>
    <col min="9979" max="9979" width="5.7109375" style="51" customWidth="1"/>
    <col min="9980" max="9980" width="8.7109375" style="51" customWidth="1"/>
    <col min="9981" max="9981" width="12.7109375" style="51" customWidth="1"/>
    <col min="9982" max="9982" width="60.7109375" style="51" customWidth="1"/>
    <col min="9983" max="9983" width="4.7109375" style="51" customWidth="1"/>
    <col min="9984" max="9984" width="11.7109375" style="51" customWidth="1"/>
    <col min="9985" max="9985" width="12.7109375" style="51" customWidth="1"/>
    <col min="9986" max="9986" width="16.7109375" style="51" customWidth="1"/>
    <col min="9987" max="9987" width="13.5703125" style="51" customWidth="1"/>
    <col min="9988" max="10234" width="9.140625" style="51"/>
    <col min="10235" max="10235" width="5.7109375" style="51" customWidth="1"/>
    <col min="10236" max="10236" width="8.7109375" style="51" customWidth="1"/>
    <col min="10237" max="10237" width="12.7109375" style="51" customWidth="1"/>
    <col min="10238" max="10238" width="60.7109375" style="51" customWidth="1"/>
    <col min="10239" max="10239" width="4.7109375" style="51" customWidth="1"/>
    <col min="10240" max="10240" width="11.7109375" style="51" customWidth="1"/>
    <col min="10241" max="10241" width="12.7109375" style="51" customWidth="1"/>
    <col min="10242" max="10242" width="16.7109375" style="51" customWidth="1"/>
    <col min="10243" max="10243" width="13.5703125" style="51" customWidth="1"/>
    <col min="10244" max="10490" width="9.140625" style="51"/>
    <col min="10491" max="10491" width="5.7109375" style="51" customWidth="1"/>
    <col min="10492" max="10492" width="8.7109375" style="51" customWidth="1"/>
    <col min="10493" max="10493" width="12.7109375" style="51" customWidth="1"/>
    <col min="10494" max="10494" width="60.7109375" style="51" customWidth="1"/>
    <col min="10495" max="10495" width="4.7109375" style="51" customWidth="1"/>
    <col min="10496" max="10496" width="11.7109375" style="51" customWidth="1"/>
    <col min="10497" max="10497" width="12.7109375" style="51" customWidth="1"/>
    <col min="10498" max="10498" width="16.7109375" style="51" customWidth="1"/>
    <col min="10499" max="10499" width="13.5703125" style="51" customWidth="1"/>
    <col min="10500" max="10746" width="9.140625" style="51"/>
    <col min="10747" max="10747" width="5.7109375" style="51" customWidth="1"/>
    <col min="10748" max="10748" width="8.7109375" style="51" customWidth="1"/>
    <col min="10749" max="10749" width="12.7109375" style="51" customWidth="1"/>
    <col min="10750" max="10750" width="60.7109375" style="51" customWidth="1"/>
    <col min="10751" max="10751" width="4.7109375" style="51" customWidth="1"/>
    <col min="10752" max="10752" width="11.7109375" style="51" customWidth="1"/>
    <col min="10753" max="10753" width="12.7109375" style="51" customWidth="1"/>
    <col min="10754" max="10754" width="16.7109375" style="51" customWidth="1"/>
    <col min="10755" max="10755" width="13.5703125" style="51" customWidth="1"/>
    <col min="10756" max="11002" width="9.140625" style="51"/>
    <col min="11003" max="11003" width="5.7109375" style="51" customWidth="1"/>
    <col min="11004" max="11004" width="8.7109375" style="51" customWidth="1"/>
    <col min="11005" max="11005" width="12.7109375" style="51" customWidth="1"/>
    <col min="11006" max="11006" width="60.7109375" style="51" customWidth="1"/>
    <col min="11007" max="11007" width="4.7109375" style="51" customWidth="1"/>
    <col min="11008" max="11008" width="11.7109375" style="51" customWidth="1"/>
    <col min="11009" max="11009" width="12.7109375" style="51" customWidth="1"/>
    <col min="11010" max="11010" width="16.7109375" style="51" customWidth="1"/>
    <col min="11011" max="11011" width="13.5703125" style="51" customWidth="1"/>
    <col min="11012" max="11258" width="9.140625" style="51"/>
    <col min="11259" max="11259" width="5.7109375" style="51" customWidth="1"/>
    <col min="11260" max="11260" width="8.7109375" style="51" customWidth="1"/>
    <col min="11261" max="11261" width="12.7109375" style="51" customWidth="1"/>
    <col min="11262" max="11262" width="60.7109375" style="51" customWidth="1"/>
    <col min="11263" max="11263" width="4.7109375" style="51" customWidth="1"/>
    <col min="11264" max="11264" width="11.7109375" style="51" customWidth="1"/>
    <col min="11265" max="11265" width="12.7109375" style="51" customWidth="1"/>
    <col min="11266" max="11266" width="16.7109375" style="51" customWidth="1"/>
    <col min="11267" max="11267" width="13.5703125" style="51" customWidth="1"/>
    <col min="11268" max="11514" width="9.140625" style="51"/>
    <col min="11515" max="11515" width="5.7109375" style="51" customWidth="1"/>
    <col min="11516" max="11516" width="8.7109375" style="51" customWidth="1"/>
    <col min="11517" max="11517" width="12.7109375" style="51" customWidth="1"/>
    <col min="11518" max="11518" width="60.7109375" style="51" customWidth="1"/>
    <col min="11519" max="11519" width="4.7109375" style="51" customWidth="1"/>
    <col min="11520" max="11520" width="11.7109375" style="51" customWidth="1"/>
    <col min="11521" max="11521" width="12.7109375" style="51" customWidth="1"/>
    <col min="11522" max="11522" width="16.7109375" style="51" customWidth="1"/>
    <col min="11523" max="11523" width="13.5703125" style="51" customWidth="1"/>
    <col min="11524" max="11770" width="9.140625" style="51"/>
    <col min="11771" max="11771" width="5.7109375" style="51" customWidth="1"/>
    <col min="11772" max="11772" width="8.7109375" style="51" customWidth="1"/>
    <col min="11773" max="11773" width="12.7109375" style="51" customWidth="1"/>
    <col min="11774" max="11774" width="60.7109375" style="51" customWidth="1"/>
    <col min="11775" max="11775" width="4.7109375" style="51" customWidth="1"/>
    <col min="11776" max="11776" width="11.7109375" style="51" customWidth="1"/>
    <col min="11777" max="11777" width="12.7109375" style="51" customWidth="1"/>
    <col min="11778" max="11778" width="16.7109375" style="51" customWidth="1"/>
    <col min="11779" max="11779" width="13.5703125" style="51" customWidth="1"/>
    <col min="11780" max="12026" width="9.140625" style="51"/>
    <col min="12027" max="12027" width="5.7109375" style="51" customWidth="1"/>
    <col min="12028" max="12028" width="8.7109375" style="51" customWidth="1"/>
    <col min="12029" max="12029" width="12.7109375" style="51" customWidth="1"/>
    <col min="12030" max="12030" width="60.7109375" style="51" customWidth="1"/>
    <col min="12031" max="12031" width="4.7109375" style="51" customWidth="1"/>
    <col min="12032" max="12032" width="11.7109375" style="51" customWidth="1"/>
    <col min="12033" max="12033" width="12.7109375" style="51" customWidth="1"/>
    <col min="12034" max="12034" width="16.7109375" style="51" customWidth="1"/>
    <col min="12035" max="12035" width="13.5703125" style="51" customWidth="1"/>
    <col min="12036" max="12282" width="9.140625" style="51"/>
    <col min="12283" max="12283" width="5.7109375" style="51" customWidth="1"/>
    <col min="12284" max="12284" width="8.7109375" style="51" customWidth="1"/>
    <col min="12285" max="12285" width="12.7109375" style="51" customWidth="1"/>
    <col min="12286" max="12286" width="60.7109375" style="51" customWidth="1"/>
    <col min="12287" max="12287" width="4.7109375" style="51" customWidth="1"/>
    <col min="12288" max="12288" width="11.7109375" style="51" customWidth="1"/>
    <col min="12289" max="12289" width="12.7109375" style="51" customWidth="1"/>
    <col min="12290" max="12290" width="16.7109375" style="51" customWidth="1"/>
    <col min="12291" max="12291" width="13.5703125" style="51" customWidth="1"/>
    <col min="12292" max="12538" width="9.140625" style="51"/>
    <col min="12539" max="12539" width="5.7109375" style="51" customWidth="1"/>
    <col min="12540" max="12540" width="8.7109375" style="51" customWidth="1"/>
    <col min="12541" max="12541" width="12.7109375" style="51" customWidth="1"/>
    <col min="12542" max="12542" width="60.7109375" style="51" customWidth="1"/>
    <col min="12543" max="12543" width="4.7109375" style="51" customWidth="1"/>
    <col min="12544" max="12544" width="11.7109375" style="51" customWidth="1"/>
    <col min="12545" max="12545" width="12.7109375" style="51" customWidth="1"/>
    <col min="12546" max="12546" width="16.7109375" style="51" customWidth="1"/>
    <col min="12547" max="12547" width="13.5703125" style="51" customWidth="1"/>
    <col min="12548" max="12794" width="9.140625" style="51"/>
    <col min="12795" max="12795" width="5.7109375" style="51" customWidth="1"/>
    <col min="12796" max="12796" width="8.7109375" style="51" customWidth="1"/>
    <col min="12797" max="12797" width="12.7109375" style="51" customWidth="1"/>
    <col min="12798" max="12798" width="60.7109375" style="51" customWidth="1"/>
    <col min="12799" max="12799" width="4.7109375" style="51" customWidth="1"/>
    <col min="12800" max="12800" width="11.7109375" style="51" customWidth="1"/>
    <col min="12801" max="12801" width="12.7109375" style="51" customWidth="1"/>
    <col min="12802" max="12802" width="16.7109375" style="51" customWidth="1"/>
    <col min="12803" max="12803" width="13.5703125" style="51" customWidth="1"/>
    <col min="12804" max="13050" width="9.140625" style="51"/>
    <col min="13051" max="13051" width="5.7109375" style="51" customWidth="1"/>
    <col min="13052" max="13052" width="8.7109375" style="51" customWidth="1"/>
    <col min="13053" max="13053" width="12.7109375" style="51" customWidth="1"/>
    <col min="13054" max="13054" width="60.7109375" style="51" customWidth="1"/>
    <col min="13055" max="13055" width="4.7109375" style="51" customWidth="1"/>
    <col min="13056" max="13056" width="11.7109375" style="51" customWidth="1"/>
    <col min="13057" max="13057" width="12.7109375" style="51" customWidth="1"/>
    <col min="13058" max="13058" width="16.7109375" style="51" customWidth="1"/>
    <col min="13059" max="13059" width="13.5703125" style="51" customWidth="1"/>
    <col min="13060" max="13306" width="9.140625" style="51"/>
    <col min="13307" max="13307" width="5.7109375" style="51" customWidth="1"/>
    <col min="13308" max="13308" width="8.7109375" style="51" customWidth="1"/>
    <col min="13309" max="13309" width="12.7109375" style="51" customWidth="1"/>
    <col min="13310" max="13310" width="60.7109375" style="51" customWidth="1"/>
    <col min="13311" max="13311" width="4.7109375" style="51" customWidth="1"/>
    <col min="13312" max="13312" width="11.7109375" style="51" customWidth="1"/>
    <col min="13313" max="13313" width="12.7109375" style="51" customWidth="1"/>
    <col min="13314" max="13314" width="16.7109375" style="51" customWidth="1"/>
    <col min="13315" max="13315" width="13.5703125" style="51" customWidth="1"/>
    <col min="13316" max="13562" width="9.140625" style="51"/>
    <col min="13563" max="13563" width="5.7109375" style="51" customWidth="1"/>
    <col min="13564" max="13564" width="8.7109375" style="51" customWidth="1"/>
    <col min="13565" max="13565" width="12.7109375" style="51" customWidth="1"/>
    <col min="13566" max="13566" width="60.7109375" style="51" customWidth="1"/>
    <col min="13567" max="13567" width="4.7109375" style="51" customWidth="1"/>
    <col min="13568" max="13568" width="11.7109375" style="51" customWidth="1"/>
    <col min="13569" max="13569" width="12.7109375" style="51" customWidth="1"/>
    <col min="13570" max="13570" width="16.7109375" style="51" customWidth="1"/>
    <col min="13571" max="13571" width="13.5703125" style="51" customWidth="1"/>
    <col min="13572" max="13818" width="9.140625" style="51"/>
    <col min="13819" max="13819" width="5.7109375" style="51" customWidth="1"/>
    <col min="13820" max="13820" width="8.7109375" style="51" customWidth="1"/>
    <col min="13821" max="13821" width="12.7109375" style="51" customWidth="1"/>
    <col min="13822" max="13822" width="60.7109375" style="51" customWidth="1"/>
    <col min="13823" max="13823" width="4.7109375" style="51" customWidth="1"/>
    <col min="13824" max="13824" width="11.7109375" style="51" customWidth="1"/>
    <col min="13825" max="13825" width="12.7109375" style="51" customWidth="1"/>
    <col min="13826" max="13826" width="16.7109375" style="51" customWidth="1"/>
    <col min="13827" max="13827" width="13.5703125" style="51" customWidth="1"/>
    <col min="13828" max="14074" width="9.140625" style="51"/>
    <col min="14075" max="14075" width="5.7109375" style="51" customWidth="1"/>
    <col min="14076" max="14076" width="8.7109375" style="51" customWidth="1"/>
    <col min="14077" max="14077" width="12.7109375" style="51" customWidth="1"/>
    <col min="14078" max="14078" width="60.7109375" style="51" customWidth="1"/>
    <col min="14079" max="14079" width="4.7109375" style="51" customWidth="1"/>
    <col min="14080" max="14080" width="11.7109375" style="51" customWidth="1"/>
    <col min="14081" max="14081" width="12.7109375" style="51" customWidth="1"/>
    <col min="14082" max="14082" width="16.7109375" style="51" customWidth="1"/>
    <col min="14083" max="14083" width="13.5703125" style="51" customWidth="1"/>
    <col min="14084" max="14330" width="9.140625" style="51"/>
    <col min="14331" max="14331" width="5.7109375" style="51" customWidth="1"/>
    <col min="14332" max="14332" width="8.7109375" style="51" customWidth="1"/>
    <col min="14333" max="14333" width="12.7109375" style="51" customWidth="1"/>
    <col min="14334" max="14334" width="60.7109375" style="51" customWidth="1"/>
    <col min="14335" max="14335" width="4.7109375" style="51" customWidth="1"/>
    <col min="14336" max="14336" width="11.7109375" style="51" customWidth="1"/>
    <col min="14337" max="14337" width="12.7109375" style="51" customWidth="1"/>
    <col min="14338" max="14338" width="16.7109375" style="51" customWidth="1"/>
    <col min="14339" max="14339" width="13.5703125" style="51" customWidth="1"/>
    <col min="14340" max="14586" width="9.140625" style="51"/>
    <col min="14587" max="14587" width="5.7109375" style="51" customWidth="1"/>
    <col min="14588" max="14588" width="8.7109375" style="51" customWidth="1"/>
    <col min="14589" max="14589" width="12.7109375" style="51" customWidth="1"/>
    <col min="14590" max="14590" width="60.7109375" style="51" customWidth="1"/>
    <col min="14591" max="14591" width="4.7109375" style="51" customWidth="1"/>
    <col min="14592" max="14592" width="11.7109375" style="51" customWidth="1"/>
    <col min="14593" max="14593" width="12.7109375" style="51" customWidth="1"/>
    <col min="14594" max="14594" width="16.7109375" style="51" customWidth="1"/>
    <col min="14595" max="14595" width="13.5703125" style="51" customWidth="1"/>
    <col min="14596" max="14842" width="9.140625" style="51"/>
    <col min="14843" max="14843" width="5.7109375" style="51" customWidth="1"/>
    <col min="14844" max="14844" width="8.7109375" style="51" customWidth="1"/>
    <col min="14845" max="14845" width="12.7109375" style="51" customWidth="1"/>
    <col min="14846" max="14846" width="60.7109375" style="51" customWidth="1"/>
    <col min="14847" max="14847" width="4.7109375" style="51" customWidth="1"/>
    <col min="14848" max="14848" width="11.7109375" style="51" customWidth="1"/>
    <col min="14849" max="14849" width="12.7109375" style="51" customWidth="1"/>
    <col min="14850" max="14850" width="16.7109375" style="51" customWidth="1"/>
    <col min="14851" max="14851" width="13.5703125" style="51" customWidth="1"/>
    <col min="14852" max="15098" width="9.140625" style="51"/>
    <col min="15099" max="15099" width="5.7109375" style="51" customWidth="1"/>
    <col min="15100" max="15100" width="8.7109375" style="51" customWidth="1"/>
    <col min="15101" max="15101" width="12.7109375" style="51" customWidth="1"/>
    <col min="15102" max="15102" width="60.7109375" style="51" customWidth="1"/>
    <col min="15103" max="15103" width="4.7109375" style="51" customWidth="1"/>
    <col min="15104" max="15104" width="11.7109375" style="51" customWidth="1"/>
    <col min="15105" max="15105" width="12.7109375" style="51" customWidth="1"/>
    <col min="15106" max="15106" width="16.7109375" style="51" customWidth="1"/>
    <col min="15107" max="15107" width="13.5703125" style="51" customWidth="1"/>
    <col min="15108" max="15354" width="9.140625" style="51"/>
    <col min="15355" max="15355" width="5.7109375" style="51" customWidth="1"/>
    <col min="15356" max="15356" width="8.7109375" style="51" customWidth="1"/>
    <col min="15357" max="15357" width="12.7109375" style="51" customWidth="1"/>
    <col min="15358" max="15358" width="60.7109375" style="51" customWidth="1"/>
    <col min="15359" max="15359" width="4.7109375" style="51" customWidth="1"/>
    <col min="15360" max="15360" width="11.7109375" style="51" customWidth="1"/>
    <col min="15361" max="15361" width="12.7109375" style="51" customWidth="1"/>
    <col min="15362" max="15362" width="16.7109375" style="51" customWidth="1"/>
    <col min="15363" max="15363" width="13.5703125" style="51" customWidth="1"/>
    <col min="15364" max="15610" width="9.140625" style="51"/>
    <col min="15611" max="15611" width="5.7109375" style="51" customWidth="1"/>
    <col min="15612" max="15612" width="8.7109375" style="51" customWidth="1"/>
    <col min="15613" max="15613" width="12.7109375" style="51" customWidth="1"/>
    <col min="15614" max="15614" width="60.7109375" style="51" customWidth="1"/>
    <col min="15615" max="15615" width="4.7109375" style="51" customWidth="1"/>
    <col min="15616" max="15616" width="11.7109375" style="51" customWidth="1"/>
    <col min="15617" max="15617" width="12.7109375" style="51" customWidth="1"/>
    <col min="15618" max="15618" width="16.7109375" style="51" customWidth="1"/>
    <col min="15619" max="15619" width="13.5703125" style="51" customWidth="1"/>
    <col min="15620" max="15866" width="9.140625" style="51"/>
    <col min="15867" max="15867" width="5.7109375" style="51" customWidth="1"/>
    <col min="15868" max="15868" width="8.7109375" style="51" customWidth="1"/>
    <col min="15869" max="15869" width="12.7109375" style="51" customWidth="1"/>
    <col min="15870" max="15870" width="60.7109375" style="51" customWidth="1"/>
    <col min="15871" max="15871" width="4.7109375" style="51" customWidth="1"/>
    <col min="15872" max="15872" width="11.7109375" style="51" customWidth="1"/>
    <col min="15873" max="15873" width="12.7109375" style="51" customWidth="1"/>
    <col min="15874" max="15874" width="16.7109375" style="51" customWidth="1"/>
    <col min="15875" max="15875" width="13.5703125" style="51" customWidth="1"/>
    <col min="15876" max="16122" width="9.140625" style="51"/>
    <col min="16123" max="16123" width="5.7109375" style="51" customWidth="1"/>
    <col min="16124" max="16124" width="8.7109375" style="51" customWidth="1"/>
    <col min="16125" max="16125" width="12.7109375" style="51" customWidth="1"/>
    <col min="16126" max="16126" width="60.7109375" style="51" customWidth="1"/>
    <col min="16127" max="16127" width="4.7109375" style="51" customWidth="1"/>
    <col min="16128" max="16128" width="11.7109375" style="51" customWidth="1"/>
    <col min="16129" max="16129" width="12.7109375" style="51" customWidth="1"/>
    <col min="16130" max="16130" width="16.7109375" style="51" customWidth="1"/>
    <col min="16131" max="16131" width="13.5703125" style="51" customWidth="1"/>
    <col min="16132" max="16384" width="9.140625" style="51"/>
  </cols>
  <sheetData>
    <row r="1" spans="1:9" ht="13.5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820</v>
      </c>
    </row>
    <row r="2" spans="1:9">
      <c r="A2" s="65"/>
      <c r="B2" s="124"/>
      <c r="C2" s="267"/>
      <c r="D2" s="267"/>
      <c r="E2" s="124"/>
      <c r="F2" s="53"/>
      <c r="G2" s="53"/>
      <c r="H2" s="267"/>
    </row>
    <row r="3" spans="1:9">
      <c r="A3" s="65" t="s">
        <v>158</v>
      </c>
      <c r="B3" s="124"/>
      <c r="C3" s="267" t="s">
        <v>1263</v>
      </c>
      <c r="D3" s="267"/>
      <c r="E3" s="124"/>
      <c r="F3" s="53"/>
      <c r="G3" s="53"/>
      <c r="H3" s="267"/>
    </row>
    <row r="4" spans="1:9">
      <c r="A4" s="65" t="s">
        <v>183</v>
      </c>
      <c r="C4" s="1716" t="s">
        <v>117</v>
      </c>
      <c r="D4" s="1690"/>
      <c r="E4" s="1690"/>
      <c r="F4" s="1690"/>
      <c r="G4" s="1690"/>
      <c r="H4" s="1690"/>
      <c r="I4" s="1690"/>
    </row>
    <row r="5" spans="1:9">
      <c r="A5" s="65" t="s">
        <v>904</v>
      </c>
      <c r="C5" s="1716" t="s">
        <v>1253</v>
      </c>
      <c r="D5" s="1690"/>
      <c r="E5" s="1690"/>
      <c r="F5" s="1690"/>
      <c r="G5" s="1690"/>
      <c r="H5" s="1690"/>
      <c r="I5" s="1690"/>
    </row>
    <row r="6" spans="1:9" s="68" customFormat="1" ht="13.5" thickBot="1">
      <c r="A6" s="172"/>
      <c r="B6" s="124"/>
      <c r="C6" s="172"/>
      <c r="D6" s="172"/>
      <c r="E6" s="124"/>
      <c r="F6" s="172"/>
      <c r="G6" s="172"/>
      <c r="H6" s="172"/>
      <c r="I6" s="172"/>
    </row>
    <row r="7" spans="1:9" ht="13.5" thickBot="1">
      <c r="A7" s="1691" t="s">
        <v>162</v>
      </c>
      <c r="B7" s="1692"/>
      <c r="C7" s="1693"/>
      <c r="D7" s="1694" t="s">
        <v>163</v>
      </c>
      <c r="E7" s="1696" t="s">
        <v>164</v>
      </c>
      <c r="F7" s="1698" t="s">
        <v>165</v>
      </c>
      <c r="G7" s="1687" t="s">
        <v>166</v>
      </c>
      <c r="H7" s="1687" t="s">
        <v>167</v>
      </c>
      <c r="I7" s="1687" t="s">
        <v>1735</v>
      </c>
    </row>
    <row r="8" spans="1:9" ht="13.5" thickBot="1">
      <c r="A8" s="69" t="s">
        <v>168</v>
      </c>
      <c r="B8" s="69" t="s">
        <v>169</v>
      </c>
      <c r="C8" s="69" t="s">
        <v>170</v>
      </c>
      <c r="D8" s="1695"/>
      <c r="E8" s="1697"/>
      <c r="F8" s="1699"/>
      <c r="G8" s="1688"/>
      <c r="H8" s="1688" t="s">
        <v>171</v>
      </c>
      <c r="I8" s="1688"/>
    </row>
    <row r="9" spans="1:9">
      <c r="A9" s="71"/>
      <c r="B9" s="70"/>
      <c r="C9" s="71"/>
      <c r="D9" s="71"/>
      <c r="E9" s="70"/>
      <c r="F9" s="71"/>
      <c r="G9" s="71"/>
      <c r="H9" s="71"/>
    </row>
    <row r="10" spans="1:9">
      <c r="A10" s="71"/>
      <c r="B10" s="137">
        <v>453123</v>
      </c>
      <c r="C10" s="71"/>
      <c r="D10" s="76" t="s">
        <v>1264</v>
      </c>
      <c r="E10" s="70"/>
      <c r="F10" s="71"/>
      <c r="G10" s="71"/>
      <c r="H10" s="80">
        <f>SUM(H12:H15)</f>
        <v>0</v>
      </c>
    </row>
    <row r="11" spans="1:9">
      <c r="A11" s="71"/>
      <c r="B11" s="70"/>
      <c r="C11" s="71"/>
      <c r="D11" s="71"/>
      <c r="E11" s="70"/>
      <c r="F11" s="71"/>
      <c r="G11" s="71"/>
      <c r="H11" s="71"/>
    </row>
    <row r="12" spans="1:9">
      <c r="A12" s="173" t="s">
        <v>173</v>
      </c>
      <c r="B12" s="85"/>
      <c r="C12" s="143" t="s">
        <v>1171</v>
      </c>
      <c r="D12" s="144" t="s">
        <v>1265</v>
      </c>
      <c r="E12" s="269" t="s">
        <v>180</v>
      </c>
      <c r="F12" s="270">
        <v>22</v>
      </c>
      <c r="G12" s="1253"/>
      <c r="H12" s="90">
        <f t="shared" ref="H12:H15" si="0">ROUND(F12*G12,2)</f>
        <v>0</v>
      </c>
      <c r="I12" s="1253"/>
    </row>
    <row r="13" spans="1:9">
      <c r="A13" s="173" t="s">
        <v>177</v>
      </c>
      <c r="B13" s="85"/>
      <c r="C13" s="143" t="s">
        <v>329</v>
      </c>
      <c r="D13" s="140" t="s">
        <v>1266</v>
      </c>
      <c r="E13" s="174" t="s">
        <v>176</v>
      </c>
      <c r="F13" s="175">
        <v>150</v>
      </c>
      <c r="G13" s="1253"/>
      <c r="H13" s="90">
        <f t="shared" si="0"/>
        <v>0</v>
      </c>
      <c r="I13" s="1253"/>
    </row>
    <row r="14" spans="1:9">
      <c r="A14" s="173" t="s">
        <v>191</v>
      </c>
      <c r="B14" s="85"/>
      <c r="C14" s="143">
        <v>91221001</v>
      </c>
      <c r="D14" s="140" t="s">
        <v>576</v>
      </c>
      <c r="E14" s="174" t="s">
        <v>176</v>
      </c>
      <c r="F14" s="175">
        <v>600</v>
      </c>
      <c r="G14" s="1253"/>
      <c r="H14" s="90">
        <f t="shared" si="0"/>
        <v>0</v>
      </c>
      <c r="I14" s="1253"/>
    </row>
    <row r="15" spans="1:9">
      <c r="A15" s="173" t="s">
        <v>194</v>
      </c>
      <c r="B15" s="85"/>
      <c r="C15" s="143">
        <v>91221501</v>
      </c>
      <c r="D15" s="140" t="s">
        <v>579</v>
      </c>
      <c r="E15" s="269" t="s">
        <v>180</v>
      </c>
      <c r="F15" s="270">
        <v>1</v>
      </c>
      <c r="G15" s="1253"/>
      <c r="H15" s="90">
        <f t="shared" si="0"/>
        <v>0</v>
      </c>
      <c r="I15" s="1253"/>
    </row>
    <row r="16" spans="1:9">
      <c r="A16" s="176"/>
      <c r="E16" s="271"/>
      <c r="F16" s="272"/>
      <c r="G16" s="79"/>
      <c r="H16" s="79"/>
      <c r="I16" s="79"/>
    </row>
    <row r="17" spans="1:9">
      <c r="A17" s="92"/>
      <c r="B17" s="137">
        <v>451120</v>
      </c>
      <c r="C17" s="75"/>
      <c r="D17" s="76" t="s">
        <v>185</v>
      </c>
      <c r="F17" s="53"/>
      <c r="G17" s="53"/>
      <c r="H17" s="80">
        <f>SUM(H19:H20)</f>
        <v>0</v>
      </c>
      <c r="I17" s="53"/>
    </row>
    <row r="18" spans="1:9">
      <c r="A18" s="72"/>
      <c r="F18" s="53"/>
      <c r="G18" s="53"/>
      <c r="H18" s="53"/>
      <c r="I18" s="53"/>
    </row>
    <row r="19" spans="1:9">
      <c r="A19" s="173" t="s">
        <v>198</v>
      </c>
      <c r="B19" s="84"/>
      <c r="C19" s="143" t="s">
        <v>186</v>
      </c>
      <c r="D19" s="140" t="s">
        <v>187</v>
      </c>
      <c r="E19" s="174" t="s">
        <v>188</v>
      </c>
      <c r="F19" s="175">
        <v>180</v>
      </c>
      <c r="G19" s="1253"/>
      <c r="H19" s="90">
        <f t="shared" ref="H19:H20" si="1">ROUND(F19*G19,2)</f>
        <v>0</v>
      </c>
      <c r="I19" s="1253"/>
    </row>
    <row r="20" spans="1:9">
      <c r="A20" s="173" t="s">
        <v>201</v>
      </c>
      <c r="B20" s="84"/>
      <c r="C20" s="143" t="s">
        <v>360</v>
      </c>
      <c r="D20" s="140" t="s">
        <v>361</v>
      </c>
      <c r="E20" s="174" t="s">
        <v>188</v>
      </c>
      <c r="F20" s="175">
        <v>180</v>
      </c>
      <c r="G20" s="1253"/>
      <c r="H20" s="90">
        <f t="shared" si="1"/>
        <v>0</v>
      </c>
      <c r="I20" s="1253"/>
    </row>
    <row r="21" spans="1:9">
      <c r="A21" s="176"/>
      <c r="E21" s="271"/>
      <c r="F21" s="272"/>
      <c r="G21" s="79"/>
      <c r="H21" s="79"/>
    </row>
    <row r="22" spans="1:9" ht="15">
      <c r="A22" s="92"/>
      <c r="B22" s="95"/>
      <c r="C22" s="114"/>
      <c r="D22" s="103" t="s">
        <v>181</v>
      </c>
      <c r="E22" s="104"/>
      <c r="F22" s="105"/>
      <c r="G22" s="106"/>
      <c r="H22" s="107">
        <f>SUM(H10,H17,)</f>
        <v>0</v>
      </c>
    </row>
    <row r="23" spans="1:9">
      <c r="A23" s="92"/>
      <c r="B23" s="108"/>
      <c r="C23" s="109"/>
      <c r="D23" s="110"/>
      <c r="E23" s="92"/>
    </row>
    <row r="27" spans="1:9">
      <c r="F27" s="53"/>
      <c r="G27" s="53"/>
      <c r="H27" s="53"/>
      <c r="I27" s="53"/>
    </row>
    <row r="28" spans="1:9">
      <c r="F28" s="53"/>
      <c r="G28" s="53"/>
      <c r="H28" s="53"/>
      <c r="I28" s="53"/>
    </row>
    <row r="29" spans="1:9">
      <c r="F29" s="53"/>
      <c r="G29" s="53"/>
      <c r="H29" s="53"/>
      <c r="I29" s="53"/>
    </row>
    <row r="30" spans="1:9">
      <c r="F30" s="53"/>
      <c r="G30" s="53"/>
      <c r="H30" s="53"/>
      <c r="I30" s="53"/>
    </row>
    <row r="31" spans="1:9">
      <c r="F31" s="53"/>
      <c r="G31" s="53"/>
      <c r="H31" s="53"/>
      <c r="I31" s="53"/>
    </row>
    <row r="32" spans="1:9">
      <c r="F32" s="53"/>
      <c r="G32" s="53"/>
      <c r="H32" s="53"/>
      <c r="I32" s="53"/>
    </row>
    <row r="33" spans="6:9">
      <c r="F33" s="53"/>
      <c r="G33" s="53"/>
      <c r="H33" s="53"/>
      <c r="I33" s="53"/>
    </row>
    <row r="34" spans="6:9">
      <c r="F34" s="53"/>
      <c r="G34" s="53"/>
      <c r="H34" s="53"/>
      <c r="I34" s="53"/>
    </row>
    <row r="35" spans="6:9">
      <c r="F35" s="53"/>
      <c r="G35" s="53"/>
      <c r="H35" s="53"/>
      <c r="I35" s="53"/>
    </row>
    <row r="36" spans="6:9">
      <c r="F36" s="53"/>
      <c r="G36" s="53"/>
      <c r="H36" s="53"/>
      <c r="I36" s="53"/>
    </row>
    <row r="37" spans="6:9">
      <c r="F37" s="53"/>
      <c r="G37" s="53"/>
      <c r="H37" s="53"/>
      <c r="I37" s="53"/>
    </row>
    <row r="38" spans="6:9">
      <c r="F38" s="53"/>
      <c r="G38" s="53"/>
      <c r="H38" s="53"/>
      <c r="I38" s="53"/>
    </row>
    <row r="39" spans="6:9">
      <c r="F39" s="53"/>
      <c r="G39" s="53"/>
      <c r="H39" s="53"/>
      <c r="I39" s="53"/>
    </row>
    <row r="40" spans="6:9">
      <c r="F40" s="53"/>
      <c r="G40" s="53"/>
      <c r="H40" s="53"/>
      <c r="I40" s="53"/>
    </row>
    <row r="41" spans="6:9">
      <c r="F41" s="53"/>
      <c r="G41" s="53"/>
      <c r="H41" s="53"/>
      <c r="I41" s="53"/>
    </row>
    <row r="42" spans="6:9">
      <c r="F42" s="53"/>
      <c r="G42" s="53"/>
      <c r="H42" s="53"/>
      <c r="I42" s="53"/>
    </row>
    <row r="43" spans="6:9">
      <c r="F43" s="53"/>
      <c r="G43" s="53"/>
      <c r="H43" s="53"/>
      <c r="I43" s="53"/>
    </row>
  </sheetData>
  <sheetProtection password="CC33" sheet="1" objects="1" scenarios="1"/>
  <mergeCells count="9">
    <mergeCell ref="C4:I4"/>
    <mergeCell ref="A7:C7"/>
    <mergeCell ref="D7:D8"/>
    <mergeCell ref="E7:E8"/>
    <mergeCell ref="F7:F8"/>
    <mergeCell ref="G7:G8"/>
    <mergeCell ref="H7:H8"/>
    <mergeCell ref="C5:I5"/>
    <mergeCell ref="I7:I8"/>
  </mergeCells>
  <dataValidations count="1">
    <dataValidation type="decimal" operator="equal" allowBlank="1" showInputMessage="1" showErrorMessage="1" error="Neplatný počet desatinných miest" sqref="G12:G20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5">
    <tabColor rgb="FFFFFF99"/>
  </sheetPr>
  <dimension ref="A1:I144"/>
  <sheetViews>
    <sheetView view="pageBreakPreview" zoomScaleNormal="115" zoomScaleSheetLayoutView="100" workbookViewId="0">
      <selection activeCell="D23" sqref="D23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182</v>
      </c>
      <c r="D3" s="132"/>
      <c r="E3" s="131"/>
      <c r="F3" s="133"/>
      <c r="G3" s="133"/>
      <c r="H3" s="132"/>
    </row>
    <row r="4" spans="1:9" ht="12.75">
      <c r="A4" s="65" t="s">
        <v>183</v>
      </c>
      <c r="B4" s="135"/>
      <c r="C4" s="136" t="s">
        <v>184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2.75">
      <c r="A9" s="92"/>
      <c r="B9" s="137">
        <v>451120</v>
      </c>
      <c r="C9" s="75"/>
      <c r="D9" s="76" t="s">
        <v>185</v>
      </c>
      <c r="F9" s="53"/>
      <c r="G9" s="53"/>
      <c r="H9" s="80">
        <f>SUM(H11:H16)</f>
        <v>0</v>
      </c>
    </row>
    <row r="10" spans="1:9" ht="12.75">
      <c r="A10" s="72"/>
      <c r="F10" s="53"/>
      <c r="G10" s="53"/>
      <c r="H10" s="53"/>
    </row>
    <row r="11" spans="1:9" ht="12.75">
      <c r="A11" s="138" t="s">
        <v>173</v>
      </c>
      <c r="B11" s="85"/>
      <c r="C11" s="139" t="s">
        <v>186</v>
      </c>
      <c r="D11" s="140" t="s">
        <v>187</v>
      </c>
      <c r="E11" s="265" t="s">
        <v>188</v>
      </c>
      <c r="F11" s="266">
        <v>1069</v>
      </c>
      <c r="G11" s="1253"/>
      <c r="H11" s="90">
        <f>ROUND(F11*G11,2)</f>
        <v>0</v>
      </c>
      <c r="I11" s="1253"/>
    </row>
    <row r="12" spans="1:9" ht="12.75">
      <c r="A12" s="138" t="s">
        <v>177</v>
      </c>
      <c r="B12" s="85"/>
      <c r="C12" s="139" t="s">
        <v>189</v>
      </c>
      <c r="D12" s="140" t="s">
        <v>190</v>
      </c>
      <c r="E12" s="265" t="s">
        <v>176</v>
      </c>
      <c r="F12" s="266">
        <v>278</v>
      </c>
      <c r="G12" s="1253"/>
      <c r="H12" s="90">
        <f t="shared" ref="H12:H16" si="0">ROUND(F12*G12,2)</f>
        <v>0</v>
      </c>
      <c r="I12" s="1253"/>
    </row>
    <row r="13" spans="1:9" ht="12.75">
      <c r="A13" s="138" t="s">
        <v>191</v>
      </c>
      <c r="B13" s="85"/>
      <c r="C13" s="139" t="s">
        <v>192</v>
      </c>
      <c r="D13" s="140" t="s">
        <v>193</v>
      </c>
      <c r="E13" s="265" t="s">
        <v>188</v>
      </c>
      <c r="F13" s="266">
        <v>268</v>
      </c>
      <c r="G13" s="1253"/>
      <c r="H13" s="90">
        <f t="shared" si="0"/>
        <v>0</v>
      </c>
      <c r="I13" s="1253"/>
    </row>
    <row r="14" spans="1:9" ht="12.75">
      <c r="A14" s="138" t="s">
        <v>194</v>
      </c>
      <c r="B14" s="85"/>
      <c r="C14" s="139" t="s">
        <v>195</v>
      </c>
      <c r="D14" s="140" t="s">
        <v>196</v>
      </c>
      <c r="E14" s="265" t="s">
        <v>197</v>
      </c>
      <c r="F14" s="266">
        <v>1336</v>
      </c>
      <c r="G14" s="1253"/>
      <c r="H14" s="90">
        <f t="shared" si="0"/>
        <v>0</v>
      </c>
      <c r="I14" s="1253"/>
    </row>
    <row r="15" spans="1:9" ht="12.75">
      <c r="A15" s="138" t="s">
        <v>198</v>
      </c>
      <c r="B15" s="85"/>
      <c r="C15" s="143" t="s">
        <v>199</v>
      </c>
      <c r="D15" s="144" t="s">
        <v>200</v>
      </c>
      <c r="E15" s="265" t="s">
        <v>188</v>
      </c>
      <c r="F15" s="266">
        <v>268</v>
      </c>
      <c r="G15" s="1253"/>
      <c r="H15" s="90">
        <f t="shared" si="0"/>
        <v>0</v>
      </c>
      <c r="I15" s="1253"/>
    </row>
    <row r="16" spans="1:9" ht="12.75">
      <c r="A16" s="138" t="s">
        <v>201</v>
      </c>
      <c r="B16" s="85"/>
      <c r="C16" s="143" t="s">
        <v>202</v>
      </c>
      <c r="D16" s="144" t="s">
        <v>203</v>
      </c>
      <c r="E16" s="265" t="s">
        <v>188</v>
      </c>
      <c r="F16" s="266">
        <v>52</v>
      </c>
      <c r="G16" s="1253"/>
      <c r="H16" s="90">
        <f t="shared" si="0"/>
        <v>0</v>
      </c>
      <c r="I16" s="1253"/>
    </row>
    <row r="17" spans="1:9" ht="12.75">
      <c r="A17" s="92"/>
      <c r="B17" s="108"/>
      <c r="D17" s="110"/>
      <c r="E17" s="95"/>
      <c r="H17" s="96"/>
      <c r="I17" s="96"/>
    </row>
    <row r="18" spans="1:9" ht="12.75">
      <c r="A18" s="92"/>
      <c r="B18" s="137">
        <v>452341</v>
      </c>
      <c r="C18" s="75"/>
      <c r="D18" s="76" t="s">
        <v>172</v>
      </c>
      <c r="F18" s="53"/>
      <c r="G18" s="53"/>
      <c r="H18" s="80">
        <f>SUM(H20:H29)</f>
        <v>0</v>
      </c>
      <c r="I18" s="53"/>
    </row>
    <row r="19" spans="1:9" ht="12.75">
      <c r="A19" s="92"/>
      <c r="B19" s="137"/>
      <c r="C19" s="75"/>
      <c r="D19" s="76"/>
      <c r="F19" s="53"/>
      <c r="G19" s="53"/>
      <c r="H19" s="53"/>
      <c r="I19" s="53"/>
    </row>
    <row r="20" spans="1:9" ht="25.5">
      <c r="A20" s="138" t="s">
        <v>204</v>
      </c>
      <c r="B20" s="85"/>
      <c r="C20" s="139" t="s">
        <v>205</v>
      </c>
      <c r="D20" s="140" t="s">
        <v>206</v>
      </c>
      <c r="E20" s="265" t="s">
        <v>180</v>
      </c>
      <c r="F20" s="266">
        <v>182</v>
      </c>
      <c r="G20" s="1253"/>
      <c r="H20" s="90">
        <f>ROUND(G20*F20,2)</f>
        <v>0</v>
      </c>
      <c r="I20" s="1253"/>
    </row>
    <row r="21" spans="1:9" ht="25.5">
      <c r="A21" s="138" t="s">
        <v>207</v>
      </c>
      <c r="B21" s="85"/>
      <c r="C21" s="139" t="s">
        <v>205</v>
      </c>
      <c r="D21" s="140" t="s">
        <v>208</v>
      </c>
      <c r="E21" s="265" t="s">
        <v>180</v>
      </c>
      <c r="F21" s="266">
        <v>7</v>
      </c>
      <c r="G21" s="1253"/>
      <c r="H21" s="90">
        <f t="shared" ref="H21:H29" si="1">ROUND(G21*F21,2)</f>
        <v>0</v>
      </c>
      <c r="I21" s="1253"/>
    </row>
    <row r="22" spans="1:9" ht="25.5">
      <c r="A22" s="138" t="s">
        <v>209</v>
      </c>
      <c r="B22" s="85"/>
      <c r="C22" s="139" t="s">
        <v>205</v>
      </c>
      <c r="D22" s="140" t="s">
        <v>210</v>
      </c>
      <c r="E22" s="265" t="s">
        <v>180</v>
      </c>
      <c r="F22" s="266">
        <v>20</v>
      </c>
      <c r="G22" s="1253"/>
      <c r="H22" s="90">
        <f t="shared" si="1"/>
        <v>0</v>
      </c>
      <c r="I22" s="1253"/>
    </row>
    <row r="23" spans="1:9" ht="25.5">
      <c r="A23" s="138" t="s">
        <v>211</v>
      </c>
      <c r="B23" s="85"/>
      <c r="C23" s="139" t="s">
        <v>205</v>
      </c>
      <c r="D23" s="140" t="s">
        <v>212</v>
      </c>
      <c r="E23" s="265" t="s">
        <v>180</v>
      </c>
      <c r="F23" s="266">
        <v>142</v>
      </c>
      <c r="G23" s="1253"/>
      <c r="H23" s="90">
        <f t="shared" si="1"/>
        <v>0</v>
      </c>
      <c r="I23" s="1253"/>
    </row>
    <row r="24" spans="1:9" ht="25.5">
      <c r="A24" s="138" t="s">
        <v>213</v>
      </c>
      <c r="B24" s="85"/>
      <c r="C24" s="139" t="s">
        <v>205</v>
      </c>
      <c r="D24" s="140" t="s">
        <v>214</v>
      </c>
      <c r="E24" s="265" t="s">
        <v>180</v>
      </c>
      <c r="F24" s="266">
        <v>96</v>
      </c>
      <c r="G24" s="1253"/>
      <c r="H24" s="90">
        <f t="shared" si="1"/>
        <v>0</v>
      </c>
      <c r="I24" s="1253"/>
    </row>
    <row r="25" spans="1:9" ht="25.5">
      <c r="A25" s="138" t="s">
        <v>215</v>
      </c>
      <c r="B25" s="85"/>
      <c r="C25" s="139" t="s">
        <v>205</v>
      </c>
      <c r="D25" s="140" t="s">
        <v>216</v>
      </c>
      <c r="E25" s="265" t="s">
        <v>180</v>
      </c>
      <c r="F25" s="266">
        <v>38</v>
      </c>
      <c r="G25" s="1253"/>
      <c r="H25" s="90">
        <f t="shared" si="1"/>
        <v>0</v>
      </c>
      <c r="I25" s="1253"/>
    </row>
    <row r="26" spans="1:9" ht="25.5">
      <c r="A26" s="138" t="s">
        <v>217</v>
      </c>
      <c r="B26" s="85"/>
      <c r="C26" s="139" t="s">
        <v>205</v>
      </c>
      <c r="D26" s="140" t="s">
        <v>218</v>
      </c>
      <c r="E26" s="265" t="s">
        <v>180</v>
      </c>
      <c r="F26" s="266">
        <v>1</v>
      </c>
      <c r="G26" s="1253"/>
      <c r="H26" s="90">
        <f t="shared" si="1"/>
        <v>0</v>
      </c>
      <c r="I26" s="1253"/>
    </row>
    <row r="27" spans="1:9" ht="25.5">
      <c r="A27" s="138" t="s">
        <v>219</v>
      </c>
      <c r="B27" s="85"/>
      <c r="C27" s="139" t="s">
        <v>205</v>
      </c>
      <c r="D27" s="140" t="s">
        <v>220</v>
      </c>
      <c r="E27" s="265" t="s">
        <v>176</v>
      </c>
      <c r="F27" s="266">
        <v>4300</v>
      </c>
      <c r="G27" s="1253"/>
      <c r="H27" s="90">
        <f t="shared" si="1"/>
        <v>0</v>
      </c>
      <c r="I27" s="1253"/>
    </row>
    <row r="28" spans="1:9" ht="25.5">
      <c r="A28" s="138" t="s">
        <v>221</v>
      </c>
      <c r="B28" s="85"/>
      <c r="C28" s="139" t="s">
        <v>205</v>
      </c>
      <c r="D28" s="140" t="s">
        <v>222</v>
      </c>
      <c r="E28" s="265" t="s">
        <v>176</v>
      </c>
      <c r="F28" s="142">
        <v>1850</v>
      </c>
      <c r="G28" s="1253"/>
      <c r="H28" s="90">
        <f t="shared" si="1"/>
        <v>0</v>
      </c>
      <c r="I28" s="1253"/>
    </row>
    <row r="29" spans="1:9" ht="25.5">
      <c r="A29" s="138" t="s">
        <v>223</v>
      </c>
      <c r="B29" s="85"/>
      <c r="C29" s="139" t="s">
        <v>205</v>
      </c>
      <c r="D29" s="140" t="s">
        <v>224</v>
      </c>
      <c r="E29" s="265" t="s">
        <v>180</v>
      </c>
      <c r="F29" s="142">
        <v>5</v>
      </c>
      <c r="G29" s="1253"/>
      <c r="H29" s="90">
        <f t="shared" si="1"/>
        <v>0</v>
      </c>
      <c r="I29" s="1253"/>
    </row>
    <row r="30" spans="1:9" ht="12.75">
      <c r="A30" s="92"/>
      <c r="B30" s="100"/>
      <c r="C30" s="123"/>
      <c r="D30" s="115"/>
      <c r="E30" s="95"/>
    </row>
    <row r="31" spans="1:9" ht="15">
      <c r="A31" s="92"/>
      <c r="B31" s="95"/>
      <c r="C31" s="114"/>
      <c r="D31" s="103" t="s">
        <v>181</v>
      </c>
      <c r="E31" s="104"/>
      <c r="F31" s="105"/>
      <c r="G31" s="106"/>
      <c r="H31" s="107">
        <f>H9+H18</f>
        <v>0</v>
      </c>
    </row>
    <row r="32" spans="1:9" ht="12.75">
      <c r="A32" s="92"/>
      <c r="B32" s="108"/>
      <c r="C32" s="109"/>
      <c r="D32" s="110"/>
      <c r="E32" s="92"/>
    </row>
    <row r="33" spans="1:8" ht="12.75">
      <c r="A33" s="92"/>
      <c r="B33" s="108"/>
      <c r="C33" s="109"/>
      <c r="E33" s="95"/>
    </row>
    <row r="34" spans="1:8" ht="12.75">
      <c r="A34" s="92"/>
      <c r="B34" s="108"/>
      <c r="C34" s="109"/>
      <c r="D34" s="110"/>
      <c r="E34" s="95"/>
    </row>
    <row r="35" spans="1:8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8" s="52" customFormat="1" ht="12.75">
      <c r="A36" s="92"/>
      <c r="B36" s="108"/>
      <c r="C36" s="109"/>
      <c r="D36" s="110"/>
      <c r="E36" s="95"/>
      <c r="F36" s="54"/>
      <c r="G36" s="96"/>
      <c r="H36" s="54"/>
    </row>
    <row r="37" spans="1:8" ht="12.75">
      <c r="A37" s="92"/>
      <c r="B37" s="108"/>
      <c r="C37" s="109"/>
      <c r="D37" s="110"/>
      <c r="E37" s="95"/>
    </row>
    <row r="38" spans="1:8" s="52" customFormat="1" ht="12.75" customHeight="1">
      <c r="A38" s="92"/>
      <c r="B38" s="108"/>
      <c r="C38" s="109"/>
      <c r="D38" s="110"/>
      <c r="E38" s="95"/>
      <c r="F38" s="54"/>
      <c r="G38" s="96"/>
      <c r="H38" s="54"/>
    </row>
    <row r="39" spans="1:8" ht="12.75">
      <c r="A39" s="92"/>
      <c r="B39" s="100"/>
      <c r="C39" s="101"/>
      <c r="D39" s="116"/>
      <c r="E39" s="95"/>
    </row>
    <row r="40" spans="1:8" ht="12.75">
      <c r="A40" s="92"/>
      <c r="B40" s="100"/>
      <c r="C40" s="101"/>
      <c r="D40" s="116"/>
      <c r="E40" s="95"/>
    </row>
    <row r="41" spans="1:8" ht="12.75">
      <c r="A41" s="92"/>
      <c r="B41" s="100"/>
      <c r="C41" s="101"/>
      <c r="D41" s="116"/>
      <c r="E41" s="95"/>
    </row>
    <row r="42" spans="1:8" ht="15.75">
      <c r="A42" s="92"/>
      <c r="B42" s="117"/>
      <c r="C42" s="118"/>
      <c r="D42" s="102"/>
      <c r="E42" s="119"/>
    </row>
    <row r="43" spans="1:8" ht="12.75">
      <c r="A43" s="92"/>
      <c r="B43" s="108"/>
      <c r="C43" s="120"/>
      <c r="D43" s="110"/>
      <c r="E43" s="92"/>
    </row>
    <row r="44" spans="1:8" s="52" customFormat="1" ht="12.75" customHeight="1">
      <c r="A44" s="92"/>
      <c r="B44" s="100"/>
      <c r="C44" s="101"/>
      <c r="D44" s="115"/>
      <c r="E44" s="95"/>
      <c r="F44" s="54"/>
      <c r="G44" s="96"/>
      <c r="H44" s="54"/>
    </row>
    <row r="45" spans="1:8" s="52" customFormat="1" ht="12.75" customHeight="1">
      <c r="A45" s="92"/>
      <c r="B45" s="117"/>
      <c r="C45" s="118"/>
      <c r="D45" s="102"/>
      <c r="E45" s="119"/>
      <c r="F45" s="54"/>
      <c r="G45" s="96"/>
      <c r="H45" s="54"/>
    </row>
    <row r="46" spans="1:8" ht="12.75">
      <c r="A46" s="92"/>
      <c r="B46" s="100"/>
      <c r="C46" s="101"/>
      <c r="D46" s="102"/>
      <c r="E46" s="95"/>
    </row>
    <row r="47" spans="1:8" ht="12.75">
      <c r="A47" s="92"/>
      <c r="B47" s="100"/>
      <c r="C47" s="101"/>
      <c r="D47" s="102"/>
      <c r="E47" s="95"/>
    </row>
    <row r="48" spans="1:8" ht="12.75">
      <c r="A48" s="92"/>
      <c r="B48" s="100"/>
      <c r="C48" s="101"/>
      <c r="D48" s="116"/>
      <c r="E48" s="95"/>
    </row>
    <row r="49" spans="1:8" ht="12.75">
      <c r="A49" s="92"/>
      <c r="B49" s="100"/>
      <c r="C49" s="101"/>
      <c r="D49" s="116"/>
      <c r="E49" s="95"/>
    </row>
    <row r="50" spans="1:8" ht="12.75">
      <c r="A50" s="92"/>
      <c r="B50" s="100"/>
      <c r="C50" s="101"/>
      <c r="D50" s="116"/>
      <c r="E50" s="95"/>
    </row>
    <row r="51" spans="1:8" ht="15.75">
      <c r="A51" s="92"/>
      <c r="B51" s="117"/>
      <c r="C51" s="118"/>
      <c r="D51" s="102"/>
      <c r="E51" s="119"/>
    </row>
    <row r="52" spans="1:8" ht="15.75">
      <c r="A52" s="92"/>
      <c r="B52" s="117"/>
      <c r="C52" s="118"/>
      <c r="D52" s="121"/>
      <c r="E52" s="119"/>
    </row>
    <row r="53" spans="1:8" ht="12.75">
      <c r="A53" s="92"/>
      <c r="B53" s="100"/>
      <c r="C53" s="101"/>
      <c r="D53" s="115"/>
      <c r="E53" s="95"/>
    </row>
    <row r="54" spans="1:8" ht="12.75">
      <c r="A54" s="92"/>
      <c r="B54" s="100"/>
      <c r="C54" s="101"/>
      <c r="D54" s="102"/>
      <c r="E54" s="95"/>
    </row>
    <row r="55" spans="1:8" ht="12.75">
      <c r="A55" s="92"/>
      <c r="B55" s="100"/>
      <c r="C55" s="101"/>
      <c r="D55" s="102"/>
      <c r="E55" s="95"/>
    </row>
    <row r="56" spans="1:8" ht="12.75">
      <c r="A56" s="92"/>
      <c r="B56" s="100"/>
      <c r="C56" s="101"/>
      <c r="D56" s="116"/>
      <c r="E56" s="95"/>
    </row>
    <row r="57" spans="1:8" ht="12.75">
      <c r="A57" s="92"/>
      <c r="B57" s="100"/>
      <c r="C57" s="101"/>
      <c r="D57" s="116"/>
      <c r="E57" s="95"/>
    </row>
    <row r="58" spans="1:8" ht="12.75">
      <c r="A58" s="92"/>
      <c r="B58" s="100"/>
      <c r="C58" s="101"/>
      <c r="D58" s="116"/>
      <c r="E58" s="95"/>
    </row>
    <row r="59" spans="1:8" ht="12.75">
      <c r="A59" s="92"/>
      <c r="B59" s="100"/>
      <c r="C59" s="101"/>
      <c r="D59" s="102"/>
      <c r="E59" s="95"/>
    </row>
    <row r="60" spans="1:8" ht="12.75">
      <c r="A60" s="92"/>
      <c r="B60" s="100"/>
      <c r="C60" s="101"/>
      <c r="D60" s="116"/>
      <c r="E60" s="95"/>
    </row>
    <row r="61" spans="1:8" ht="12.75">
      <c r="A61" s="92"/>
      <c r="B61" s="100"/>
      <c r="C61" s="101"/>
      <c r="D61" s="115"/>
      <c r="E61" s="95"/>
    </row>
    <row r="62" spans="1:8" ht="13.5" customHeight="1">
      <c r="A62" s="92"/>
      <c r="B62" s="100"/>
      <c r="C62" s="101"/>
      <c r="D62" s="102"/>
      <c r="E62" s="95"/>
    </row>
    <row r="63" spans="1:8" ht="13.5" customHeight="1">
      <c r="A63" s="92"/>
      <c r="B63" s="100"/>
      <c r="C63" s="101"/>
      <c r="D63" s="116"/>
      <c r="E63" s="95"/>
    </row>
    <row r="64" spans="1:8" s="52" customFormat="1" ht="12.75">
      <c r="A64" s="92"/>
      <c r="B64" s="100"/>
      <c r="C64" s="101"/>
      <c r="D64" s="116"/>
      <c r="E64" s="95"/>
      <c r="F64" s="54"/>
      <c r="G64" s="96"/>
      <c r="H64" s="54"/>
    </row>
    <row r="65" spans="1:8" s="52" customFormat="1" ht="12.75">
      <c r="A65" s="92"/>
      <c r="B65" s="100"/>
      <c r="C65" s="101"/>
      <c r="D65" s="116"/>
      <c r="E65" s="95"/>
      <c r="F65" s="54"/>
      <c r="G65" s="96"/>
      <c r="H65" s="54"/>
    </row>
    <row r="66" spans="1:8" s="52" customFormat="1" ht="12.75">
      <c r="A66" s="92"/>
      <c r="B66" s="100"/>
      <c r="C66" s="101"/>
      <c r="D66" s="102"/>
      <c r="E66" s="95"/>
      <c r="F66" s="54"/>
      <c r="G66" s="96"/>
      <c r="H66" s="54"/>
    </row>
    <row r="67" spans="1:8" ht="13.5" customHeight="1">
      <c r="A67" s="92"/>
      <c r="B67" s="100"/>
      <c r="C67" s="101"/>
      <c r="D67" s="116"/>
      <c r="E67" s="95"/>
    </row>
    <row r="68" spans="1:8" ht="13.5" customHeight="1">
      <c r="A68" s="92"/>
      <c r="B68" s="100"/>
      <c r="C68" s="101"/>
      <c r="D68" s="115"/>
      <c r="E68" s="95"/>
    </row>
    <row r="69" spans="1:8" s="52" customFormat="1" ht="12.75">
      <c r="A69" s="92"/>
      <c r="B69" s="95"/>
      <c r="C69" s="114"/>
      <c r="D69" s="122"/>
      <c r="E69" s="95"/>
      <c r="F69" s="54"/>
      <c r="G69" s="96"/>
      <c r="H69" s="54"/>
    </row>
    <row r="70" spans="1:8" s="52" customFormat="1" ht="12.75">
      <c r="A70" s="92"/>
      <c r="B70" s="95"/>
      <c r="C70" s="114"/>
      <c r="D70" s="114"/>
      <c r="E70" s="95"/>
      <c r="F70" s="54"/>
      <c r="G70" s="96"/>
      <c r="H70" s="54"/>
    </row>
    <row r="71" spans="1:8" s="52" customFormat="1" ht="12.75">
      <c r="A71" s="92"/>
      <c r="B71" s="108"/>
      <c r="C71" s="120"/>
      <c r="D71" s="110"/>
      <c r="E71" s="92"/>
      <c r="F71" s="54"/>
      <c r="G71" s="96"/>
      <c r="H71" s="54"/>
    </row>
    <row r="72" spans="1:8" s="52" customFormat="1" ht="12.75">
      <c r="A72" s="92"/>
      <c r="B72" s="100"/>
      <c r="C72" s="123"/>
      <c r="D72" s="116"/>
      <c r="E72" s="95"/>
      <c r="F72" s="54"/>
      <c r="G72" s="96"/>
      <c r="H72" s="54"/>
    </row>
    <row r="73" spans="1:8" s="52" customFormat="1" ht="12.75">
      <c r="A73" s="92"/>
      <c r="B73" s="100"/>
      <c r="C73" s="123"/>
      <c r="D73" s="116"/>
      <c r="E73" s="95"/>
      <c r="F73" s="54"/>
      <c r="G73" s="96"/>
      <c r="H73" s="54"/>
    </row>
    <row r="74" spans="1:8" s="52" customFormat="1" ht="12.75">
      <c r="A74" s="92"/>
      <c r="B74" s="95"/>
      <c r="C74" s="114"/>
      <c r="D74" s="122"/>
      <c r="E74" s="95"/>
      <c r="F74" s="54"/>
      <c r="G74" s="96"/>
      <c r="H74" s="54"/>
    </row>
    <row r="75" spans="1:8" s="52" customFormat="1" ht="12.75">
      <c r="A75" s="92"/>
      <c r="B75" s="95"/>
      <c r="C75" s="114"/>
      <c r="D75" s="114"/>
      <c r="E75" s="95"/>
      <c r="F75" s="54"/>
      <c r="G75" s="96"/>
      <c r="H75" s="54"/>
    </row>
    <row r="76" spans="1:8" s="52" customFormat="1" ht="12.75">
      <c r="A76" s="92"/>
      <c r="B76" s="108"/>
      <c r="C76" s="120"/>
      <c r="D76" s="110"/>
      <c r="E76" s="92"/>
      <c r="F76" s="54"/>
      <c r="G76" s="96"/>
      <c r="H76" s="54"/>
    </row>
    <row r="77" spans="1:8" ht="13.5" customHeight="1">
      <c r="A77" s="92"/>
      <c r="B77" s="108"/>
      <c r="C77" s="120"/>
      <c r="D77" s="110"/>
      <c r="E77" s="92"/>
    </row>
    <row r="78" spans="1:8" s="52" customFormat="1" ht="12.75">
      <c r="A78" s="92"/>
      <c r="B78" s="100"/>
      <c r="C78" s="123"/>
      <c r="D78" s="115"/>
      <c r="E78" s="95"/>
      <c r="F78" s="54"/>
      <c r="G78" s="96"/>
      <c r="H78" s="54"/>
    </row>
    <row r="79" spans="1:8" s="52" customFormat="1" ht="12.75">
      <c r="A79" s="92"/>
      <c r="B79" s="100"/>
      <c r="C79" s="123"/>
      <c r="D79" s="116"/>
      <c r="E79" s="95"/>
      <c r="F79" s="54"/>
      <c r="G79" s="96"/>
      <c r="H79" s="54"/>
    </row>
    <row r="80" spans="1:8" ht="13.5" customHeight="1">
      <c r="A80" s="92"/>
      <c r="B80" s="100"/>
      <c r="C80" s="123"/>
      <c r="D80" s="115"/>
      <c r="E80" s="95"/>
    </row>
    <row r="81" spans="1:8" ht="13.5" customHeight="1">
      <c r="A81" s="92"/>
      <c r="B81" s="100"/>
      <c r="C81" s="123"/>
      <c r="D81" s="115"/>
      <c r="E81" s="95"/>
    </row>
    <row r="82" spans="1:8" s="52" customFormat="1" ht="12.75">
      <c r="A82" s="92"/>
      <c r="B82" s="100"/>
      <c r="C82" s="123"/>
      <c r="D82" s="115"/>
      <c r="E82" s="95"/>
      <c r="F82" s="54"/>
      <c r="G82" s="96"/>
      <c r="H82" s="54"/>
    </row>
    <row r="83" spans="1:8" s="52" customFormat="1" ht="12.75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95"/>
      <c r="C84" s="114"/>
      <c r="D84" s="114"/>
      <c r="E84" s="95"/>
    </row>
    <row r="85" spans="1:8" ht="13.5" customHeight="1">
      <c r="B85" s="73"/>
      <c r="C85" s="125"/>
      <c r="D85" s="126"/>
      <c r="E85" s="124"/>
    </row>
    <row r="86" spans="1:8" ht="13.5" customHeight="1">
      <c r="B86" s="83"/>
      <c r="C86" s="127"/>
      <c r="D86" s="82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1" spans="1:8" s="52" customFormat="1" ht="12.75">
      <c r="A91" s="124"/>
      <c r="B91" s="72"/>
      <c r="C91" s="53"/>
      <c r="D91" s="128"/>
      <c r="E91" s="72"/>
      <c r="F91" s="54"/>
      <c r="G91" s="96"/>
      <c r="H91" s="54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>
      <c r="D95" s="128"/>
    </row>
    <row r="98" spans="1:9" ht="13.5" customHeight="1">
      <c r="B98" s="83"/>
      <c r="C98" s="127"/>
      <c r="D98" s="82"/>
    </row>
    <row r="99" spans="1:9" ht="13.5" customHeight="1">
      <c r="D99" s="129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  <row r="144" spans="1:9" ht="13.5" customHeight="1">
      <c r="H144" s="53"/>
    </row>
  </sheetData>
  <sheetProtection algorithmName="SHA-512" hashValue="HqhqVCIH6ujCIu63lNg0fXjL/QODVqkFRemnitN3NBPfYpc+XjNkPUop5c0SVu7odV2Nr+KcVJcomZi+v/tmbA==" saltValue="ePqSoFVaNXFvmfmx6nsuY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9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6">
    <tabColor rgb="FFFFFF99"/>
  </sheetPr>
  <dimension ref="A1:I25"/>
  <sheetViews>
    <sheetView view="pageBreakPreview" zoomScaleNormal="100" zoomScaleSheetLayoutView="100" workbookViewId="0">
      <selection activeCell="D26" sqref="D26"/>
    </sheetView>
  </sheetViews>
  <sheetFormatPr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169" customFormat="1" ht="13.5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120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121</v>
      </c>
      <c r="D4" s="167"/>
      <c r="E4" s="170"/>
      <c r="F4" s="167"/>
      <c r="G4" s="167"/>
      <c r="H4" s="167"/>
    </row>
    <row r="5" spans="1:9" s="68" customFormat="1" ht="13.5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563</v>
      </c>
      <c r="F9" s="53"/>
      <c r="G9" s="53"/>
      <c r="H9" s="80">
        <f>SUM(H11:H12)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5"/>
      <c r="C11" s="143" t="s">
        <v>186</v>
      </c>
      <c r="D11" s="140" t="s">
        <v>187</v>
      </c>
      <c r="E11" s="263" t="s">
        <v>188</v>
      </c>
      <c r="F11" s="264">
        <v>68</v>
      </c>
      <c r="G11" s="1253"/>
      <c r="H11" s="90">
        <f>ROUND(F11*G11,2)</f>
        <v>0</v>
      </c>
      <c r="I11" s="1253"/>
    </row>
    <row r="12" spans="1:9">
      <c r="A12" s="173" t="s">
        <v>177</v>
      </c>
      <c r="B12" s="85"/>
      <c r="C12" s="143" t="s">
        <v>360</v>
      </c>
      <c r="D12" s="140" t="s">
        <v>361</v>
      </c>
      <c r="E12" s="263" t="s">
        <v>188</v>
      </c>
      <c r="F12" s="264">
        <v>68</v>
      </c>
      <c r="G12" s="1253"/>
      <c r="H12" s="90">
        <f>ROUND(F12*G12,2)</f>
        <v>0</v>
      </c>
      <c r="I12" s="1253"/>
    </row>
    <row r="13" spans="1:9">
      <c r="A13" s="92"/>
      <c r="B13" s="108"/>
      <c r="D13" s="110"/>
      <c r="E13" s="95"/>
      <c r="H13" s="96"/>
      <c r="I13" s="96"/>
    </row>
    <row r="14" spans="1:9">
      <c r="A14" s="92"/>
      <c r="B14" s="137">
        <v>452331</v>
      </c>
      <c r="C14" s="75"/>
      <c r="D14" s="76" t="s">
        <v>564</v>
      </c>
      <c r="F14" s="53"/>
      <c r="G14" s="53"/>
      <c r="H14" s="80">
        <f>SUM(H16)</f>
        <v>0</v>
      </c>
      <c r="I14" s="53"/>
    </row>
    <row r="15" spans="1:9">
      <c r="A15" s="92"/>
      <c r="B15" s="137"/>
      <c r="C15" s="75"/>
      <c r="D15" s="76"/>
      <c r="F15" s="53"/>
      <c r="G15" s="53"/>
      <c r="H15" s="53"/>
      <c r="I15" s="53"/>
    </row>
    <row r="16" spans="1:9">
      <c r="A16" s="173" t="s">
        <v>191</v>
      </c>
      <c r="B16" s="85"/>
      <c r="C16" s="143" t="s">
        <v>565</v>
      </c>
      <c r="D16" s="140" t="s">
        <v>566</v>
      </c>
      <c r="E16" s="263" t="s">
        <v>176</v>
      </c>
      <c r="F16" s="264">
        <v>700</v>
      </c>
      <c r="G16" s="1253"/>
      <c r="H16" s="90">
        <f>ROUND(F16*G16,2)</f>
        <v>0</v>
      </c>
      <c r="I16" s="1253"/>
    </row>
    <row r="17" spans="1:9">
      <c r="A17" s="92"/>
      <c r="B17" s="100"/>
      <c r="C17" s="123"/>
      <c r="D17" s="115"/>
      <c r="E17" s="95"/>
      <c r="I17" s="96"/>
    </row>
    <row r="18" spans="1:9">
      <c r="A18" s="92"/>
      <c r="B18" s="137">
        <v>453161</v>
      </c>
      <c r="C18" s="75"/>
      <c r="D18" s="76" t="s">
        <v>567</v>
      </c>
      <c r="F18" s="53"/>
      <c r="G18" s="53"/>
      <c r="H18" s="80">
        <f>SUM(H20:H22)</f>
        <v>0</v>
      </c>
      <c r="I18" s="53"/>
    </row>
    <row r="19" spans="1:9">
      <c r="A19" s="92"/>
      <c r="B19" s="137"/>
      <c r="C19" s="75"/>
      <c r="D19" s="76"/>
      <c r="F19" s="53"/>
      <c r="G19" s="53"/>
      <c r="H19" s="53"/>
      <c r="I19" s="53"/>
    </row>
    <row r="20" spans="1:9">
      <c r="A20" s="173" t="s">
        <v>194</v>
      </c>
      <c r="B20" s="84"/>
      <c r="C20" s="143">
        <v>91080101</v>
      </c>
      <c r="D20" s="140" t="s">
        <v>568</v>
      </c>
      <c r="E20" s="263" t="s">
        <v>176</v>
      </c>
      <c r="F20" s="264">
        <v>700</v>
      </c>
      <c r="G20" s="1253"/>
      <c r="H20" s="90">
        <f>ROUND(F20*G20,2)</f>
        <v>0</v>
      </c>
      <c r="I20" s="1253"/>
    </row>
    <row r="21" spans="1:9">
      <c r="A21" s="173" t="s">
        <v>198</v>
      </c>
      <c r="B21" s="84"/>
      <c r="C21" s="143">
        <v>91190107</v>
      </c>
      <c r="D21" s="140" t="s">
        <v>569</v>
      </c>
      <c r="E21" s="263" t="s">
        <v>180</v>
      </c>
      <c r="F21" s="264">
        <v>11</v>
      </c>
      <c r="G21" s="1253"/>
      <c r="H21" s="90">
        <f t="shared" ref="H21:H22" si="0">ROUND(F21*G21,2)</f>
        <v>0</v>
      </c>
      <c r="I21" s="1253"/>
    </row>
    <row r="22" spans="1:9">
      <c r="A22" s="173" t="s">
        <v>201</v>
      </c>
      <c r="B22" s="84"/>
      <c r="C22" s="143">
        <v>91200202</v>
      </c>
      <c r="D22" s="140" t="s">
        <v>570</v>
      </c>
      <c r="E22" s="263" t="s">
        <v>180</v>
      </c>
      <c r="F22" s="264">
        <v>56</v>
      </c>
      <c r="G22" s="1253"/>
      <c r="H22" s="90">
        <f t="shared" si="0"/>
        <v>0</v>
      </c>
      <c r="I22" s="1253"/>
    </row>
    <row r="23" spans="1:9">
      <c r="A23" s="92"/>
      <c r="B23" s="100"/>
      <c r="C23" s="123"/>
      <c r="D23" s="115"/>
      <c r="E23" s="95"/>
    </row>
    <row r="24" spans="1:9" ht="15">
      <c r="A24" s="92"/>
      <c r="B24" s="95"/>
      <c r="C24" s="114"/>
      <c r="D24" s="103" t="s">
        <v>181</v>
      </c>
      <c r="E24" s="104"/>
      <c r="F24" s="105"/>
      <c r="G24" s="106"/>
      <c r="H24" s="107">
        <f>SUM(H9,H14,H18)</f>
        <v>0</v>
      </c>
    </row>
    <row r="25" spans="1:9">
      <c r="A25" s="92"/>
      <c r="B25" s="108"/>
      <c r="C25" s="109"/>
      <c r="D25" s="110"/>
      <c r="E25" s="92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>
    <tabColor rgb="FFCCFFFF"/>
  </sheetPr>
  <dimension ref="A1:I169"/>
  <sheetViews>
    <sheetView view="pageBreakPreview" zoomScaleNormal="130" zoomScaleSheetLayoutView="100" workbookViewId="0">
      <selection activeCell="L26" sqref="L26"/>
    </sheetView>
  </sheetViews>
  <sheetFormatPr defaultColWidth="9.140625"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64" customFormat="1" ht="13.5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689" t="s">
        <v>17</v>
      </c>
      <c r="D3" s="1689"/>
      <c r="E3" s="59"/>
      <c r="F3" s="62"/>
      <c r="G3" s="62"/>
      <c r="H3" s="60"/>
    </row>
    <row r="4" spans="1:9">
      <c r="A4" s="65" t="s">
        <v>160</v>
      </c>
      <c r="B4" s="66"/>
      <c r="C4" s="67" t="s">
        <v>18</v>
      </c>
      <c r="D4" s="62"/>
      <c r="E4" s="66"/>
      <c r="F4" s="62"/>
      <c r="G4" s="62"/>
      <c r="H4" s="62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17.5</v>
      </c>
      <c r="G11" s="1253"/>
      <c r="H11" s="90">
        <f>ROUND(F11*G11,2)</f>
        <v>0</v>
      </c>
      <c r="I11" s="1253"/>
    </row>
    <row r="12" spans="1:9" s="81" customFormat="1" ht="25.5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18</v>
      </c>
      <c r="G12" s="1253"/>
      <c r="H12" s="90">
        <f>ROUND(F12*G12,2)</f>
        <v>0</v>
      </c>
      <c r="I12" s="1253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44</v>
      </c>
      <c r="G16" s="1253"/>
      <c r="H16" s="90">
        <f>ROUND(F16*G16,2)</f>
        <v>0</v>
      </c>
      <c r="I16" s="1253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69.7</v>
      </c>
      <c r="G17" s="1253"/>
      <c r="H17" s="90">
        <f t="shared" ref="H17:H19" si="0">ROUND(F17*G17,2)</f>
        <v>0</v>
      </c>
      <c r="I17" s="1253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107.4</v>
      </c>
      <c r="G18" s="1253"/>
      <c r="H18" s="90">
        <f t="shared" si="0"/>
        <v>0</v>
      </c>
      <c r="I18" s="1253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129</v>
      </c>
      <c r="G19" s="1253"/>
      <c r="H19" s="90">
        <f t="shared" si="0"/>
        <v>0</v>
      </c>
      <c r="I19" s="1253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5.5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3"/>
      <c r="H23" s="90">
        <f>ROUND(F23*G23,2)</f>
        <v>0</v>
      </c>
      <c r="I23" s="1253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90</v>
      </c>
      <c r="G27" s="1253"/>
      <c r="H27" s="90">
        <f>ROUND(F27*G27,2)</f>
        <v>0</v>
      </c>
      <c r="I27" s="1253"/>
    </row>
    <row r="28" spans="1:9">
      <c r="A28" s="83"/>
      <c r="B28" s="97"/>
      <c r="C28" s="91"/>
      <c r="D28" s="98"/>
      <c r="E28" s="59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1560</v>
      </c>
      <c r="G31" s="1253"/>
      <c r="H31" s="90">
        <f>ROUND(F31*G31,2)</f>
        <v>0</v>
      </c>
      <c r="I31" s="1253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17</v>
      </c>
      <c r="G35" s="1253"/>
      <c r="H35" s="90">
        <f>ROUND(F35*G35,2)</f>
        <v>0</v>
      </c>
      <c r="I35" s="1253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3"/>
      <c r="H36" s="90">
        <f>ROUND(F36*G36,2)</f>
        <v>0</v>
      </c>
      <c r="I36" s="1253"/>
    </row>
    <row r="37" spans="1:9">
      <c r="A37" s="92"/>
      <c r="B37" s="74"/>
      <c r="D37" s="94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5.5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495</v>
      </c>
      <c r="G40" s="1253"/>
      <c r="H40" s="90">
        <f>ROUND(F40*G40,2)</f>
        <v>0</v>
      </c>
      <c r="I40" s="1253"/>
    </row>
    <row r="41" spans="1:9" ht="25.5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3"/>
      <c r="H41" s="90">
        <f t="shared" ref="H41:H43" si="1">ROUND(F41*G41,2)</f>
        <v>0</v>
      </c>
      <c r="I41" s="1253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3"/>
      <c r="H42" s="90">
        <f t="shared" si="1"/>
        <v>0</v>
      </c>
      <c r="I42" s="1253"/>
    </row>
    <row r="43" spans="1:9" ht="25.5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3"/>
      <c r="H43" s="90">
        <f t="shared" si="1"/>
        <v>0</v>
      </c>
      <c r="I43" s="1253"/>
    </row>
    <row r="44" spans="1:9">
      <c r="A44" s="92"/>
      <c r="B44" s="100"/>
      <c r="C44" s="101"/>
      <c r="D44" s="102"/>
      <c r="E44" s="95"/>
      <c r="H44" s="96"/>
    </row>
    <row r="45" spans="1:9" ht="15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75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75">
      <c r="A76" s="92"/>
      <c r="B76" s="117"/>
      <c r="C76" s="118"/>
      <c r="D76" s="102"/>
      <c r="E76" s="119"/>
    </row>
    <row r="77" spans="1:8" ht="15.75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sqref="G11:G4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  <colBreaks count="1" manualBreakCount="1">
    <brk id="9" max="44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7">
    <tabColor rgb="FFFF99CC"/>
  </sheetPr>
  <dimension ref="A1:I22"/>
  <sheetViews>
    <sheetView view="pageBreakPreview" zoomScaleNormal="100" zoomScaleSheetLayoutView="100" workbookViewId="0">
      <selection activeCell="D27" sqref="D27"/>
    </sheetView>
  </sheetViews>
  <sheetFormatPr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169" customFormat="1" ht="13.5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122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123</v>
      </c>
      <c r="D4" s="167"/>
      <c r="E4" s="170"/>
      <c r="F4" s="167"/>
      <c r="G4" s="167"/>
      <c r="H4" s="167"/>
    </row>
    <row r="5" spans="1:9" s="68" customFormat="1" ht="13.5" thickBot="1">
      <c r="A5" s="172"/>
      <c r="B5" s="124"/>
      <c r="C5" s="172"/>
      <c r="D5" s="172"/>
      <c r="E5" s="124"/>
      <c r="F5" s="172"/>
      <c r="G5" s="172"/>
      <c r="H5" s="172"/>
    </row>
    <row r="6" spans="1:9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563</v>
      </c>
      <c r="F9" s="53"/>
      <c r="G9" s="53"/>
      <c r="H9" s="80">
        <f>SUM(H11:H14)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5"/>
      <c r="C11" s="143" t="s">
        <v>186</v>
      </c>
      <c r="D11" s="140" t="s">
        <v>187</v>
      </c>
      <c r="E11" s="263" t="s">
        <v>188</v>
      </c>
      <c r="F11" s="264">
        <v>400</v>
      </c>
      <c r="G11" s="1253"/>
      <c r="H11" s="90">
        <f t="shared" ref="H11:H14" si="0">ROUND(F11*G11,2)</f>
        <v>0</v>
      </c>
      <c r="I11" s="1253"/>
    </row>
    <row r="12" spans="1:9">
      <c r="A12" s="173" t="s">
        <v>177</v>
      </c>
      <c r="B12" s="85"/>
      <c r="C12" s="143" t="s">
        <v>360</v>
      </c>
      <c r="D12" s="140" t="s">
        <v>361</v>
      </c>
      <c r="E12" s="263" t="s">
        <v>188</v>
      </c>
      <c r="F12" s="264">
        <v>400</v>
      </c>
      <c r="G12" s="1253"/>
      <c r="H12" s="90">
        <f t="shared" si="0"/>
        <v>0</v>
      </c>
      <c r="I12" s="1253"/>
    </row>
    <row r="13" spans="1:9">
      <c r="A13" s="173" t="s">
        <v>191</v>
      </c>
      <c r="B13" s="85"/>
      <c r="C13" s="210" t="s">
        <v>231</v>
      </c>
      <c r="D13" s="140" t="s">
        <v>571</v>
      </c>
      <c r="E13" s="263" t="s">
        <v>188</v>
      </c>
      <c r="F13" s="264">
        <v>100</v>
      </c>
      <c r="G13" s="1253"/>
      <c r="H13" s="90">
        <f t="shared" si="0"/>
        <v>0</v>
      </c>
      <c r="I13" s="1253"/>
    </row>
    <row r="14" spans="1:9" s="52" customFormat="1">
      <c r="A14" s="185">
        <v>4</v>
      </c>
      <c r="B14" s="84"/>
      <c r="C14" s="143" t="s">
        <v>189</v>
      </c>
      <c r="D14" s="140" t="s">
        <v>377</v>
      </c>
      <c r="E14" s="263" t="s">
        <v>176</v>
      </c>
      <c r="F14" s="264">
        <v>60</v>
      </c>
      <c r="G14" s="1253"/>
      <c r="H14" s="90">
        <f t="shared" si="0"/>
        <v>0</v>
      </c>
      <c r="I14" s="1253"/>
    </row>
    <row r="15" spans="1:9">
      <c r="A15" s="92"/>
      <c r="B15" s="100"/>
      <c r="C15" s="123"/>
      <c r="D15" s="115"/>
      <c r="E15" s="95"/>
      <c r="I15" s="96"/>
    </row>
    <row r="16" spans="1:9">
      <c r="A16" s="92"/>
      <c r="B16" s="137">
        <v>453156</v>
      </c>
      <c r="C16" s="75"/>
      <c r="D16" s="76" t="s">
        <v>373</v>
      </c>
      <c r="F16" s="53"/>
      <c r="G16" s="53"/>
      <c r="H16" s="80">
        <f>SUM(H18:H19)</f>
        <v>0</v>
      </c>
      <c r="I16" s="53"/>
    </row>
    <row r="17" spans="1:9">
      <c r="A17" s="92"/>
      <c r="B17" s="137"/>
      <c r="C17" s="75"/>
      <c r="D17" s="76"/>
      <c r="F17" s="53"/>
      <c r="G17" s="53"/>
      <c r="H17" s="53"/>
      <c r="I17" s="53"/>
    </row>
    <row r="18" spans="1:9">
      <c r="A18" s="173" t="s">
        <v>198</v>
      </c>
      <c r="B18" s="85"/>
      <c r="C18" s="143">
        <v>91090101</v>
      </c>
      <c r="D18" s="140" t="s">
        <v>572</v>
      </c>
      <c r="E18" s="263" t="s">
        <v>176</v>
      </c>
      <c r="F18" s="264">
        <v>7800</v>
      </c>
      <c r="G18" s="1253"/>
      <c r="H18" s="90">
        <f>ROUND(F18*G18,2)</f>
        <v>0</v>
      </c>
      <c r="I18" s="1253"/>
    </row>
    <row r="19" spans="1:9">
      <c r="A19" s="173" t="s">
        <v>201</v>
      </c>
      <c r="B19" s="85"/>
      <c r="C19" s="143">
        <v>91190107</v>
      </c>
      <c r="D19" s="140" t="s">
        <v>569</v>
      </c>
      <c r="E19" s="263" t="s">
        <v>180</v>
      </c>
      <c r="F19" s="264">
        <v>9</v>
      </c>
      <c r="G19" s="1253"/>
      <c r="H19" s="90">
        <f>ROUND(F19*G19,2)</f>
        <v>0</v>
      </c>
      <c r="I19" s="1253"/>
    </row>
    <row r="20" spans="1:9">
      <c r="A20" s="92"/>
      <c r="B20" s="100"/>
      <c r="C20" s="123"/>
      <c r="D20" s="115"/>
      <c r="E20" s="95"/>
    </row>
    <row r="21" spans="1:9" ht="15">
      <c r="A21" s="92"/>
      <c r="B21" s="95"/>
      <c r="C21" s="114"/>
      <c r="D21" s="103" t="s">
        <v>181</v>
      </c>
      <c r="E21" s="104"/>
      <c r="F21" s="105"/>
      <c r="G21" s="106"/>
      <c r="H21" s="107">
        <f>SUM(H9,H16)</f>
        <v>0</v>
      </c>
    </row>
    <row r="22" spans="1:9">
      <c r="A22" s="92"/>
      <c r="B22" s="108"/>
      <c r="C22" s="109"/>
      <c r="D22" s="110"/>
      <c r="E22" s="92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19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8">
    <tabColor rgb="FFFF99CC"/>
  </sheetPr>
  <dimension ref="A1:I26"/>
  <sheetViews>
    <sheetView view="pageBreakPreview" zoomScaleNormal="100" zoomScaleSheetLayoutView="100" workbookViewId="0">
      <selection activeCell="D27" sqref="D27"/>
    </sheetView>
  </sheetViews>
  <sheetFormatPr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250" width="9.140625" style="51"/>
    <col min="251" max="251" width="5.7109375" style="51" customWidth="1"/>
    <col min="252" max="252" width="8.7109375" style="51" customWidth="1"/>
    <col min="253" max="253" width="12.7109375" style="51" customWidth="1"/>
    <col min="254" max="254" width="60.7109375" style="51" customWidth="1"/>
    <col min="255" max="255" width="4.7109375" style="51" customWidth="1"/>
    <col min="256" max="256" width="11.7109375" style="51" customWidth="1"/>
    <col min="257" max="257" width="12.7109375" style="51" customWidth="1"/>
    <col min="258" max="258" width="16.7109375" style="51" customWidth="1"/>
    <col min="259" max="259" width="13.5703125" style="51" customWidth="1"/>
    <col min="260" max="506" width="9.140625" style="51"/>
    <col min="507" max="507" width="5.7109375" style="51" customWidth="1"/>
    <col min="508" max="508" width="8.7109375" style="51" customWidth="1"/>
    <col min="509" max="509" width="12.7109375" style="51" customWidth="1"/>
    <col min="510" max="510" width="60.7109375" style="51" customWidth="1"/>
    <col min="511" max="511" width="4.7109375" style="51" customWidth="1"/>
    <col min="512" max="512" width="11.7109375" style="51" customWidth="1"/>
    <col min="513" max="513" width="12.7109375" style="51" customWidth="1"/>
    <col min="514" max="514" width="16.7109375" style="51" customWidth="1"/>
    <col min="515" max="515" width="13.5703125" style="51" customWidth="1"/>
    <col min="516" max="762" width="9.140625" style="51"/>
    <col min="763" max="763" width="5.7109375" style="51" customWidth="1"/>
    <col min="764" max="764" width="8.7109375" style="51" customWidth="1"/>
    <col min="765" max="765" width="12.7109375" style="51" customWidth="1"/>
    <col min="766" max="766" width="60.7109375" style="51" customWidth="1"/>
    <col min="767" max="767" width="4.7109375" style="51" customWidth="1"/>
    <col min="768" max="768" width="11.7109375" style="51" customWidth="1"/>
    <col min="769" max="769" width="12.7109375" style="51" customWidth="1"/>
    <col min="770" max="770" width="16.7109375" style="51" customWidth="1"/>
    <col min="771" max="771" width="13.5703125" style="51" customWidth="1"/>
    <col min="772" max="1018" width="9.140625" style="51"/>
    <col min="1019" max="1019" width="5.7109375" style="51" customWidth="1"/>
    <col min="1020" max="1020" width="8.7109375" style="51" customWidth="1"/>
    <col min="1021" max="1021" width="12.7109375" style="51" customWidth="1"/>
    <col min="1022" max="1022" width="60.7109375" style="51" customWidth="1"/>
    <col min="1023" max="1023" width="4.7109375" style="51" customWidth="1"/>
    <col min="1024" max="1024" width="11.7109375" style="51" customWidth="1"/>
    <col min="1025" max="1025" width="12.7109375" style="51" customWidth="1"/>
    <col min="1026" max="1026" width="16.7109375" style="51" customWidth="1"/>
    <col min="1027" max="1027" width="13.5703125" style="51" customWidth="1"/>
    <col min="1028" max="1274" width="9.140625" style="51"/>
    <col min="1275" max="1275" width="5.7109375" style="51" customWidth="1"/>
    <col min="1276" max="1276" width="8.7109375" style="51" customWidth="1"/>
    <col min="1277" max="1277" width="12.7109375" style="51" customWidth="1"/>
    <col min="1278" max="1278" width="60.7109375" style="51" customWidth="1"/>
    <col min="1279" max="1279" width="4.7109375" style="51" customWidth="1"/>
    <col min="1280" max="1280" width="11.7109375" style="51" customWidth="1"/>
    <col min="1281" max="1281" width="12.7109375" style="51" customWidth="1"/>
    <col min="1282" max="1282" width="16.7109375" style="51" customWidth="1"/>
    <col min="1283" max="1283" width="13.5703125" style="51" customWidth="1"/>
    <col min="1284" max="1530" width="9.140625" style="51"/>
    <col min="1531" max="1531" width="5.7109375" style="51" customWidth="1"/>
    <col min="1532" max="1532" width="8.7109375" style="51" customWidth="1"/>
    <col min="1533" max="1533" width="12.7109375" style="51" customWidth="1"/>
    <col min="1534" max="1534" width="60.7109375" style="51" customWidth="1"/>
    <col min="1535" max="1535" width="4.7109375" style="51" customWidth="1"/>
    <col min="1536" max="1536" width="11.7109375" style="51" customWidth="1"/>
    <col min="1537" max="1537" width="12.7109375" style="51" customWidth="1"/>
    <col min="1538" max="1538" width="16.7109375" style="51" customWidth="1"/>
    <col min="1539" max="1539" width="13.5703125" style="51" customWidth="1"/>
    <col min="1540" max="1786" width="9.140625" style="51"/>
    <col min="1787" max="1787" width="5.7109375" style="51" customWidth="1"/>
    <col min="1788" max="1788" width="8.7109375" style="51" customWidth="1"/>
    <col min="1789" max="1789" width="12.7109375" style="51" customWidth="1"/>
    <col min="1790" max="1790" width="60.7109375" style="51" customWidth="1"/>
    <col min="1791" max="1791" width="4.7109375" style="51" customWidth="1"/>
    <col min="1792" max="1792" width="11.7109375" style="51" customWidth="1"/>
    <col min="1793" max="1793" width="12.7109375" style="51" customWidth="1"/>
    <col min="1794" max="1794" width="16.7109375" style="51" customWidth="1"/>
    <col min="1795" max="1795" width="13.5703125" style="51" customWidth="1"/>
    <col min="1796" max="2042" width="9.140625" style="51"/>
    <col min="2043" max="2043" width="5.7109375" style="51" customWidth="1"/>
    <col min="2044" max="2044" width="8.7109375" style="51" customWidth="1"/>
    <col min="2045" max="2045" width="12.7109375" style="51" customWidth="1"/>
    <col min="2046" max="2046" width="60.7109375" style="51" customWidth="1"/>
    <col min="2047" max="2047" width="4.7109375" style="51" customWidth="1"/>
    <col min="2048" max="2048" width="11.7109375" style="51" customWidth="1"/>
    <col min="2049" max="2049" width="12.7109375" style="51" customWidth="1"/>
    <col min="2050" max="2050" width="16.7109375" style="51" customWidth="1"/>
    <col min="2051" max="2051" width="13.5703125" style="51" customWidth="1"/>
    <col min="2052" max="2298" width="9.140625" style="51"/>
    <col min="2299" max="2299" width="5.7109375" style="51" customWidth="1"/>
    <col min="2300" max="2300" width="8.7109375" style="51" customWidth="1"/>
    <col min="2301" max="2301" width="12.7109375" style="51" customWidth="1"/>
    <col min="2302" max="2302" width="60.7109375" style="51" customWidth="1"/>
    <col min="2303" max="2303" width="4.7109375" style="51" customWidth="1"/>
    <col min="2304" max="2304" width="11.7109375" style="51" customWidth="1"/>
    <col min="2305" max="2305" width="12.7109375" style="51" customWidth="1"/>
    <col min="2306" max="2306" width="16.7109375" style="51" customWidth="1"/>
    <col min="2307" max="2307" width="13.5703125" style="51" customWidth="1"/>
    <col min="2308" max="2554" width="9.140625" style="51"/>
    <col min="2555" max="2555" width="5.7109375" style="51" customWidth="1"/>
    <col min="2556" max="2556" width="8.7109375" style="51" customWidth="1"/>
    <col min="2557" max="2557" width="12.7109375" style="51" customWidth="1"/>
    <col min="2558" max="2558" width="60.7109375" style="51" customWidth="1"/>
    <col min="2559" max="2559" width="4.7109375" style="51" customWidth="1"/>
    <col min="2560" max="2560" width="11.7109375" style="51" customWidth="1"/>
    <col min="2561" max="2561" width="12.7109375" style="51" customWidth="1"/>
    <col min="2562" max="2562" width="16.7109375" style="51" customWidth="1"/>
    <col min="2563" max="2563" width="13.5703125" style="51" customWidth="1"/>
    <col min="2564" max="2810" width="9.140625" style="51"/>
    <col min="2811" max="2811" width="5.7109375" style="51" customWidth="1"/>
    <col min="2812" max="2812" width="8.7109375" style="51" customWidth="1"/>
    <col min="2813" max="2813" width="12.7109375" style="51" customWidth="1"/>
    <col min="2814" max="2814" width="60.7109375" style="51" customWidth="1"/>
    <col min="2815" max="2815" width="4.7109375" style="51" customWidth="1"/>
    <col min="2816" max="2816" width="11.7109375" style="51" customWidth="1"/>
    <col min="2817" max="2817" width="12.7109375" style="51" customWidth="1"/>
    <col min="2818" max="2818" width="16.7109375" style="51" customWidth="1"/>
    <col min="2819" max="2819" width="13.5703125" style="51" customWidth="1"/>
    <col min="2820" max="3066" width="9.140625" style="51"/>
    <col min="3067" max="3067" width="5.7109375" style="51" customWidth="1"/>
    <col min="3068" max="3068" width="8.7109375" style="51" customWidth="1"/>
    <col min="3069" max="3069" width="12.7109375" style="51" customWidth="1"/>
    <col min="3070" max="3070" width="60.7109375" style="51" customWidth="1"/>
    <col min="3071" max="3071" width="4.7109375" style="51" customWidth="1"/>
    <col min="3072" max="3072" width="11.7109375" style="51" customWidth="1"/>
    <col min="3073" max="3073" width="12.7109375" style="51" customWidth="1"/>
    <col min="3074" max="3074" width="16.7109375" style="51" customWidth="1"/>
    <col min="3075" max="3075" width="13.5703125" style="51" customWidth="1"/>
    <col min="3076" max="3322" width="9.140625" style="51"/>
    <col min="3323" max="3323" width="5.7109375" style="51" customWidth="1"/>
    <col min="3324" max="3324" width="8.7109375" style="51" customWidth="1"/>
    <col min="3325" max="3325" width="12.7109375" style="51" customWidth="1"/>
    <col min="3326" max="3326" width="60.7109375" style="51" customWidth="1"/>
    <col min="3327" max="3327" width="4.7109375" style="51" customWidth="1"/>
    <col min="3328" max="3328" width="11.7109375" style="51" customWidth="1"/>
    <col min="3329" max="3329" width="12.7109375" style="51" customWidth="1"/>
    <col min="3330" max="3330" width="16.7109375" style="51" customWidth="1"/>
    <col min="3331" max="3331" width="13.5703125" style="51" customWidth="1"/>
    <col min="3332" max="3578" width="9.140625" style="51"/>
    <col min="3579" max="3579" width="5.7109375" style="51" customWidth="1"/>
    <col min="3580" max="3580" width="8.7109375" style="51" customWidth="1"/>
    <col min="3581" max="3581" width="12.7109375" style="51" customWidth="1"/>
    <col min="3582" max="3582" width="60.7109375" style="51" customWidth="1"/>
    <col min="3583" max="3583" width="4.7109375" style="51" customWidth="1"/>
    <col min="3584" max="3584" width="11.7109375" style="51" customWidth="1"/>
    <col min="3585" max="3585" width="12.7109375" style="51" customWidth="1"/>
    <col min="3586" max="3586" width="16.7109375" style="51" customWidth="1"/>
    <col min="3587" max="3587" width="13.5703125" style="51" customWidth="1"/>
    <col min="3588" max="3834" width="9.140625" style="51"/>
    <col min="3835" max="3835" width="5.7109375" style="51" customWidth="1"/>
    <col min="3836" max="3836" width="8.7109375" style="51" customWidth="1"/>
    <col min="3837" max="3837" width="12.7109375" style="51" customWidth="1"/>
    <col min="3838" max="3838" width="60.7109375" style="51" customWidth="1"/>
    <col min="3839" max="3839" width="4.7109375" style="51" customWidth="1"/>
    <col min="3840" max="3840" width="11.7109375" style="51" customWidth="1"/>
    <col min="3841" max="3841" width="12.7109375" style="51" customWidth="1"/>
    <col min="3842" max="3842" width="16.7109375" style="51" customWidth="1"/>
    <col min="3843" max="3843" width="13.5703125" style="51" customWidth="1"/>
    <col min="3844" max="4090" width="9.140625" style="51"/>
    <col min="4091" max="4091" width="5.7109375" style="51" customWidth="1"/>
    <col min="4092" max="4092" width="8.7109375" style="51" customWidth="1"/>
    <col min="4093" max="4093" width="12.7109375" style="51" customWidth="1"/>
    <col min="4094" max="4094" width="60.7109375" style="51" customWidth="1"/>
    <col min="4095" max="4095" width="4.7109375" style="51" customWidth="1"/>
    <col min="4096" max="4096" width="11.7109375" style="51" customWidth="1"/>
    <col min="4097" max="4097" width="12.7109375" style="51" customWidth="1"/>
    <col min="4098" max="4098" width="16.7109375" style="51" customWidth="1"/>
    <col min="4099" max="4099" width="13.5703125" style="51" customWidth="1"/>
    <col min="4100" max="4346" width="9.140625" style="51"/>
    <col min="4347" max="4347" width="5.7109375" style="51" customWidth="1"/>
    <col min="4348" max="4348" width="8.7109375" style="51" customWidth="1"/>
    <col min="4349" max="4349" width="12.7109375" style="51" customWidth="1"/>
    <col min="4350" max="4350" width="60.7109375" style="51" customWidth="1"/>
    <col min="4351" max="4351" width="4.7109375" style="51" customWidth="1"/>
    <col min="4352" max="4352" width="11.7109375" style="51" customWidth="1"/>
    <col min="4353" max="4353" width="12.7109375" style="51" customWidth="1"/>
    <col min="4354" max="4354" width="16.7109375" style="51" customWidth="1"/>
    <col min="4355" max="4355" width="13.5703125" style="51" customWidth="1"/>
    <col min="4356" max="4602" width="9.140625" style="51"/>
    <col min="4603" max="4603" width="5.7109375" style="51" customWidth="1"/>
    <col min="4604" max="4604" width="8.7109375" style="51" customWidth="1"/>
    <col min="4605" max="4605" width="12.7109375" style="51" customWidth="1"/>
    <col min="4606" max="4606" width="60.7109375" style="51" customWidth="1"/>
    <col min="4607" max="4607" width="4.7109375" style="51" customWidth="1"/>
    <col min="4608" max="4608" width="11.7109375" style="51" customWidth="1"/>
    <col min="4609" max="4609" width="12.7109375" style="51" customWidth="1"/>
    <col min="4610" max="4610" width="16.7109375" style="51" customWidth="1"/>
    <col min="4611" max="4611" width="13.5703125" style="51" customWidth="1"/>
    <col min="4612" max="4858" width="9.140625" style="51"/>
    <col min="4859" max="4859" width="5.7109375" style="51" customWidth="1"/>
    <col min="4860" max="4860" width="8.7109375" style="51" customWidth="1"/>
    <col min="4861" max="4861" width="12.7109375" style="51" customWidth="1"/>
    <col min="4862" max="4862" width="60.7109375" style="51" customWidth="1"/>
    <col min="4863" max="4863" width="4.7109375" style="51" customWidth="1"/>
    <col min="4864" max="4864" width="11.7109375" style="51" customWidth="1"/>
    <col min="4865" max="4865" width="12.7109375" style="51" customWidth="1"/>
    <col min="4866" max="4866" width="16.7109375" style="51" customWidth="1"/>
    <col min="4867" max="4867" width="13.5703125" style="51" customWidth="1"/>
    <col min="4868" max="5114" width="9.140625" style="51"/>
    <col min="5115" max="5115" width="5.7109375" style="51" customWidth="1"/>
    <col min="5116" max="5116" width="8.7109375" style="51" customWidth="1"/>
    <col min="5117" max="5117" width="12.7109375" style="51" customWidth="1"/>
    <col min="5118" max="5118" width="60.7109375" style="51" customWidth="1"/>
    <col min="5119" max="5119" width="4.7109375" style="51" customWidth="1"/>
    <col min="5120" max="5120" width="11.7109375" style="51" customWidth="1"/>
    <col min="5121" max="5121" width="12.7109375" style="51" customWidth="1"/>
    <col min="5122" max="5122" width="16.7109375" style="51" customWidth="1"/>
    <col min="5123" max="5123" width="13.5703125" style="51" customWidth="1"/>
    <col min="5124" max="5370" width="9.140625" style="51"/>
    <col min="5371" max="5371" width="5.7109375" style="51" customWidth="1"/>
    <col min="5372" max="5372" width="8.7109375" style="51" customWidth="1"/>
    <col min="5373" max="5373" width="12.7109375" style="51" customWidth="1"/>
    <col min="5374" max="5374" width="60.7109375" style="51" customWidth="1"/>
    <col min="5375" max="5375" width="4.7109375" style="51" customWidth="1"/>
    <col min="5376" max="5376" width="11.7109375" style="51" customWidth="1"/>
    <col min="5377" max="5377" width="12.7109375" style="51" customWidth="1"/>
    <col min="5378" max="5378" width="16.7109375" style="51" customWidth="1"/>
    <col min="5379" max="5379" width="13.5703125" style="51" customWidth="1"/>
    <col min="5380" max="5626" width="9.140625" style="51"/>
    <col min="5627" max="5627" width="5.7109375" style="51" customWidth="1"/>
    <col min="5628" max="5628" width="8.7109375" style="51" customWidth="1"/>
    <col min="5629" max="5629" width="12.7109375" style="51" customWidth="1"/>
    <col min="5630" max="5630" width="60.7109375" style="51" customWidth="1"/>
    <col min="5631" max="5631" width="4.7109375" style="51" customWidth="1"/>
    <col min="5632" max="5632" width="11.7109375" style="51" customWidth="1"/>
    <col min="5633" max="5633" width="12.7109375" style="51" customWidth="1"/>
    <col min="5634" max="5634" width="16.7109375" style="51" customWidth="1"/>
    <col min="5635" max="5635" width="13.5703125" style="51" customWidth="1"/>
    <col min="5636" max="5882" width="9.140625" style="51"/>
    <col min="5883" max="5883" width="5.7109375" style="51" customWidth="1"/>
    <col min="5884" max="5884" width="8.7109375" style="51" customWidth="1"/>
    <col min="5885" max="5885" width="12.7109375" style="51" customWidth="1"/>
    <col min="5886" max="5886" width="60.7109375" style="51" customWidth="1"/>
    <col min="5887" max="5887" width="4.7109375" style="51" customWidth="1"/>
    <col min="5888" max="5888" width="11.7109375" style="51" customWidth="1"/>
    <col min="5889" max="5889" width="12.7109375" style="51" customWidth="1"/>
    <col min="5890" max="5890" width="16.7109375" style="51" customWidth="1"/>
    <col min="5891" max="5891" width="13.5703125" style="51" customWidth="1"/>
    <col min="5892" max="6138" width="9.140625" style="51"/>
    <col min="6139" max="6139" width="5.7109375" style="51" customWidth="1"/>
    <col min="6140" max="6140" width="8.7109375" style="51" customWidth="1"/>
    <col min="6141" max="6141" width="12.7109375" style="51" customWidth="1"/>
    <col min="6142" max="6142" width="60.7109375" style="51" customWidth="1"/>
    <col min="6143" max="6143" width="4.7109375" style="51" customWidth="1"/>
    <col min="6144" max="6144" width="11.7109375" style="51" customWidth="1"/>
    <col min="6145" max="6145" width="12.7109375" style="51" customWidth="1"/>
    <col min="6146" max="6146" width="16.7109375" style="51" customWidth="1"/>
    <col min="6147" max="6147" width="13.5703125" style="51" customWidth="1"/>
    <col min="6148" max="6394" width="9.140625" style="51"/>
    <col min="6395" max="6395" width="5.7109375" style="51" customWidth="1"/>
    <col min="6396" max="6396" width="8.7109375" style="51" customWidth="1"/>
    <col min="6397" max="6397" width="12.7109375" style="51" customWidth="1"/>
    <col min="6398" max="6398" width="60.7109375" style="51" customWidth="1"/>
    <col min="6399" max="6399" width="4.7109375" style="51" customWidth="1"/>
    <col min="6400" max="6400" width="11.7109375" style="51" customWidth="1"/>
    <col min="6401" max="6401" width="12.7109375" style="51" customWidth="1"/>
    <col min="6402" max="6402" width="16.7109375" style="51" customWidth="1"/>
    <col min="6403" max="6403" width="13.5703125" style="51" customWidth="1"/>
    <col min="6404" max="6650" width="9.140625" style="51"/>
    <col min="6651" max="6651" width="5.7109375" style="51" customWidth="1"/>
    <col min="6652" max="6652" width="8.7109375" style="51" customWidth="1"/>
    <col min="6653" max="6653" width="12.7109375" style="51" customWidth="1"/>
    <col min="6654" max="6654" width="60.7109375" style="51" customWidth="1"/>
    <col min="6655" max="6655" width="4.7109375" style="51" customWidth="1"/>
    <col min="6656" max="6656" width="11.7109375" style="51" customWidth="1"/>
    <col min="6657" max="6657" width="12.7109375" style="51" customWidth="1"/>
    <col min="6658" max="6658" width="16.7109375" style="51" customWidth="1"/>
    <col min="6659" max="6659" width="13.5703125" style="51" customWidth="1"/>
    <col min="6660" max="6906" width="9.140625" style="51"/>
    <col min="6907" max="6907" width="5.7109375" style="51" customWidth="1"/>
    <col min="6908" max="6908" width="8.7109375" style="51" customWidth="1"/>
    <col min="6909" max="6909" width="12.7109375" style="51" customWidth="1"/>
    <col min="6910" max="6910" width="60.7109375" style="51" customWidth="1"/>
    <col min="6911" max="6911" width="4.7109375" style="51" customWidth="1"/>
    <col min="6912" max="6912" width="11.7109375" style="51" customWidth="1"/>
    <col min="6913" max="6913" width="12.7109375" style="51" customWidth="1"/>
    <col min="6914" max="6914" width="16.7109375" style="51" customWidth="1"/>
    <col min="6915" max="6915" width="13.5703125" style="51" customWidth="1"/>
    <col min="6916" max="7162" width="9.140625" style="51"/>
    <col min="7163" max="7163" width="5.7109375" style="51" customWidth="1"/>
    <col min="7164" max="7164" width="8.7109375" style="51" customWidth="1"/>
    <col min="7165" max="7165" width="12.7109375" style="51" customWidth="1"/>
    <col min="7166" max="7166" width="60.7109375" style="51" customWidth="1"/>
    <col min="7167" max="7167" width="4.7109375" style="51" customWidth="1"/>
    <col min="7168" max="7168" width="11.7109375" style="51" customWidth="1"/>
    <col min="7169" max="7169" width="12.7109375" style="51" customWidth="1"/>
    <col min="7170" max="7170" width="16.7109375" style="51" customWidth="1"/>
    <col min="7171" max="7171" width="13.5703125" style="51" customWidth="1"/>
    <col min="7172" max="7418" width="9.140625" style="51"/>
    <col min="7419" max="7419" width="5.7109375" style="51" customWidth="1"/>
    <col min="7420" max="7420" width="8.7109375" style="51" customWidth="1"/>
    <col min="7421" max="7421" width="12.7109375" style="51" customWidth="1"/>
    <col min="7422" max="7422" width="60.7109375" style="51" customWidth="1"/>
    <col min="7423" max="7423" width="4.7109375" style="51" customWidth="1"/>
    <col min="7424" max="7424" width="11.7109375" style="51" customWidth="1"/>
    <col min="7425" max="7425" width="12.7109375" style="51" customWidth="1"/>
    <col min="7426" max="7426" width="16.7109375" style="51" customWidth="1"/>
    <col min="7427" max="7427" width="13.5703125" style="51" customWidth="1"/>
    <col min="7428" max="7674" width="9.140625" style="51"/>
    <col min="7675" max="7675" width="5.7109375" style="51" customWidth="1"/>
    <col min="7676" max="7676" width="8.7109375" style="51" customWidth="1"/>
    <col min="7677" max="7677" width="12.7109375" style="51" customWidth="1"/>
    <col min="7678" max="7678" width="60.7109375" style="51" customWidth="1"/>
    <col min="7679" max="7679" width="4.7109375" style="51" customWidth="1"/>
    <col min="7680" max="7680" width="11.7109375" style="51" customWidth="1"/>
    <col min="7681" max="7681" width="12.7109375" style="51" customWidth="1"/>
    <col min="7682" max="7682" width="16.7109375" style="51" customWidth="1"/>
    <col min="7683" max="7683" width="13.5703125" style="51" customWidth="1"/>
    <col min="7684" max="7930" width="9.140625" style="51"/>
    <col min="7931" max="7931" width="5.7109375" style="51" customWidth="1"/>
    <col min="7932" max="7932" width="8.7109375" style="51" customWidth="1"/>
    <col min="7933" max="7933" width="12.7109375" style="51" customWidth="1"/>
    <col min="7934" max="7934" width="60.7109375" style="51" customWidth="1"/>
    <col min="7935" max="7935" width="4.7109375" style="51" customWidth="1"/>
    <col min="7936" max="7936" width="11.7109375" style="51" customWidth="1"/>
    <col min="7937" max="7937" width="12.7109375" style="51" customWidth="1"/>
    <col min="7938" max="7938" width="16.7109375" style="51" customWidth="1"/>
    <col min="7939" max="7939" width="13.5703125" style="51" customWidth="1"/>
    <col min="7940" max="8186" width="9.140625" style="51"/>
    <col min="8187" max="8187" width="5.7109375" style="51" customWidth="1"/>
    <col min="8188" max="8188" width="8.7109375" style="51" customWidth="1"/>
    <col min="8189" max="8189" width="12.7109375" style="51" customWidth="1"/>
    <col min="8190" max="8190" width="60.7109375" style="51" customWidth="1"/>
    <col min="8191" max="8191" width="4.7109375" style="51" customWidth="1"/>
    <col min="8192" max="8192" width="11.7109375" style="51" customWidth="1"/>
    <col min="8193" max="8193" width="12.7109375" style="51" customWidth="1"/>
    <col min="8194" max="8194" width="16.7109375" style="51" customWidth="1"/>
    <col min="8195" max="8195" width="13.5703125" style="51" customWidth="1"/>
    <col min="8196" max="8442" width="9.140625" style="51"/>
    <col min="8443" max="8443" width="5.7109375" style="51" customWidth="1"/>
    <col min="8444" max="8444" width="8.7109375" style="51" customWidth="1"/>
    <col min="8445" max="8445" width="12.7109375" style="51" customWidth="1"/>
    <col min="8446" max="8446" width="60.7109375" style="51" customWidth="1"/>
    <col min="8447" max="8447" width="4.7109375" style="51" customWidth="1"/>
    <col min="8448" max="8448" width="11.7109375" style="51" customWidth="1"/>
    <col min="8449" max="8449" width="12.7109375" style="51" customWidth="1"/>
    <col min="8450" max="8450" width="16.7109375" style="51" customWidth="1"/>
    <col min="8451" max="8451" width="13.5703125" style="51" customWidth="1"/>
    <col min="8452" max="8698" width="9.140625" style="51"/>
    <col min="8699" max="8699" width="5.7109375" style="51" customWidth="1"/>
    <col min="8700" max="8700" width="8.7109375" style="51" customWidth="1"/>
    <col min="8701" max="8701" width="12.7109375" style="51" customWidth="1"/>
    <col min="8702" max="8702" width="60.7109375" style="51" customWidth="1"/>
    <col min="8703" max="8703" width="4.7109375" style="51" customWidth="1"/>
    <col min="8704" max="8704" width="11.7109375" style="51" customWidth="1"/>
    <col min="8705" max="8705" width="12.7109375" style="51" customWidth="1"/>
    <col min="8706" max="8706" width="16.7109375" style="51" customWidth="1"/>
    <col min="8707" max="8707" width="13.5703125" style="51" customWidth="1"/>
    <col min="8708" max="8954" width="9.140625" style="51"/>
    <col min="8955" max="8955" width="5.7109375" style="51" customWidth="1"/>
    <col min="8956" max="8956" width="8.7109375" style="51" customWidth="1"/>
    <col min="8957" max="8957" width="12.7109375" style="51" customWidth="1"/>
    <col min="8958" max="8958" width="60.7109375" style="51" customWidth="1"/>
    <col min="8959" max="8959" width="4.7109375" style="51" customWidth="1"/>
    <col min="8960" max="8960" width="11.7109375" style="51" customWidth="1"/>
    <col min="8961" max="8961" width="12.7109375" style="51" customWidth="1"/>
    <col min="8962" max="8962" width="16.7109375" style="51" customWidth="1"/>
    <col min="8963" max="8963" width="13.5703125" style="51" customWidth="1"/>
    <col min="8964" max="9210" width="9.140625" style="51"/>
    <col min="9211" max="9211" width="5.7109375" style="51" customWidth="1"/>
    <col min="9212" max="9212" width="8.7109375" style="51" customWidth="1"/>
    <col min="9213" max="9213" width="12.7109375" style="51" customWidth="1"/>
    <col min="9214" max="9214" width="60.7109375" style="51" customWidth="1"/>
    <col min="9215" max="9215" width="4.7109375" style="51" customWidth="1"/>
    <col min="9216" max="9216" width="11.7109375" style="51" customWidth="1"/>
    <col min="9217" max="9217" width="12.7109375" style="51" customWidth="1"/>
    <col min="9218" max="9218" width="16.7109375" style="51" customWidth="1"/>
    <col min="9219" max="9219" width="13.5703125" style="51" customWidth="1"/>
    <col min="9220" max="9466" width="9.140625" style="51"/>
    <col min="9467" max="9467" width="5.7109375" style="51" customWidth="1"/>
    <col min="9468" max="9468" width="8.7109375" style="51" customWidth="1"/>
    <col min="9469" max="9469" width="12.7109375" style="51" customWidth="1"/>
    <col min="9470" max="9470" width="60.7109375" style="51" customWidth="1"/>
    <col min="9471" max="9471" width="4.7109375" style="51" customWidth="1"/>
    <col min="9472" max="9472" width="11.7109375" style="51" customWidth="1"/>
    <col min="9473" max="9473" width="12.7109375" style="51" customWidth="1"/>
    <col min="9474" max="9474" width="16.7109375" style="51" customWidth="1"/>
    <col min="9475" max="9475" width="13.5703125" style="51" customWidth="1"/>
    <col min="9476" max="9722" width="9.140625" style="51"/>
    <col min="9723" max="9723" width="5.7109375" style="51" customWidth="1"/>
    <col min="9724" max="9724" width="8.7109375" style="51" customWidth="1"/>
    <col min="9725" max="9725" width="12.7109375" style="51" customWidth="1"/>
    <col min="9726" max="9726" width="60.7109375" style="51" customWidth="1"/>
    <col min="9727" max="9727" width="4.7109375" style="51" customWidth="1"/>
    <col min="9728" max="9728" width="11.7109375" style="51" customWidth="1"/>
    <col min="9729" max="9729" width="12.7109375" style="51" customWidth="1"/>
    <col min="9730" max="9730" width="16.7109375" style="51" customWidth="1"/>
    <col min="9731" max="9731" width="13.5703125" style="51" customWidth="1"/>
    <col min="9732" max="9978" width="9.140625" style="51"/>
    <col min="9979" max="9979" width="5.7109375" style="51" customWidth="1"/>
    <col min="9980" max="9980" width="8.7109375" style="51" customWidth="1"/>
    <col min="9981" max="9981" width="12.7109375" style="51" customWidth="1"/>
    <col min="9982" max="9982" width="60.7109375" style="51" customWidth="1"/>
    <col min="9983" max="9983" width="4.7109375" style="51" customWidth="1"/>
    <col min="9984" max="9984" width="11.7109375" style="51" customWidth="1"/>
    <col min="9985" max="9985" width="12.7109375" style="51" customWidth="1"/>
    <col min="9986" max="9986" width="16.7109375" style="51" customWidth="1"/>
    <col min="9987" max="9987" width="13.5703125" style="51" customWidth="1"/>
    <col min="9988" max="10234" width="9.140625" style="51"/>
    <col min="10235" max="10235" width="5.7109375" style="51" customWidth="1"/>
    <col min="10236" max="10236" width="8.7109375" style="51" customWidth="1"/>
    <col min="10237" max="10237" width="12.7109375" style="51" customWidth="1"/>
    <col min="10238" max="10238" width="60.7109375" style="51" customWidth="1"/>
    <col min="10239" max="10239" width="4.7109375" style="51" customWidth="1"/>
    <col min="10240" max="10240" width="11.7109375" style="51" customWidth="1"/>
    <col min="10241" max="10241" width="12.7109375" style="51" customWidth="1"/>
    <col min="10242" max="10242" width="16.7109375" style="51" customWidth="1"/>
    <col min="10243" max="10243" width="13.5703125" style="51" customWidth="1"/>
    <col min="10244" max="10490" width="9.140625" style="51"/>
    <col min="10491" max="10491" width="5.7109375" style="51" customWidth="1"/>
    <col min="10492" max="10492" width="8.7109375" style="51" customWidth="1"/>
    <col min="10493" max="10493" width="12.7109375" style="51" customWidth="1"/>
    <col min="10494" max="10494" width="60.7109375" style="51" customWidth="1"/>
    <col min="10495" max="10495" width="4.7109375" style="51" customWidth="1"/>
    <col min="10496" max="10496" width="11.7109375" style="51" customWidth="1"/>
    <col min="10497" max="10497" width="12.7109375" style="51" customWidth="1"/>
    <col min="10498" max="10498" width="16.7109375" style="51" customWidth="1"/>
    <col min="10499" max="10499" width="13.5703125" style="51" customWidth="1"/>
    <col min="10500" max="10746" width="9.140625" style="51"/>
    <col min="10747" max="10747" width="5.7109375" style="51" customWidth="1"/>
    <col min="10748" max="10748" width="8.7109375" style="51" customWidth="1"/>
    <col min="10749" max="10749" width="12.7109375" style="51" customWidth="1"/>
    <col min="10750" max="10750" width="60.7109375" style="51" customWidth="1"/>
    <col min="10751" max="10751" width="4.7109375" style="51" customWidth="1"/>
    <col min="10752" max="10752" width="11.7109375" style="51" customWidth="1"/>
    <col min="10753" max="10753" width="12.7109375" style="51" customWidth="1"/>
    <col min="10754" max="10754" width="16.7109375" style="51" customWidth="1"/>
    <col min="10755" max="10755" width="13.5703125" style="51" customWidth="1"/>
    <col min="10756" max="11002" width="9.140625" style="51"/>
    <col min="11003" max="11003" width="5.7109375" style="51" customWidth="1"/>
    <col min="11004" max="11004" width="8.7109375" style="51" customWidth="1"/>
    <col min="11005" max="11005" width="12.7109375" style="51" customWidth="1"/>
    <col min="11006" max="11006" width="60.7109375" style="51" customWidth="1"/>
    <col min="11007" max="11007" width="4.7109375" style="51" customWidth="1"/>
    <col min="11008" max="11008" width="11.7109375" style="51" customWidth="1"/>
    <col min="11009" max="11009" width="12.7109375" style="51" customWidth="1"/>
    <col min="11010" max="11010" width="16.7109375" style="51" customWidth="1"/>
    <col min="11011" max="11011" width="13.5703125" style="51" customWidth="1"/>
    <col min="11012" max="11258" width="9.140625" style="51"/>
    <col min="11259" max="11259" width="5.7109375" style="51" customWidth="1"/>
    <col min="11260" max="11260" width="8.7109375" style="51" customWidth="1"/>
    <col min="11261" max="11261" width="12.7109375" style="51" customWidth="1"/>
    <col min="11262" max="11262" width="60.7109375" style="51" customWidth="1"/>
    <col min="11263" max="11263" width="4.7109375" style="51" customWidth="1"/>
    <col min="11264" max="11264" width="11.7109375" style="51" customWidth="1"/>
    <col min="11265" max="11265" width="12.7109375" style="51" customWidth="1"/>
    <col min="11266" max="11266" width="16.7109375" style="51" customWidth="1"/>
    <col min="11267" max="11267" width="13.5703125" style="51" customWidth="1"/>
    <col min="11268" max="11514" width="9.140625" style="51"/>
    <col min="11515" max="11515" width="5.7109375" style="51" customWidth="1"/>
    <col min="11516" max="11516" width="8.7109375" style="51" customWidth="1"/>
    <col min="11517" max="11517" width="12.7109375" style="51" customWidth="1"/>
    <col min="11518" max="11518" width="60.7109375" style="51" customWidth="1"/>
    <col min="11519" max="11519" width="4.7109375" style="51" customWidth="1"/>
    <col min="11520" max="11520" width="11.7109375" style="51" customWidth="1"/>
    <col min="11521" max="11521" width="12.7109375" style="51" customWidth="1"/>
    <col min="11522" max="11522" width="16.7109375" style="51" customWidth="1"/>
    <col min="11523" max="11523" width="13.5703125" style="51" customWidth="1"/>
    <col min="11524" max="11770" width="9.140625" style="51"/>
    <col min="11771" max="11771" width="5.7109375" style="51" customWidth="1"/>
    <col min="11772" max="11772" width="8.7109375" style="51" customWidth="1"/>
    <col min="11773" max="11773" width="12.7109375" style="51" customWidth="1"/>
    <col min="11774" max="11774" width="60.7109375" style="51" customWidth="1"/>
    <col min="11775" max="11775" width="4.7109375" style="51" customWidth="1"/>
    <col min="11776" max="11776" width="11.7109375" style="51" customWidth="1"/>
    <col min="11777" max="11777" width="12.7109375" style="51" customWidth="1"/>
    <col min="11778" max="11778" width="16.7109375" style="51" customWidth="1"/>
    <col min="11779" max="11779" width="13.5703125" style="51" customWidth="1"/>
    <col min="11780" max="12026" width="9.140625" style="51"/>
    <col min="12027" max="12027" width="5.7109375" style="51" customWidth="1"/>
    <col min="12028" max="12028" width="8.7109375" style="51" customWidth="1"/>
    <col min="12029" max="12029" width="12.7109375" style="51" customWidth="1"/>
    <col min="12030" max="12030" width="60.7109375" style="51" customWidth="1"/>
    <col min="12031" max="12031" width="4.7109375" style="51" customWidth="1"/>
    <col min="12032" max="12032" width="11.7109375" style="51" customWidth="1"/>
    <col min="12033" max="12033" width="12.7109375" style="51" customWidth="1"/>
    <col min="12034" max="12034" width="16.7109375" style="51" customWidth="1"/>
    <col min="12035" max="12035" width="13.5703125" style="51" customWidth="1"/>
    <col min="12036" max="12282" width="9.140625" style="51"/>
    <col min="12283" max="12283" width="5.7109375" style="51" customWidth="1"/>
    <col min="12284" max="12284" width="8.7109375" style="51" customWidth="1"/>
    <col min="12285" max="12285" width="12.7109375" style="51" customWidth="1"/>
    <col min="12286" max="12286" width="60.7109375" style="51" customWidth="1"/>
    <col min="12287" max="12287" width="4.7109375" style="51" customWidth="1"/>
    <col min="12288" max="12288" width="11.7109375" style="51" customWidth="1"/>
    <col min="12289" max="12289" width="12.7109375" style="51" customWidth="1"/>
    <col min="12290" max="12290" width="16.7109375" style="51" customWidth="1"/>
    <col min="12291" max="12291" width="13.5703125" style="51" customWidth="1"/>
    <col min="12292" max="12538" width="9.140625" style="51"/>
    <col min="12539" max="12539" width="5.7109375" style="51" customWidth="1"/>
    <col min="12540" max="12540" width="8.7109375" style="51" customWidth="1"/>
    <col min="12541" max="12541" width="12.7109375" style="51" customWidth="1"/>
    <col min="12542" max="12542" width="60.7109375" style="51" customWidth="1"/>
    <col min="12543" max="12543" width="4.7109375" style="51" customWidth="1"/>
    <col min="12544" max="12544" width="11.7109375" style="51" customWidth="1"/>
    <col min="12545" max="12545" width="12.7109375" style="51" customWidth="1"/>
    <col min="12546" max="12546" width="16.7109375" style="51" customWidth="1"/>
    <col min="12547" max="12547" width="13.5703125" style="51" customWidth="1"/>
    <col min="12548" max="12794" width="9.140625" style="51"/>
    <col min="12795" max="12795" width="5.7109375" style="51" customWidth="1"/>
    <col min="12796" max="12796" width="8.7109375" style="51" customWidth="1"/>
    <col min="12797" max="12797" width="12.7109375" style="51" customWidth="1"/>
    <col min="12798" max="12798" width="60.7109375" style="51" customWidth="1"/>
    <col min="12799" max="12799" width="4.7109375" style="51" customWidth="1"/>
    <col min="12800" max="12800" width="11.7109375" style="51" customWidth="1"/>
    <col min="12801" max="12801" width="12.7109375" style="51" customWidth="1"/>
    <col min="12802" max="12802" width="16.7109375" style="51" customWidth="1"/>
    <col min="12803" max="12803" width="13.5703125" style="51" customWidth="1"/>
    <col min="12804" max="13050" width="9.140625" style="51"/>
    <col min="13051" max="13051" width="5.7109375" style="51" customWidth="1"/>
    <col min="13052" max="13052" width="8.7109375" style="51" customWidth="1"/>
    <col min="13053" max="13053" width="12.7109375" style="51" customWidth="1"/>
    <col min="13054" max="13054" width="60.7109375" style="51" customWidth="1"/>
    <col min="13055" max="13055" width="4.7109375" style="51" customWidth="1"/>
    <col min="13056" max="13056" width="11.7109375" style="51" customWidth="1"/>
    <col min="13057" max="13057" width="12.7109375" style="51" customWidth="1"/>
    <col min="13058" max="13058" width="16.7109375" style="51" customWidth="1"/>
    <col min="13059" max="13059" width="13.5703125" style="51" customWidth="1"/>
    <col min="13060" max="13306" width="9.140625" style="51"/>
    <col min="13307" max="13307" width="5.7109375" style="51" customWidth="1"/>
    <col min="13308" max="13308" width="8.7109375" style="51" customWidth="1"/>
    <col min="13309" max="13309" width="12.7109375" style="51" customWidth="1"/>
    <col min="13310" max="13310" width="60.7109375" style="51" customWidth="1"/>
    <col min="13311" max="13311" width="4.7109375" style="51" customWidth="1"/>
    <col min="13312" max="13312" width="11.7109375" style="51" customWidth="1"/>
    <col min="13313" max="13313" width="12.7109375" style="51" customWidth="1"/>
    <col min="13314" max="13314" width="16.7109375" style="51" customWidth="1"/>
    <col min="13315" max="13315" width="13.5703125" style="51" customWidth="1"/>
    <col min="13316" max="13562" width="9.140625" style="51"/>
    <col min="13563" max="13563" width="5.7109375" style="51" customWidth="1"/>
    <col min="13564" max="13564" width="8.7109375" style="51" customWidth="1"/>
    <col min="13565" max="13565" width="12.7109375" style="51" customWidth="1"/>
    <col min="13566" max="13566" width="60.7109375" style="51" customWidth="1"/>
    <col min="13567" max="13567" width="4.7109375" style="51" customWidth="1"/>
    <col min="13568" max="13568" width="11.7109375" style="51" customWidth="1"/>
    <col min="13569" max="13569" width="12.7109375" style="51" customWidth="1"/>
    <col min="13570" max="13570" width="16.7109375" style="51" customWidth="1"/>
    <col min="13571" max="13571" width="13.5703125" style="51" customWidth="1"/>
    <col min="13572" max="13818" width="9.140625" style="51"/>
    <col min="13819" max="13819" width="5.7109375" style="51" customWidth="1"/>
    <col min="13820" max="13820" width="8.7109375" style="51" customWidth="1"/>
    <col min="13821" max="13821" width="12.7109375" style="51" customWidth="1"/>
    <col min="13822" max="13822" width="60.7109375" style="51" customWidth="1"/>
    <col min="13823" max="13823" width="4.7109375" style="51" customWidth="1"/>
    <col min="13824" max="13824" width="11.7109375" style="51" customWidth="1"/>
    <col min="13825" max="13825" width="12.7109375" style="51" customWidth="1"/>
    <col min="13826" max="13826" width="16.7109375" style="51" customWidth="1"/>
    <col min="13827" max="13827" width="13.5703125" style="51" customWidth="1"/>
    <col min="13828" max="14074" width="9.140625" style="51"/>
    <col min="14075" max="14075" width="5.7109375" style="51" customWidth="1"/>
    <col min="14076" max="14076" width="8.7109375" style="51" customWidth="1"/>
    <col min="14077" max="14077" width="12.7109375" style="51" customWidth="1"/>
    <col min="14078" max="14078" width="60.7109375" style="51" customWidth="1"/>
    <col min="14079" max="14079" width="4.7109375" style="51" customWidth="1"/>
    <col min="14080" max="14080" width="11.7109375" style="51" customWidth="1"/>
    <col min="14081" max="14081" width="12.7109375" style="51" customWidth="1"/>
    <col min="14082" max="14082" width="16.7109375" style="51" customWidth="1"/>
    <col min="14083" max="14083" width="13.5703125" style="51" customWidth="1"/>
    <col min="14084" max="14330" width="9.140625" style="51"/>
    <col min="14331" max="14331" width="5.7109375" style="51" customWidth="1"/>
    <col min="14332" max="14332" width="8.7109375" style="51" customWidth="1"/>
    <col min="14333" max="14333" width="12.7109375" style="51" customWidth="1"/>
    <col min="14334" max="14334" width="60.7109375" style="51" customWidth="1"/>
    <col min="14335" max="14335" width="4.7109375" style="51" customWidth="1"/>
    <col min="14336" max="14336" width="11.7109375" style="51" customWidth="1"/>
    <col min="14337" max="14337" width="12.7109375" style="51" customWidth="1"/>
    <col min="14338" max="14338" width="16.7109375" style="51" customWidth="1"/>
    <col min="14339" max="14339" width="13.5703125" style="51" customWidth="1"/>
    <col min="14340" max="14586" width="9.140625" style="51"/>
    <col min="14587" max="14587" width="5.7109375" style="51" customWidth="1"/>
    <col min="14588" max="14588" width="8.7109375" style="51" customWidth="1"/>
    <col min="14589" max="14589" width="12.7109375" style="51" customWidth="1"/>
    <col min="14590" max="14590" width="60.7109375" style="51" customWidth="1"/>
    <col min="14591" max="14591" width="4.7109375" style="51" customWidth="1"/>
    <col min="14592" max="14592" width="11.7109375" style="51" customWidth="1"/>
    <col min="14593" max="14593" width="12.7109375" style="51" customWidth="1"/>
    <col min="14594" max="14594" width="16.7109375" style="51" customWidth="1"/>
    <col min="14595" max="14595" width="13.5703125" style="51" customWidth="1"/>
    <col min="14596" max="14842" width="9.140625" style="51"/>
    <col min="14843" max="14843" width="5.7109375" style="51" customWidth="1"/>
    <col min="14844" max="14844" width="8.7109375" style="51" customWidth="1"/>
    <col min="14845" max="14845" width="12.7109375" style="51" customWidth="1"/>
    <col min="14846" max="14846" width="60.7109375" style="51" customWidth="1"/>
    <col min="14847" max="14847" width="4.7109375" style="51" customWidth="1"/>
    <col min="14848" max="14848" width="11.7109375" style="51" customWidth="1"/>
    <col min="14849" max="14849" width="12.7109375" style="51" customWidth="1"/>
    <col min="14850" max="14850" width="16.7109375" style="51" customWidth="1"/>
    <col min="14851" max="14851" width="13.5703125" style="51" customWidth="1"/>
    <col min="14852" max="15098" width="9.140625" style="51"/>
    <col min="15099" max="15099" width="5.7109375" style="51" customWidth="1"/>
    <col min="15100" max="15100" width="8.7109375" style="51" customWidth="1"/>
    <col min="15101" max="15101" width="12.7109375" style="51" customWidth="1"/>
    <col min="15102" max="15102" width="60.7109375" style="51" customWidth="1"/>
    <col min="15103" max="15103" width="4.7109375" style="51" customWidth="1"/>
    <col min="15104" max="15104" width="11.7109375" style="51" customWidth="1"/>
    <col min="15105" max="15105" width="12.7109375" style="51" customWidth="1"/>
    <col min="15106" max="15106" width="16.7109375" style="51" customWidth="1"/>
    <col min="15107" max="15107" width="13.5703125" style="51" customWidth="1"/>
    <col min="15108" max="15354" width="9.140625" style="51"/>
    <col min="15355" max="15355" width="5.7109375" style="51" customWidth="1"/>
    <col min="15356" max="15356" width="8.7109375" style="51" customWidth="1"/>
    <col min="15357" max="15357" width="12.7109375" style="51" customWidth="1"/>
    <col min="15358" max="15358" width="60.7109375" style="51" customWidth="1"/>
    <col min="15359" max="15359" width="4.7109375" style="51" customWidth="1"/>
    <col min="15360" max="15360" width="11.7109375" style="51" customWidth="1"/>
    <col min="15361" max="15361" width="12.7109375" style="51" customWidth="1"/>
    <col min="15362" max="15362" width="16.7109375" style="51" customWidth="1"/>
    <col min="15363" max="15363" width="13.5703125" style="51" customWidth="1"/>
    <col min="15364" max="15610" width="9.140625" style="51"/>
    <col min="15611" max="15611" width="5.7109375" style="51" customWidth="1"/>
    <col min="15612" max="15612" width="8.7109375" style="51" customWidth="1"/>
    <col min="15613" max="15613" width="12.7109375" style="51" customWidth="1"/>
    <col min="15614" max="15614" width="60.7109375" style="51" customWidth="1"/>
    <col min="15615" max="15615" width="4.7109375" style="51" customWidth="1"/>
    <col min="15616" max="15616" width="11.7109375" style="51" customWidth="1"/>
    <col min="15617" max="15617" width="12.7109375" style="51" customWidth="1"/>
    <col min="15618" max="15618" width="16.7109375" style="51" customWidth="1"/>
    <col min="15619" max="15619" width="13.5703125" style="51" customWidth="1"/>
    <col min="15620" max="15866" width="9.140625" style="51"/>
    <col min="15867" max="15867" width="5.7109375" style="51" customWidth="1"/>
    <col min="15868" max="15868" width="8.7109375" style="51" customWidth="1"/>
    <col min="15869" max="15869" width="12.7109375" style="51" customWidth="1"/>
    <col min="15870" max="15870" width="60.7109375" style="51" customWidth="1"/>
    <col min="15871" max="15871" width="4.7109375" style="51" customWidth="1"/>
    <col min="15872" max="15872" width="11.7109375" style="51" customWidth="1"/>
    <col min="15873" max="15873" width="12.7109375" style="51" customWidth="1"/>
    <col min="15874" max="15874" width="16.7109375" style="51" customWidth="1"/>
    <col min="15875" max="15875" width="13.5703125" style="51" customWidth="1"/>
    <col min="15876" max="16122" width="9.140625" style="51"/>
    <col min="16123" max="16123" width="5.7109375" style="51" customWidth="1"/>
    <col min="16124" max="16124" width="8.7109375" style="51" customWidth="1"/>
    <col min="16125" max="16125" width="12.7109375" style="51" customWidth="1"/>
    <col min="16126" max="16126" width="60.7109375" style="51" customWidth="1"/>
    <col min="16127" max="16127" width="4.7109375" style="51" customWidth="1"/>
    <col min="16128" max="16128" width="11.7109375" style="51" customWidth="1"/>
    <col min="16129" max="16129" width="12.7109375" style="51" customWidth="1"/>
    <col min="16130" max="16130" width="16.7109375" style="51" customWidth="1"/>
    <col min="16131" max="16131" width="13.5703125" style="51" customWidth="1"/>
    <col min="16132" max="16384" width="9.140625" style="51"/>
  </cols>
  <sheetData>
    <row r="1" spans="1:9" s="6" customFormat="1" ht="13.5" thickBot="1">
      <c r="A1" s="254" t="s">
        <v>156</v>
      </c>
      <c r="B1" s="3"/>
      <c r="C1" s="7" t="s">
        <v>2</v>
      </c>
      <c r="D1" s="7"/>
      <c r="E1" s="3"/>
      <c r="F1" s="8"/>
      <c r="G1" s="8"/>
      <c r="H1" s="255" t="s">
        <v>276</v>
      </c>
    </row>
    <row r="2" spans="1:9" s="6" customFormat="1">
      <c r="A2" s="254"/>
      <c r="B2" s="3"/>
      <c r="C2" s="7"/>
      <c r="D2" s="7"/>
      <c r="E2" s="3"/>
      <c r="F2" s="8"/>
      <c r="G2" s="8"/>
      <c r="H2" s="7"/>
    </row>
    <row r="3" spans="1:9" s="6" customFormat="1">
      <c r="A3" s="254" t="s">
        <v>158</v>
      </c>
      <c r="B3" s="3"/>
      <c r="C3" s="7" t="s">
        <v>573</v>
      </c>
      <c r="D3" s="7"/>
      <c r="E3" s="3"/>
      <c r="F3" s="8"/>
      <c r="G3" s="8"/>
      <c r="H3" s="7"/>
    </row>
    <row r="4" spans="1:9" ht="12.75" customHeight="1">
      <c r="A4" s="65" t="s">
        <v>183</v>
      </c>
      <c r="B4" s="256"/>
      <c r="C4" s="1664" t="s">
        <v>574</v>
      </c>
      <c r="D4" s="1664"/>
      <c r="E4" s="1664"/>
      <c r="F4" s="1664"/>
      <c r="G4" s="1664"/>
      <c r="H4" s="1664"/>
      <c r="I4" s="1664"/>
    </row>
    <row r="5" spans="1:9" s="68" customFormat="1" ht="13.5" thickBot="1">
      <c r="A5" s="172"/>
      <c r="B5" s="124"/>
      <c r="C5" s="172"/>
      <c r="D5" s="172"/>
      <c r="E5" s="124"/>
      <c r="F5" s="172"/>
      <c r="G5" s="172"/>
      <c r="H5" s="172"/>
    </row>
    <row r="6" spans="1:9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563</v>
      </c>
      <c r="F9" s="53"/>
      <c r="G9" s="53"/>
      <c r="H9" s="80">
        <f>SUM(H11:H12)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5"/>
      <c r="C11" s="143" t="s">
        <v>425</v>
      </c>
      <c r="D11" s="140" t="s">
        <v>426</v>
      </c>
      <c r="E11" s="263" t="s">
        <v>188</v>
      </c>
      <c r="F11" s="264">
        <v>25</v>
      </c>
      <c r="G11" s="1253"/>
      <c r="H11" s="90">
        <f>ROUND(F11*G11,2)</f>
        <v>0</v>
      </c>
      <c r="I11" s="1253"/>
    </row>
    <row r="12" spans="1:9">
      <c r="A12" s="173" t="s">
        <v>177</v>
      </c>
      <c r="B12" s="85"/>
      <c r="C12" s="143" t="s">
        <v>360</v>
      </c>
      <c r="D12" s="140" t="s">
        <v>361</v>
      </c>
      <c r="E12" s="263" t="s">
        <v>188</v>
      </c>
      <c r="F12" s="264">
        <v>25</v>
      </c>
      <c r="G12" s="1253"/>
      <c r="H12" s="90">
        <f>ROUND(F12*G12,2)</f>
        <v>0</v>
      </c>
      <c r="I12" s="1253"/>
    </row>
    <row r="13" spans="1:9">
      <c r="A13" s="92"/>
      <c r="B13" s="100"/>
      <c r="C13" s="123"/>
      <c r="D13" s="115"/>
      <c r="E13" s="95"/>
      <c r="I13" s="96"/>
    </row>
    <row r="14" spans="1:9">
      <c r="A14" s="92"/>
      <c r="B14" s="137">
        <v>453156</v>
      </c>
      <c r="C14" s="75"/>
      <c r="D14" s="76" t="s">
        <v>373</v>
      </c>
      <c r="F14" s="53"/>
      <c r="G14" s="53"/>
      <c r="H14" s="80">
        <f>SUM(H16:H22)</f>
        <v>0</v>
      </c>
      <c r="I14" s="53"/>
    </row>
    <row r="15" spans="1:9">
      <c r="A15" s="92"/>
      <c r="B15" s="137"/>
      <c r="C15" s="75"/>
      <c r="D15" s="76"/>
      <c r="F15" s="53"/>
      <c r="G15" s="53"/>
      <c r="H15" s="53"/>
      <c r="I15" s="53"/>
    </row>
    <row r="16" spans="1:9">
      <c r="A16" s="173" t="s">
        <v>191</v>
      </c>
      <c r="B16" s="85"/>
      <c r="C16" s="143">
        <v>91090101</v>
      </c>
      <c r="D16" s="140" t="s">
        <v>572</v>
      </c>
      <c r="E16" s="263" t="s">
        <v>176</v>
      </c>
      <c r="F16" s="264">
        <v>100</v>
      </c>
      <c r="G16" s="1253"/>
      <c r="H16" s="90">
        <f>ROUND(F16*G16,2)</f>
        <v>0</v>
      </c>
      <c r="I16" s="1253"/>
    </row>
    <row r="17" spans="1:9">
      <c r="A17" s="173" t="s">
        <v>194</v>
      </c>
      <c r="B17" s="85"/>
      <c r="C17" s="143">
        <v>91190107</v>
      </c>
      <c r="D17" s="140" t="s">
        <v>569</v>
      </c>
      <c r="E17" s="263" t="s">
        <v>180</v>
      </c>
      <c r="F17" s="264">
        <v>9</v>
      </c>
      <c r="G17" s="1253"/>
      <c r="H17" s="90">
        <f t="shared" ref="H17:H22" si="0">ROUND(F17*G17,2)</f>
        <v>0</v>
      </c>
      <c r="I17" s="1253"/>
    </row>
    <row r="18" spans="1:9">
      <c r="A18" s="173" t="s">
        <v>198</v>
      </c>
      <c r="B18" s="85"/>
      <c r="C18" s="143">
        <v>91220702</v>
      </c>
      <c r="D18" s="140" t="s">
        <v>575</v>
      </c>
      <c r="E18" s="263" t="s">
        <v>180</v>
      </c>
      <c r="F18" s="264">
        <v>9</v>
      </c>
      <c r="G18" s="1253"/>
      <c r="H18" s="90">
        <f t="shared" si="0"/>
        <v>0</v>
      </c>
      <c r="I18" s="1253"/>
    </row>
    <row r="19" spans="1:9">
      <c r="A19" s="173" t="s">
        <v>201</v>
      </c>
      <c r="B19" s="85"/>
      <c r="C19" s="143">
        <v>91221001</v>
      </c>
      <c r="D19" s="140" t="s">
        <v>576</v>
      </c>
      <c r="E19" s="263" t="s">
        <v>176</v>
      </c>
      <c r="F19" s="264">
        <v>45</v>
      </c>
      <c r="G19" s="1253"/>
      <c r="H19" s="90">
        <f t="shared" si="0"/>
        <v>0</v>
      </c>
      <c r="I19" s="1253"/>
    </row>
    <row r="20" spans="1:9">
      <c r="A20" s="173" t="s">
        <v>204</v>
      </c>
      <c r="B20" s="85"/>
      <c r="C20" s="143">
        <v>91221201</v>
      </c>
      <c r="D20" s="140" t="s">
        <v>577</v>
      </c>
      <c r="E20" s="263" t="s">
        <v>176</v>
      </c>
      <c r="F20" s="264">
        <v>5</v>
      </c>
      <c r="G20" s="1253"/>
      <c r="H20" s="90">
        <f t="shared" si="0"/>
        <v>0</v>
      </c>
      <c r="I20" s="1253"/>
    </row>
    <row r="21" spans="1:9">
      <c r="A21" s="173" t="s">
        <v>207</v>
      </c>
      <c r="B21" s="85"/>
      <c r="C21" s="143">
        <v>91221401</v>
      </c>
      <c r="D21" s="140" t="s">
        <v>578</v>
      </c>
      <c r="E21" s="263" t="s">
        <v>180</v>
      </c>
      <c r="F21" s="264">
        <v>9</v>
      </c>
      <c r="G21" s="1253"/>
      <c r="H21" s="90">
        <f t="shared" si="0"/>
        <v>0</v>
      </c>
      <c r="I21" s="1253"/>
    </row>
    <row r="22" spans="1:9">
      <c r="A22" s="173" t="s">
        <v>209</v>
      </c>
      <c r="B22" s="85"/>
      <c r="C22" s="143">
        <v>91221501</v>
      </c>
      <c r="D22" s="140" t="s">
        <v>579</v>
      </c>
      <c r="E22" s="263" t="s">
        <v>180</v>
      </c>
      <c r="F22" s="264">
        <v>9</v>
      </c>
      <c r="G22" s="1253"/>
      <c r="H22" s="90">
        <f t="shared" si="0"/>
        <v>0</v>
      </c>
      <c r="I22" s="1253"/>
    </row>
    <row r="23" spans="1:9">
      <c r="A23" s="92"/>
      <c r="B23" s="100"/>
      <c r="C23" s="123"/>
      <c r="D23" s="115"/>
      <c r="E23" s="95"/>
    </row>
    <row r="24" spans="1:9" ht="15">
      <c r="A24" s="92"/>
      <c r="B24" s="95"/>
      <c r="C24" s="114"/>
      <c r="D24" s="103" t="s">
        <v>181</v>
      </c>
      <c r="E24" s="104"/>
      <c r="F24" s="105"/>
      <c r="G24" s="106"/>
      <c r="H24" s="107">
        <f>SUM(H9,H14)</f>
        <v>0</v>
      </c>
    </row>
    <row r="25" spans="1:9">
      <c r="A25" s="92"/>
      <c r="B25" s="108"/>
      <c r="C25" s="109"/>
      <c r="D25" s="110"/>
      <c r="E25" s="92"/>
    </row>
    <row r="26" spans="1:9">
      <c r="A26" s="92"/>
      <c r="B26" s="108"/>
      <c r="C26" s="109"/>
      <c r="E26" s="95"/>
    </row>
  </sheetData>
  <sheetProtection password="CC33" sheet="1" objects="1" scenarios="1"/>
  <mergeCells count="8">
    <mergeCell ref="C4:I4"/>
    <mergeCell ref="A6:C6"/>
    <mergeCell ref="D6:D7"/>
    <mergeCell ref="E6:E7"/>
    <mergeCell ref="F6:F7"/>
    <mergeCell ref="G6:G7"/>
    <mergeCell ref="H6:H7"/>
    <mergeCell ref="I6:I7"/>
  </mergeCells>
  <dataValidations count="1">
    <dataValidation type="decimal" operator="equal" allowBlank="1" showInputMessage="1" showErrorMessage="1" error="Neplatný počet desatinných miest" sqref="G11:G2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9">
    <tabColor rgb="FFFF99CC"/>
  </sheetPr>
  <dimension ref="A1:I24"/>
  <sheetViews>
    <sheetView view="pageBreakPreview" zoomScaleNormal="100" zoomScaleSheetLayoutView="100" workbookViewId="0">
      <selection activeCell="F27" sqref="F27"/>
    </sheetView>
  </sheetViews>
  <sheetFormatPr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249" width="9.140625" style="51"/>
    <col min="250" max="250" width="5.7109375" style="51" customWidth="1"/>
    <col min="251" max="251" width="8.7109375" style="51" customWidth="1"/>
    <col min="252" max="252" width="12.7109375" style="51" customWidth="1"/>
    <col min="253" max="253" width="60.7109375" style="51" customWidth="1"/>
    <col min="254" max="254" width="4.7109375" style="51" customWidth="1"/>
    <col min="255" max="255" width="11.7109375" style="51" customWidth="1"/>
    <col min="256" max="256" width="12.7109375" style="51" customWidth="1"/>
    <col min="257" max="257" width="16.7109375" style="51" customWidth="1"/>
    <col min="258" max="258" width="13.5703125" style="51" customWidth="1"/>
    <col min="259" max="505" width="9.140625" style="51"/>
    <col min="506" max="506" width="5.7109375" style="51" customWidth="1"/>
    <col min="507" max="507" width="8.7109375" style="51" customWidth="1"/>
    <col min="508" max="508" width="12.7109375" style="51" customWidth="1"/>
    <col min="509" max="509" width="60.7109375" style="51" customWidth="1"/>
    <col min="510" max="510" width="4.7109375" style="51" customWidth="1"/>
    <col min="511" max="511" width="11.7109375" style="51" customWidth="1"/>
    <col min="512" max="512" width="12.7109375" style="51" customWidth="1"/>
    <col min="513" max="513" width="16.7109375" style="51" customWidth="1"/>
    <col min="514" max="514" width="13.5703125" style="51" customWidth="1"/>
    <col min="515" max="761" width="9.140625" style="51"/>
    <col min="762" max="762" width="5.7109375" style="51" customWidth="1"/>
    <col min="763" max="763" width="8.7109375" style="51" customWidth="1"/>
    <col min="764" max="764" width="12.7109375" style="51" customWidth="1"/>
    <col min="765" max="765" width="60.7109375" style="51" customWidth="1"/>
    <col min="766" max="766" width="4.7109375" style="51" customWidth="1"/>
    <col min="767" max="767" width="11.7109375" style="51" customWidth="1"/>
    <col min="768" max="768" width="12.7109375" style="51" customWidth="1"/>
    <col min="769" max="769" width="16.7109375" style="51" customWidth="1"/>
    <col min="770" max="770" width="13.5703125" style="51" customWidth="1"/>
    <col min="771" max="1017" width="9.140625" style="51"/>
    <col min="1018" max="1018" width="5.7109375" style="51" customWidth="1"/>
    <col min="1019" max="1019" width="8.7109375" style="51" customWidth="1"/>
    <col min="1020" max="1020" width="12.7109375" style="51" customWidth="1"/>
    <col min="1021" max="1021" width="60.7109375" style="51" customWidth="1"/>
    <col min="1022" max="1022" width="4.7109375" style="51" customWidth="1"/>
    <col min="1023" max="1023" width="11.7109375" style="51" customWidth="1"/>
    <col min="1024" max="1024" width="12.7109375" style="51" customWidth="1"/>
    <col min="1025" max="1025" width="16.7109375" style="51" customWidth="1"/>
    <col min="1026" max="1026" width="13.5703125" style="51" customWidth="1"/>
    <col min="1027" max="1273" width="9.140625" style="51"/>
    <col min="1274" max="1274" width="5.7109375" style="51" customWidth="1"/>
    <col min="1275" max="1275" width="8.7109375" style="51" customWidth="1"/>
    <col min="1276" max="1276" width="12.7109375" style="51" customWidth="1"/>
    <col min="1277" max="1277" width="60.7109375" style="51" customWidth="1"/>
    <col min="1278" max="1278" width="4.7109375" style="51" customWidth="1"/>
    <col min="1279" max="1279" width="11.7109375" style="51" customWidth="1"/>
    <col min="1280" max="1280" width="12.7109375" style="51" customWidth="1"/>
    <col min="1281" max="1281" width="16.7109375" style="51" customWidth="1"/>
    <col min="1282" max="1282" width="13.5703125" style="51" customWidth="1"/>
    <col min="1283" max="1529" width="9.140625" style="51"/>
    <col min="1530" max="1530" width="5.7109375" style="51" customWidth="1"/>
    <col min="1531" max="1531" width="8.7109375" style="51" customWidth="1"/>
    <col min="1532" max="1532" width="12.7109375" style="51" customWidth="1"/>
    <col min="1533" max="1533" width="60.7109375" style="51" customWidth="1"/>
    <col min="1534" max="1534" width="4.7109375" style="51" customWidth="1"/>
    <col min="1535" max="1535" width="11.7109375" style="51" customWidth="1"/>
    <col min="1536" max="1536" width="12.7109375" style="51" customWidth="1"/>
    <col min="1537" max="1537" width="16.7109375" style="51" customWidth="1"/>
    <col min="1538" max="1538" width="13.5703125" style="51" customWidth="1"/>
    <col min="1539" max="1785" width="9.140625" style="51"/>
    <col min="1786" max="1786" width="5.7109375" style="51" customWidth="1"/>
    <col min="1787" max="1787" width="8.7109375" style="51" customWidth="1"/>
    <col min="1788" max="1788" width="12.7109375" style="51" customWidth="1"/>
    <col min="1789" max="1789" width="60.7109375" style="51" customWidth="1"/>
    <col min="1790" max="1790" width="4.7109375" style="51" customWidth="1"/>
    <col min="1791" max="1791" width="11.7109375" style="51" customWidth="1"/>
    <col min="1792" max="1792" width="12.7109375" style="51" customWidth="1"/>
    <col min="1793" max="1793" width="16.7109375" style="51" customWidth="1"/>
    <col min="1794" max="1794" width="13.5703125" style="51" customWidth="1"/>
    <col min="1795" max="2041" width="9.140625" style="51"/>
    <col min="2042" max="2042" width="5.7109375" style="51" customWidth="1"/>
    <col min="2043" max="2043" width="8.7109375" style="51" customWidth="1"/>
    <col min="2044" max="2044" width="12.7109375" style="51" customWidth="1"/>
    <col min="2045" max="2045" width="60.7109375" style="51" customWidth="1"/>
    <col min="2046" max="2046" width="4.7109375" style="51" customWidth="1"/>
    <col min="2047" max="2047" width="11.7109375" style="51" customWidth="1"/>
    <col min="2048" max="2048" width="12.7109375" style="51" customWidth="1"/>
    <col min="2049" max="2049" width="16.7109375" style="51" customWidth="1"/>
    <col min="2050" max="2050" width="13.5703125" style="51" customWidth="1"/>
    <col min="2051" max="2297" width="9.140625" style="51"/>
    <col min="2298" max="2298" width="5.7109375" style="51" customWidth="1"/>
    <col min="2299" max="2299" width="8.7109375" style="51" customWidth="1"/>
    <col min="2300" max="2300" width="12.7109375" style="51" customWidth="1"/>
    <col min="2301" max="2301" width="60.7109375" style="51" customWidth="1"/>
    <col min="2302" max="2302" width="4.7109375" style="51" customWidth="1"/>
    <col min="2303" max="2303" width="11.7109375" style="51" customWidth="1"/>
    <col min="2304" max="2304" width="12.7109375" style="51" customWidth="1"/>
    <col min="2305" max="2305" width="16.7109375" style="51" customWidth="1"/>
    <col min="2306" max="2306" width="13.5703125" style="51" customWidth="1"/>
    <col min="2307" max="2553" width="9.140625" style="51"/>
    <col min="2554" max="2554" width="5.7109375" style="51" customWidth="1"/>
    <col min="2555" max="2555" width="8.7109375" style="51" customWidth="1"/>
    <col min="2556" max="2556" width="12.7109375" style="51" customWidth="1"/>
    <col min="2557" max="2557" width="60.7109375" style="51" customWidth="1"/>
    <col min="2558" max="2558" width="4.7109375" style="51" customWidth="1"/>
    <col min="2559" max="2559" width="11.7109375" style="51" customWidth="1"/>
    <col min="2560" max="2560" width="12.7109375" style="51" customWidth="1"/>
    <col min="2561" max="2561" width="16.7109375" style="51" customWidth="1"/>
    <col min="2562" max="2562" width="13.5703125" style="51" customWidth="1"/>
    <col min="2563" max="2809" width="9.140625" style="51"/>
    <col min="2810" max="2810" width="5.7109375" style="51" customWidth="1"/>
    <col min="2811" max="2811" width="8.7109375" style="51" customWidth="1"/>
    <col min="2812" max="2812" width="12.7109375" style="51" customWidth="1"/>
    <col min="2813" max="2813" width="60.7109375" style="51" customWidth="1"/>
    <col min="2814" max="2814" width="4.7109375" style="51" customWidth="1"/>
    <col min="2815" max="2815" width="11.7109375" style="51" customWidth="1"/>
    <col min="2816" max="2816" width="12.7109375" style="51" customWidth="1"/>
    <col min="2817" max="2817" width="16.7109375" style="51" customWidth="1"/>
    <col min="2818" max="2818" width="13.5703125" style="51" customWidth="1"/>
    <col min="2819" max="3065" width="9.140625" style="51"/>
    <col min="3066" max="3066" width="5.7109375" style="51" customWidth="1"/>
    <col min="3067" max="3067" width="8.7109375" style="51" customWidth="1"/>
    <col min="3068" max="3068" width="12.7109375" style="51" customWidth="1"/>
    <col min="3069" max="3069" width="60.7109375" style="51" customWidth="1"/>
    <col min="3070" max="3070" width="4.7109375" style="51" customWidth="1"/>
    <col min="3071" max="3071" width="11.7109375" style="51" customWidth="1"/>
    <col min="3072" max="3072" width="12.7109375" style="51" customWidth="1"/>
    <col min="3073" max="3073" width="16.7109375" style="51" customWidth="1"/>
    <col min="3074" max="3074" width="13.5703125" style="51" customWidth="1"/>
    <col min="3075" max="3321" width="9.140625" style="51"/>
    <col min="3322" max="3322" width="5.7109375" style="51" customWidth="1"/>
    <col min="3323" max="3323" width="8.7109375" style="51" customWidth="1"/>
    <col min="3324" max="3324" width="12.7109375" style="51" customWidth="1"/>
    <col min="3325" max="3325" width="60.7109375" style="51" customWidth="1"/>
    <col min="3326" max="3326" width="4.7109375" style="51" customWidth="1"/>
    <col min="3327" max="3327" width="11.7109375" style="51" customWidth="1"/>
    <col min="3328" max="3328" width="12.7109375" style="51" customWidth="1"/>
    <col min="3329" max="3329" width="16.7109375" style="51" customWidth="1"/>
    <col min="3330" max="3330" width="13.5703125" style="51" customWidth="1"/>
    <col min="3331" max="3577" width="9.140625" style="51"/>
    <col min="3578" max="3578" width="5.7109375" style="51" customWidth="1"/>
    <col min="3579" max="3579" width="8.7109375" style="51" customWidth="1"/>
    <col min="3580" max="3580" width="12.7109375" style="51" customWidth="1"/>
    <col min="3581" max="3581" width="60.7109375" style="51" customWidth="1"/>
    <col min="3582" max="3582" width="4.7109375" style="51" customWidth="1"/>
    <col min="3583" max="3583" width="11.7109375" style="51" customWidth="1"/>
    <col min="3584" max="3584" width="12.7109375" style="51" customWidth="1"/>
    <col min="3585" max="3585" width="16.7109375" style="51" customWidth="1"/>
    <col min="3586" max="3586" width="13.5703125" style="51" customWidth="1"/>
    <col min="3587" max="3833" width="9.140625" style="51"/>
    <col min="3834" max="3834" width="5.7109375" style="51" customWidth="1"/>
    <col min="3835" max="3835" width="8.7109375" style="51" customWidth="1"/>
    <col min="3836" max="3836" width="12.7109375" style="51" customWidth="1"/>
    <col min="3837" max="3837" width="60.7109375" style="51" customWidth="1"/>
    <col min="3838" max="3838" width="4.7109375" style="51" customWidth="1"/>
    <col min="3839" max="3839" width="11.7109375" style="51" customWidth="1"/>
    <col min="3840" max="3840" width="12.7109375" style="51" customWidth="1"/>
    <col min="3841" max="3841" width="16.7109375" style="51" customWidth="1"/>
    <col min="3842" max="3842" width="13.5703125" style="51" customWidth="1"/>
    <col min="3843" max="4089" width="9.140625" style="51"/>
    <col min="4090" max="4090" width="5.7109375" style="51" customWidth="1"/>
    <col min="4091" max="4091" width="8.7109375" style="51" customWidth="1"/>
    <col min="4092" max="4092" width="12.7109375" style="51" customWidth="1"/>
    <col min="4093" max="4093" width="60.7109375" style="51" customWidth="1"/>
    <col min="4094" max="4094" width="4.7109375" style="51" customWidth="1"/>
    <col min="4095" max="4095" width="11.7109375" style="51" customWidth="1"/>
    <col min="4096" max="4096" width="12.7109375" style="51" customWidth="1"/>
    <col min="4097" max="4097" width="16.7109375" style="51" customWidth="1"/>
    <col min="4098" max="4098" width="13.5703125" style="51" customWidth="1"/>
    <col min="4099" max="4345" width="9.140625" style="51"/>
    <col min="4346" max="4346" width="5.7109375" style="51" customWidth="1"/>
    <col min="4347" max="4347" width="8.7109375" style="51" customWidth="1"/>
    <col min="4348" max="4348" width="12.7109375" style="51" customWidth="1"/>
    <col min="4349" max="4349" width="60.7109375" style="51" customWidth="1"/>
    <col min="4350" max="4350" width="4.7109375" style="51" customWidth="1"/>
    <col min="4351" max="4351" width="11.7109375" style="51" customWidth="1"/>
    <col min="4352" max="4352" width="12.7109375" style="51" customWidth="1"/>
    <col min="4353" max="4353" width="16.7109375" style="51" customWidth="1"/>
    <col min="4354" max="4354" width="13.5703125" style="51" customWidth="1"/>
    <col min="4355" max="4601" width="9.140625" style="51"/>
    <col min="4602" max="4602" width="5.7109375" style="51" customWidth="1"/>
    <col min="4603" max="4603" width="8.7109375" style="51" customWidth="1"/>
    <col min="4604" max="4604" width="12.7109375" style="51" customWidth="1"/>
    <col min="4605" max="4605" width="60.7109375" style="51" customWidth="1"/>
    <col min="4606" max="4606" width="4.7109375" style="51" customWidth="1"/>
    <col min="4607" max="4607" width="11.7109375" style="51" customWidth="1"/>
    <col min="4608" max="4608" width="12.7109375" style="51" customWidth="1"/>
    <col min="4609" max="4609" width="16.7109375" style="51" customWidth="1"/>
    <col min="4610" max="4610" width="13.5703125" style="51" customWidth="1"/>
    <col min="4611" max="4857" width="9.140625" style="51"/>
    <col min="4858" max="4858" width="5.7109375" style="51" customWidth="1"/>
    <col min="4859" max="4859" width="8.7109375" style="51" customWidth="1"/>
    <col min="4860" max="4860" width="12.7109375" style="51" customWidth="1"/>
    <col min="4861" max="4861" width="60.7109375" style="51" customWidth="1"/>
    <col min="4862" max="4862" width="4.7109375" style="51" customWidth="1"/>
    <col min="4863" max="4863" width="11.7109375" style="51" customWidth="1"/>
    <col min="4864" max="4864" width="12.7109375" style="51" customWidth="1"/>
    <col min="4865" max="4865" width="16.7109375" style="51" customWidth="1"/>
    <col min="4866" max="4866" width="13.5703125" style="51" customWidth="1"/>
    <col min="4867" max="5113" width="9.140625" style="51"/>
    <col min="5114" max="5114" width="5.7109375" style="51" customWidth="1"/>
    <col min="5115" max="5115" width="8.7109375" style="51" customWidth="1"/>
    <col min="5116" max="5116" width="12.7109375" style="51" customWidth="1"/>
    <col min="5117" max="5117" width="60.7109375" style="51" customWidth="1"/>
    <col min="5118" max="5118" width="4.7109375" style="51" customWidth="1"/>
    <col min="5119" max="5119" width="11.7109375" style="51" customWidth="1"/>
    <col min="5120" max="5120" width="12.7109375" style="51" customWidth="1"/>
    <col min="5121" max="5121" width="16.7109375" style="51" customWidth="1"/>
    <col min="5122" max="5122" width="13.5703125" style="51" customWidth="1"/>
    <col min="5123" max="5369" width="9.140625" style="51"/>
    <col min="5370" max="5370" width="5.7109375" style="51" customWidth="1"/>
    <col min="5371" max="5371" width="8.7109375" style="51" customWidth="1"/>
    <col min="5372" max="5372" width="12.7109375" style="51" customWidth="1"/>
    <col min="5373" max="5373" width="60.7109375" style="51" customWidth="1"/>
    <col min="5374" max="5374" width="4.7109375" style="51" customWidth="1"/>
    <col min="5375" max="5375" width="11.7109375" style="51" customWidth="1"/>
    <col min="5376" max="5376" width="12.7109375" style="51" customWidth="1"/>
    <col min="5377" max="5377" width="16.7109375" style="51" customWidth="1"/>
    <col min="5378" max="5378" width="13.5703125" style="51" customWidth="1"/>
    <col min="5379" max="5625" width="9.140625" style="51"/>
    <col min="5626" max="5626" width="5.7109375" style="51" customWidth="1"/>
    <col min="5627" max="5627" width="8.7109375" style="51" customWidth="1"/>
    <col min="5628" max="5628" width="12.7109375" style="51" customWidth="1"/>
    <col min="5629" max="5629" width="60.7109375" style="51" customWidth="1"/>
    <col min="5630" max="5630" width="4.7109375" style="51" customWidth="1"/>
    <col min="5631" max="5631" width="11.7109375" style="51" customWidth="1"/>
    <col min="5632" max="5632" width="12.7109375" style="51" customWidth="1"/>
    <col min="5633" max="5633" width="16.7109375" style="51" customWidth="1"/>
    <col min="5634" max="5634" width="13.5703125" style="51" customWidth="1"/>
    <col min="5635" max="5881" width="9.140625" style="51"/>
    <col min="5882" max="5882" width="5.7109375" style="51" customWidth="1"/>
    <col min="5883" max="5883" width="8.7109375" style="51" customWidth="1"/>
    <col min="5884" max="5884" width="12.7109375" style="51" customWidth="1"/>
    <col min="5885" max="5885" width="60.7109375" style="51" customWidth="1"/>
    <col min="5886" max="5886" width="4.7109375" style="51" customWidth="1"/>
    <col min="5887" max="5887" width="11.7109375" style="51" customWidth="1"/>
    <col min="5888" max="5888" width="12.7109375" style="51" customWidth="1"/>
    <col min="5889" max="5889" width="16.7109375" style="51" customWidth="1"/>
    <col min="5890" max="5890" width="13.5703125" style="51" customWidth="1"/>
    <col min="5891" max="6137" width="9.140625" style="51"/>
    <col min="6138" max="6138" width="5.7109375" style="51" customWidth="1"/>
    <col min="6139" max="6139" width="8.7109375" style="51" customWidth="1"/>
    <col min="6140" max="6140" width="12.7109375" style="51" customWidth="1"/>
    <col min="6141" max="6141" width="60.7109375" style="51" customWidth="1"/>
    <col min="6142" max="6142" width="4.7109375" style="51" customWidth="1"/>
    <col min="6143" max="6143" width="11.7109375" style="51" customWidth="1"/>
    <col min="6144" max="6144" width="12.7109375" style="51" customWidth="1"/>
    <col min="6145" max="6145" width="16.7109375" style="51" customWidth="1"/>
    <col min="6146" max="6146" width="13.5703125" style="51" customWidth="1"/>
    <col min="6147" max="6393" width="9.140625" style="51"/>
    <col min="6394" max="6394" width="5.7109375" style="51" customWidth="1"/>
    <col min="6395" max="6395" width="8.7109375" style="51" customWidth="1"/>
    <col min="6396" max="6396" width="12.7109375" style="51" customWidth="1"/>
    <col min="6397" max="6397" width="60.7109375" style="51" customWidth="1"/>
    <col min="6398" max="6398" width="4.7109375" style="51" customWidth="1"/>
    <col min="6399" max="6399" width="11.7109375" style="51" customWidth="1"/>
    <col min="6400" max="6400" width="12.7109375" style="51" customWidth="1"/>
    <col min="6401" max="6401" width="16.7109375" style="51" customWidth="1"/>
    <col min="6402" max="6402" width="13.5703125" style="51" customWidth="1"/>
    <col min="6403" max="6649" width="9.140625" style="51"/>
    <col min="6650" max="6650" width="5.7109375" style="51" customWidth="1"/>
    <col min="6651" max="6651" width="8.7109375" style="51" customWidth="1"/>
    <col min="6652" max="6652" width="12.7109375" style="51" customWidth="1"/>
    <col min="6653" max="6653" width="60.7109375" style="51" customWidth="1"/>
    <col min="6654" max="6654" width="4.7109375" style="51" customWidth="1"/>
    <col min="6655" max="6655" width="11.7109375" style="51" customWidth="1"/>
    <col min="6656" max="6656" width="12.7109375" style="51" customWidth="1"/>
    <col min="6657" max="6657" width="16.7109375" style="51" customWidth="1"/>
    <col min="6658" max="6658" width="13.5703125" style="51" customWidth="1"/>
    <col min="6659" max="6905" width="9.140625" style="51"/>
    <col min="6906" max="6906" width="5.7109375" style="51" customWidth="1"/>
    <col min="6907" max="6907" width="8.7109375" style="51" customWidth="1"/>
    <col min="6908" max="6908" width="12.7109375" style="51" customWidth="1"/>
    <col min="6909" max="6909" width="60.7109375" style="51" customWidth="1"/>
    <col min="6910" max="6910" width="4.7109375" style="51" customWidth="1"/>
    <col min="6911" max="6911" width="11.7109375" style="51" customWidth="1"/>
    <col min="6912" max="6912" width="12.7109375" style="51" customWidth="1"/>
    <col min="6913" max="6913" width="16.7109375" style="51" customWidth="1"/>
    <col min="6914" max="6914" width="13.5703125" style="51" customWidth="1"/>
    <col min="6915" max="7161" width="9.140625" style="51"/>
    <col min="7162" max="7162" width="5.7109375" style="51" customWidth="1"/>
    <col min="7163" max="7163" width="8.7109375" style="51" customWidth="1"/>
    <col min="7164" max="7164" width="12.7109375" style="51" customWidth="1"/>
    <col min="7165" max="7165" width="60.7109375" style="51" customWidth="1"/>
    <col min="7166" max="7166" width="4.7109375" style="51" customWidth="1"/>
    <col min="7167" max="7167" width="11.7109375" style="51" customWidth="1"/>
    <col min="7168" max="7168" width="12.7109375" style="51" customWidth="1"/>
    <col min="7169" max="7169" width="16.7109375" style="51" customWidth="1"/>
    <col min="7170" max="7170" width="13.5703125" style="51" customWidth="1"/>
    <col min="7171" max="7417" width="9.140625" style="51"/>
    <col min="7418" max="7418" width="5.7109375" style="51" customWidth="1"/>
    <col min="7419" max="7419" width="8.7109375" style="51" customWidth="1"/>
    <col min="7420" max="7420" width="12.7109375" style="51" customWidth="1"/>
    <col min="7421" max="7421" width="60.7109375" style="51" customWidth="1"/>
    <col min="7422" max="7422" width="4.7109375" style="51" customWidth="1"/>
    <col min="7423" max="7423" width="11.7109375" style="51" customWidth="1"/>
    <col min="7424" max="7424" width="12.7109375" style="51" customWidth="1"/>
    <col min="7425" max="7425" width="16.7109375" style="51" customWidth="1"/>
    <col min="7426" max="7426" width="13.5703125" style="51" customWidth="1"/>
    <col min="7427" max="7673" width="9.140625" style="51"/>
    <col min="7674" max="7674" width="5.7109375" style="51" customWidth="1"/>
    <col min="7675" max="7675" width="8.7109375" style="51" customWidth="1"/>
    <col min="7676" max="7676" width="12.7109375" style="51" customWidth="1"/>
    <col min="7677" max="7677" width="60.7109375" style="51" customWidth="1"/>
    <col min="7678" max="7678" width="4.7109375" style="51" customWidth="1"/>
    <col min="7679" max="7679" width="11.7109375" style="51" customWidth="1"/>
    <col min="7680" max="7680" width="12.7109375" style="51" customWidth="1"/>
    <col min="7681" max="7681" width="16.7109375" style="51" customWidth="1"/>
    <col min="7682" max="7682" width="13.5703125" style="51" customWidth="1"/>
    <col min="7683" max="7929" width="9.140625" style="51"/>
    <col min="7930" max="7930" width="5.7109375" style="51" customWidth="1"/>
    <col min="7931" max="7931" width="8.7109375" style="51" customWidth="1"/>
    <col min="7932" max="7932" width="12.7109375" style="51" customWidth="1"/>
    <col min="7933" max="7933" width="60.7109375" style="51" customWidth="1"/>
    <col min="7934" max="7934" width="4.7109375" style="51" customWidth="1"/>
    <col min="7935" max="7935" width="11.7109375" style="51" customWidth="1"/>
    <col min="7936" max="7936" width="12.7109375" style="51" customWidth="1"/>
    <col min="7937" max="7937" width="16.7109375" style="51" customWidth="1"/>
    <col min="7938" max="7938" width="13.5703125" style="51" customWidth="1"/>
    <col min="7939" max="8185" width="9.140625" style="51"/>
    <col min="8186" max="8186" width="5.7109375" style="51" customWidth="1"/>
    <col min="8187" max="8187" width="8.7109375" style="51" customWidth="1"/>
    <col min="8188" max="8188" width="12.7109375" style="51" customWidth="1"/>
    <col min="8189" max="8189" width="60.7109375" style="51" customWidth="1"/>
    <col min="8190" max="8190" width="4.7109375" style="51" customWidth="1"/>
    <col min="8191" max="8191" width="11.7109375" style="51" customWidth="1"/>
    <col min="8192" max="8192" width="12.7109375" style="51" customWidth="1"/>
    <col min="8193" max="8193" width="16.7109375" style="51" customWidth="1"/>
    <col min="8194" max="8194" width="13.5703125" style="51" customWidth="1"/>
    <col min="8195" max="8441" width="9.140625" style="51"/>
    <col min="8442" max="8442" width="5.7109375" style="51" customWidth="1"/>
    <col min="8443" max="8443" width="8.7109375" style="51" customWidth="1"/>
    <col min="8444" max="8444" width="12.7109375" style="51" customWidth="1"/>
    <col min="8445" max="8445" width="60.7109375" style="51" customWidth="1"/>
    <col min="8446" max="8446" width="4.7109375" style="51" customWidth="1"/>
    <col min="8447" max="8447" width="11.7109375" style="51" customWidth="1"/>
    <col min="8448" max="8448" width="12.7109375" style="51" customWidth="1"/>
    <col min="8449" max="8449" width="16.7109375" style="51" customWidth="1"/>
    <col min="8450" max="8450" width="13.5703125" style="51" customWidth="1"/>
    <col min="8451" max="8697" width="9.140625" style="51"/>
    <col min="8698" max="8698" width="5.7109375" style="51" customWidth="1"/>
    <col min="8699" max="8699" width="8.7109375" style="51" customWidth="1"/>
    <col min="8700" max="8700" width="12.7109375" style="51" customWidth="1"/>
    <col min="8701" max="8701" width="60.7109375" style="51" customWidth="1"/>
    <col min="8702" max="8702" width="4.7109375" style="51" customWidth="1"/>
    <col min="8703" max="8703" width="11.7109375" style="51" customWidth="1"/>
    <col min="8704" max="8704" width="12.7109375" style="51" customWidth="1"/>
    <col min="8705" max="8705" width="16.7109375" style="51" customWidth="1"/>
    <col min="8706" max="8706" width="13.5703125" style="51" customWidth="1"/>
    <col min="8707" max="8953" width="9.140625" style="51"/>
    <col min="8954" max="8954" width="5.7109375" style="51" customWidth="1"/>
    <col min="8955" max="8955" width="8.7109375" style="51" customWidth="1"/>
    <col min="8956" max="8956" width="12.7109375" style="51" customWidth="1"/>
    <col min="8957" max="8957" width="60.7109375" style="51" customWidth="1"/>
    <col min="8958" max="8958" width="4.7109375" style="51" customWidth="1"/>
    <col min="8959" max="8959" width="11.7109375" style="51" customWidth="1"/>
    <col min="8960" max="8960" width="12.7109375" style="51" customWidth="1"/>
    <col min="8961" max="8961" width="16.7109375" style="51" customWidth="1"/>
    <col min="8962" max="8962" width="13.5703125" style="51" customWidth="1"/>
    <col min="8963" max="9209" width="9.140625" style="51"/>
    <col min="9210" max="9210" width="5.7109375" style="51" customWidth="1"/>
    <col min="9211" max="9211" width="8.7109375" style="51" customWidth="1"/>
    <col min="9212" max="9212" width="12.7109375" style="51" customWidth="1"/>
    <col min="9213" max="9213" width="60.7109375" style="51" customWidth="1"/>
    <col min="9214" max="9214" width="4.7109375" style="51" customWidth="1"/>
    <col min="9215" max="9215" width="11.7109375" style="51" customWidth="1"/>
    <col min="9216" max="9216" width="12.7109375" style="51" customWidth="1"/>
    <col min="9217" max="9217" width="16.7109375" style="51" customWidth="1"/>
    <col min="9218" max="9218" width="13.5703125" style="51" customWidth="1"/>
    <col min="9219" max="9465" width="9.140625" style="51"/>
    <col min="9466" max="9466" width="5.7109375" style="51" customWidth="1"/>
    <col min="9467" max="9467" width="8.7109375" style="51" customWidth="1"/>
    <col min="9468" max="9468" width="12.7109375" style="51" customWidth="1"/>
    <col min="9469" max="9469" width="60.7109375" style="51" customWidth="1"/>
    <col min="9470" max="9470" width="4.7109375" style="51" customWidth="1"/>
    <col min="9471" max="9471" width="11.7109375" style="51" customWidth="1"/>
    <col min="9472" max="9472" width="12.7109375" style="51" customWidth="1"/>
    <col min="9473" max="9473" width="16.7109375" style="51" customWidth="1"/>
    <col min="9474" max="9474" width="13.5703125" style="51" customWidth="1"/>
    <col min="9475" max="9721" width="9.140625" style="51"/>
    <col min="9722" max="9722" width="5.7109375" style="51" customWidth="1"/>
    <col min="9723" max="9723" width="8.7109375" style="51" customWidth="1"/>
    <col min="9724" max="9724" width="12.7109375" style="51" customWidth="1"/>
    <col min="9725" max="9725" width="60.7109375" style="51" customWidth="1"/>
    <col min="9726" max="9726" width="4.7109375" style="51" customWidth="1"/>
    <col min="9727" max="9727" width="11.7109375" style="51" customWidth="1"/>
    <col min="9728" max="9728" width="12.7109375" style="51" customWidth="1"/>
    <col min="9729" max="9729" width="16.7109375" style="51" customWidth="1"/>
    <col min="9730" max="9730" width="13.5703125" style="51" customWidth="1"/>
    <col min="9731" max="9977" width="9.140625" style="51"/>
    <col min="9978" max="9978" width="5.7109375" style="51" customWidth="1"/>
    <col min="9979" max="9979" width="8.7109375" style="51" customWidth="1"/>
    <col min="9980" max="9980" width="12.7109375" style="51" customWidth="1"/>
    <col min="9981" max="9981" width="60.7109375" style="51" customWidth="1"/>
    <col min="9982" max="9982" width="4.7109375" style="51" customWidth="1"/>
    <col min="9983" max="9983" width="11.7109375" style="51" customWidth="1"/>
    <col min="9984" max="9984" width="12.7109375" style="51" customWidth="1"/>
    <col min="9985" max="9985" width="16.7109375" style="51" customWidth="1"/>
    <col min="9986" max="9986" width="13.5703125" style="51" customWidth="1"/>
    <col min="9987" max="10233" width="9.140625" style="51"/>
    <col min="10234" max="10234" width="5.7109375" style="51" customWidth="1"/>
    <col min="10235" max="10235" width="8.7109375" style="51" customWidth="1"/>
    <col min="10236" max="10236" width="12.7109375" style="51" customWidth="1"/>
    <col min="10237" max="10237" width="60.7109375" style="51" customWidth="1"/>
    <col min="10238" max="10238" width="4.7109375" style="51" customWidth="1"/>
    <col min="10239" max="10239" width="11.7109375" style="51" customWidth="1"/>
    <col min="10240" max="10240" width="12.7109375" style="51" customWidth="1"/>
    <col min="10241" max="10241" width="16.7109375" style="51" customWidth="1"/>
    <col min="10242" max="10242" width="13.5703125" style="51" customWidth="1"/>
    <col min="10243" max="10489" width="9.140625" style="51"/>
    <col min="10490" max="10490" width="5.7109375" style="51" customWidth="1"/>
    <col min="10491" max="10491" width="8.7109375" style="51" customWidth="1"/>
    <col min="10492" max="10492" width="12.7109375" style="51" customWidth="1"/>
    <col min="10493" max="10493" width="60.7109375" style="51" customWidth="1"/>
    <col min="10494" max="10494" width="4.7109375" style="51" customWidth="1"/>
    <col min="10495" max="10495" width="11.7109375" style="51" customWidth="1"/>
    <col min="10496" max="10496" width="12.7109375" style="51" customWidth="1"/>
    <col min="10497" max="10497" width="16.7109375" style="51" customWidth="1"/>
    <col min="10498" max="10498" width="13.5703125" style="51" customWidth="1"/>
    <col min="10499" max="10745" width="9.140625" style="51"/>
    <col min="10746" max="10746" width="5.7109375" style="51" customWidth="1"/>
    <col min="10747" max="10747" width="8.7109375" style="51" customWidth="1"/>
    <col min="10748" max="10748" width="12.7109375" style="51" customWidth="1"/>
    <col min="10749" max="10749" width="60.7109375" style="51" customWidth="1"/>
    <col min="10750" max="10750" width="4.7109375" style="51" customWidth="1"/>
    <col min="10751" max="10751" width="11.7109375" style="51" customWidth="1"/>
    <col min="10752" max="10752" width="12.7109375" style="51" customWidth="1"/>
    <col min="10753" max="10753" width="16.7109375" style="51" customWidth="1"/>
    <col min="10754" max="10754" width="13.5703125" style="51" customWidth="1"/>
    <col min="10755" max="11001" width="9.140625" style="51"/>
    <col min="11002" max="11002" width="5.7109375" style="51" customWidth="1"/>
    <col min="11003" max="11003" width="8.7109375" style="51" customWidth="1"/>
    <col min="11004" max="11004" width="12.7109375" style="51" customWidth="1"/>
    <col min="11005" max="11005" width="60.7109375" style="51" customWidth="1"/>
    <col min="11006" max="11006" width="4.7109375" style="51" customWidth="1"/>
    <col min="11007" max="11007" width="11.7109375" style="51" customWidth="1"/>
    <col min="11008" max="11008" width="12.7109375" style="51" customWidth="1"/>
    <col min="11009" max="11009" width="16.7109375" style="51" customWidth="1"/>
    <col min="11010" max="11010" width="13.5703125" style="51" customWidth="1"/>
    <col min="11011" max="11257" width="9.140625" style="51"/>
    <col min="11258" max="11258" width="5.7109375" style="51" customWidth="1"/>
    <col min="11259" max="11259" width="8.7109375" style="51" customWidth="1"/>
    <col min="11260" max="11260" width="12.7109375" style="51" customWidth="1"/>
    <col min="11261" max="11261" width="60.7109375" style="51" customWidth="1"/>
    <col min="11262" max="11262" width="4.7109375" style="51" customWidth="1"/>
    <col min="11263" max="11263" width="11.7109375" style="51" customWidth="1"/>
    <col min="11264" max="11264" width="12.7109375" style="51" customWidth="1"/>
    <col min="11265" max="11265" width="16.7109375" style="51" customWidth="1"/>
    <col min="11266" max="11266" width="13.5703125" style="51" customWidth="1"/>
    <col min="11267" max="11513" width="9.140625" style="51"/>
    <col min="11514" max="11514" width="5.7109375" style="51" customWidth="1"/>
    <col min="11515" max="11515" width="8.7109375" style="51" customWidth="1"/>
    <col min="11516" max="11516" width="12.7109375" style="51" customWidth="1"/>
    <col min="11517" max="11517" width="60.7109375" style="51" customWidth="1"/>
    <col min="11518" max="11518" width="4.7109375" style="51" customWidth="1"/>
    <col min="11519" max="11519" width="11.7109375" style="51" customWidth="1"/>
    <col min="11520" max="11520" width="12.7109375" style="51" customWidth="1"/>
    <col min="11521" max="11521" width="16.7109375" style="51" customWidth="1"/>
    <col min="11522" max="11522" width="13.5703125" style="51" customWidth="1"/>
    <col min="11523" max="11769" width="9.140625" style="51"/>
    <col min="11770" max="11770" width="5.7109375" style="51" customWidth="1"/>
    <col min="11771" max="11771" width="8.7109375" style="51" customWidth="1"/>
    <col min="11772" max="11772" width="12.7109375" style="51" customWidth="1"/>
    <col min="11773" max="11773" width="60.7109375" style="51" customWidth="1"/>
    <col min="11774" max="11774" width="4.7109375" style="51" customWidth="1"/>
    <col min="11775" max="11775" width="11.7109375" style="51" customWidth="1"/>
    <col min="11776" max="11776" width="12.7109375" style="51" customWidth="1"/>
    <col min="11777" max="11777" width="16.7109375" style="51" customWidth="1"/>
    <col min="11778" max="11778" width="13.5703125" style="51" customWidth="1"/>
    <col min="11779" max="12025" width="9.140625" style="51"/>
    <col min="12026" max="12026" width="5.7109375" style="51" customWidth="1"/>
    <col min="12027" max="12027" width="8.7109375" style="51" customWidth="1"/>
    <col min="12028" max="12028" width="12.7109375" style="51" customWidth="1"/>
    <col min="12029" max="12029" width="60.7109375" style="51" customWidth="1"/>
    <col min="12030" max="12030" width="4.7109375" style="51" customWidth="1"/>
    <col min="12031" max="12031" width="11.7109375" style="51" customWidth="1"/>
    <col min="12032" max="12032" width="12.7109375" style="51" customWidth="1"/>
    <col min="12033" max="12033" width="16.7109375" style="51" customWidth="1"/>
    <col min="12034" max="12034" width="13.5703125" style="51" customWidth="1"/>
    <col min="12035" max="12281" width="9.140625" style="51"/>
    <col min="12282" max="12282" width="5.7109375" style="51" customWidth="1"/>
    <col min="12283" max="12283" width="8.7109375" style="51" customWidth="1"/>
    <col min="12284" max="12284" width="12.7109375" style="51" customWidth="1"/>
    <col min="12285" max="12285" width="60.7109375" style="51" customWidth="1"/>
    <col min="12286" max="12286" width="4.7109375" style="51" customWidth="1"/>
    <col min="12287" max="12287" width="11.7109375" style="51" customWidth="1"/>
    <col min="12288" max="12288" width="12.7109375" style="51" customWidth="1"/>
    <col min="12289" max="12289" width="16.7109375" style="51" customWidth="1"/>
    <col min="12290" max="12290" width="13.5703125" style="51" customWidth="1"/>
    <col min="12291" max="12537" width="9.140625" style="51"/>
    <col min="12538" max="12538" width="5.7109375" style="51" customWidth="1"/>
    <col min="12539" max="12539" width="8.7109375" style="51" customWidth="1"/>
    <col min="12540" max="12540" width="12.7109375" style="51" customWidth="1"/>
    <col min="12541" max="12541" width="60.7109375" style="51" customWidth="1"/>
    <col min="12542" max="12542" width="4.7109375" style="51" customWidth="1"/>
    <col min="12543" max="12543" width="11.7109375" style="51" customWidth="1"/>
    <col min="12544" max="12544" width="12.7109375" style="51" customWidth="1"/>
    <col min="12545" max="12545" width="16.7109375" style="51" customWidth="1"/>
    <col min="12546" max="12546" width="13.5703125" style="51" customWidth="1"/>
    <col min="12547" max="12793" width="9.140625" style="51"/>
    <col min="12794" max="12794" width="5.7109375" style="51" customWidth="1"/>
    <col min="12795" max="12795" width="8.7109375" style="51" customWidth="1"/>
    <col min="12796" max="12796" width="12.7109375" style="51" customWidth="1"/>
    <col min="12797" max="12797" width="60.7109375" style="51" customWidth="1"/>
    <col min="12798" max="12798" width="4.7109375" style="51" customWidth="1"/>
    <col min="12799" max="12799" width="11.7109375" style="51" customWidth="1"/>
    <col min="12800" max="12800" width="12.7109375" style="51" customWidth="1"/>
    <col min="12801" max="12801" width="16.7109375" style="51" customWidth="1"/>
    <col min="12802" max="12802" width="13.5703125" style="51" customWidth="1"/>
    <col min="12803" max="13049" width="9.140625" style="51"/>
    <col min="13050" max="13050" width="5.7109375" style="51" customWidth="1"/>
    <col min="13051" max="13051" width="8.7109375" style="51" customWidth="1"/>
    <col min="13052" max="13052" width="12.7109375" style="51" customWidth="1"/>
    <col min="13053" max="13053" width="60.7109375" style="51" customWidth="1"/>
    <col min="13054" max="13054" width="4.7109375" style="51" customWidth="1"/>
    <col min="13055" max="13055" width="11.7109375" style="51" customWidth="1"/>
    <col min="13056" max="13056" width="12.7109375" style="51" customWidth="1"/>
    <col min="13057" max="13057" width="16.7109375" style="51" customWidth="1"/>
    <col min="13058" max="13058" width="13.5703125" style="51" customWidth="1"/>
    <col min="13059" max="13305" width="9.140625" style="51"/>
    <col min="13306" max="13306" width="5.7109375" style="51" customWidth="1"/>
    <col min="13307" max="13307" width="8.7109375" style="51" customWidth="1"/>
    <col min="13308" max="13308" width="12.7109375" style="51" customWidth="1"/>
    <col min="13309" max="13309" width="60.7109375" style="51" customWidth="1"/>
    <col min="13310" max="13310" width="4.7109375" style="51" customWidth="1"/>
    <col min="13311" max="13311" width="11.7109375" style="51" customWidth="1"/>
    <col min="13312" max="13312" width="12.7109375" style="51" customWidth="1"/>
    <col min="13313" max="13313" width="16.7109375" style="51" customWidth="1"/>
    <col min="13314" max="13314" width="13.5703125" style="51" customWidth="1"/>
    <col min="13315" max="13561" width="9.140625" style="51"/>
    <col min="13562" max="13562" width="5.7109375" style="51" customWidth="1"/>
    <col min="13563" max="13563" width="8.7109375" style="51" customWidth="1"/>
    <col min="13564" max="13564" width="12.7109375" style="51" customWidth="1"/>
    <col min="13565" max="13565" width="60.7109375" style="51" customWidth="1"/>
    <col min="13566" max="13566" width="4.7109375" style="51" customWidth="1"/>
    <col min="13567" max="13567" width="11.7109375" style="51" customWidth="1"/>
    <col min="13568" max="13568" width="12.7109375" style="51" customWidth="1"/>
    <col min="13569" max="13569" width="16.7109375" style="51" customWidth="1"/>
    <col min="13570" max="13570" width="13.5703125" style="51" customWidth="1"/>
    <col min="13571" max="13817" width="9.140625" style="51"/>
    <col min="13818" max="13818" width="5.7109375" style="51" customWidth="1"/>
    <col min="13819" max="13819" width="8.7109375" style="51" customWidth="1"/>
    <col min="13820" max="13820" width="12.7109375" style="51" customWidth="1"/>
    <col min="13821" max="13821" width="60.7109375" style="51" customWidth="1"/>
    <col min="13822" max="13822" width="4.7109375" style="51" customWidth="1"/>
    <col min="13823" max="13823" width="11.7109375" style="51" customWidth="1"/>
    <col min="13824" max="13824" width="12.7109375" style="51" customWidth="1"/>
    <col min="13825" max="13825" width="16.7109375" style="51" customWidth="1"/>
    <col min="13826" max="13826" width="13.5703125" style="51" customWidth="1"/>
    <col min="13827" max="14073" width="9.140625" style="51"/>
    <col min="14074" max="14074" width="5.7109375" style="51" customWidth="1"/>
    <col min="14075" max="14075" width="8.7109375" style="51" customWidth="1"/>
    <col min="14076" max="14076" width="12.7109375" style="51" customWidth="1"/>
    <col min="14077" max="14077" width="60.7109375" style="51" customWidth="1"/>
    <col min="14078" max="14078" width="4.7109375" style="51" customWidth="1"/>
    <col min="14079" max="14079" width="11.7109375" style="51" customWidth="1"/>
    <col min="14080" max="14080" width="12.7109375" style="51" customWidth="1"/>
    <col min="14081" max="14081" width="16.7109375" style="51" customWidth="1"/>
    <col min="14082" max="14082" width="13.5703125" style="51" customWidth="1"/>
    <col min="14083" max="14329" width="9.140625" style="51"/>
    <col min="14330" max="14330" width="5.7109375" style="51" customWidth="1"/>
    <col min="14331" max="14331" width="8.7109375" style="51" customWidth="1"/>
    <col min="14332" max="14332" width="12.7109375" style="51" customWidth="1"/>
    <col min="14333" max="14333" width="60.7109375" style="51" customWidth="1"/>
    <col min="14334" max="14334" width="4.7109375" style="51" customWidth="1"/>
    <col min="14335" max="14335" width="11.7109375" style="51" customWidth="1"/>
    <col min="14336" max="14336" width="12.7109375" style="51" customWidth="1"/>
    <col min="14337" max="14337" width="16.7109375" style="51" customWidth="1"/>
    <col min="14338" max="14338" width="13.5703125" style="51" customWidth="1"/>
    <col min="14339" max="14585" width="9.140625" style="51"/>
    <col min="14586" max="14586" width="5.7109375" style="51" customWidth="1"/>
    <col min="14587" max="14587" width="8.7109375" style="51" customWidth="1"/>
    <col min="14588" max="14588" width="12.7109375" style="51" customWidth="1"/>
    <col min="14589" max="14589" width="60.7109375" style="51" customWidth="1"/>
    <col min="14590" max="14590" width="4.7109375" style="51" customWidth="1"/>
    <col min="14591" max="14591" width="11.7109375" style="51" customWidth="1"/>
    <col min="14592" max="14592" width="12.7109375" style="51" customWidth="1"/>
    <col min="14593" max="14593" width="16.7109375" style="51" customWidth="1"/>
    <col min="14594" max="14594" width="13.5703125" style="51" customWidth="1"/>
    <col min="14595" max="14841" width="9.140625" style="51"/>
    <col min="14842" max="14842" width="5.7109375" style="51" customWidth="1"/>
    <col min="14843" max="14843" width="8.7109375" style="51" customWidth="1"/>
    <col min="14844" max="14844" width="12.7109375" style="51" customWidth="1"/>
    <col min="14845" max="14845" width="60.7109375" style="51" customWidth="1"/>
    <col min="14846" max="14846" width="4.7109375" style="51" customWidth="1"/>
    <col min="14847" max="14847" width="11.7109375" style="51" customWidth="1"/>
    <col min="14848" max="14848" width="12.7109375" style="51" customWidth="1"/>
    <col min="14849" max="14849" width="16.7109375" style="51" customWidth="1"/>
    <col min="14850" max="14850" width="13.5703125" style="51" customWidth="1"/>
    <col min="14851" max="15097" width="9.140625" style="51"/>
    <col min="15098" max="15098" width="5.7109375" style="51" customWidth="1"/>
    <col min="15099" max="15099" width="8.7109375" style="51" customWidth="1"/>
    <col min="15100" max="15100" width="12.7109375" style="51" customWidth="1"/>
    <col min="15101" max="15101" width="60.7109375" style="51" customWidth="1"/>
    <col min="15102" max="15102" width="4.7109375" style="51" customWidth="1"/>
    <col min="15103" max="15103" width="11.7109375" style="51" customWidth="1"/>
    <col min="15104" max="15104" width="12.7109375" style="51" customWidth="1"/>
    <col min="15105" max="15105" width="16.7109375" style="51" customWidth="1"/>
    <col min="15106" max="15106" width="13.5703125" style="51" customWidth="1"/>
    <col min="15107" max="15353" width="9.140625" style="51"/>
    <col min="15354" max="15354" width="5.7109375" style="51" customWidth="1"/>
    <col min="15355" max="15355" width="8.7109375" style="51" customWidth="1"/>
    <col min="15356" max="15356" width="12.7109375" style="51" customWidth="1"/>
    <col min="15357" max="15357" width="60.7109375" style="51" customWidth="1"/>
    <col min="15358" max="15358" width="4.7109375" style="51" customWidth="1"/>
    <col min="15359" max="15359" width="11.7109375" style="51" customWidth="1"/>
    <col min="15360" max="15360" width="12.7109375" style="51" customWidth="1"/>
    <col min="15361" max="15361" width="16.7109375" style="51" customWidth="1"/>
    <col min="15362" max="15362" width="13.5703125" style="51" customWidth="1"/>
    <col min="15363" max="15609" width="9.140625" style="51"/>
    <col min="15610" max="15610" width="5.7109375" style="51" customWidth="1"/>
    <col min="15611" max="15611" width="8.7109375" style="51" customWidth="1"/>
    <col min="15612" max="15612" width="12.7109375" style="51" customWidth="1"/>
    <col min="15613" max="15613" width="60.7109375" style="51" customWidth="1"/>
    <col min="15614" max="15614" width="4.7109375" style="51" customWidth="1"/>
    <col min="15615" max="15615" width="11.7109375" style="51" customWidth="1"/>
    <col min="15616" max="15616" width="12.7109375" style="51" customWidth="1"/>
    <col min="15617" max="15617" width="16.7109375" style="51" customWidth="1"/>
    <col min="15618" max="15618" width="13.5703125" style="51" customWidth="1"/>
    <col min="15619" max="15865" width="9.140625" style="51"/>
    <col min="15866" max="15866" width="5.7109375" style="51" customWidth="1"/>
    <col min="15867" max="15867" width="8.7109375" style="51" customWidth="1"/>
    <col min="15868" max="15868" width="12.7109375" style="51" customWidth="1"/>
    <col min="15869" max="15869" width="60.7109375" style="51" customWidth="1"/>
    <col min="15870" max="15870" width="4.7109375" style="51" customWidth="1"/>
    <col min="15871" max="15871" width="11.7109375" style="51" customWidth="1"/>
    <col min="15872" max="15872" width="12.7109375" style="51" customWidth="1"/>
    <col min="15873" max="15873" width="16.7109375" style="51" customWidth="1"/>
    <col min="15874" max="15874" width="13.5703125" style="51" customWidth="1"/>
    <col min="15875" max="16121" width="9.140625" style="51"/>
    <col min="16122" max="16122" width="5.7109375" style="51" customWidth="1"/>
    <col min="16123" max="16123" width="8.7109375" style="51" customWidth="1"/>
    <col min="16124" max="16124" width="12.7109375" style="51" customWidth="1"/>
    <col min="16125" max="16125" width="60.7109375" style="51" customWidth="1"/>
    <col min="16126" max="16126" width="4.7109375" style="51" customWidth="1"/>
    <col min="16127" max="16127" width="11.7109375" style="51" customWidth="1"/>
    <col min="16128" max="16128" width="12.7109375" style="51" customWidth="1"/>
    <col min="16129" max="16129" width="16.7109375" style="51" customWidth="1"/>
    <col min="16130" max="16130" width="13.5703125" style="51" customWidth="1"/>
    <col min="16131" max="16384" width="9.140625" style="51"/>
  </cols>
  <sheetData>
    <row r="1" spans="1:9" s="6" customFormat="1" ht="13.5" thickBot="1">
      <c r="A1" s="254" t="s">
        <v>156</v>
      </c>
      <c r="B1" s="3"/>
      <c r="C1" s="7" t="s">
        <v>2</v>
      </c>
      <c r="D1" s="7"/>
      <c r="E1" s="3"/>
      <c r="F1" s="8"/>
      <c r="G1" s="8"/>
      <c r="H1" s="255" t="s">
        <v>276</v>
      </c>
    </row>
    <row r="2" spans="1:9" s="6" customFormat="1">
      <c r="A2" s="254"/>
      <c r="B2" s="3"/>
      <c r="C2" s="7"/>
      <c r="D2" s="7"/>
      <c r="E2" s="3"/>
      <c r="F2" s="8"/>
      <c r="G2" s="8"/>
      <c r="H2" s="7"/>
    </row>
    <row r="3" spans="1:9" s="6" customFormat="1">
      <c r="A3" s="254" t="s">
        <v>158</v>
      </c>
      <c r="B3" s="3"/>
      <c r="C3" s="7" t="s">
        <v>580</v>
      </c>
      <c r="D3" s="7"/>
      <c r="E3" s="3"/>
      <c r="F3" s="8"/>
      <c r="G3" s="8"/>
      <c r="H3" s="7"/>
    </row>
    <row r="4" spans="1:9">
      <c r="A4" s="65" t="s">
        <v>183</v>
      </c>
      <c r="B4" s="256"/>
      <c r="C4" s="1664" t="s">
        <v>581</v>
      </c>
      <c r="D4" s="1717"/>
      <c r="E4" s="1717"/>
      <c r="F4" s="1717"/>
      <c r="G4" s="1717"/>
      <c r="H4" s="1717"/>
      <c r="I4" s="1717"/>
    </row>
    <row r="5" spans="1:9" s="68" customFormat="1" ht="13.5" thickBot="1">
      <c r="A5" s="172"/>
      <c r="B5" s="124"/>
      <c r="C5" s="172"/>
      <c r="D5" s="172"/>
      <c r="E5" s="124"/>
      <c r="F5" s="172"/>
      <c r="G5" s="172"/>
      <c r="H5" s="172"/>
    </row>
    <row r="6" spans="1:9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>
      <c r="A8" s="53"/>
      <c r="B8" s="70"/>
      <c r="C8" s="71"/>
      <c r="D8" s="71"/>
      <c r="F8" s="53"/>
      <c r="G8" s="53"/>
      <c r="H8" s="53"/>
    </row>
    <row r="9" spans="1:9">
      <c r="A9" s="53"/>
      <c r="B9" s="257">
        <v>451111</v>
      </c>
      <c r="C9" s="71"/>
      <c r="D9" s="258" t="s">
        <v>582</v>
      </c>
      <c r="F9" s="53"/>
      <c r="G9" s="53"/>
      <c r="H9" s="80">
        <f>SUM(H11:H12)</f>
        <v>0</v>
      </c>
    </row>
    <row r="10" spans="1:9">
      <c r="A10" s="53"/>
      <c r="B10" s="257"/>
      <c r="C10" s="71"/>
      <c r="D10" s="258"/>
      <c r="F10" s="53"/>
      <c r="G10" s="53"/>
      <c r="H10" s="53"/>
    </row>
    <row r="11" spans="1:9" ht="25.5">
      <c r="A11" s="249">
        <v>1</v>
      </c>
      <c r="B11" s="259"/>
      <c r="C11" s="260">
        <v>502034006</v>
      </c>
      <c r="D11" s="242" t="s">
        <v>583</v>
      </c>
      <c r="E11" s="249" t="s">
        <v>180</v>
      </c>
      <c r="F11" s="261">
        <v>2</v>
      </c>
      <c r="G11" s="1259"/>
      <c r="H11" s="261">
        <f>ROUND(F11*G11,2)</f>
        <v>0</v>
      </c>
      <c r="I11" s="1259"/>
    </row>
    <row r="12" spans="1:9">
      <c r="A12" s="53"/>
      <c r="B12" s="70"/>
      <c r="C12" s="71"/>
      <c r="D12" s="262"/>
      <c r="F12" s="53"/>
      <c r="G12" s="53"/>
      <c r="H12" s="53"/>
      <c r="I12" s="53"/>
    </row>
    <row r="13" spans="1:9">
      <c r="A13" s="92"/>
      <c r="B13" s="137">
        <v>451120</v>
      </c>
      <c r="C13" s="75"/>
      <c r="D13" s="76" t="s">
        <v>563</v>
      </c>
      <c r="F13" s="53"/>
      <c r="G13" s="53"/>
      <c r="H13" s="80">
        <f>SUM(H15:H16)</f>
        <v>0</v>
      </c>
      <c r="I13" s="53"/>
    </row>
    <row r="14" spans="1:9">
      <c r="A14" s="72"/>
      <c r="F14" s="53"/>
      <c r="G14" s="53"/>
      <c r="H14" s="53"/>
      <c r="I14" s="53"/>
    </row>
    <row r="15" spans="1:9">
      <c r="A15" s="173" t="s">
        <v>177</v>
      </c>
      <c r="B15" s="85"/>
      <c r="C15" s="143" t="s">
        <v>425</v>
      </c>
      <c r="D15" s="140" t="s">
        <v>426</v>
      </c>
      <c r="E15" s="263" t="s">
        <v>188</v>
      </c>
      <c r="F15" s="264">
        <v>4</v>
      </c>
      <c r="G15" s="1253"/>
      <c r="H15" s="90">
        <f>ROUND(F15*G15,2)</f>
        <v>0</v>
      </c>
      <c r="I15" s="1253"/>
    </row>
    <row r="16" spans="1:9">
      <c r="A16" s="173" t="s">
        <v>191</v>
      </c>
      <c r="B16" s="85"/>
      <c r="C16" s="143" t="s">
        <v>360</v>
      </c>
      <c r="D16" s="140" t="s">
        <v>361</v>
      </c>
      <c r="E16" s="263" t="s">
        <v>188</v>
      </c>
      <c r="F16" s="264">
        <v>4</v>
      </c>
      <c r="G16" s="1253"/>
      <c r="H16" s="90">
        <f>ROUND(F16*G16,2)</f>
        <v>0</v>
      </c>
      <c r="I16" s="1253"/>
    </row>
    <row r="17" spans="1:9">
      <c r="A17" s="92"/>
      <c r="B17" s="100"/>
      <c r="C17" s="123"/>
      <c r="D17" s="115"/>
      <c r="E17" s="95"/>
      <c r="I17" s="96"/>
    </row>
    <row r="18" spans="1:9">
      <c r="A18" s="92"/>
      <c r="B18" s="137">
        <v>453156</v>
      </c>
      <c r="C18" s="75"/>
      <c r="D18" s="76" t="s">
        <v>373</v>
      </c>
      <c r="F18" s="53"/>
      <c r="G18" s="53"/>
      <c r="H18" s="80">
        <f>SUM(H20:H20)</f>
        <v>0</v>
      </c>
      <c r="I18" s="53"/>
    </row>
    <row r="19" spans="1:9">
      <c r="A19" s="92"/>
      <c r="B19" s="137"/>
      <c r="C19" s="75"/>
      <c r="D19" s="76"/>
      <c r="F19" s="53"/>
      <c r="G19" s="53"/>
      <c r="H19" s="53"/>
      <c r="I19" s="53"/>
    </row>
    <row r="20" spans="1:9">
      <c r="A20" s="173" t="s">
        <v>198</v>
      </c>
      <c r="B20" s="85"/>
      <c r="C20" s="143">
        <v>91190107</v>
      </c>
      <c r="D20" s="140" t="s">
        <v>569</v>
      </c>
      <c r="E20" s="263" t="s">
        <v>180</v>
      </c>
      <c r="F20" s="264">
        <v>6</v>
      </c>
      <c r="G20" s="1253"/>
      <c r="H20" s="90">
        <f t="shared" ref="H20" si="0">ROUND(F20*G20,2)</f>
        <v>0</v>
      </c>
      <c r="I20" s="1253"/>
    </row>
    <row r="21" spans="1:9">
      <c r="A21" s="92"/>
      <c r="B21" s="100"/>
      <c r="C21" s="123"/>
      <c r="D21" s="115"/>
      <c r="E21" s="95"/>
    </row>
    <row r="22" spans="1:9" ht="15">
      <c r="A22" s="92"/>
      <c r="B22" s="95"/>
      <c r="C22" s="114"/>
      <c r="D22" s="103" t="s">
        <v>181</v>
      </c>
      <c r="E22" s="104"/>
      <c r="F22" s="105"/>
      <c r="G22" s="106"/>
      <c r="H22" s="107">
        <f>SUM(H9,H13,H18)</f>
        <v>0</v>
      </c>
    </row>
    <row r="23" spans="1:9">
      <c r="A23" s="92"/>
      <c r="B23" s="108"/>
      <c r="C23" s="109"/>
      <c r="D23" s="110"/>
      <c r="E23" s="92"/>
    </row>
    <row r="24" spans="1:9">
      <c r="A24" s="92"/>
      <c r="B24" s="108"/>
      <c r="C24" s="109"/>
      <c r="E24" s="95"/>
    </row>
  </sheetData>
  <sheetProtection password="CC33" sheet="1" objects="1" scenarios="1"/>
  <mergeCells count="8">
    <mergeCell ref="C4:I4"/>
    <mergeCell ref="A6:C6"/>
    <mergeCell ref="D6:D7"/>
    <mergeCell ref="E6:E7"/>
    <mergeCell ref="F6:F7"/>
    <mergeCell ref="G6:G7"/>
    <mergeCell ref="H6:H7"/>
    <mergeCell ref="I6:I7"/>
  </mergeCells>
  <dataValidations count="1">
    <dataValidation type="decimal" operator="equal" allowBlank="1" showInputMessage="1" showErrorMessage="1" error="Neplatný počet desatinných miest" sqref="G11:G2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0">
    <tabColor rgb="FFFF99CC"/>
  </sheetPr>
  <dimension ref="A1:I41"/>
  <sheetViews>
    <sheetView view="pageBreakPreview" zoomScaleNormal="115" zoomScaleSheetLayoutView="100" workbookViewId="0">
      <selection activeCell="G25" sqref="G25"/>
    </sheetView>
  </sheetViews>
  <sheetFormatPr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169" customFormat="1" ht="13.5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124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125</v>
      </c>
      <c r="D4" s="167"/>
      <c r="E4" s="170"/>
      <c r="F4" s="167"/>
      <c r="G4" s="167"/>
      <c r="H4" s="167"/>
    </row>
    <row r="5" spans="1:9" s="68" customFormat="1" ht="13.5" thickBot="1">
      <c r="A5" s="172"/>
      <c r="B5" s="124"/>
      <c r="C5" s="172"/>
      <c r="D5" s="172"/>
      <c r="E5" s="124"/>
      <c r="F5" s="172"/>
      <c r="G5" s="172"/>
      <c r="H5" s="172"/>
    </row>
    <row r="6" spans="1:9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185</v>
      </c>
      <c r="F9" s="53"/>
      <c r="G9" s="53"/>
      <c r="H9" s="80">
        <f>SUM(H11:H14)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4"/>
      <c r="C11" s="143" t="s">
        <v>425</v>
      </c>
      <c r="D11" s="140" t="s">
        <v>426</v>
      </c>
      <c r="E11" s="247" t="s">
        <v>188</v>
      </c>
      <c r="F11" s="248">
        <v>70</v>
      </c>
      <c r="G11" s="1253"/>
      <c r="H11" s="90">
        <f>ROUND(F11*G11,2)</f>
        <v>0</v>
      </c>
      <c r="I11" s="1253"/>
    </row>
    <row r="12" spans="1:9">
      <c r="A12" s="173" t="s">
        <v>177</v>
      </c>
      <c r="B12" s="84"/>
      <c r="C12" s="143" t="s">
        <v>186</v>
      </c>
      <c r="D12" s="140" t="s">
        <v>187</v>
      </c>
      <c r="E12" s="247" t="s">
        <v>188</v>
      </c>
      <c r="F12" s="248">
        <v>20</v>
      </c>
      <c r="G12" s="1253"/>
      <c r="H12" s="90">
        <f t="shared" ref="H12:H14" si="0">ROUND(F12*G12,2)</f>
        <v>0</v>
      </c>
      <c r="I12" s="1253"/>
    </row>
    <row r="13" spans="1:9">
      <c r="A13" s="173" t="s">
        <v>191</v>
      </c>
      <c r="B13" s="84"/>
      <c r="C13" s="143" t="s">
        <v>360</v>
      </c>
      <c r="D13" s="140" t="s">
        <v>361</v>
      </c>
      <c r="E13" s="247" t="s">
        <v>188</v>
      </c>
      <c r="F13" s="248">
        <v>90</v>
      </c>
      <c r="G13" s="1253"/>
      <c r="H13" s="90">
        <f t="shared" si="0"/>
        <v>0</v>
      </c>
      <c r="I13" s="1253"/>
    </row>
    <row r="14" spans="1:9">
      <c r="A14" s="173" t="s">
        <v>194</v>
      </c>
      <c r="B14" s="84"/>
      <c r="C14" s="143" t="s">
        <v>189</v>
      </c>
      <c r="D14" s="140" t="s">
        <v>377</v>
      </c>
      <c r="E14" s="247" t="s">
        <v>176</v>
      </c>
      <c r="F14" s="248">
        <v>40</v>
      </c>
      <c r="G14" s="1253"/>
      <c r="H14" s="90">
        <f t="shared" si="0"/>
        <v>0</v>
      </c>
      <c r="I14" s="1253"/>
    </row>
    <row r="15" spans="1:9">
      <c r="A15" s="92"/>
      <c r="B15" s="100"/>
      <c r="C15" s="123"/>
      <c r="D15" s="115"/>
      <c r="E15" s="95"/>
      <c r="I15" s="96"/>
    </row>
    <row r="16" spans="1:9">
      <c r="A16" s="92"/>
      <c r="B16" s="137">
        <v>452332</v>
      </c>
      <c r="C16" s="75"/>
      <c r="D16" s="76" t="s">
        <v>726</v>
      </c>
      <c r="F16" s="53"/>
      <c r="G16" s="53"/>
      <c r="H16" s="80">
        <f>SUM(H18)</f>
        <v>0</v>
      </c>
      <c r="I16" s="53"/>
    </row>
    <row r="17" spans="1:9">
      <c r="A17" s="92"/>
      <c r="B17" s="137"/>
      <c r="C17" s="75"/>
      <c r="D17" s="76"/>
      <c r="F17" s="53"/>
      <c r="G17" s="53"/>
      <c r="H17" s="53"/>
      <c r="I17" s="53"/>
    </row>
    <row r="18" spans="1:9" ht="25.5">
      <c r="A18" s="185">
        <v>5</v>
      </c>
      <c r="B18" s="85"/>
      <c r="C18" s="143" t="s">
        <v>472</v>
      </c>
      <c r="D18" s="140" t="s">
        <v>697</v>
      </c>
      <c r="E18" s="247" t="s">
        <v>197</v>
      </c>
      <c r="F18" s="248">
        <v>60</v>
      </c>
      <c r="G18" s="1253"/>
      <c r="H18" s="90">
        <f>ROUND(F18*G18,2)</f>
        <v>0</v>
      </c>
      <c r="I18" s="1253"/>
    </row>
    <row r="19" spans="1:9">
      <c r="A19" s="92"/>
      <c r="B19" s="100"/>
      <c r="C19" s="123"/>
      <c r="D19" s="115"/>
      <c r="E19" s="95"/>
      <c r="I19" s="96"/>
    </row>
    <row r="20" spans="1:9">
      <c r="A20" s="92"/>
      <c r="B20" s="137">
        <v>453156</v>
      </c>
      <c r="C20" s="75"/>
      <c r="D20" s="76" t="s">
        <v>373</v>
      </c>
      <c r="F20" s="53"/>
      <c r="G20" s="53"/>
      <c r="H20" s="80">
        <f>SUM(H22:H22)</f>
        <v>0</v>
      </c>
      <c r="I20" s="53"/>
    </row>
    <row r="21" spans="1:9">
      <c r="A21" s="92"/>
      <c r="B21" s="137"/>
      <c r="C21" s="75"/>
      <c r="D21" s="76"/>
      <c r="F21" s="53"/>
      <c r="G21" s="53"/>
      <c r="H21" s="80"/>
      <c r="I21" s="53"/>
    </row>
    <row r="22" spans="1:9">
      <c r="A22" s="185">
        <v>6</v>
      </c>
      <c r="B22" s="249"/>
      <c r="C22" s="140">
        <v>91090101</v>
      </c>
      <c r="D22" s="140" t="s">
        <v>1284</v>
      </c>
      <c r="E22" s="247" t="s">
        <v>176</v>
      </c>
      <c r="F22" s="248">
        <v>40</v>
      </c>
      <c r="G22" s="1253"/>
      <c r="H22" s="90">
        <f>ROUND(F22*G22,2)</f>
        <v>0</v>
      </c>
      <c r="I22" s="1253"/>
    </row>
    <row r="23" spans="1:9">
      <c r="A23" s="53"/>
      <c r="C23" s="250"/>
      <c r="D23" s="251"/>
      <c r="E23" s="252"/>
      <c r="F23" s="53"/>
      <c r="G23" s="53"/>
      <c r="H23" s="53"/>
    </row>
    <row r="24" spans="1:9" ht="15">
      <c r="A24" s="92"/>
      <c r="B24" s="95"/>
      <c r="C24" s="114"/>
      <c r="D24" s="103" t="s">
        <v>181</v>
      </c>
      <c r="F24" s="105"/>
      <c r="G24" s="106"/>
      <c r="H24" s="107">
        <f>SUM(H9,H16,H20,)</f>
        <v>0</v>
      </c>
    </row>
    <row r="25" spans="1:9">
      <c r="A25" s="53"/>
      <c r="D25" s="253"/>
      <c r="F25" s="53"/>
      <c r="G25" s="53"/>
      <c r="H25" s="53"/>
    </row>
    <row r="26" spans="1:9">
      <c r="A26" s="53"/>
      <c r="F26" s="53"/>
      <c r="G26" s="53"/>
      <c r="H26" s="53"/>
    </row>
    <row r="27" spans="1:9">
      <c r="A27" s="53"/>
      <c r="F27" s="53"/>
      <c r="G27" s="53"/>
      <c r="H27" s="53"/>
    </row>
    <row r="28" spans="1:9">
      <c r="A28" s="53"/>
      <c r="F28" s="53"/>
      <c r="G28" s="53"/>
      <c r="H28" s="53"/>
    </row>
    <row r="29" spans="1:9">
      <c r="A29" s="53"/>
      <c r="F29" s="53"/>
      <c r="G29" s="53"/>
      <c r="H29" s="53"/>
    </row>
    <row r="30" spans="1:9">
      <c r="A30" s="53"/>
      <c r="F30" s="53"/>
      <c r="G30" s="53"/>
      <c r="H30" s="53"/>
    </row>
    <row r="31" spans="1:9">
      <c r="A31" s="53"/>
      <c r="F31" s="53"/>
      <c r="G31" s="53"/>
      <c r="H31" s="53"/>
    </row>
    <row r="32" spans="1:9">
      <c r="A32" s="53"/>
      <c r="F32" s="53"/>
      <c r="G32" s="53"/>
      <c r="H32" s="53"/>
      <c r="I32" s="53"/>
    </row>
    <row r="33" spans="1:9">
      <c r="F33" s="53"/>
      <c r="G33" s="53"/>
      <c r="H33" s="53"/>
      <c r="I33" s="53"/>
    </row>
    <row r="34" spans="1:9">
      <c r="A34" s="92"/>
      <c r="F34" s="53"/>
      <c r="G34" s="53"/>
      <c r="H34" s="53"/>
      <c r="I34" s="53"/>
    </row>
    <row r="35" spans="1:9">
      <c r="A35" s="92"/>
      <c r="F35" s="53"/>
      <c r="G35" s="53"/>
      <c r="H35" s="53"/>
      <c r="I35" s="53"/>
    </row>
    <row r="36" spans="1:9">
      <c r="F36" s="53"/>
      <c r="G36" s="53"/>
      <c r="H36" s="53"/>
      <c r="I36" s="53"/>
    </row>
    <row r="37" spans="1:9">
      <c r="F37" s="53"/>
      <c r="G37" s="53"/>
      <c r="H37" s="53"/>
      <c r="I37" s="53"/>
    </row>
    <row r="38" spans="1:9">
      <c r="F38" s="53"/>
      <c r="G38" s="53"/>
      <c r="H38" s="53"/>
      <c r="I38" s="53"/>
    </row>
    <row r="39" spans="1:9">
      <c r="F39" s="53"/>
      <c r="G39" s="53"/>
      <c r="H39" s="53"/>
      <c r="I39" s="53"/>
    </row>
    <row r="40" spans="1:9">
      <c r="F40" s="53"/>
      <c r="G40" s="53"/>
      <c r="H40" s="53"/>
      <c r="I40" s="53"/>
    </row>
    <row r="41" spans="1:9">
      <c r="F41" s="53"/>
      <c r="G41" s="53"/>
      <c r="H41" s="53"/>
      <c r="I41" s="53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2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1">
    <tabColor rgb="FFFFFF99"/>
  </sheetPr>
  <dimension ref="A1:I134"/>
  <sheetViews>
    <sheetView view="pageBreakPreview" topLeftCell="A25" zoomScale="85" zoomScaleNormal="90" zoomScaleSheetLayoutView="85" workbookViewId="0">
      <selection activeCell="F31" sqref="F31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451</v>
      </c>
      <c r="D3" s="132"/>
      <c r="E3" s="131"/>
      <c r="F3" s="133"/>
      <c r="G3" s="133"/>
      <c r="H3" s="132"/>
    </row>
    <row r="4" spans="1:9" ht="25.5" customHeight="1">
      <c r="A4" s="65" t="s">
        <v>183</v>
      </c>
      <c r="B4" s="135"/>
      <c r="C4" s="1718" t="s">
        <v>452</v>
      </c>
      <c r="D4" s="1718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451111</v>
      </c>
      <c r="C9" s="75"/>
      <c r="D9" s="76" t="s">
        <v>553</v>
      </c>
      <c r="E9" s="77"/>
      <c r="F9" s="78"/>
      <c r="G9" s="79"/>
      <c r="H9" s="80">
        <f>SUM(H11:H15)</f>
        <v>0</v>
      </c>
    </row>
    <row r="10" spans="1:9" s="81" customFormat="1" ht="13.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24">
      <c r="A11" s="173" t="s">
        <v>173</v>
      </c>
      <c r="B11" s="85"/>
      <c r="C11" s="143" t="s">
        <v>453</v>
      </c>
      <c r="D11" s="1502" t="s">
        <v>454</v>
      </c>
      <c r="E11" s="1503" t="s">
        <v>176</v>
      </c>
      <c r="F11" s="1504">
        <v>192</v>
      </c>
      <c r="G11" s="1232"/>
      <c r="H11" s="90">
        <f>ROUND(F11*G11,2)</f>
        <v>0</v>
      </c>
      <c r="I11" s="1232"/>
    </row>
    <row r="12" spans="1:9" ht="24">
      <c r="A12" s="173" t="s">
        <v>177</v>
      </c>
      <c r="B12" s="85"/>
      <c r="C12" s="143" t="s">
        <v>455</v>
      </c>
      <c r="D12" s="1502" t="s">
        <v>456</v>
      </c>
      <c r="E12" s="1503" t="s">
        <v>197</v>
      </c>
      <c r="F12" s="1504">
        <v>49.6</v>
      </c>
      <c r="G12" s="1232"/>
      <c r="H12" s="90">
        <f t="shared" ref="H12:H15" si="0">ROUND(F12*G12,2)</f>
        <v>0</v>
      </c>
      <c r="I12" s="1232"/>
    </row>
    <row r="13" spans="1:9" ht="24">
      <c r="A13" s="173" t="s">
        <v>191</v>
      </c>
      <c r="B13" s="85"/>
      <c r="C13" s="1505" t="s">
        <v>457</v>
      </c>
      <c r="D13" s="1502" t="s">
        <v>458</v>
      </c>
      <c r="E13" s="1503" t="s">
        <v>197</v>
      </c>
      <c r="F13" s="1504">
        <v>29.8</v>
      </c>
      <c r="G13" s="1232"/>
      <c r="H13" s="90">
        <f t="shared" si="0"/>
        <v>0</v>
      </c>
      <c r="I13" s="1232"/>
    </row>
    <row r="14" spans="1:9" s="81" customFormat="1" ht="24">
      <c r="A14" s="173" t="s">
        <v>194</v>
      </c>
      <c r="B14" s="85"/>
      <c r="C14" s="1505" t="s">
        <v>457</v>
      </c>
      <c r="D14" s="1502" t="s">
        <v>459</v>
      </c>
      <c r="E14" s="1503" t="s">
        <v>197</v>
      </c>
      <c r="F14" s="1504">
        <v>19.8</v>
      </c>
      <c r="G14" s="1232"/>
      <c r="H14" s="90">
        <f t="shared" si="0"/>
        <v>0</v>
      </c>
      <c r="I14" s="1232"/>
    </row>
    <row r="15" spans="1:9" ht="12.75">
      <c r="A15" s="173" t="s">
        <v>198</v>
      </c>
      <c r="B15" s="85"/>
      <c r="C15" s="143" t="s">
        <v>460</v>
      </c>
      <c r="D15" s="1502" t="s">
        <v>461</v>
      </c>
      <c r="E15" s="1503" t="s">
        <v>462</v>
      </c>
      <c r="F15" s="1504">
        <v>14.9</v>
      </c>
      <c r="G15" s="1232"/>
      <c r="H15" s="90">
        <f t="shared" si="0"/>
        <v>0</v>
      </c>
      <c r="I15" s="1232"/>
    </row>
    <row r="16" spans="1:9" ht="12.75">
      <c r="A16" s="92"/>
      <c r="B16" s="100"/>
      <c r="C16" s="123"/>
      <c r="D16" s="115"/>
      <c r="E16" s="95"/>
      <c r="I16" s="96"/>
    </row>
    <row r="17" spans="1:9" ht="12.75">
      <c r="A17" s="92"/>
      <c r="B17" s="137">
        <v>451120</v>
      </c>
      <c r="C17" s="75"/>
      <c r="D17" s="76" t="s">
        <v>185</v>
      </c>
      <c r="F17" s="53"/>
      <c r="G17" s="53"/>
      <c r="H17" s="80">
        <f>SUM(H19:H22)</f>
        <v>0</v>
      </c>
      <c r="I17" s="53"/>
    </row>
    <row r="18" spans="1:9" ht="12.75">
      <c r="A18" s="92"/>
      <c r="B18" s="137"/>
      <c r="C18" s="75"/>
      <c r="F18" s="53"/>
      <c r="G18" s="53"/>
      <c r="H18" s="53"/>
      <c r="I18" s="53"/>
    </row>
    <row r="19" spans="1:9" ht="12.75">
      <c r="A19" s="173" t="s">
        <v>211</v>
      </c>
      <c r="B19" s="85"/>
      <c r="C19" s="143" t="s">
        <v>186</v>
      </c>
      <c r="D19" s="1502" t="s">
        <v>463</v>
      </c>
      <c r="E19" s="1503" t="s">
        <v>188</v>
      </c>
      <c r="F19" s="1504">
        <v>162</v>
      </c>
      <c r="G19" s="1232"/>
      <c r="H19" s="90">
        <f>ROUND(F19*G19,2)</f>
        <v>0</v>
      </c>
      <c r="I19" s="1232"/>
    </row>
    <row r="20" spans="1:9" ht="24">
      <c r="A20" s="173" t="s">
        <v>213</v>
      </c>
      <c r="B20" s="85"/>
      <c r="C20" s="143" t="s">
        <v>360</v>
      </c>
      <c r="D20" s="1502" t="s">
        <v>464</v>
      </c>
      <c r="E20" s="1503" t="s">
        <v>188</v>
      </c>
      <c r="F20" s="1504">
        <v>162</v>
      </c>
      <c r="G20" s="1232"/>
      <c r="H20" s="90">
        <f t="shared" ref="H20:H21" si="1">ROUND(F20*G20,2)</f>
        <v>0</v>
      </c>
      <c r="I20" s="1232"/>
    </row>
    <row r="21" spans="1:9" ht="12.75">
      <c r="A21" s="173" t="s">
        <v>215</v>
      </c>
      <c r="B21" s="85"/>
      <c r="C21" s="143" t="s">
        <v>465</v>
      </c>
      <c r="D21" s="1502" t="s">
        <v>466</v>
      </c>
      <c r="E21" s="1503" t="s">
        <v>188</v>
      </c>
      <c r="F21" s="1504">
        <v>18.399999999999999</v>
      </c>
      <c r="G21" s="1232"/>
      <c r="H21" s="90">
        <f t="shared" si="1"/>
        <v>0</v>
      </c>
      <c r="I21" s="1232"/>
    </row>
    <row r="22" spans="1:9" ht="12.75">
      <c r="A22" s="173" t="s">
        <v>217</v>
      </c>
      <c r="B22" s="85"/>
      <c r="C22" s="143" t="s">
        <v>467</v>
      </c>
      <c r="D22" s="1502" t="s">
        <v>468</v>
      </c>
      <c r="E22" s="1503" t="s">
        <v>188</v>
      </c>
      <c r="F22" s="1504">
        <v>10.3</v>
      </c>
      <c r="G22" s="1232"/>
      <c r="H22" s="90">
        <f>ROUND(F22*G22,2)</f>
        <v>0</v>
      </c>
      <c r="I22" s="1232"/>
    </row>
    <row r="23" spans="1:9" ht="12.75">
      <c r="A23" s="92"/>
      <c r="B23" s="93"/>
      <c r="C23" s="209"/>
      <c r="D23" s="161"/>
      <c r="E23" s="95"/>
      <c r="G23" s="53"/>
      <c r="H23" s="53"/>
      <c r="I23" s="53"/>
    </row>
    <row r="24" spans="1:9" ht="25.5">
      <c r="A24" s="92"/>
      <c r="B24" s="137">
        <v>452332</v>
      </c>
      <c r="C24" s="75"/>
      <c r="D24" s="76" t="s">
        <v>638</v>
      </c>
      <c r="F24" s="53"/>
      <c r="G24" s="53"/>
      <c r="H24" s="80">
        <f>SUM(H26:H29)</f>
        <v>0</v>
      </c>
      <c r="I24" s="53"/>
    </row>
    <row r="25" spans="1:9" ht="12.75">
      <c r="A25" s="72"/>
      <c r="F25" s="53"/>
      <c r="G25" s="53"/>
      <c r="H25" s="53"/>
      <c r="I25" s="53"/>
    </row>
    <row r="26" spans="1:9" ht="24">
      <c r="A26" s="173" t="s">
        <v>219</v>
      </c>
      <c r="B26" s="85"/>
      <c r="C26" s="143" t="s">
        <v>295</v>
      </c>
      <c r="D26" s="1502" t="s">
        <v>469</v>
      </c>
      <c r="E26" s="1503" t="s">
        <v>197</v>
      </c>
      <c r="F26" s="1504">
        <v>11.6</v>
      </c>
      <c r="G26" s="1232"/>
      <c r="H26" s="90">
        <f>ROUND(F26*G26,2)</f>
        <v>0</v>
      </c>
      <c r="I26" s="1232"/>
    </row>
    <row r="27" spans="1:9" ht="24">
      <c r="A27" s="173" t="s">
        <v>221</v>
      </c>
      <c r="B27" s="85"/>
      <c r="C27" s="143" t="s">
        <v>470</v>
      </c>
      <c r="D27" s="1502" t="s">
        <v>471</v>
      </c>
      <c r="E27" s="1503" t="s">
        <v>197</v>
      </c>
      <c r="F27" s="1504">
        <v>49.6</v>
      </c>
      <c r="G27" s="1232"/>
      <c r="H27" s="90">
        <f t="shared" ref="H27:H29" si="2">ROUND(F27*G27,2)</f>
        <v>0</v>
      </c>
      <c r="I27" s="1232"/>
    </row>
    <row r="28" spans="1:9" ht="24">
      <c r="A28" s="173" t="s">
        <v>223</v>
      </c>
      <c r="B28" s="85"/>
      <c r="C28" s="143" t="s">
        <v>472</v>
      </c>
      <c r="D28" s="1502" t="s">
        <v>473</v>
      </c>
      <c r="E28" s="1503" t="s">
        <v>197</v>
      </c>
      <c r="F28" s="1504">
        <v>29.8</v>
      </c>
      <c r="G28" s="1232"/>
      <c r="H28" s="90">
        <f t="shared" si="2"/>
        <v>0</v>
      </c>
      <c r="I28" s="1232"/>
    </row>
    <row r="29" spans="1:9" ht="24">
      <c r="A29" s="173" t="s">
        <v>292</v>
      </c>
      <c r="B29" s="85"/>
      <c r="C29" s="143" t="s">
        <v>472</v>
      </c>
      <c r="D29" s="1502" t="s">
        <v>474</v>
      </c>
      <c r="E29" s="1503" t="s">
        <v>197</v>
      </c>
      <c r="F29" s="1504">
        <v>19.8</v>
      </c>
      <c r="G29" s="1232"/>
      <c r="H29" s="90">
        <f t="shared" si="2"/>
        <v>0</v>
      </c>
      <c r="I29" s="1232"/>
    </row>
    <row r="30" spans="1:9" ht="12.75">
      <c r="A30" s="92"/>
      <c r="B30" s="108"/>
      <c r="D30" s="110"/>
      <c r="E30" s="95"/>
      <c r="H30" s="96"/>
      <c r="I30" s="96"/>
    </row>
    <row r="31" spans="1:9" ht="12.75">
      <c r="A31" s="92"/>
      <c r="B31" s="137">
        <v>453170</v>
      </c>
      <c r="C31" s="75"/>
      <c r="D31" s="76" t="s">
        <v>305</v>
      </c>
      <c r="F31" s="53"/>
      <c r="G31" s="53"/>
      <c r="H31" s="80">
        <f>SUM(H33:H43)</f>
        <v>0</v>
      </c>
      <c r="I31" s="53"/>
    </row>
    <row r="32" spans="1:9" ht="12.75">
      <c r="A32" s="92"/>
      <c r="B32" s="137"/>
      <c r="C32" s="75"/>
      <c r="D32" s="76"/>
      <c r="F32" s="53"/>
      <c r="G32" s="53"/>
      <c r="H32" s="53"/>
      <c r="I32" s="53"/>
    </row>
    <row r="33" spans="1:9" ht="24">
      <c r="A33" s="173" t="s">
        <v>293</v>
      </c>
      <c r="B33" s="85"/>
      <c r="C33" s="143" t="s">
        <v>475</v>
      </c>
      <c r="D33" s="1502" t="s">
        <v>476</v>
      </c>
      <c r="E33" s="1503" t="s">
        <v>180</v>
      </c>
      <c r="F33" s="1504">
        <v>4</v>
      </c>
      <c r="G33" s="1232"/>
      <c r="H33" s="90">
        <f>ROUND(F33*G33,2)</f>
        <v>0</v>
      </c>
      <c r="I33" s="1232"/>
    </row>
    <row r="34" spans="1:9" ht="12.75">
      <c r="A34" s="173" t="s">
        <v>294</v>
      </c>
      <c r="B34" s="85"/>
      <c r="C34" s="143" t="s">
        <v>323</v>
      </c>
      <c r="D34" s="1502" t="s">
        <v>477</v>
      </c>
      <c r="E34" s="1503" t="s">
        <v>176</v>
      </c>
      <c r="F34" s="1504">
        <v>168</v>
      </c>
      <c r="G34" s="1232"/>
      <c r="H34" s="90">
        <f t="shared" ref="H34:H43" si="3">ROUND(F34*G34,2)</f>
        <v>0</v>
      </c>
      <c r="I34" s="1232"/>
    </row>
    <row r="35" spans="1:9" ht="12.75">
      <c r="A35" s="1554" t="s">
        <v>478</v>
      </c>
      <c r="B35" s="1555"/>
      <c r="C35" s="1556" t="s">
        <v>323</v>
      </c>
      <c r="D35" s="1557" t="s">
        <v>479</v>
      </c>
      <c r="E35" s="1558" t="s">
        <v>176</v>
      </c>
      <c r="F35" s="1559">
        <v>0</v>
      </c>
      <c r="G35" s="1560"/>
      <c r="H35" s="1561">
        <f t="shared" si="3"/>
        <v>0</v>
      </c>
      <c r="I35" s="1560"/>
    </row>
    <row r="36" spans="1:9" ht="12.75">
      <c r="A36" s="173" t="s">
        <v>480</v>
      </c>
      <c r="B36" s="85"/>
      <c r="C36" s="143" t="s">
        <v>323</v>
      </c>
      <c r="D36" s="1502" t="s">
        <v>481</v>
      </c>
      <c r="E36" s="1503" t="s">
        <v>176</v>
      </c>
      <c r="F36" s="1504">
        <v>42</v>
      </c>
      <c r="G36" s="1232"/>
      <c r="H36" s="90">
        <f t="shared" si="3"/>
        <v>0</v>
      </c>
      <c r="I36" s="1232"/>
    </row>
    <row r="37" spans="1:9" ht="12.75">
      <c r="A37" s="173" t="s">
        <v>482</v>
      </c>
      <c r="B37" s="85"/>
      <c r="C37" s="143" t="s">
        <v>483</v>
      </c>
      <c r="D37" s="1502" t="s">
        <v>484</v>
      </c>
      <c r="E37" s="1503" t="s">
        <v>176</v>
      </c>
      <c r="F37" s="1504">
        <v>80</v>
      </c>
      <c r="G37" s="1232"/>
      <c r="H37" s="90">
        <f t="shared" si="3"/>
        <v>0</v>
      </c>
      <c r="I37" s="1232"/>
    </row>
    <row r="38" spans="1:9" ht="12.75">
      <c r="A38" s="173" t="s">
        <v>485</v>
      </c>
      <c r="B38" s="85"/>
      <c r="C38" s="143" t="s">
        <v>486</v>
      </c>
      <c r="D38" s="1502" t="s">
        <v>487</v>
      </c>
      <c r="E38" s="1503" t="s">
        <v>176</v>
      </c>
      <c r="F38" s="1504">
        <v>631</v>
      </c>
      <c r="G38" s="1232"/>
      <c r="H38" s="90">
        <f t="shared" si="3"/>
        <v>0</v>
      </c>
      <c r="I38" s="1232"/>
    </row>
    <row r="39" spans="1:9" ht="12.75">
      <c r="A39" s="1554" t="s">
        <v>488</v>
      </c>
      <c r="B39" s="1555"/>
      <c r="C39" s="1556" t="s">
        <v>489</v>
      </c>
      <c r="D39" s="1557" t="s">
        <v>490</v>
      </c>
      <c r="E39" s="1558" t="s">
        <v>176</v>
      </c>
      <c r="F39" s="1559">
        <v>0</v>
      </c>
      <c r="G39" s="1560"/>
      <c r="H39" s="1561">
        <f t="shared" si="3"/>
        <v>0</v>
      </c>
      <c r="I39" s="1560"/>
    </row>
    <row r="40" spans="1:9" ht="24">
      <c r="A40" s="173" t="s">
        <v>491</v>
      </c>
      <c r="B40" s="85"/>
      <c r="C40" s="143" t="s">
        <v>492</v>
      </c>
      <c r="D40" s="1502" t="s">
        <v>493</v>
      </c>
      <c r="E40" s="1503" t="s">
        <v>176</v>
      </c>
      <c r="F40" s="1504">
        <v>570</v>
      </c>
      <c r="G40" s="1232"/>
      <c r="H40" s="90">
        <f t="shared" si="3"/>
        <v>0</v>
      </c>
      <c r="I40" s="1232"/>
    </row>
    <row r="41" spans="1:9" ht="12.75">
      <c r="A41" s="1554" t="s">
        <v>494</v>
      </c>
      <c r="B41" s="1555"/>
      <c r="C41" s="1556" t="s">
        <v>495</v>
      </c>
      <c r="D41" s="1557" t="s">
        <v>496</v>
      </c>
      <c r="E41" s="1558" t="s">
        <v>176</v>
      </c>
      <c r="F41" s="1559">
        <v>0</v>
      </c>
      <c r="G41" s="1560"/>
      <c r="H41" s="1561">
        <f t="shared" si="3"/>
        <v>0</v>
      </c>
      <c r="I41" s="1560"/>
    </row>
    <row r="42" spans="1:9" ht="24">
      <c r="A42" s="173" t="s">
        <v>497</v>
      </c>
      <c r="B42" s="85"/>
      <c r="C42" s="143" t="s">
        <v>498</v>
      </c>
      <c r="D42" s="1502" t="s">
        <v>499</v>
      </c>
      <c r="E42" s="1503" t="s">
        <v>176</v>
      </c>
      <c r="F42" s="1504">
        <v>72</v>
      </c>
      <c r="G42" s="1232"/>
      <c r="H42" s="90">
        <f t="shared" si="3"/>
        <v>0</v>
      </c>
      <c r="I42" s="1232"/>
    </row>
    <row r="43" spans="1:9" ht="12.75">
      <c r="A43" s="173" t="s">
        <v>500</v>
      </c>
      <c r="B43" s="85"/>
      <c r="C43" s="143"/>
      <c r="D43" s="1502" t="s">
        <v>501</v>
      </c>
      <c r="E43" s="1503" t="s">
        <v>180</v>
      </c>
      <c r="F43" s="1504">
        <v>4</v>
      </c>
      <c r="G43" s="1232"/>
      <c r="H43" s="90">
        <f t="shared" si="3"/>
        <v>0</v>
      </c>
      <c r="I43" s="1232"/>
    </row>
    <row r="44" spans="1:9" ht="12.75">
      <c r="A44" s="176"/>
      <c r="B44" s="97"/>
      <c r="C44" s="177"/>
      <c r="D44" s="1506"/>
      <c r="E44" s="1507"/>
      <c r="F44" s="1508"/>
      <c r="G44" s="1509"/>
      <c r="H44" s="79"/>
    </row>
    <row r="45" spans="1:9" ht="15">
      <c r="A45" s="92"/>
      <c r="B45" s="95"/>
      <c r="C45" s="114"/>
      <c r="D45" s="103" t="s">
        <v>181</v>
      </c>
      <c r="E45" s="104"/>
      <c r="F45" s="105"/>
      <c r="G45" s="106"/>
      <c r="H45" s="107">
        <f>H31+H17+H24+H9</f>
        <v>0</v>
      </c>
    </row>
    <row r="46" spans="1:9" ht="12.75">
      <c r="A46" s="92"/>
      <c r="B46" s="100"/>
      <c r="C46" s="101"/>
      <c r="D46" s="116"/>
      <c r="E46" s="95"/>
    </row>
    <row r="47" spans="1:9" ht="12.75">
      <c r="A47" s="92"/>
      <c r="B47" s="100"/>
      <c r="C47" s="101"/>
      <c r="D47" s="116"/>
      <c r="E47" s="95"/>
    </row>
    <row r="48" spans="1:9" ht="13.5" customHeight="1">
      <c r="A48" s="92"/>
      <c r="B48" s="100"/>
      <c r="C48" s="101"/>
      <c r="D48" s="116"/>
      <c r="E48" s="95"/>
    </row>
    <row r="49" spans="1:8" ht="13.5" customHeight="1">
      <c r="A49" s="92"/>
      <c r="B49" s="100"/>
      <c r="C49" s="101"/>
      <c r="D49" s="102"/>
      <c r="E49" s="95"/>
    </row>
    <row r="50" spans="1:8" s="52" customFormat="1" ht="12.75">
      <c r="A50" s="92"/>
      <c r="B50" s="100"/>
      <c r="C50" s="101"/>
      <c r="D50" s="116"/>
      <c r="E50" s="95"/>
      <c r="F50" s="54"/>
      <c r="G50" s="96"/>
      <c r="H50" s="54"/>
    </row>
    <row r="51" spans="1:8" s="52" customFormat="1" ht="12.75">
      <c r="A51" s="92"/>
      <c r="B51" s="100"/>
      <c r="C51" s="101"/>
      <c r="D51" s="115"/>
      <c r="E51" s="95"/>
      <c r="F51" s="54"/>
      <c r="G51" s="96"/>
      <c r="H51" s="54"/>
    </row>
    <row r="52" spans="1:8" s="52" customFormat="1" ht="12.75">
      <c r="A52" s="92"/>
      <c r="B52" s="100"/>
      <c r="C52" s="101"/>
      <c r="D52" s="102"/>
      <c r="E52" s="95"/>
      <c r="F52" s="54"/>
      <c r="G52" s="96"/>
      <c r="H52" s="54"/>
    </row>
    <row r="53" spans="1:8" ht="13.5" customHeight="1">
      <c r="A53" s="92"/>
      <c r="B53" s="100"/>
      <c r="C53" s="101"/>
      <c r="D53" s="116"/>
      <c r="E53" s="95"/>
    </row>
    <row r="54" spans="1:8" ht="13.5" customHeight="1">
      <c r="A54" s="92"/>
      <c r="B54" s="100"/>
      <c r="C54" s="101"/>
      <c r="D54" s="116"/>
      <c r="E54" s="95"/>
    </row>
    <row r="55" spans="1:8" s="52" customFormat="1" ht="12.75">
      <c r="A55" s="92"/>
      <c r="B55" s="100"/>
      <c r="C55" s="101"/>
      <c r="D55" s="116"/>
      <c r="E55" s="95"/>
      <c r="F55" s="54"/>
      <c r="G55" s="96"/>
      <c r="H55" s="54"/>
    </row>
    <row r="56" spans="1:8" s="52" customFormat="1" ht="12.75">
      <c r="A56" s="92"/>
      <c r="B56" s="100"/>
      <c r="C56" s="101"/>
      <c r="D56" s="102"/>
      <c r="E56" s="95"/>
      <c r="F56" s="54"/>
      <c r="G56" s="96"/>
      <c r="H56" s="54"/>
    </row>
    <row r="57" spans="1:8" s="52" customFormat="1" ht="12.75">
      <c r="A57" s="92"/>
      <c r="B57" s="100"/>
      <c r="C57" s="101"/>
      <c r="D57" s="116"/>
      <c r="E57" s="95"/>
      <c r="F57" s="54"/>
      <c r="G57" s="96"/>
      <c r="H57" s="54"/>
    </row>
    <row r="58" spans="1:8" s="52" customFormat="1" ht="12.75">
      <c r="A58" s="92"/>
      <c r="B58" s="100"/>
      <c r="C58" s="101"/>
      <c r="D58" s="115"/>
      <c r="E58" s="95"/>
      <c r="F58" s="54"/>
      <c r="G58" s="96"/>
      <c r="H58" s="54"/>
    </row>
    <row r="59" spans="1:8" s="52" customFormat="1" ht="12.75">
      <c r="A59" s="92"/>
      <c r="B59" s="95"/>
      <c r="C59" s="114"/>
      <c r="D59" s="122"/>
      <c r="E59" s="95"/>
      <c r="F59" s="54"/>
      <c r="G59" s="96"/>
      <c r="H59" s="54"/>
    </row>
    <row r="60" spans="1:8" s="52" customFormat="1" ht="12.75">
      <c r="A60" s="92"/>
      <c r="B60" s="95"/>
      <c r="C60" s="114"/>
      <c r="D60" s="114"/>
      <c r="E60" s="95"/>
      <c r="F60" s="54"/>
      <c r="G60" s="96"/>
      <c r="H60" s="54"/>
    </row>
    <row r="61" spans="1:8" s="52" customFormat="1" ht="12.75">
      <c r="A61" s="92"/>
      <c r="B61" s="108"/>
      <c r="C61" s="120"/>
      <c r="D61" s="110"/>
      <c r="E61" s="92"/>
      <c r="F61" s="54"/>
      <c r="G61" s="96"/>
      <c r="H61" s="54"/>
    </row>
    <row r="62" spans="1:8" s="52" customFormat="1" ht="12.75">
      <c r="A62" s="92"/>
      <c r="B62" s="100"/>
      <c r="C62" s="123"/>
      <c r="D62" s="116"/>
      <c r="E62" s="95"/>
      <c r="F62" s="54"/>
      <c r="G62" s="96"/>
      <c r="H62" s="54"/>
    </row>
    <row r="63" spans="1:8" ht="13.5" customHeight="1">
      <c r="A63" s="92"/>
      <c r="B63" s="100"/>
      <c r="C63" s="123"/>
      <c r="D63" s="116"/>
      <c r="E63" s="95"/>
    </row>
    <row r="64" spans="1:8" s="52" customFormat="1" ht="12.75">
      <c r="A64" s="92"/>
      <c r="B64" s="95"/>
      <c r="C64" s="114"/>
      <c r="D64" s="122"/>
      <c r="E64" s="95"/>
      <c r="F64" s="54"/>
      <c r="G64" s="96"/>
      <c r="H64" s="54"/>
    </row>
    <row r="65" spans="1:8" s="52" customFormat="1" ht="12.75">
      <c r="A65" s="92"/>
      <c r="B65" s="95"/>
      <c r="C65" s="114"/>
      <c r="D65" s="114"/>
      <c r="E65" s="95"/>
      <c r="F65" s="54"/>
      <c r="G65" s="96"/>
      <c r="H65" s="54"/>
    </row>
    <row r="66" spans="1:8" ht="13.5" customHeight="1">
      <c r="A66" s="92"/>
      <c r="B66" s="108"/>
      <c r="C66" s="120"/>
      <c r="D66" s="110"/>
      <c r="E66" s="92"/>
    </row>
    <row r="67" spans="1:8" ht="13.5" customHeight="1">
      <c r="A67" s="92"/>
      <c r="B67" s="108"/>
      <c r="C67" s="120"/>
      <c r="D67" s="110"/>
      <c r="E67" s="92"/>
    </row>
    <row r="68" spans="1:8" s="52" customFormat="1" ht="12.75">
      <c r="A68" s="92"/>
      <c r="B68" s="100"/>
      <c r="C68" s="123"/>
      <c r="D68" s="115"/>
      <c r="E68" s="95"/>
      <c r="F68" s="54"/>
      <c r="G68" s="96"/>
      <c r="H68" s="54"/>
    </row>
    <row r="69" spans="1:8" s="52" customFormat="1" ht="12.75">
      <c r="A69" s="92"/>
      <c r="B69" s="100"/>
      <c r="C69" s="123"/>
      <c r="D69" s="116"/>
      <c r="E69" s="95"/>
      <c r="F69" s="54"/>
      <c r="G69" s="96"/>
      <c r="H69" s="54"/>
    </row>
    <row r="70" spans="1:8" ht="13.5" customHeight="1">
      <c r="A70" s="92"/>
      <c r="B70" s="100"/>
      <c r="C70" s="123"/>
      <c r="D70" s="115"/>
      <c r="E70" s="95"/>
    </row>
    <row r="71" spans="1:8" ht="13.5" customHeight="1">
      <c r="A71" s="92"/>
      <c r="B71" s="100"/>
      <c r="C71" s="123"/>
      <c r="D71" s="115"/>
      <c r="E71" s="95"/>
    </row>
    <row r="72" spans="1:8" ht="13.5" customHeight="1">
      <c r="A72" s="92"/>
      <c r="B72" s="100"/>
      <c r="C72" s="123"/>
      <c r="D72" s="115"/>
      <c r="E72" s="95"/>
    </row>
    <row r="73" spans="1:8" ht="13.5" customHeight="1">
      <c r="A73" s="92"/>
      <c r="B73" s="100"/>
      <c r="C73" s="123"/>
      <c r="D73" s="116"/>
      <c r="E73" s="95"/>
    </row>
    <row r="74" spans="1:8" ht="13.5" customHeight="1">
      <c r="A74" s="92"/>
      <c r="B74" s="95"/>
      <c r="C74" s="114"/>
      <c r="D74" s="114"/>
      <c r="E74" s="95"/>
    </row>
    <row r="75" spans="1:8" ht="13.5" customHeight="1">
      <c r="B75" s="73"/>
      <c r="C75" s="125"/>
      <c r="D75" s="126"/>
      <c r="E75" s="124"/>
    </row>
    <row r="76" spans="1:8" ht="13.5" customHeight="1">
      <c r="B76" s="83"/>
      <c r="C76" s="127"/>
      <c r="D76" s="82"/>
    </row>
    <row r="77" spans="1:8" s="52" customFormat="1" ht="12.75">
      <c r="A77" s="124"/>
      <c r="B77" s="72"/>
      <c r="C77" s="53"/>
      <c r="D77" s="53"/>
      <c r="E77" s="72"/>
      <c r="F77" s="54"/>
      <c r="G77" s="96"/>
      <c r="H77" s="54"/>
    </row>
    <row r="79" spans="1:8" ht="13.5" customHeight="1">
      <c r="B79" s="73"/>
      <c r="C79" s="125"/>
      <c r="D79" s="126"/>
      <c r="E79" s="124"/>
    </row>
    <row r="80" spans="1:8" ht="13.5" customHeight="1">
      <c r="B80" s="83"/>
      <c r="C80" s="127"/>
      <c r="D80" s="82"/>
    </row>
    <row r="81" spans="1:9" ht="13.5" customHeight="1">
      <c r="D81" s="128"/>
    </row>
    <row r="82" spans="1:9" ht="13.5" customHeight="1">
      <c r="D82" s="128"/>
    </row>
    <row r="83" spans="1:9" ht="13.5" customHeight="1">
      <c r="D83" s="128"/>
    </row>
    <row r="84" spans="1:9" ht="13.5" customHeight="1">
      <c r="D84" s="128"/>
    </row>
    <row r="85" spans="1:9" ht="13.5" customHeight="1">
      <c r="D85" s="128"/>
    </row>
    <row r="88" spans="1:9" ht="13.5" customHeight="1">
      <c r="B88" s="83"/>
      <c r="C88" s="127"/>
      <c r="D88" s="82"/>
    </row>
    <row r="89" spans="1:9" ht="13.5" customHeight="1">
      <c r="D89" s="129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9" spans="8:8" ht="13.5" customHeight="1">
      <c r="H129" s="53"/>
    </row>
    <row r="130" spans="8:8" ht="13.5" customHeight="1">
      <c r="H130" s="53"/>
    </row>
    <row r="131" spans="8:8" ht="13.5" customHeight="1">
      <c r="H131" s="53"/>
    </row>
    <row r="132" spans="8:8" ht="13.5" customHeight="1">
      <c r="H132" s="53"/>
    </row>
    <row r="133" spans="8:8" ht="13.5" customHeight="1">
      <c r="H133" s="53"/>
    </row>
    <row r="134" spans="8:8" ht="13.5" customHeight="1">
      <c r="H134" s="53"/>
    </row>
  </sheetData>
  <sheetProtection password="CC33" sheet="1" objects="1" scenarios="1"/>
  <mergeCells count="9">
    <mergeCell ref="I6:I7"/>
    <mergeCell ref="C4:D4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0" max="8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2">
    <tabColor rgb="FFFFFF99"/>
  </sheetPr>
  <dimension ref="A1:I36"/>
  <sheetViews>
    <sheetView view="pageBreakPreview" zoomScaleNormal="100" zoomScaleSheetLayoutView="100" workbookViewId="0">
      <selection activeCell="D24" sqref="D24"/>
    </sheetView>
  </sheetViews>
  <sheetFormatPr defaultRowHeight="12.75"/>
  <cols>
    <col min="1" max="1" width="5.7109375" style="124" customWidth="1"/>
    <col min="2" max="2" width="8.7109375" style="72" customWidth="1"/>
    <col min="3" max="3" width="12.7109375" style="53" customWidth="1"/>
    <col min="4" max="4" width="60.7109375" style="53" customWidth="1"/>
    <col min="5" max="5" width="8.5703125" style="72" customWidth="1"/>
    <col min="6" max="6" width="11.7109375" style="54" customWidth="1"/>
    <col min="7" max="7" width="12.7109375" style="96" customWidth="1"/>
    <col min="8" max="8" width="16.7109375" style="54" customWidth="1"/>
    <col min="9" max="9" width="22.7109375" style="53" customWidth="1"/>
    <col min="10" max="16384" width="9.140625" style="53"/>
  </cols>
  <sheetData>
    <row r="1" spans="1:9" s="217" customFormat="1" ht="15.75" thickBot="1">
      <c r="A1" s="211" t="s">
        <v>156</v>
      </c>
      <c r="B1" s="212"/>
      <c r="C1" s="213" t="s">
        <v>2</v>
      </c>
      <c r="D1" s="214"/>
      <c r="E1" s="212"/>
      <c r="F1" s="215"/>
      <c r="G1" s="215"/>
      <c r="H1" s="216" t="s">
        <v>276</v>
      </c>
    </row>
    <row r="2" spans="1:9" s="217" customFormat="1" ht="15">
      <c r="A2" s="211"/>
      <c r="B2" s="212"/>
      <c r="C2" s="213"/>
      <c r="D2" s="213"/>
      <c r="E2" s="212"/>
      <c r="F2" s="215"/>
      <c r="G2" s="215"/>
      <c r="H2" s="213"/>
    </row>
    <row r="3" spans="1:9" s="217" customFormat="1" ht="15">
      <c r="A3" s="211" t="s">
        <v>158</v>
      </c>
      <c r="B3" s="212"/>
      <c r="C3" s="213" t="s">
        <v>128</v>
      </c>
      <c r="D3" s="213"/>
      <c r="E3" s="212"/>
      <c r="F3" s="215"/>
      <c r="G3" s="215"/>
      <c r="H3" s="213"/>
    </row>
    <row r="4" spans="1:9" ht="15">
      <c r="A4" s="65" t="s">
        <v>160</v>
      </c>
      <c r="B4" s="218"/>
      <c r="C4" s="219" t="s">
        <v>129</v>
      </c>
      <c r="D4" s="215"/>
      <c r="E4" s="218"/>
      <c r="F4" s="215"/>
      <c r="G4" s="215"/>
      <c r="H4" s="215"/>
    </row>
    <row r="5" spans="1:9" s="220" customFormat="1" ht="13.5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thickBot="1">
      <c r="A6" s="1691" t="s">
        <v>162</v>
      </c>
      <c r="B6" s="1692"/>
      <c r="C6" s="1693"/>
      <c r="D6" s="1701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thickBot="1">
      <c r="A7" s="69" t="s">
        <v>168</v>
      </c>
      <c r="B7" s="69" t="s">
        <v>169</v>
      </c>
      <c r="C7" s="69" t="s">
        <v>170</v>
      </c>
      <c r="D7" s="1702"/>
      <c r="E7" s="1697"/>
      <c r="F7" s="1699"/>
      <c r="G7" s="1688"/>
      <c r="H7" s="1688" t="s">
        <v>171</v>
      </c>
      <c r="I7" s="1688"/>
    </row>
    <row r="8" spans="1:9">
      <c r="A8" s="92"/>
      <c r="B8" s="137"/>
      <c r="C8" s="75"/>
      <c r="D8" s="76"/>
      <c r="F8" s="53"/>
      <c r="G8" s="53"/>
      <c r="H8" s="80"/>
    </row>
    <row r="9" spans="1:9">
      <c r="A9" s="92"/>
      <c r="B9" s="137">
        <v>450000</v>
      </c>
      <c r="C9" s="75"/>
      <c r="D9" s="76" t="s">
        <v>1380</v>
      </c>
      <c r="F9" s="53"/>
      <c r="G9" s="53"/>
      <c r="H9" s="80">
        <f>SUM(H11:H11)</f>
        <v>0</v>
      </c>
    </row>
    <row r="10" spans="1:9" s="82" customFormat="1">
      <c r="B10" s="83"/>
      <c r="E10" s="83"/>
    </row>
    <row r="11" spans="1:9">
      <c r="A11" s="221">
        <v>1</v>
      </c>
      <c r="B11" s="222"/>
      <c r="C11" s="223" t="s">
        <v>1382</v>
      </c>
      <c r="D11" s="224" t="s">
        <v>1383</v>
      </c>
      <c r="E11" s="221" t="s">
        <v>835</v>
      </c>
      <c r="F11" s="225">
        <v>6</v>
      </c>
      <c r="G11" s="1253"/>
      <c r="H11" s="90">
        <f t="shared" ref="H11" si="0">ROUND(F11*G11,2)</f>
        <v>0</v>
      </c>
      <c r="I11" s="1253"/>
    </row>
    <row r="12" spans="1:9">
      <c r="A12" s="92"/>
      <c r="B12" s="137"/>
      <c r="C12" s="75"/>
      <c r="D12" s="76"/>
      <c r="F12" s="53"/>
      <c r="G12" s="53"/>
      <c r="H12" s="80"/>
    </row>
    <row r="13" spans="1:9">
      <c r="A13" s="226"/>
      <c r="B13" s="227">
        <v>452211</v>
      </c>
      <c r="C13" s="228"/>
      <c r="D13" s="229" t="s">
        <v>1357</v>
      </c>
      <c r="E13" s="230"/>
      <c r="F13" s="231"/>
      <c r="G13" s="232"/>
      <c r="H13" s="233">
        <f>SUM(H15:H15)</f>
        <v>0</v>
      </c>
      <c r="I13" s="232"/>
    </row>
    <row r="14" spans="1:9" s="82" customFormat="1">
      <c r="A14" s="53"/>
      <c r="B14" s="72"/>
      <c r="C14" s="53"/>
      <c r="D14" s="53"/>
      <c r="E14" s="72"/>
      <c r="F14" s="53"/>
      <c r="G14" s="53"/>
      <c r="H14" s="53"/>
      <c r="I14" s="53"/>
    </row>
    <row r="15" spans="1:9">
      <c r="A15" s="221">
        <v>2</v>
      </c>
      <c r="B15" s="222"/>
      <c r="C15" s="223" t="s">
        <v>1318</v>
      </c>
      <c r="D15" s="224" t="s">
        <v>1319</v>
      </c>
      <c r="E15" s="221" t="s">
        <v>180</v>
      </c>
      <c r="F15" s="225">
        <v>20</v>
      </c>
      <c r="G15" s="1253"/>
      <c r="H15" s="90">
        <f>ROUND(F15*G15,2)</f>
        <v>0</v>
      </c>
      <c r="I15" s="1253"/>
    </row>
    <row r="16" spans="1:9">
      <c r="A16" s="234"/>
      <c r="B16" s="235"/>
      <c r="C16" s="236"/>
      <c r="D16" s="237"/>
      <c r="E16" s="234"/>
      <c r="F16" s="238"/>
      <c r="G16" s="79"/>
      <c r="H16" s="79"/>
      <c r="I16" s="79"/>
    </row>
    <row r="17" spans="1:9">
      <c r="A17" s="92"/>
      <c r="B17" s="137">
        <v>452313</v>
      </c>
      <c r="C17" s="75"/>
      <c r="D17" s="76" t="s">
        <v>905</v>
      </c>
      <c r="F17" s="53"/>
      <c r="G17" s="53"/>
      <c r="H17" s="80">
        <f>SUM(H19:H20)</f>
        <v>0</v>
      </c>
    </row>
    <row r="18" spans="1:9">
      <c r="A18" s="53"/>
      <c r="F18" s="53"/>
      <c r="G18" s="53"/>
      <c r="H18" s="53"/>
    </row>
    <row r="19" spans="1:9">
      <c r="A19" s="239">
        <v>3</v>
      </c>
      <c r="B19" s="240"/>
      <c r="C19" s="241" t="s">
        <v>907</v>
      </c>
      <c r="D19" s="242" t="s">
        <v>908</v>
      </c>
      <c r="E19" s="243" t="s">
        <v>180</v>
      </c>
      <c r="F19" s="244">
        <v>6</v>
      </c>
      <c r="G19" s="1261"/>
      <c r="H19" s="245">
        <f>ROUND(F19*G19,2)</f>
        <v>0</v>
      </c>
      <c r="I19" s="1261"/>
    </row>
    <row r="20" spans="1:9">
      <c r="A20" s="239">
        <v>4</v>
      </c>
      <c r="B20" s="240"/>
      <c r="C20" s="241" t="s">
        <v>678</v>
      </c>
      <c r="D20" s="242" t="s">
        <v>679</v>
      </c>
      <c r="E20" s="243" t="s">
        <v>180</v>
      </c>
      <c r="F20" s="244">
        <v>6</v>
      </c>
      <c r="G20" s="1261"/>
      <c r="H20" s="245">
        <f>ROUND(F20*G20,2)</f>
        <v>0</v>
      </c>
      <c r="I20" s="1261"/>
    </row>
    <row r="21" spans="1:9">
      <c r="A21" s="92"/>
      <c r="B21" s="100"/>
      <c r="C21" s="101"/>
      <c r="D21" s="102"/>
      <c r="E21" s="95"/>
      <c r="H21" s="96"/>
    </row>
    <row r="22" spans="1:9" ht="15">
      <c r="A22" s="92"/>
      <c r="B22" s="100"/>
      <c r="C22" s="101"/>
      <c r="D22" s="103" t="s">
        <v>181</v>
      </c>
      <c r="E22" s="104"/>
      <c r="F22" s="105"/>
      <c r="G22" s="106"/>
      <c r="H22" s="107">
        <f>H9+H13+H17</f>
        <v>0</v>
      </c>
    </row>
    <row r="23" spans="1:9">
      <c r="A23" s="92"/>
      <c r="B23" s="108"/>
      <c r="C23" s="109"/>
      <c r="D23" s="110"/>
      <c r="E23" s="92"/>
    </row>
    <row r="24" spans="1:9">
      <c r="A24" s="92"/>
      <c r="B24" s="92"/>
      <c r="C24" s="92"/>
      <c r="E24" s="95"/>
    </row>
    <row r="25" spans="1:9" s="246" customFormat="1">
      <c r="A25" s="124"/>
      <c r="B25" s="72"/>
      <c r="C25" s="53"/>
      <c r="D25" s="53"/>
      <c r="E25" s="72"/>
      <c r="F25" s="54"/>
      <c r="G25" s="96"/>
      <c r="H25" s="54"/>
      <c r="I25" s="53"/>
    </row>
    <row r="26" spans="1:9" s="246" customFormat="1">
      <c r="A26" s="124"/>
      <c r="B26" s="72"/>
      <c r="C26" s="53"/>
      <c r="D26" s="53"/>
      <c r="E26" s="72"/>
      <c r="F26" s="54"/>
      <c r="G26" s="96"/>
      <c r="H26" s="54"/>
      <c r="I26" s="53"/>
    </row>
    <row r="27" spans="1:9" s="246" customFormat="1">
      <c r="A27" s="124"/>
      <c r="B27" s="72"/>
      <c r="C27" s="53"/>
      <c r="D27" s="53"/>
      <c r="E27" s="72"/>
      <c r="F27" s="54"/>
      <c r="G27" s="96"/>
      <c r="H27" s="54"/>
      <c r="I27" s="53"/>
    </row>
    <row r="28" spans="1:9" s="246" customFormat="1">
      <c r="A28" s="124"/>
      <c r="B28" s="72"/>
      <c r="C28" s="53"/>
      <c r="D28" s="53"/>
      <c r="E28" s="72"/>
      <c r="F28" s="54"/>
      <c r="G28" s="96"/>
      <c r="H28" s="54"/>
      <c r="I28" s="53"/>
    </row>
    <row r="29" spans="1:9" s="246" customFormat="1">
      <c r="A29" s="124"/>
      <c r="B29" s="72"/>
      <c r="C29" s="53"/>
      <c r="D29" s="53"/>
      <c r="E29" s="72"/>
      <c r="F29" s="54"/>
      <c r="G29" s="96"/>
      <c r="H29" s="54"/>
      <c r="I29" s="53"/>
    </row>
    <row r="30" spans="1:9" s="246" customFormat="1">
      <c r="A30" s="124"/>
      <c r="B30" s="72"/>
      <c r="C30" s="53"/>
      <c r="D30" s="53"/>
      <c r="E30" s="72"/>
      <c r="F30" s="54"/>
      <c r="G30" s="96"/>
      <c r="H30" s="54"/>
      <c r="I30" s="53"/>
    </row>
    <row r="31" spans="1:9">
      <c r="H31" s="53"/>
    </row>
    <row r="32" spans="1:9">
      <c r="H32" s="53"/>
    </row>
    <row r="33" spans="1:9">
      <c r="H33" s="53"/>
    </row>
    <row r="34" spans="1:9" s="72" customFormat="1">
      <c r="A34" s="124"/>
      <c r="C34" s="53"/>
      <c r="D34" s="53"/>
      <c r="F34" s="54"/>
      <c r="G34" s="96"/>
      <c r="H34" s="53"/>
      <c r="I34" s="53"/>
    </row>
    <row r="35" spans="1:9" s="72" customFormat="1">
      <c r="A35" s="124"/>
      <c r="C35" s="53"/>
      <c r="D35" s="53"/>
      <c r="F35" s="54"/>
      <c r="G35" s="96"/>
      <c r="H35" s="53"/>
      <c r="I35" s="53"/>
    </row>
    <row r="36" spans="1:9" s="72" customFormat="1">
      <c r="A36" s="124"/>
      <c r="C36" s="53"/>
      <c r="D36" s="53"/>
      <c r="F36" s="54"/>
      <c r="G36" s="96"/>
      <c r="H36" s="53"/>
      <c r="I36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0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3">
    <tabColor rgb="FFFFFF99"/>
  </sheetPr>
  <dimension ref="A1:I144"/>
  <sheetViews>
    <sheetView view="pageBreakPreview" zoomScaleNormal="115" zoomScaleSheetLayoutView="100" workbookViewId="0">
      <selection activeCell="D21" sqref="D21"/>
    </sheetView>
  </sheetViews>
  <sheetFormatPr defaultRowHeight="13.5" customHeight="1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55" customFormat="1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276</v>
      </c>
    </row>
    <row r="2" spans="1:9" s="55" customFormat="1" ht="12.75">
      <c r="A2" s="130"/>
      <c r="B2" s="131"/>
      <c r="C2" s="132"/>
      <c r="D2" s="132"/>
      <c r="E2" s="131"/>
      <c r="F2" s="133"/>
      <c r="G2" s="133"/>
      <c r="H2" s="132"/>
    </row>
    <row r="3" spans="1:9" s="55" customFormat="1" ht="12.75">
      <c r="A3" s="130" t="s">
        <v>158</v>
      </c>
      <c r="B3" s="131"/>
      <c r="C3" s="132" t="s">
        <v>130</v>
      </c>
      <c r="D3" s="132"/>
      <c r="E3" s="131"/>
      <c r="F3" s="133"/>
      <c r="G3" s="133"/>
      <c r="H3" s="132"/>
    </row>
    <row r="4" spans="1:9" ht="12.75">
      <c r="A4" s="65" t="s">
        <v>183</v>
      </c>
      <c r="B4" s="135"/>
      <c r="C4" s="136" t="s">
        <v>421</v>
      </c>
      <c r="D4" s="133"/>
      <c r="E4" s="135"/>
      <c r="F4" s="133"/>
      <c r="G4" s="133"/>
      <c r="H4" s="133"/>
    </row>
    <row r="5" spans="1:9" s="68" customFormat="1" ht="13.5" customHeight="1" thickBot="1">
      <c r="A5" s="1690"/>
      <c r="B5" s="1690"/>
      <c r="C5" s="1690"/>
      <c r="D5" s="1690"/>
      <c r="E5" s="1690"/>
      <c r="F5" s="1690"/>
      <c r="G5" s="1690"/>
      <c r="H5" s="1690"/>
    </row>
    <row r="6" spans="1:9" ht="13.5" customHeight="1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451111</v>
      </c>
      <c r="C9" s="75"/>
      <c r="D9" s="76" t="s">
        <v>227</v>
      </c>
      <c r="E9" s="77"/>
      <c r="F9" s="78"/>
      <c r="G9" s="79"/>
      <c r="H9" s="80">
        <f>SUM(H11)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25.5">
      <c r="A11" s="173" t="s">
        <v>173</v>
      </c>
      <c r="B11" s="85"/>
      <c r="C11" s="143" t="s">
        <v>422</v>
      </c>
      <c r="D11" s="140" t="s">
        <v>423</v>
      </c>
      <c r="E11" s="191" t="s">
        <v>197</v>
      </c>
      <c r="F11" s="162">
        <v>5</v>
      </c>
      <c r="G11" s="1253"/>
      <c r="H11" s="90">
        <f>ROUND(F11*G11,2)</f>
        <v>0</v>
      </c>
      <c r="I11" s="1253"/>
    </row>
    <row r="12" spans="1:9" s="81" customFormat="1" ht="12.75">
      <c r="A12" s="192"/>
      <c r="B12" s="149"/>
      <c r="C12" s="193"/>
      <c r="D12" s="194"/>
      <c r="E12" s="195"/>
      <c r="F12" s="196"/>
      <c r="G12" s="154"/>
      <c r="H12" s="197"/>
      <c r="I12" s="154"/>
    </row>
    <row r="13" spans="1:9" s="81" customFormat="1" ht="12.75">
      <c r="A13" s="198"/>
      <c r="B13" s="137">
        <v>451120</v>
      </c>
      <c r="C13" s="75"/>
      <c r="D13" s="76" t="s">
        <v>424</v>
      </c>
      <c r="E13" s="199"/>
      <c r="F13" s="200"/>
      <c r="G13" s="79"/>
      <c r="H13" s="80">
        <f>SUM(H15:H16)</f>
        <v>0</v>
      </c>
      <c r="I13" s="79"/>
    </row>
    <row r="14" spans="1:9" s="81" customFormat="1" ht="12.75">
      <c r="A14" s="201"/>
      <c r="B14" s="202"/>
      <c r="C14" s="203"/>
      <c r="D14" s="204"/>
      <c r="E14" s="205"/>
      <c r="F14" s="206"/>
      <c r="G14" s="207"/>
      <c r="H14" s="208"/>
      <c r="I14" s="207"/>
    </row>
    <row r="15" spans="1:9" ht="12.75">
      <c r="A15" s="173" t="s">
        <v>177</v>
      </c>
      <c r="B15" s="85"/>
      <c r="C15" s="143" t="s">
        <v>425</v>
      </c>
      <c r="D15" s="140" t="s">
        <v>426</v>
      </c>
      <c r="E15" s="191" t="s">
        <v>188</v>
      </c>
      <c r="F15" s="162">
        <v>5</v>
      </c>
      <c r="G15" s="1253"/>
      <c r="H15" s="90">
        <f>ROUND(F15*G15,2)</f>
        <v>0</v>
      </c>
      <c r="I15" s="1253"/>
    </row>
    <row r="16" spans="1:9" ht="12.75">
      <c r="A16" s="176" t="s">
        <v>191</v>
      </c>
      <c r="B16" s="97"/>
      <c r="C16" s="143" t="s">
        <v>360</v>
      </c>
      <c r="D16" s="140" t="s">
        <v>361</v>
      </c>
      <c r="E16" s="191" t="s">
        <v>188</v>
      </c>
      <c r="F16" s="162">
        <v>5</v>
      </c>
      <c r="G16" s="1253"/>
      <c r="H16" s="90">
        <f>ROUND(F16*G16,2)</f>
        <v>0</v>
      </c>
      <c r="I16" s="1253"/>
    </row>
    <row r="17" spans="1:9" ht="12.75">
      <c r="A17" s="92"/>
      <c r="B17" s="93"/>
      <c r="C17" s="209"/>
      <c r="D17" s="161"/>
      <c r="E17" s="95"/>
      <c r="G17" s="53"/>
      <c r="H17" s="53"/>
      <c r="I17" s="53"/>
    </row>
    <row r="18" spans="1:9" ht="12.75">
      <c r="A18" s="92"/>
      <c r="B18" s="137">
        <v>452341</v>
      </c>
      <c r="C18" s="75"/>
      <c r="D18" s="76" t="s">
        <v>427</v>
      </c>
      <c r="F18" s="53"/>
      <c r="G18" s="53"/>
      <c r="H18" s="80">
        <f>SUM(H20:H25)</f>
        <v>0</v>
      </c>
      <c r="I18" s="53"/>
    </row>
    <row r="19" spans="1:9" ht="12.75">
      <c r="A19" s="72"/>
      <c r="F19" s="53"/>
      <c r="G19" s="53"/>
      <c r="H19" s="53"/>
      <c r="I19" s="53"/>
    </row>
    <row r="20" spans="1:9" ht="12.75">
      <c r="A20" s="173" t="s">
        <v>191</v>
      </c>
      <c r="B20" s="85"/>
      <c r="C20" s="143" t="s">
        <v>428</v>
      </c>
      <c r="D20" s="140" t="s">
        <v>429</v>
      </c>
      <c r="E20" s="191" t="s">
        <v>176</v>
      </c>
      <c r="F20" s="162">
        <v>50</v>
      </c>
      <c r="G20" s="1253"/>
      <c r="H20" s="90">
        <f>ROUND(F20*G20,2)</f>
        <v>0</v>
      </c>
      <c r="I20" s="1253"/>
    </row>
    <row r="21" spans="1:9" ht="25.5">
      <c r="A21" s="173" t="s">
        <v>198</v>
      </c>
      <c r="B21" s="85"/>
      <c r="C21" s="143" t="s">
        <v>430</v>
      </c>
      <c r="D21" s="140" t="s">
        <v>431</v>
      </c>
      <c r="E21" s="191" t="s">
        <v>180</v>
      </c>
      <c r="F21" s="162">
        <v>35</v>
      </c>
      <c r="G21" s="1253"/>
      <c r="H21" s="90">
        <f t="shared" ref="H21:H25" si="0">ROUND(F21*G21,2)</f>
        <v>0</v>
      </c>
      <c r="I21" s="1253"/>
    </row>
    <row r="22" spans="1:9" ht="25.5">
      <c r="A22" s="173" t="s">
        <v>201</v>
      </c>
      <c r="B22" s="85"/>
      <c r="C22" s="143" t="s">
        <v>432</v>
      </c>
      <c r="D22" s="140" t="s">
        <v>433</v>
      </c>
      <c r="E22" s="191" t="s">
        <v>176</v>
      </c>
      <c r="F22" s="162">
        <v>35</v>
      </c>
      <c r="G22" s="1253"/>
      <c r="H22" s="90">
        <f t="shared" si="0"/>
        <v>0</v>
      </c>
      <c r="I22" s="1253"/>
    </row>
    <row r="23" spans="1:9" ht="25.5">
      <c r="A23" s="173" t="s">
        <v>204</v>
      </c>
      <c r="B23" s="85"/>
      <c r="C23" s="143" t="s">
        <v>434</v>
      </c>
      <c r="D23" s="140" t="s">
        <v>435</v>
      </c>
      <c r="E23" s="191" t="s">
        <v>180</v>
      </c>
      <c r="F23" s="162">
        <v>35</v>
      </c>
      <c r="G23" s="1253"/>
      <c r="H23" s="90">
        <f t="shared" si="0"/>
        <v>0</v>
      </c>
      <c r="I23" s="1253"/>
    </row>
    <row r="24" spans="1:9" ht="25.5">
      <c r="A24" s="173" t="s">
        <v>207</v>
      </c>
      <c r="B24" s="85"/>
      <c r="C24" s="210" t="s">
        <v>436</v>
      </c>
      <c r="D24" s="140" t="s">
        <v>437</v>
      </c>
      <c r="E24" s="191" t="s">
        <v>176</v>
      </c>
      <c r="F24" s="162">
        <v>50</v>
      </c>
      <c r="G24" s="1253"/>
      <c r="H24" s="90">
        <f t="shared" si="0"/>
        <v>0</v>
      </c>
      <c r="I24" s="1253"/>
    </row>
    <row r="25" spans="1:9" s="112" customFormat="1" ht="12.75">
      <c r="A25" s="173" t="s">
        <v>213</v>
      </c>
      <c r="B25" s="85"/>
      <c r="C25" s="143" t="s">
        <v>438</v>
      </c>
      <c r="D25" s="140" t="s">
        <v>439</v>
      </c>
      <c r="E25" s="191" t="s">
        <v>180</v>
      </c>
      <c r="F25" s="162">
        <v>35</v>
      </c>
      <c r="G25" s="1253"/>
      <c r="H25" s="90">
        <f t="shared" si="0"/>
        <v>0</v>
      </c>
      <c r="I25" s="1253"/>
    </row>
    <row r="26" spans="1:9" ht="12.75">
      <c r="A26" s="92"/>
      <c r="B26" s="108"/>
      <c r="D26" s="110"/>
      <c r="E26" s="95"/>
      <c r="H26" s="96"/>
      <c r="I26" s="96"/>
    </row>
    <row r="27" spans="1:9" ht="12.75">
      <c r="A27" s="92"/>
      <c r="B27" s="137">
        <v>453156</v>
      </c>
      <c r="C27" s="75"/>
      <c r="D27" s="76" t="s">
        <v>373</v>
      </c>
      <c r="F27" s="53"/>
      <c r="G27" s="53"/>
      <c r="H27" s="80">
        <f>SUM(H29)</f>
        <v>0</v>
      </c>
      <c r="I27" s="53"/>
    </row>
    <row r="28" spans="1:9" ht="12.75">
      <c r="A28" s="92"/>
      <c r="B28" s="137"/>
      <c r="C28" s="75"/>
      <c r="D28" s="76"/>
      <c r="F28" s="53"/>
      <c r="G28" s="53"/>
      <c r="H28" s="53"/>
      <c r="I28" s="53"/>
    </row>
    <row r="29" spans="1:9" ht="12.75">
      <c r="A29" s="173" t="s">
        <v>219</v>
      </c>
      <c r="B29" s="85"/>
      <c r="C29" s="143" t="s">
        <v>440</v>
      </c>
      <c r="D29" s="140" t="s">
        <v>441</v>
      </c>
      <c r="E29" s="191" t="s">
        <v>180</v>
      </c>
      <c r="F29" s="162">
        <v>5</v>
      </c>
      <c r="G29" s="1253"/>
      <c r="H29" s="90">
        <f>ROUND(F29*G29,2)</f>
        <v>0</v>
      </c>
      <c r="I29" s="1253"/>
    </row>
    <row r="30" spans="1:9" ht="12.75">
      <c r="A30" s="92"/>
      <c r="B30" s="100"/>
      <c r="C30" s="123"/>
      <c r="D30" s="115"/>
      <c r="E30" s="95"/>
    </row>
    <row r="31" spans="1:9" ht="15">
      <c r="A31" s="92"/>
      <c r="B31" s="95"/>
      <c r="C31" s="114"/>
      <c r="D31" s="103" t="s">
        <v>181</v>
      </c>
      <c r="E31" s="104"/>
      <c r="F31" s="105"/>
      <c r="G31" s="106"/>
      <c r="H31" s="107">
        <f>H9+H13+H18+H27</f>
        <v>0</v>
      </c>
    </row>
    <row r="32" spans="1:9" ht="12.75">
      <c r="A32" s="92"/>
      <c r="B32" s="108"/>
      <c r="C32" s="109"/>
      <c r="D32" s="110"/>
      <c r="E32" s="92"/>
    </row>
    <row r="33" spans="1:8" ht="12.75">
      <c r="A33" s="92"/>
      <c r="B33" s="108"/>
      <c r="C33" s="109"/>
      <c r="E33" s="95"/>
    </row>
    <row r="34" spans="1:8" ht="12.75">
      <c r="A34" s="92"/>
      <c r="B34" s="108"/>
      <c r="C34" s="109"/>
      <c r="D34" s="110"/>
      <c r="E34" s="95"/>
    </row>
    <row r="35" spans="1:8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8" s="52" customFormat="1" ht="12.75">
      <c r="A36" s="92"/>
      <c r="B36" s="108"/>
      <c r="C36" s="109"/>
      <c r="D36" s="110"/>
      <c r="E36" s="95"/>
      <c r="F36" s="54"/>
      <c r="G36" s="96"/>
      <c r="H36" s="54"/>
    </row>
    <row r="37" spans="1:8" ht="12.75">
      <c r="A37" s="92"/>
      <c r="B37" s="108"/>
      <c r="C37" s="109"/>
      <c r="D37" s="110"/>
      <c r="E37" s="95"/>
    </row>
    <row r="38" spans="1:8" s="52" customFormat="1" ht="12.75" customHeight="1">
      <c r="A38" s="92"/>
      <c r="B38" s="108"/>
      <c r="C38" s="109"/>
      <c r="D38" s="110"/>
      <c r="E38" s="95"/>
      <c r="F38" s="54"/>
      <c r="G38" s="96"/>
      <c r="H38" s="54"/>
    </row>
    <row r="39" spans="1:8" ht="12.75">
      <c r="A39" s="92"/>
      <c r="B39" s="100"/>
      <c r="C39" s="101"/>
      <c r="D39" s="116"/>
      <c r="E39" s="95"/>
    </row>
    <row r="40" spans="1:8" ht="12.75">
      <c r="A40" s="92"/>
      <c r="B40" s="100"/>
      <c r="C40" s="101"/>
      <c r="D40" s="116"/>
      <c r="E40" s="95"/>
    </row>
    <row r="41" spans="1:8" ht="12.75">
      <c r="A41" s="92"/>
      <c r="B41" s="100"/>
      <c r="C41" s="101"/>
      <c r="D41" s="116"/>
      <c r="E41" s="95"/>
    </row>
    <row r="42" spans="1:8" ht="15.75">
      <c r="A42" s="92"/>
      <c r="B42" s="117"/>
      <c r="C42" s="118"/>
      <c r="D42" s="102"/>
      <c r="E42" s="119"/>
    </row>
    <row r="43" spans="1:8" ht="12.75">
      <c r="A43" s="92"/>
      <c r="B43" s="108"/>
      <c r="C43" s="120"/>
      <c r="D43" s="110"/>
      <c r="E43" s="92"/>
    </row>
    <row r="44" spans="1:8" s="52" customFormat="1" ht="12.75" customHeight="1">
      <c r="A44" s="92"/>
      <c r="B44" s="100"/>
      <c r="C44" s="101"/>
      <c r="D44" s="115"/>
      <c r="E44" s="95"/>
      <c r="F44" s="54"/>
      <c r="G44" s="96"/>
      <c r="H44" s="54"/>
    </row>
    <row r="45" spans="1:8" s="52" customFormat="1" ht="12.75" customHeight="1">
      <c r="A45" s="92"/>
      <c r="B45" s="117"/>
      <c r="C45" s="118"/>
      <c r="D45" s="102"/>
      <c r="E45" s="119"/>
      <c r="F45" s="54"/>
      <c r="G45" s="96"/>
      <c r="H45" s="54"/>
    </row>
    <row r="46" spans="1:8" ht="12.75">
      <c r="A46" s="92"/>
      <c r="B46" s="100"/>
      <c r="C46" s="101"/>
      <c r="D46" s="102"/>
      <c r="E46" s="95"/>
    </row>
    <row r="47" spans="1:8" ht="12.75">
      <c r="A47" s="92"/>
      <c r="B47" s="100"/>
      <c r="C47" s="101"/>
      <c r="D47" s="102"/>
      <c r="E47" s="95"/>
    </row>
    <row r="48" spans="1:8" ht="12.75">
      <c r="A48" s="92"/>
      <c r="B48" s="100"/>
      <c r="C48" s="101"/>
      <c r="D48" s="116"/>
      <c r="E48" s="95"/>
    </row>
    <row r="49" spans="1:8" ht="12.75">
      <c r="A49" s="92"/>
      <c r="B49" s="100"/>
      <c r="C49" s="101"/>
      <c r="D49" s="116"/>
      <c r="E49" s="95"/>
    </row>
    <row r="50" spans="1:8" ht="12.75">
      <c r="A50" s="92"/>
      <c r="B50" s="100"/>
      <c r="C50" s="101"/>
      <c r="D50" s="116"/>
      <c r="E50" s="95"/>
    </row>
    <row r="51" spans="1:8" ht="15.75">
      <c r="A51" s="92"/>
      <c r="B51" s="117"/>
      <c r="C51" s="118"/>
      <c r="D51" s="102"/>
      <c r="E51" s="119"/>
    </row>
    <row r="52" spans="1:8" ht="15.75">
      <c r="A52" s="92"/>
      <c r="B52" s="117"/>
      <c r="C52" s="118"/>
      <c r="D52" s="121"/>
      <c r="E52" s="119"/>
    </row>
    <row r="53" spans="1:8" ht="12.75">
      <c r="A53" s="92"/>
      <c r="B53" s="100"/>
      <c r="C53" s="101"/>
      <c r="D53" s="115"/>
      <c r="E53" s="95"/>
    </row>
    <row r="54" spans="1:8" ht="12.75">
      <c r="A54" s="92"/>
      <c r="B54" s="100"/>
      <c r="C54" s="101"/>
      <c r="D54" s="102"/>
      <c r="E54" s="95"/>
    </row>
    <row r="55" spans="1:8" ht="12.75">
      <c r="A55" s="92"/>
      <c r="B55" s="100"/>
      <c r="C55" s="101"/>
      <c r="D55" s="102"/>
      <c r="E55" s="95"/>
    </row>
    <row r="56" spans="1:8" ht="12.75">
      <c r="A56" s="92"/>
      <c r="B56" s="100"/>
      <c r="C56" s="101"/>
      <c r="D56" s="116"/>
      <c r="E56" s="95"/>
    </row>
    <row r="57" spans="1:8" ht="12.75">
      <c r="A57" s="92"/>
      <c r="B57" s="100"/>
      <c r="C57" s="101"/>
      <c r="D57" s="116"/>
      <c r="E57" s="95"/>
    </row>
    <row r="58" spans="1:8" ht="12.75">
      <c r="A58" s="92"/>
      <c r="B58" s="100"/>
      <c r="C58" s="101"/>
      <c r="D58" s="116"/>
      <c r="E58" s="95"/>
    </row>
    <row r="59" spans="1:8" ht="12.75">
      <c r="A59" s="92"/>
      <c r="B59" s="100"/>
      <c r="C59" s="101"/>
      <c r="D59" s="102"/>
      <c r="E59" s="95"/>
    </row>
    <row r="60" spans="1:8" ht="12.75">
      <c r="A60" s="92"/>
      <c r="B60" s="100"/>
      <c r="C60" s="101"/>
      <c r="D60" s="116"/>
      <c r="E60" s="95"/>
    </row>
    <row r="61" spans="1:8" ht="12.75">
      <c r="A61" s="92"/>
      <c r="B61" s="100"/>
      <c r="C61" s="101"/>
      <c r="D61" s="115"/>
      <c r="E61" s="95"/>
    </row>
    <row r="62" spans="1:8" ht="13.5" customHeight="1">
      <c r="A62" s="92"/>
      <c r="B62" s="100"/>
      <c r="C62" s="101"/>
      <c r="D62" s="102"/>
      <c r="E62" s="95"/>
    </row>
    <row r="63" spans="1:8" ht="13.5" customHeight="1">
      <c r="A63" s="92"/>
      <c r="B63" s="100"/>
      <c r="C63" s="101"/>
      <c r="D63" s="116"/>
      <c r="E63" s="95"/>
    </row>
    <row r="64" spans="1:8" s="52" customFormat="1" ht="12.75">
      <c r="A64" s="92"/>
      <c r="B64" s="100"/>
      <c r="C64" s="101"/>
      <c r="D64" s="116"/>
      <c r="E64" s="95"/>
      <c r="F64" s="54"/>
      <c r="G64" s="96"/>
      <c r="H64" s="54"/>
    </row>
    <row r="65" spans="1:8" s="52" customFormat="1" ht="12.75">
      <c r="A65" s="92"/>
      <c r="B65" s="100"/>
      <c r="C65" s="101"/>
      <c r="D65" s="116"/>
      <c r="E65" s="95"/>
      <c r="F65" s="54"/>
      <c r="G65" s="96"/>
      <c r="H65" s="54"/>
    </row>
    <row r="66" spans="1:8" s="52" customFormat="1" ht="12.75">
      <c r="A66" s="92"/>
      <c r="B66" s="100"/>
      <c r="C66" s="101"/>
      <c r="D66" s="102"/>
      <c r="E66" s="95"/>
      <c r="F66" s="54"/>
      <c r="G66" s="96"/>
      <c r="H66" s="54"/>
    </row>
    <row r="67" spans="1:8" ht="13.5" customHeight="1">
      <c r="A67" s="92"/>
      <c r="B67" s="100"/>
      <c r="C67" s="101"/>
      <c r="D67" s="116"/>
      <c r="E67" s="95"/>
    </row>
    <row r="68" spans="1:8" ht="13.5" customHeight="1">
      <c r="A68" s="92"/>
      <c r="B68" s="100"/>
      <c r="C68" s="101"/>
      <c r="D68" s="115"/>
      <c r="E68" s="95"/>
    </row>
    <row r="69" spans="1:8" s="52" customFormat="1" ht="12.75">
      <c r="A69" s="92"/>
      <c r="B69" s="95"/>
      <c r="C69" s="114"/>
      <c r="D69" s="122"/>
      <c r="E69" s="95"/>
      <c r="F69" s="54"/>
      <c r="G69" s="96"/>
      <c r="H69" s="54"/>
    </row>
    <row r="70" spans="1:8" s="52" customFormat="1" ht="12.75">
      <c r="A70" s="92"/>
      <c r="B70" s="95"/>
      <c r="C70" s="114"/>
      <c r="D70" s="114"/>
      <c r="E70" s="95"/>
      <c r="F70" s="54"/>
      <c r="G70" s="96"/>
      <c r="H70" s="54"/>
    </row>
    <row r="71" spans="1:8" s="52" customFormat="1" ht="12.75">
      <c r="A71" s="92"/>
      <c r="B71" s="108"/>
      <c r="C71" s="120"/>
      <c r="D71" s="110"/>
      <c r="E71" s="92"/>
      <c r="F71" s="54"/>
      <c r="G71" s="96"/>
      <c r="H71" s="54"/>
    </row>
    <row r="72" spans="1:8" s="52" customFormat="1" ht="12.75">
      <c r="A72" s="92"/>
      <c r="B72" s="100"/>
      <c r="C72" s="123"/>
      <c r="D72" s="116"/>
      <c r="E72" s="95"/>
      <c r="F72" s="54"/>
      <c r="G72" s="96"/>
      <c r="H72" s="54"/>
    </row>
    <row r="73" spans="1:8" s="52" customFormat="1" ht="12.75">
      <c r="A73" s="92"/>
      <c r="B73" s="100"/>
      <c r="C73" s="123"/>
      <c r="D73" s="116"/>
      <c r="E73" s="95"/>
      <c r="F73" s="54"/>
      <c r="G73" s="96"/>
      <c r="H73" s="54"/>
    </row>
    <row r="74" spans="1:8" s="52" customFormat="1" ht="12.75">
      <c r="A74" s="92"/>
      <c r="B74" s="95"/>
      <c r="C74" s="114"/>
      <c r="D74" s="122"/>
      <c r="E74" s="95"/>
      <c r="F74" s="54"/>
      <c r="G74" s="96"/>
      <c r="H74" s="54"/>
    </row>
    <row r="75" spans="1:8" s="52" customFormat="1" ht="12.75">
      <c r="A75" s="92"/>
      <c r="B75" s="95"/>
      <c r="C75" s="114"/>
      <c r="D75" s="114"/>
      <c r="E75" s="95"/>
      <c r="F75" s="54"/>
      <c r="G75" s="96"/>
      <c r="H75" s="54"/>
    </row>
    <row r="76" spans="1:8" s="52" customFormat="1" ht="12.75">
      <c r="A76" s="92"/>
      <c r="B76" s="108"/>
      <c r="C76" s="120"/>
      <c r="D76" s="110"/>
      <c r="E76" s="92"/>
      <c r="F76" s="54"/>
      <c r="G76" s="96"/>
      <c r="H76" s="54"/>
    </row>
    <row r="77" spans="1:8" ht="13.5" customHeight="1">
      <c r="A77" s="92"/>
      <c r="B77" s="108"/>
      <c r="C77" s="120"/>
      <c r="D77" s="110"/>
      <c r="E77" s="92"/>
    </row>
    <row r="78" spans="1:8" s="52" customFormat="1" ht="12.75">
      <c r="A78" s="92"/>
      <c r="B78" s="100"/>
      <c r="C78" s="123"/>
      <c r="D78" s="115"/>
      <c r="E78" s="95"/>
      <c r="F78" s="54"/>
      <c r="G78" s="96"/>
      <c r="H78" s="54"/>
    </row>
    <row r="79" spans="1:8" s="52" customFormat="1" ht="12.75">
      <c r="A79" s="92"/>
      <c r="B79" s="100"/>
      <c r="C79" s="123"/>
      <c r="D79" s="116"/>
      <c r="E79" s="95"/>
      <c r="F79" s="54"/>
      <c r="G79" s="96"/>
      <c r="H79" s="54"/>
    </row>
    <row r="80" spans="1:8" ht="13.5" customHeight="1">
      <c r="A80" s="92"/>
      <c r="B80" s="100"/>
      <c r="C80" s="123"/>
      <c r="D80" s="115"/>
      <c r="E80" s="95"/>
    </row>
    <row r="81" spans="1:8" ht="13.5" customHeight="1">
      <c r="A81" s="92"/>
      <c r="B81" s="100"/>
      <c r="C81" s="123"/>
      <c r="D81" s="115"/>
      <c r="E81" s="95"/>
    </row>
    <row r="82" spans="1:8" s="52" customFormat="1" ht="12.75">
      <c r="A82" s="92"/>
      <c r="B82" s="100"/>
      <c r="C82" s="123"/>
      <c r="D82" s="115"/>
      <c r="E82" s="95"/>
      <c r="F82" s="54"/>
      <c r="G82" s="96"/>
      <c r="H82" s="54"/>
    </row>
    <row r="83" spans="1:8" s="52" customFormat="1" ht="12.75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95"/>
      <c r="C84" s="114"/>
      <c r="D84" s="114"/>
      <c r="E84" s="95"/>
    </row>
    <row r="85" spans="1:8" ht="13.5" customHeight="1">
      <c r="B85" s="73"/>
      <c r="C85" s="125"/>
      <c r="D85" s="126"/>
      <c r="E85" s="124"/>
    </row>
    <row r="86" spans="1:8" ht="13.5" customHeight="1">
      <c r="B86" s="83"/>
      <c r="C86" s="127"/>
      <c r="D86" s="82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1" spans="1:8" s="52" customFormat="1" ht="12.75">
      <c r="A91" s="124"/>
      <c r="B91" s="72"/>
      <c r="C91" s="53"/>
      <c r="D91" s="128"/>
      <c r="E91" s="72"/>
      <c r="F91" s="54"/>
      <c r="G91" s="96"/>
      <c r="H91" s="54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>
      <c r="D95" s="128"/>
    </row>
    <row r="98" spans="1:9" ht="13.5" customHeight="1">
      <c r="B98" s="83"/>
      <c r="C98" s="127"/>
      <c r="D98" s="82"/>
    </row>
    <row r="99" spans="1:9" ht="13.5" customHeight="1">
      <c r="D99" s="129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  <row r="144" spans="1:9" ht="13.5" customHeight="1">
      <c r="H144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9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rgb="FFFFFF99"/>
  </sheetPr>
  <dimension ref="A1:I48"/>
  <sheetViews>
    <sheetView view="pageBreakPreview" zoomScaleNormal="115" zoomScaleSheetLayoutView="100" workbookViewId="0">
      <selection activeCell="D24" sqref="D24"/>
    </sheetView>
  </sheetViews>
  <sheetFormatPr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169" customFormat="1" ht="13.5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132</v>
      </c>
      <c r="D3" s="166" t="s">
        <v>964</v>
      </c>
      <c r="E3" s="165"/>
      <c r="F3" s="167"/>
      <c r="G3" s="167"/>
      <c r="H3" s="166"/>
    </row>
    <row r="4" spans="1:9">
      <c r="A4" s="65" t="s">
        <v>183</v>
      </c>
      <c r="B4" s="170"/>
      <c r="C4" s="171" t="s">
        <v>133</v>
      </c>
      <c r="D4" s="167"/>
      <c r="E4" s="170"/>
      <c r="F4" s="167"/>
      <c r="G4" s="167"/>
      <c r="H4" s="167"/>
    </row>
    <row r="5" spans="1:9" s="68" customFormat="1" ht="13.5" thickBot="1">
      <c r="A5" s="172"/>
      <c r="B5" s="124"/>
      <c r="C5" s="172"/>
      <c r="D5" s="172"/>
      <c r="E5" s="124"/>
      <c r="F5" s="172"/>
      <c r="G5" s="172"/>
      <c r="H5" s="172"/>
    </row>
    <row r="6" spans="1:9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185</v>
      </c>
      <c r="F9" s="53"/>
      <c r="G9" s="53"/>
      <c r="H9" s="80">
        <f>SUM(H11:H12)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4"/>
      <c r="C11" s="143" t="s">
        <v>186</v>
      </c>
      <c r="D11" s="140" t="s">
        <v>187</v>
      </c>
      <c r="E11" s="174" t="s">
        <v>188</v>
      </c>
      <c r="F11" s="175">
        <v>150</v>
      </c>
      <c r="G11" s="1253"/>
      <c r="H11" s="90">
        <f t="shared" ref="H11:H12" si="0">ROUND(F11*G11,2)</f>
        <v>0</v>
      </c>
      <c r="I11" s="1253"/>
    </row>
    <row r="12" spans="1:9">
      <c r="A12" s="173" t="s">
        <v>177</v>
      </c>
      <c r="B12" s="84"/>
      <c r="C12" s="143" t="s">
        <v>360</v>
      </c>
      <c r="D12" s="140" t="s">
        <v>361</v>
      </c>
      <c r="E12" s="174" t="s">
        <v>188</v>
      </c>
      <c r="F12" s="175">
        <v>150</v>
      </c>
      <c r="G12" s="1253"/>
      <c r="H12" s="90">
        <f t="shared" si="0"/>
        <v>0</v>
      </c>
      <c r="I12" s="1253"/>
    </row>
    <row r="13" spans="1:9">
      <c r="A13" s="92"/>
      <c r="B13" s="137"/>
      <c r="C13" s="75"/>
      <c r="D13" s="76"/>
      <c r="F13" s="53"/>
      <c r="G13" s="53"/>
      <c r="H13" s="80"/>
      <c r="I13" s="53"/>
    </row>
    <row r="14" spans="1:9">
      <c r="A14" s="92"/>
      <c r="B14" s="137">
        <v>452332</v>
      </c>
      <c r="C14" s="75"/>
      <c r="D14" s="76" t="s">
        <v>726</v>
      </c>
      <c r="F14" s="53"/>
      <c r="G14" s="53"/>
      <c r="H14" s="80">
        <f>SUM(H16)</f>
        <v>0</v>
      </c>
      <c r="I14" s="53"/>
    </row>
    <row r="15" spans="1:9">
      <c r="A15" s="92"/>
      <c r="B15" s="137"/>
      <c r="C15" s="75"/>
      <c r="D15" s="76"/>
      <c r="F15" s="53"/>
      <c r="G15" s="53"/>
      <c r="H15" s="53"/>
      <c r="I15" s="53"/>
    </row>
    <row r="16" spans="1:9" ht="25.5">
      <c r="A16" s="185">
        <v>3</v>
      </c>
      <c r="B16" s="85"/>
      <c r="C16" s="143" t="s">
        <v>472</v>
      </c>
      <c r="D16" s="140" t="s">
        <v>697</v>
      </c>
      <c r="E16" s="174" t="s">
        <v>197</v>
      </c>
      <c r="F16" s="175">
        <v>100</v>
      </c>
      <c r="G16" s="1253"/>
      <c r="H16" s="90">
        <f>ROUND(F16*G16,2)</f>
        <v>0</v>
      </c>
      <c r="I16" s="1253"/>
    </row>
    <row r="17" spans="1:9">
      <c r="A17" s="189"/>
      <c r="B17" s="97"/>
      <c r="C17" s="177"/>
      <c r="D17" s="178"/>
      <c r="E17" s="179"/>
      <c r="F17" s="180"/>
      <c r="G17" s="79"/>
      <c r="H17" s="79"/>
      <c r="I17" s="79"/>
    </row>
    <row r="18" spans="1:9">
      <c r="A18" s="92"/>
      <c r="B18" s="137">
        <v>453155</v>
      </c>
      <c r="C18" s="75"/>
      <c r="D18" s="76" t="s">
        <v>1254</v>
      </c>
      <c r="F18" s="53"/>
      <c r="G18" s="53"/>
      <c r="H18" s="80">
        <f>SUM(H20:H21)</f>
        <v>0</v>
      </c>
      <c r="I18" s="53"/>
    </row>
    <row r="19" spans="1:9">
      <c r="A19" s="92"/>
      <c r="B19" s="137"/>
      <c r="C19" s="75"/>
      <c r="D19" s="76"/>
      <c r="F19" s="53"/>
      <c r="G19" s="53"/>
      <c r="H19" s="80"/>
      <c r="I19" s="53"/>
    </row>
    <row r="20" spans="1:9">
      <c r="A20" s="185">
        <v>4</v>
      </c>
      <c r="B20" s="85"/>
      <c r="C20" s="143">
        <v>91090201</v>
      </c>
      <c r="D20" s="182" t="s">
        <v>1255</v>
      </c>
      <c r="E20" s="174" t="s">
        <v>176</v>
      </c>
      <c r="F20" s="175">
        <v>600</v>
      </c>
      <c r="G20" s="1253"/>
      <c r="H20" s="90">
        <f>ROUND(F20*G20,2)</f>
        <v>0</v>
      </c>
      <c r="I20" s="1253"/>
    </row>
    <row r="21" spans="1:9">
      <c r="A21" s="185">
        <v>5</v>
      </c>
      <c r="B21" s="85"/>
      <c r="C21" s="143">
        <v>91100203</v>
      </c>
      <c r="D21" s="143" t="s">
        <v>1256</v>
      </c>
      <c r="E21" s="174" t="s">
        <v>180</v>
      </c>
      <c r="F21" s="175">
        <v>6</v>
      </c>
      <c r="G21" s="1253"/>
      <c r="H21" s="90">
        <f>ROUND(F21*G21,2)</f>
        <v>0</v>
      </c>
      <c r="I21" s="1253"/>
    </row>
    <row r="22" spans="1:9">
      <c r="A22" s="189"/>
      <c r="B22" s="97"/>
      <c r="C22" s="177"/>
      <c r="D22" s="177"/>
      <c r="E22" s="179"/>
      <c r="F22" s="180"/>
      <c r="G22" s="79"/>
      <c r="H22" s="79"/>
      <c r="I22" s="79"/>
    </row>
    <row r="23" spans="1:9">
      <c r="A23" s="189"/>
      <c r="B23" s="137">
        <v>453173</v>
      </c>
      <c r="C23" s="75"/>
      <c r="D23" s="76" t="s">
        <v>1257</v>
      </c>
      <c r="E23" s="179"/>
      <c r="F23" s="180"/>
      <c r="G23" s="79"/>
      <c r="H23" s="80">
        <f>SUM(H25:H26)</f>
        <v>0</v>
      </c>
      <c r="I23" s="79"/>
    </row>
    <row r="24" spans="1:9">
      <c r="A24" s="189"/>
      <c r="B24" s="137"/>
      <c r="C24" s="75"/>
      <c r="D24" s="76"/>
      <c r="E24" s="179"/>
      <c r="F24" s="180"/>
      <c r="G24" s="79"/>
      <c r="H24" s="79"/>
      <c r="I24" s="79"/>
    </row>
    <row r="25" spans="1:9">
      <c r="A25" s="185">
        <v>6</v>
      </c>
      <c r="B25" s="173"/>
      <c r="C25" s="143">
        <v>91100207</v>
      </c>
      <c r="D25" s="143" t="s">
        <v>1258</v>
      </c>
      <c r="E25" s="174" t="s">
        <v>180</v>
      </c>
      <c r="F25" s="175">
        <v>9</v>
      </c>
      <c r="G25" s="1253"/>
      <c r="H25" s="90">
        <f>ROUND(F25*G25,2)</f>
        <v>0</v>
      </c>
      <c r="I25" s="1253"/>
    </row>
    <row r="26" spans="1:9">
      <c r="A26" s="185">
        <v>7</v>
      </c>
      <c r="B26" s="173"/>
      <c r="C26" s="143" t="s">
        <v>1259</v>
      </c>
      <c r="D26" s="143" t="s">
        <v>1260</v>
      </c>
      <c r="E26" s="174" t="s">
        <v>180</v>
      </c>
      <c r="F26" s="175">
        <v>1</v>
      </c>
      <c r="G26" s="1253"/>
      <c r="H26" s="90">
        <f>ROUND(F26*G26,2)</f>
        <v>0</v>
      </c>
      <c r="I26" s="1253"/>
    </row>
    <row r="27" spans="1:9">
      <c r="A27" s="53"/>
      <c r="F27" s="53"/>
      <c r="G27" s="53"/>
      <c r="H27" s="53"/>
    </row>
    <row r="28" spans="1:9" ht="15">
      <c r="A28" s="53"/>
      <c r="B28" s="95"/>
      <c r="C28" s="114"/>
      <c r="D28" s="103" t="s">
        <v>181</v>
      </c>
      <c r="F28" s="105"/>
      <c r="G28" s="106"/>
      <c r="H28" s="107">
        <f>SUM(H9,H14,H18,H23)</f>
        <v>0</v>
      </c>
    </row>
    <row r="29" spans="1:9">
      <c r="A29" s="53"/>
      <c r="B29" s="70"/>
      <c r="C29" s="71"/>
      <c r="D29" s="71"/>
      <c r="F29" s="53"/>
      <c r="G29" s="53"/>
      <c r="H29" s="53"/>
    </row>
    <row r="30" spans="1:9">
      <c r="A30" s="53"/>
      <c r="F30" s="53"/>
      <c r="G30" s="53"/>
      <c r="H30" s="53"/>
    </row>
    <row r="31" spans="1:9">
      <c r="A31" s="53"/>
      <c r="F31" s="53"/>
      <c r="G31" s="53"/>
      <c r="H31" s="53"/>
    </row>
    <row r="32" spans="1:9">
      <c r="A32" s="53"/>
      <c r="F32" s="53"/>
      <c r="G32" s="53"/>
      <c r="H32" s="53"/>
    </row>
    <row r="33" spans="1:8">
      <c r="A33" s="53"/>
      <c r="F33" s="53"/>
      <c r="G33" s="53"/>
      <c r="H33" s="53"/>
    </row>
    <row r="34" spans="1:8">
      <c r="A34" s="53"/>
      <c r="F34" s="53"/>
      <c r="G34" s="53"/>
      <c r="H34" s="53"/>
    </row>
    <row r="35" spans="1:8">
      <c r="A35" s="53"/>
      <c r="F35" s="53"/>
      <c r="G35" s="53"/>
      <c r="H35" s="53"/>
    </row>
    <row r="36" spans="1:8">
      <c r="A36" s="53"/>
      <c r="F36" s="53"/>
      <c r="G36" s="53"/>
      <c r="H36" s="53"/>
    </row>
    <row r="37" spans="1:8">
      <c r="A37" s="53"/>
      <c r="F37" s="53"/>
      <c r="G37" s="53"/>
      <c r="H37" s="53"/>
    </row>
    <row r="38" spans="1:8">
      <c r="A38" s="53"/>
      <c r="F38" s="53"/>
      <c r="G38" s="53"/>
      <c r="H38" s="53"/>
    </row>
    <row r="39" spans="1:8">
      <c r="A39" s="53"/>
      <c r="F39" s="53"/>
      <c r="G39" s="53"/>
      <c r="H39" s="53"/>
    </row>
    <row r="40" spans="1:8">
      <c r="A40" s="53"/>
      <c r="F40" s="53"/>
      <c r="G40" s="53"/>
      <c r="H40" s="53"/>
    </row>
    <row r="41" spans="1:8">
      <c r="A41" s="53"/>
      <c r="F41" s="53"/>
      <c r="G41" s="53"/>
      <c r="H41" s="53"/>
    </row>
    <row r="42" spans="1:8">
      <c r="A42" s="53"/>
      <c r="F42" s="53"/>
      <c r="G42" s="53"/>
      <c r="H42" s="53"/>
    </row>
    <row r="43" spans="1:8">
      <c r="A43" s="53"/>
      <c r="F43" s="53"/>
      <c r="G43" s="53"/>
      <c r="H43" s="53"/>
    </row>
    <row r="44" spans="1:8">
      <c r="A44" s="53"/>
      <c r="F44" s="53"/>
      <c r="G44" s="53"/>
      <c r="H44" s="53"/>
    </row>
    <row r="45" spans="1:8">
      <c r="A45" s="53"/>
      <c r="F45" s="53"/>
      <c r="G45" s="53"/>
      <c r="H45" s="53"/>
    </row>
    <row r="46" spans="1:8">
      <c r="A46" s="53"/>
      <c r="F46" s="53"/>
      <c r="G46" s="53"/>
      <c r="H46" s="53"/>
    </row>
    <row r="47" spans="1:8">
      <c r="A47" s="53"/>
      <c r="F47" s="53"/>
      <c r="G47" s="53"/>
      <c r="H47" s="53"/>
    </row>
    <row r="48" spans="1:8">
      <c r="A48" s="53"/>
      <c r="F48" s="53"/>
      <c r="G48" s="53"/>
      <c r="H48" s="53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6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rgb="FFFFFF99"/>
  </sheetPr>
  <dimension ref="A1:I52"/>
  <sheetViews>
    <sheetView view="pageBreakPreview" zoomScaleNormal="115" zoomScaleSheetLayoutView="100" workbookViewId="0">
      <selection activeCell="D26" sqref="D26"/>
    </sheetView>
  </sheetViews>
  <sheetFormatPr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169" customFormat="1" ht="13.5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134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135</v>
      </c>
      <c r="D4" s="167"/>
      <c r="E4" s="170"/>
      <c r="F4" s="167"/>
      <c r="G4" s="167"/>
      <c r="H4" s="167"/>
    </row>
    <row r="5" spans="1:9" s="68" customFormat="1" ht="13.5" thickBot="1">
      <c r="A5" s="172"/>
      <c r="B5" s="124"/>
      <c r="C5" s="172"/>
      <c r="D5" s="172"/>
      <c r="E5" s="124"/>
      <c r="F5" s="172"/>
      <c r="G5" s="172"/>
      <c r="H5" s="172"/>
    </row>
    <row r="6" spans="1:9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185</v>
      </c>
      <c r="F9" s="53"/>
      <c r="G9" s="53"/>
      <c r="H9" s="80">
        <f>SUM(H11:H13)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4"/>
      <c r="C11" s="143" t="s">
        <v>425</v>
      </c>
      <c r="D11" s="140" t="s">
        <v>426</v>
      </c>
      <c r="E11" s="174" t="s">
        <v>188</v>
      </c>
      <c r="F11" s="175">
        <v>20</v>
      </c>
      <c r="G11" s="1253"/>
      <c r="H11" s="90">
        <f>ROUND(F11*G11,2)</f>
        <v>0</v>
      </c>
      <c r="I11" s="1253"/>
    </row>
    <row r="12" spans="1:9">
      <c r="A12" s="173" t="s">
        <v>177</v>
      </c>
      <c r="B12" s="84"/>
      <c r="C12" s="143" t="s">
        <v>186</v>
      </c>
      <c r="D12" s="140" t="s">
        <v>187</v>
      </c>
      <c r="E12" s="174" t="s">
        <v>188</v>
      </c>
      <c r="F12" s="175">
        <v>20</v>
      </c>
      <c r="G12" s="1253"/>
      <c r="H12" s="90">
        <f t="shared" ref="H12:H13" si="0">ROUND(F12*G12,2)</f>
        <v>0</v>
      </c>
      <c r="I12" s="1253"/>
    </row>
    <row r="13" spans="1:9">
      <c r="A13" s="173" t="s">
        <v>191</v>
      </c>
      <c r="B13" s="84"/>
      <c r="C13" s="143" t="s">
        <v>360</v>
      </c>
      <c r="D13" s="140" t="s">
        <v>361</v>
      </c>
      <c r="E13" s="174" t="s">
        <v>188</v>
      </c>
      <c r="F13" s="175">
        <v>40</v>
      </c>
      <c r="G13" s="1253"/>
      <c r="H13" s="90">
        <f t="shared" si="0"/>
        <v>0</v>
      </c>
      <c r="I13" s="1253"/>
    </row>
    <row r="14" spans="1:9">
      <c r="A14" s="92"/>
      <c r="B14" s="100"/>
      <c r="C14" s="115"/>
      <c r="D14" s="115"/>
      <c r="E14" s="95"/>
      <c r="I14" s="96"/>
    </row>
    <row r="15" spans="1:9">
      <c r="A15" s="92"/>
      <c r="B15" s="137">
        <v>453155</v>
      </c>
      <c r="C15" s="75"/>
      <c r="D15" s="76" t="s">
        <v>1254</v>
      </c>
      <c r="F15" s="53"/>
      <c r="G15" s="53"/>
      <c r="H15" s="80">
        <f>SUM(H17:H18)</f>
        <v>0</v>
      </c>
      <c r="I15" s="53"/>
    </row>
    <row r="16" spans="1:9">
      <c r="A16" s="76"/>
      <c r="B16" s="137"/>
      <c r="C16" s="75"/>
      <c r="D16" s="76"/>
      <c r="F16" s="53"/>
      <c r="G16" s="53"/>
      <c r="H16" s="80"/>
      <c r="I16" s="53"/>
    </row>
    <row r="17" spans="1:9">
      <c r="A17" s="173" t="s">
        <v>194</v>
      </c>
      <c r="B17" s="181"/>
      <c r="C17" s="143">
        <v>91090201</v>
      </c>
      <c r="D17" s="182" t="s">
        <v>1255</v>
      </c>
      <c r="E17" s="174" t="s">
        <v>176</v>
      </c>
      <c r="F17" s="175">
        <v>1200</v>
      </c>
      <c r="G17" s="1253"/>
      <c r="H17" s="90">
        <f>ROUND(F17*G17,2)</f>
        <v>0</v>
      </c>
      <c r="I17" s="1253"/>
    </row>
    <row r="18" spans="1:9">
      <c r="A18" s="173" t="s">
        <v>198</v>
      </c>
      <c r="B18" s="181"/>
      <c r="C18" s="143">
        <v>91100203</v>
      </c>
      <c r="D18" s="143" t="s">
        <v>1256</v>
      </c>
      <c r="E18" s="174" t="s">
        <v>180</v>
      </c>
      <c r="F18" s="175">
        <v>4</v>
      </c>
      <c r="G18" s="1253"/>
      <c r="H18" s="90">
        <f>ROUND(F18*G18,2)</f>
        <v>0</v>
      </c>
      <c r="I18" s="1253"/>
    </row>
    <row r="19" spans="1:9">
      <c r="A19" s="176"/>
      <c r="B19" s="137"/>
      <c r="C19" s="177"/>
      <c r="D19" s="177"/>
      <c r="E19" s="179"/>
      <c r="F19" s="180"/>
      <c r="G19" s="79"/>
      <c r="H19" s="53"/>
      <c r="I19" s="79"/>
    </row>
    <row r="20" spans="1:9">
      <c r="A20" s="92"/>
      <c r="B20" s="137">
        <v>452332</v>
      </c>
      <c r="C20" s="75"/>
      <c r="D20" s="76" t="s">
        <v>726</v>
      </c>
      <c r="F20" s="53"/>
      <c r="G20" s="53"/>
      <c r="H20" s="80">
        <f>SUM(H22)</f>
        <v>0</v>
      </c>
      <c r="I20" s="53"/>
    </row>
    <row r="21" spans="1:9">
      <c r="A21" s="92"/>
      <c r="B21" s="137"/>
      <c r="C21" s="75"/>
      <c r="D21" s="76"/>
      <c r="F21" s="53"/>
      <c r="G21" s="53"/>
      <c r="H21" s="53"/>
      <c r="I21" s="53"/>
    </row>
    <row r="22" spans="1:9" ht="25.5">
      <c r="A22" s="185">
        <v>6</v>
      </c>
      <c r="B22" s="85"/>
      <c r="C22" s="143" t="s">
        <v>472</v>
      </c>
      <c r="D22" s="140" t="s">
        <v>697</v>
      </c>
      <c r="E22" s="174" t="s">
        <v>197</v>
      </c>
      <c r="F22" s="175">
        <v>100</v>
      </c>
      <c r="G22" s="1253"/>
      <c r="H22" s="90">
        <f>ROUND(F22*G22,2)</f>
        <v>0</v>
      </c>
      <c r="I22" s="1253"/>
    </row>
    <row r="23" spans="1:9">
      <c r="A23" s="189"/>
      <c r="B23" s="97"/>
      <c r="C23" s="177"/>
      <c r="D23" s="178"/>
      <c r="E23" s="179"/>
      <c r="F23" s="180"/>
      <c r="G23" s="79"/>
      <c r="H23" s="79"/>
      <c r="I23" s="79"/>
    </row>
    <row r="24" spans="1:9">
      <c r="A24" s="189"/>
      <c r="B24" s="137">
        <v>453173</v>
      </c>
      <c r="C24" s="75"/>
      <c r="D24" s="76" t="s">
        <v>1257</v>
      </c>
      <c r="E24" s="179"/>
      <c r="F24" s="180"/>
      <c r="G24" s="79"/>
      <c r="H24" s="80">
        <f>H26</f>
        <v>0</v>
      </c>
      <c r="I24" s="79"/>
    </row>
    <row r="25" spans="1:9">
      <c r="A25" s="189"/>
      <c r="B25" s="137"/>
      <c r="C25" s="75"/>
      <c r="D25" s="76"/>
      <c r="E25" s="179"/>
      <c r="F25" s="180"/>
      <c r="G25" s="79"/>
      <c r="H25" s="79"/>
      <c r="I25" s="79"/>
    </row>
    <row r="26" spans="1:9">
      <c r="A26" s="185">
        <v>7</v>
      </c>
      <c r="B26" s="173"/>
      <c r="C26" s="143">
        <v>91100207</v>
      </c>
      <c r="D26" s="143" t="s">
        <v>1258</v>
      </c>
      <c r="E26" s="174" t="s">
        <v>180</v>
      </c>
      <c r="F26" s="175">
        <v>12</v>
      </c>
      <c r="G26" s="1253"/>
      <c r="H26" s="90">
        <f>ROUND(F26*G26,2)</f>
        <v>0</v>
      </c>
      <c r="I26" s="1253"/>
    </row>
    <row r="27" spans="1:9">
      <c r="A27" s="114"/>
      <c r="C27" s="186"/>
      <c r="D27" s="187"/>
      <c r="E27" s="179"/>
      <c r="F27" s="53"/>
      <c r="G27" s="53"/>
      <c r="H27" s="53"/>
    </row>
    <row r="28" spans="1:9" ht="15">
      <c r="A28" s="92"/>
      <c r="B28" s="95"/>
      <c r="C28" s="114"/>
      <c r="D28" s="103" t="s">
        <v>181</v>
      </c>
      <c r="F28" s="105"/>
      <c r="G28" s="106"/>
      <c r="H28" s="107">
        <f>SUM(H9+H15+H20+H24)</f>
        <v>0</v>
      </c>
    </row>
    <row r="29" spans="1:9">
      <c r="A29" s="54"/>
      <c r="B29" s="190"/>
      <c r="C29" s="54"/>
      <c r="D29" s="54"/>
      <c r="E29" s="190"/>
      <c r="G29" s="54"/>
    </row>
    <row r="30" spans="1:9">
      <c r="A30" s="54"/>
      <c r="B30" s="190"/>
      <c r="C30" s="54"/>
      <c r="D30" s="54"/>
      <c r="E30" s="190"/>
      <c r="G30" s="54"/>
    </row>
    <row r="31" spans="1:9">
      <c r="A31" s="53"/>
      <c r="F31" s="53"/>
      <c r="G31" s="53"/>
      <c r="H31" s="53"/>
    </row>
    <row r="32" spans="1:9">
      <c r="A32" s="53"/>
      <c r="F32" s="53"/>
      <c r="G32" s="53"/>
      <c r="H32" s="53"/>
    </row>
    <row r="33" spans="1:8">
      <c r="A33" s="53"/>
      <c r="F33" s="53"/>
      <c r="G33" s="53"/>
      <c r="H33" s="53"/>
    </row>
    <row r="34" spans="1:8">
      <c r="A34" s="53"/>
      <c r="F34" s="53"/>
      <c r="G34" s="53"/>
      <c r="H34" s="53"/>
    </row>
    <row r="35" spans="1:8">
      <c r="A35" s="53"/>
      <c r="F35" s="53"/>
      <c r="G35" s="53"/>
      <c r="H35" s="53"/>
    </row>
    <row r="36" spans="1:8">
      <c r="A36" s="53"/>
      <c r="F36" s="53"/>
      <c r="G36" s="53"/>
      <c r="H36" s="53"/>
    </row>
    <row r="37" spans="1:8">
      <c r="A37" s="53"/>
      <c r="F37" s="53"/>
      <c r="G37" s="53"/>
      <c r="H37" s="53"/>
    </row>
    <row r="38" spans="1:8">
      <c r="A38" s="53"/>
      <c r="F38" s="53"/>
      <c r="G38" s="53"/>
      <c r="H38" s="53"/>
    </row>
    <row r="39" spans="1:8">
      <c r="A39" s="53"/>
      <c r="F39" s="53"/>
      <c r="G39" s="53"/>
      <c r="H39" s="53"/>
    </row>
    <row r="40" spans="1:8">
      <c r="A40" s="53"/>
      <c r="F40" s="53"/>
      <c r="G40" s="53"/>
      <c r="H40" s="53"/>
    </row>
    <row r="41" spans="1:8">
      <c r="A41" s="53"/>
      <c r="F41" s="53"/>
      <c r="G41" s="53"/>
      <c r="H41" s="53"/>
    </row>
    <row r="42" spans="1:8">
      <c r="A42" s="53"/>
      <c r="F42" s="53"/>
      <c r="G42" s="53"/>
      <c r="H42" s="53"/>
    </row>
    <row r="43" spans="1:8">
      <c r="A43" s="53"/>
      <c r="F43" s="53"/>
      <c r="G43" s="53"/>
      <c r="H43" s="53"/>
    </row>
    <row r="44" spans="1:8">
      <c r="A44" s="53"/>
      <c r="F44" s="53"/>
      <c r="G44" s="53"/>
      <c r="H44" s="53"/>
    </row>
    <row r="45" spans="1:8">
      <c r="A45" s="53"/>
      <c r="F45" s="53"/>
      <c r="G45" s="53"/>
      <c r="H45" s="53"/>
    </row>
    <row r="46" spans="1:8">
      <c r="A46" s="53"/>
      <c r="F46" s="53"/>
      <c r="G46" s="53"/>
      <c r="H46" s="53"/>
    </row>
    <row r="47" spans="1:8">
      <c r="A47" s="53"/>
      <c r="F47" s="53"/>
      <c r="G47" s="53"/>
      <c r="H47" s="53"/>
    </row>
    <row r="48" spans="1:8">
      <c r="A48" s="53"/>
      <c r="F48" s="53"/>
      <c r="G48" s="53"/>
      <c r="H48" s="53"/>
    </row>
    <row r="49" spans="1:8">
      <c r="A49" s="53"/>
      <c r="F49" s="53"/>
      <c r="G49" s="53"/>
      <c r="H49" s="53"/>
    </row>
    <row r="50" spans="1:8">
      <c r="A50" s="53"/>
      <c r="F50" s="53"/>
      <c r="G50" s="53"/>
      <c r="H50" s="53"/>
    </row>
    <row r="51" spans="1:8">
      <c r="A51" s="53"/>
      <c r="F51" s="53"/>
      <c r="G51" s="53"/>
      <c r="H51" s="53"/>
    </row>
    <row r="52" spans="1:8">
      <c r="A52" s="53"/>
      <c r="F52" s="53"/>
      <c r="G52" s="53"/>
      <c r="H52" s="53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6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tabColor rgb="FFFF99CC"/>
  </sheetPr>
  <dimension ref="A1:I57"/>
  <sheetViews>
    <sheetView view="pageBreakPreview" zoomScaleNormal="115" zoomScaleSheetLayoutView="100" workbookViewId="0">
      <selection activeCell="E26" sqref="E26"/>
    </sheetView>
  </sheetViews>
  <sheetFormatPr defaultRowHeight="12.75"/>
  <cols>
    <col min="1" max="1" width="5.28515625" style="124" customWidth="1"/>
    <col min="2" max="2" width="7.5703125" style="72" customWidth="1"/>
    <col min="3" max="3" width="12.7109375" style="53" customWidth="1"/>
    <col min="4" max="4" width="60.7109375" style="53" customWidth="1"/>
    <col min="5" max="5" width="5.28515625" style="72" customWidth="1"/>
    <col min="6" max="6" width="10.7109375" style="54" customWidth="1"/>
    <col min="7" max="7" width="12.7109375" style="96" customWidth="1"/>
    <col min="8" max="8" width="14.7109375" style="54" customWidth="1"/>
    <col min="9" max="9" width="22.7109375" style="51" customWidth="1"/>
    <col min="10" max="16384" width="9.140625" style="51"/>
  </cols>
  <sheetData>
    <row r="1" spans="1:9" s="169" customFormat="1" ht="13.5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136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1261</v>
      </c>
      <c r="D4" s="167"/>
      <c r="E4" s="170"/>
      <c r="F4" s="167"/>
      <c r="G4" s="167"/>
      <c r="H4" s="167"/>
    </row>
    <row r="5" spans="1:9" s="68" customFormat="1" ht="13.5" thickBot="1">
      <c r="A5" s="172"/>
      <c r="B5" s="124"/>
      <c r="C5" s="172"/>
      <c r="D5" s="172"/>
      <c r="E5" s="124"/>
      <c r="F5" s="172"/>
      <c r="G5" s="172"/>
      <c r="H5" s="172"/>
      <c r="I5" s="51"/>
    </row>
    <row r="6" spans="1:9" ht="13.5" thickBot="1">
      <c r="A6" s="1691" t="s">
        <v>162</v>
      </c>
      <c r="B6" s="1692"/>
      <c r="C6" s="1693"/>
      <c r="D6" s="1694" t="s">
        <v>163</v>
      </c>
      <c r="E6" s="1696" t="s">
        <v>164</v>
      </c>
      <c r="F6" s="1698" t="s">
        <v>165</v>
      </c>
      <c r="G6" s="1687" t="s">
        <v>166</v>
      </c>
      <c r="H6" s="1687" t="s">
        <v>167</v>
      </c>
      <c r="I6" s="1687" t="s">
        <v>1735</v>
      </c>
    </row>
    <row r="7" spans="1:9" ht="13.5" thickBot="1">
      <c r="A7" s="69" t="s">
        <v>168</v>
      </c>
      <c r="B7" s="69" t="s">
        <v>169</v>
      </c>
      <c r="C7" s="69" t="s">
        <v>170</v>
      </c>
      <c r="D7" s="1695"/>
      <c r="E7" s="1697"/>
      <c r="F7" s="1699"/>
      <c r="G7" s="1688"/>
      <c r="H7" s="1688" t="s">
        <v>171</v>
      </c>
      <c r="I7" s="1688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185</v>
      </c>
      <c r="F9" s="53"/>
      <c r="G9" s="53"/>
      <c r="H9" s="80">
        <f>SUM(H11:H14)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4"/>
      <c r="C11" s="143" t="s">
        <v>425</v>
      </c>
      <c r="D11" s="140" t="s">
        <v>426</v>
      </c>
      <c r="E11" s="174" t="s">
        <v>188</v>
      </c>
      <c r="F11" s="175">
        <v>550</v>
      </c>
      <c r="G11" s="1253"/>
      <c r="H11" s="90">
        <f>ROUND(F11*G11,2)</f>
        <v>0</v>
      </c>
      <c r="I11" s="1253"/>
    </row>
    <row r="12" spans="1:9">
      <c r="A12" s="173" t="s">
        <v>177</v>
      </c>
      <c r="B12" s="84"/>
      <c r="C12" s="143" t="s">
        <v>186</v>
      </c>
      <c r="D12" s="140" t="s">
        <v>187</v>
      </c>
      <c r="E12" s="174" t="s">
        <v>188</v>
      </c>
      <c r="F12" s="175">
        <v>1500</v>
      </c>
      <c r="G12" s="1253"/>
      <c r="H12" s="90">
        <f t="shared" ref="H12:H14" si="0">ROUND(F12*G12,2)</f>
        <v>0</v>
      </c>
      <c r="I12" s="1253"/>
    </row>
    <row r="13" spans="1:9">
      <c r="A13" s="173" t="s">
        <v>191</v>
      </c>
      <c r="B13" s="84"/>
      <c r="C13" s="143" t="s">
        <v>360</v>
      </c>
      <c r="D13" s="140" t="s">
        <v>361</v>
      </c>
      <c r="E13" s="174" t="s">
        <v>188</v>
      </c>
      <c r="F13" s="175">
        <v>2000</v>
      </c>
      <c r="G13" s="1253"/>
      <c r="H13" s="90">
        <f t="shared" si="0"/>
        <v>0</v>
      </c>
      <c r="I13" s="1253"/>
    </row>
    <row r="14" spans="1:9">
      <c r="A14" s="173" t="s">
        <v>194</v>
      </c>
      <c r="B14" s="84"/>
      <c r="C14" s="143" t="s">
        <v>189</v>
      </c>
      <c r="D14" s="140" t="s">
        <v>377</v>
      </c>
      <c r="E14" s="174" t="s">
        <v>176</v>
      </c>
      <c r="F14" s="175">
        <v>700</v>
      </c>
      <c r="G14" s="1253"/>
      <c r="H14" s="90">
        <f t="shared" si="0"/>
        <v>0</v>
      </c>
      <c r="I14" s="1253"/>
    </row>
    <row r="15" spans="1:9">
      <c r="A15" s="176"/>
      <c r="B15" s="83"/>
      <c r="C15" s="177"/>
      <c r="D15" s="178"/>
      <c r="E15" s="179"/>
      <c r="F15" s="180"/>
      <c r="G15" s="79"/>
      <c r="H15" s="79"/>
      <c r="I15" s="79"/>
    </row>
    <row r="16" spans="1:9">
      <c r="A16" s="92"/>
      <c r="B16" s="137">
        <v>452331</v>
      </c>
      <c r="C16" s="75"/>
      <c r="D16" s="76" t="s">
        <v>1262</v>
      </c>
      <c r="F16" s="53"/>
      <c r="G16" s="53"/>
      <c r="H16" s="80">
        <f>SUM(H18)</f>
        <v>0</v>
      </c>
      <c r="I16" s="53"/>
    </row>
    <row r="17" spans="1:9">
      <c r="A17" s="92"/>
      <c r="B17" s="137"/>
      <c r="C17" s="75"/>
      <c r="D17" s="76"/>
      <c r="F17" s="53"/>
      <c r="G17" s="53"/>
      <c r="H17" s="53"/>
      <c r="I17" s="53"/>
    </row>
    <row r="18" spans="1:9">
      <c r="A18" s="173" t="s">
        <v>198</v>
      </c>
      <c r="B18" s="85"/>
      <c r="C18" s="143" t="s">
        <v>540</v>
      </c>
      <c r="D18" s="140" t="s">
        <v>541</v>
      </c>
      <c r="E18" s="174" t="s">
        <v>176</v>
      </c>
      <c r="F18" s="175">
        <v>230</v>
      </c>
      <c r="G18" s="1253"/>
      <c r="H18" s="90">
        <f>ROUND(F18*G18,2)</f>
        <v>0</v>
      </c>
      <c r="I18" s="1253"/>
    </row>
    <row r="19" spans="1:9">
      <c r="A19" s="92"/>
      <c r="B19" s="100"/>
      <c r="C19" s="115"/>
      <c r="D19" s="115"/>
      <c r="E19" s="95"/>
      <c r="I19" s="96"/>
    </row>
    <row r="20" spans="1:9">
      <c r="A20" s="92"/>
      <c r="B20" s="137">
        <v>453155</v>
      </c>
      <c r="C20" s="75"/>
      <c r="D20" s="76" t="s">
        <v>1254</v>
      </c>
      <c r="F20" s="53"/>
      <c r="G20" s="53"/>
      <c r="H20" s="80">
        <f>SUM(H22:H23)</f>
        <v>0</v>
      </c>
      <c r="I20" s="53"/>
    </row>
    <row r="21" spans="1:9">
      <c r="A21" s="76"/>
      <c r="B21" s="137"/>
      <c r="C21" s="75"/>
      <c r="D21" s="76"/>
      <c r="F21" s="53"/>
      <c r="G21" s="53"/>
      <c r="H21" s="80"/>
      <c r="I21" s="53"/>
    </row>
    <row r="22" spans="1:9">
      <c r="A22" s="173" t="s">
        <v>201</v>
      </c>
      <c r="B22" s="181"/>
      <c r="C22" s="143">
        <v>91090201</v>
      </c>
      <c r="D22" s="182" t="s">
        <v>1255</v>
      </c>
      <c r="E22" s="174" t="s">
        <v>176</v>
      </c>
      <c r="F22" s="175">
        <v>2000</v>
      </c>
      <c r="G22" s="1253"/>
      <c r="H22" s="90">
        <f>ROUND(F22*G22,2)</f>
        <v>0</v>
      </c>
      <c r="I22" s="1253"/>
    </row>
    <row r="23" spans="1:9">
      <c r="A23" s="173" t="s">
        <v>204</v>
      </c>
      <c r="B23" s="181"/>
      <c r="C23" s="143">
        <v>91100203</v>
      </c>
      <c r="D23" s="143" t="s">
        <v>1256</v>
      </c>
      <c r="E23" s="174" t="s">
        <v>180</v>
      </c>
      <c r="F23" s="175">
        <v>14</v>
      </c>
      <c r="G23" s="1253"/>
      <c r="H23" s="90">
        <f>ROUND(F23*G23,2)</f>
        <v>0</v>
      </c>
      <c r="I23" s="1253"/>
    </row>
    <row r="24" spans="1:9">
      <c r="A24" s="114"/>
      <c r="B24" s="137"/>
      <c r="C24" s="183"/>
      <c r="D24" s="184"/>
      <c r="E24" s="179"/>
      <c r="F24" s="53"/>
      <c r="G24" s="53"/>
      <c r="H24" s="53"/>
      <c r="I24" s="53"/>
    </row>
    <row r="25" spans="1:9">
      <c r="A25" s="92"/>
      <c r="B25" s="137">
        <v>452332</v>
      </c>
      <c r="C25" s="75"/>
      <c r="D25" s="76" t="s">
        <v>726</v>
      </c>
      <c r="F25" s="53"/>
      <c r="G25" s="53"/>
      <c r="H25" s="80">
        <f>SUM(H27)</f>
        <v>0</v>
      </c>
      <c r="I25" s="53"/>
    </row>
    <row r="26" spans="1:9">
      <c r="A26" s="92"/>
      <c r="B26" s="137"/>
      <c r="C26" s="75"/>
      <c r="D26" s="76"/>
      <c r="F26" s="53"/>
      <c r="G26" s="53"/>
      <c r="H26" s="53"/>
      <c r="I26" s="53"/>
    </row>
    <row r="27" spans="1:9" ht="25.5">
      <c r="A27" s="185">
        <v>8</v>
      </c>
      <c r="B27" s="85"/>
      <c r="C27" s="143" t="s">
        <v>472</v>
      </c>
      <c r="D27" s="140" t="s">
        <v>697</v>
      </c>
      <c r="E27" s="174" t="s">
        <v>197</v>
      </c>
      <c r="F27" s="175">
        <v>300</v>
      </c>
      <c r="G27" s="1253"/>
      <c r="H27" s="90">
        <f>ROUND(F27*G27,2)</f>
        <v>0</v>
      </c>
      <c r="I27" s="1253"/>
    </row>
    <row r="28" spans="1:9">
      <c r="A28" s="114"/>
      <c r="C28" s="186"/>
      <c r="D28" s="187"/>
      <c r="E28" s="179"/>
      <c r="F28" s="53"/>
      <c r="G28" s="53"/>
      <c r="H28" s="53"/>
    </row>
    <row r="29" spans="1:9" ht="15">
      <c r="A29" s="92"/>
      <c r="B29" s="95"/>
      <c r="C29" s="114"/>
      <c r="D29" s="103" t="s">
        <v>181</v>
      </c>
      <c r="F29" s="105"/>
      <c r="G29" s="106"/>
      <c r="H29" s="107">
        <f>SUM(H9+H16+H20+H25)</f>
        <v>0</v>
      </c>
    </row>
    <row r="32" spans="1:9">
      <c r="A32" s="53"/>
      <c r="F32" s="53"/>
      <c r="G32" s="53"/>
      <c r="H32" s="53"/>
    </row>
    <row r="33" spans="1:9">
      <c r="A33" s="53"/>
      <c r="F33" s="53"/>
      <c r="G33" s="53"/>
      <c r="H33" s="53"/>
    </row>
    <row r="34" spans="1:9">
      <c r="A34" s="53"/>
      <c r="F34" s="53"/>
      <c r="G34" s="53"/>
      <c r="H34" s="53"/>
    </row>
    <row r="35" spans="1:9">
      <c r="A35" s="53"/>
      <c r="F35" s="53"/>
      <c r="G35" s="53"/>
      <c r="H35" s="53"/>
    </row>
    <row r="36" spans="1:9">
      <c r="A36" s="53"/>
      <c r="F36" s="53"/>
      <c r="G36" s="53"/>
      <c r="H36" s="53"/>
    </row>
    <row r="37" spans="1:9">
      <c r="A37" s="53"/>
      <c r="F37" s="53"/>
      <c r="G37" s="53"/>
      <c r="H37" s="53"/>
    </row>
    <row r="38" spans="1:9">
      <c r="A38" s="53"/>
      <c r="F38" s="53"/>
      <c r="G38" s="53"/>
      <c r="H38" s="53"/>
    </row>
    <row r="39" spans="1:9">
      <c r="A39" s="53"/>
      <c r="F39" s="53"/>
      <c r="G39" s="53"/>
      <c r="H39" s="53"/>
    </row>
    <row r="40" spans="1:9">
      <c r="A40" s="96"/>
      <c r="B40" s="188"/>
      <c r="C40" s="96"/>
      <c r="D40" s="96"/>
      <c r="E40" s="188"/>
      <c r="F40" s="96"/>
      <c r="H40" s="96"/>
      <c r="I40" s="96"/>
    </row>
    <row r="41" spans="1:9">
      <c r="A41" s="96"/>
      <c r="B41" s="188"/>
      <c r="C41" s="96"/>
      <c r="D41" s="96"/>
      <c r="E41" s="188"/>
      <c r="F41" s="96"/>
      <c r="H41" s="96"/>
      <c r="I41" s="96"/>
    </row>
    <row r="42" spans="1:9">
      <c r="A42" s="96"/>
      <c r="B42" s="188"/>
      <c r="C42" s="96"/>
      <c r="D42" s="96"/>
      <c r="E42" s="188"/>
      <c r="F42" s="96"/>
      <c r="H42" s="96"/>
      <c r="I42" s="96"/>
    </row>
    <row r="43" spans="1:9">
      <c r="A43" s="96"/>
      <c r="B43" s="188"/>
      <c r="C43" s="96"/>
      <c r="D43" s="96"/>
      <c r="E43" s="188"/>
      <c r="F43" s="96"/>
      <c r="H43" s="96"/>
      <c r="I43" s="96"/>
    </row>
    <row r="44" spans="1:9">
      <c r="A44" s="96"/>
      <c r="B44" s="188"/>
      <c r="C44" s="96"/>
      <c r="D44" s="96"/>
      <c r="E44" s="188"/>
      <c r="F44" s="96"/>
      <c r="H44" s="96"/>
      <c r="I44" s="96"/>
    </row>
    <row r="45" spans="1:9">
      <c r="A45" s="96"/>
      <c r="B45" s="188"/>
      <c r="C45" s="96"/>
      <c r="D45" s="96"/>
      <c r="E45" s="188"/>
      <c r="F45" s="96"/>
      <c r="H45" s="96"/>
      <c r="I45" s="96"/>
    </row>
    <row r="46" spans="1:9">
      <c r="A46" s="96"/>
      <c r="B46" s="188"/>
      <c r="C46" s="96"/>
      <c r="D46" s="96"/>
      <c r="E46" s="188"/>
      <c r="F46" s="96"/>
      <c r="H46" s="96"/>
      <c r="I46" s="96"/>
    </row>
    <row r="47" spans="1:9">
      <c r="A47" s="96"/>
      <c r="B47" s="188"/>
      <c r="C47" s="96"/>
      <c r="D47" s="96"/>
      <c r="E47" s="188"/>
      <c r="F47" s="96"/>
      <c r="H47" s="96"/>
      <c r="I47" s="96"/>
    </row>
    <row r="48" spans="1:9">
      <c r="A48" s="96"/>
      <c r="B48" s="188"/>
      <c r="C48" s="96"/>
      <c r="D48" s="96"/>
      <c r="E48" s="188"/>
      <c r="F48" s="96"/>
      <c r="H48" s="96"/>
      <c r="I48" s="96"/>
    </row>
    <row r="49" spans="1:9">
      <c r="A49" s="96"/>
      <c r="B49" s="188"/>
      <c r="C49" s="96"/>
      <c r="D49" s="96"/>
      <c r="E49" s="188"/>
      <c r="F49" s="96"/>
      <c r="H49" s="96"/>
      <c r="I49" s="96"/>
    </row>
    <row r="50" spans="1:9">
      <c r="A50" s="96"/>
      <c r="B50" s="188"/>
      <c r="C50" s="96"/>
      <c r="D50" s="96"/>
      <c r="E50" s="188"/>
      <c r="F50" s="96"/>
      <c r="H50" s="96"/>
      <c r="I50" s="96"/>
    </row>
    <row r="51" spans="1:9">
      <c r="A51" s="96"/>
      <c r="B51" s="188"/>
      <c r="C51" s="96"/>
      <c r="D51" s="96"/>
      <c r="E51" s="188"/>
      <c r="F51" s="96"/>
      <c r="H51" s="96"/>
      <c r="I51" s="96"/>
    </row>
    <row r="52" spans="1:9">
      <c r="A52" s="96"/>
      <c r="B52" s="188"/>
      <c r="C52" s="96"/>
      <c r="D52" s="96"/>
      <c r="E52" s="188"/>
      <c r="F52" s="96"/>
      <c r="H52" s="96"/>
      <c r="I52" s="96"/>
    </row>
    <row r="53" spans="1:9">
      <c r="A53" s="96"/>
      <c r="B53" s="188"/>
      <c r="C53" s="96"/>
      <c r="D53" s="96"/>
      <c r="E53" s="188"/>
      <c r="F53" s="96"/>
      <c r="H53" s="96"/>
      <c r="I53" s="96"/>
    </row>
    <row r="54" spans="1:9">
      <c r="A54" s="96"/>
      <c r="B54" s="188"/>
      <c r="C54" s="96"/>
      <c r="D54" s="96"/>
      <c r="E54" s="188"/>
      <c r="F54" s="96"/>
      <c r="H54" s="96"/>
      <c r="I54" s="96"/>
    </row>
    <row r="55" spans="1:9">
      <c r="A55" s="96"/>
      <c r="B55" s="188"/>
      <c r="C55" s="96"/>
      <c r="D55" s="96"/>
      <c r="E55" s="188"/>
      <c r="F55" s="96"/>
      <c r="H55" s="96"/>
      <c r="I55" s="96"/>
    </row>
    <row r="56" spans="1:9">
      <c r="A56" s="96"/>
      <c r="B56" s="188"/>
      <c r="C56" s="96"/>
      <c r="D56" s="96"/>
      <c r="E56" s="188"/>
      <c r="F56" s="96"/>
      <c r="H56" s="96"/>
      <c r="I56" s="96"/>
    </row>
    <row r="57" spans="1:9">
      <c r="A57" s="96"/>
      <c r="B57" s="188"/>
      <c r="C57" s="96"/>
      <c r="D57" s="96"/>
      <c r="E57" s="188"/>
      <c r="F57" s="96"/>
      <c r="H57" s="96"/>
      <c r="I57" s="96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7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139</vt:i4>
      </vt:variant>
      <vt:variant>
        <vt:lpstr>Pomenované rozsahy</vt:lpstr>
      </vt:variant>
      <vt:variant>
        <vt:i4>268</vt:i4>
      </vt:variant>
    </vt:vector>
  </HeadingPairs>
  <TitlesOfParts>
    <vt:vector size="407" baseType="lpstr">
      <vt:lpstr>Rekapitulácia nákladov UČS</vt:lpstr>
      <vt:lpstr>Všeobecné položky </vt:lpstr>
      <vt:lpstr>UČS 17_rekapitulácia</vt:lpstr>
      <vt:lpstr>UČS 18_rekapitulácia</vt:lpstr>
      <vt:lpstr>PS 17-21-01</vt:lpstr>
      <vt:lpstr>PS 17-21-02</vt:lpstr>
      <vt:lpstr>PS 17-21-03</vt:lpstr>
      <vt:lpstr>PS 17-21-04</vt:lpstr>
      <vt:lpstr>PS 17-21-05</vt:lpstr>
      <vt:lpstr>PS 17-21-06</vt:lpstr>
      <vt:lpstr>PS 17-22-01</vt:lpstr>
      <vt:lpstr>PS 17-22-02</vt:lpstr>
      <vt:lpstr>PS 17-22-11</vt:lpstr>
      <vt:lpstr>PS 17-22-21</vt:lpstr>
      <vt:lpstr>PS 17-22-22</vt:lpstr>
      <vt:lpstr>PS 17-22-23</vt:lpstr>
      <vt:lpstr>PS 17-22-24</vt:lpstr>
      <vt:lpstr>PS 17-22-25</vt:lpstr>
      <vt:lpstr>PS 17-22-26</vt:lpstr>
      <vt:lpstr>PS 17-22-31</vt:lpstr>
      <vt:lpstr>PS 17-22-51</vt:lpstr>
      <vt:lpstr>PS 17-22-61.1</vt:lpstr>
      <vt:lpstr>PS 17-22-61.2</vt:lpstr>
      <vt:lpstr>PS 17-22-61.3</vt:lpstr>
      <vt:lpstr>PS 17-22-61.4</vt:lpstr>
      <vt:lpstr>PS 17-22-61.5</vt:lpstr>
      <vt:lpstr>PS 17-22-61.6</vt:lpstr>
      <vt:lpstr>PS 17-22-61.7</vt:lpstr>
      <vt:lpstr>PS 17-22-61.8</vt:lpstr>
      <vt:lpstr>PS 17-22-71.1</vt:lpstr>
      <vt:lpstr>PS 17-22-71.2</vt:lpstr>
      <vt:lpstr>PS 17-23-41</vt:lpstr>
      <vt:lpstr>PS 17-23-42</vt:lpstr>
      <vt:lpstr>PS 17-23-51</vt:lpstr>
      <vt:lpstr>PS 17-24-01</vt:lpstr>
      <vt:lpstr>PS 17-24-02</vt:lpstr>
      <vt:lpstr>PS 17-24-03</vt:lpstr>
      <vt:lpstr>SO 17-02-01</vt:lpstr>
      <vt:lpstr>SO 17-02-11 </vt:lpstr>
      <vt:lpstr>SO 17-04-01</vt:lpstr>
      <vt:lpstr>SO 17.04.01.1</vt:lpstr>
      <vt:lpstr>SO 17-05-01 </vt:lpstr>
      <vt:lpstr>SO 17-05-01.1</vt:lpstr>
      <vt:lpstr>SO 17-06-01</vt:lpstr>
      <vt:lpstr>SO 17-06-02</vt:lpstr>
      <vt:lpstr>SO 17-06-03</vt:lpstr>
      <vt:lpstr>SO 17-06-04</vt:lpstr>
      <vt:lpstr>SO 17-06-05</vt:lpstr>
      <vt:lpstr>SO 17-06-06</vt:lpstr>
      <vt:lpstr>SO 17-07-03</vt:lpstr>
      <vt:lpstr>SO 17-07-04</vt:lpstr>
      <vt:lpstr>SO 17-07-05</vt:lpstr>
      <vt:lpstr>SO 17-07-06</vt:lpstr>
      <vt:lpstr>SO 17-07-07</vt:lpstr>
      <vt:lpstr>SO 17-07-31 </vt:lpstr>
      <vt:lpstr>SO 17-07-51</vt:lpstr>
      <vt:lpstr>SO 17-07-61 </vt:lpstr>
      <vt:lpstr>SO 17-07-62 </vt:lpstr>
      <vt:lpstr>SO 17-07-62.1</vt:lpstr>
      <vt:lpstr>SO 17-08-01-1</vt:lpstr>
      <vt:lpstr>SO 17-08-01-2</vt:lpstr>
      <vt:lpstr>SO 17-08-01-3</vt:lpstr>
      <vt:lpstr>SO 17-08-01-4</vt:lpstr>
      <vt:lpstr>SO 17-08-01-5</vt:lpstr>
      <vt:lpstr>SO 17-08-11</vt:lpstr>
      <vt:lpstr>SO 17.08.21</vt:lpstr>
      <vt:lpstr>SO 17.08.21.1</vt:lpstr>
      <vt:lpstr>SO 17-09-01.1</vt:lpstr>
      <vt:lpstr>SO 17-09-01.2</vt:lpstr>
      <vt:lpstr>SO 17-09-01.3</vt:lpstr>
      <vt:lpstr>SO 17-09-01.4</vt:lpstr>
      <vt:lpstr>SO 17-09-01.5</vt:lpstr>
      <vt:lpstr>SO 17-09-01.6</vt:lpstr>
      <vt:lpstr>SO 17-09-01.7</vt:lpstr>
      <vt:lpstr>SO 17-09-01.8</vt:lpstr>
      <vt:lpstr>SO 17-12-01</vt:lpstr>
      <vt:lpstr>SO 17-12-03</vt:lpstr>
      <vt:lpstr>SO 17-12-03.1</vt:lpstr>
      <vt:lpstr>SO 17-20-01.1</vt:lpstr>
      <vt:lpstr>SO 17-20-01.2</vt:lpstr>
      <vt:lpstr>SO 17-20-01.3</vt:lpstr>
      <vt:lpstr>SO 17-20-01.4</vt:lpstr>
      <vt:lpstr>SO 17-20-01.5</vt:lpstr>
      <vt:lpstr>SO 17-20-01.6</vt:lpstr>
      <vt:lpstr>SO 17-20-11</vt:lpstr>
      <vt:lpstr>SO 17-20-21.1</vt:lpstr>
      <vt:lpstr>SO 17-20-21.3</vt:lpstr>
      <vt:lpstr>SO 17-23-01</vt:lpstr>
      <vt:lpstr>SO 17-23-02</vt:lpstr>
      <vt:lpstr>SO 17-23-21</vt:lpstr>
      <vt:lpstr>SO 17-23-21.1</vt:lpstr>
      <vt:lpstr>SO 17-23-21.2</vt:lpstr>
      <vt:lpstr>SO 17-23-31</vt:lpstr>
      <vt:lpstr>SO 17-23-41</vt:lpstr>
      <vt:lpstr>SO 17-23-51</vt:lpstr>
      <vt:lpstr>SO 17-23-61</vt:lpstr>
      <vt:lpstr>SO 17-25-01</vt:lpstr>
      <vt:lpstr>SO 17-25-02</vt:lpstr>
      <vt:lpstr>SO 17-25-03</vt:lpstr>
      <vt:lpstr>SO 17-26-01</vt:lpstr>
      <vt:lpstr>SO 17-26-02</vt:lpstr>
      <vt:lpstr>SO 17-26-03</vt:lpstr>
      <vt:lpstr>PS 18-21-01</vt:lpstr>
      <vt:lpstr>PS 18-22-01</vt:lpstr>
      <vt:lpstr>PS 18-22-02</vt:lpstr>
      <vt:lpstr>PS 18-22-11</vt:lpstr>
      <vt:lpstr>PS 18-22-31</vt:lpstr>
      <vt:lpstr>PS 18-22-61</vt:lpstr>
      <vt:lpstr>PS 18-22-71</vt:lpstr>
      <vt:lpstr>PS 18-23-41</vt:lpstr>
      <vt:lpstr>PS 18-23-43</vt:lpstr>
      <vt:lpstr>SO 18-02-01</vt:lpstr>
      <vt:lpstr>SO 18-02-11 </vt:lpstr>
      <vt:lpstr>SO 18-04-01</vt:lpstr>
      <vt:lpstr>SO 18.04.01.1</vt:lpstr>
      <vt:lpstr>SO 18-05-01 </vt:lpstr>
      <vt:lpstr>SO 18-05-01.1</vt:lpstr>
      <vt:lpstr>SO 18-07-01 </vt:lpstr>
      <vt:lpstr>SO 18-07-31</vt:lpstr>
      <vt:lpstr>SO 18-07-51</vt:lpstr>
      <vt:lpstr>SO 18-07-61</vt:lpstr>
      <vt:lpstr>SO 18-07-62</vt:lpstr>
      <vt:lpstr>SO 18-08-01</vt:lpstr>
      <vt:lpstr>SO 18-08-11</vt:lpstr>
      <vt:lpstr>SO 18-09-01</vt:lpstr>
      <vt:lpstr>SO 18-20-01.1</vt:lpstr>
      <vt:lpstr>SO 18-20-01.2</vt:lpstr>
      <vt:lpstr>SO 18-20-01.3</vt:lpstr>
      <vt:lpstr>SO 18-20-01.4</vt:lpstr>
      <vt:lpstr>SO 18-23-01</vt:lpstr>
      <vt:lpstr>SO 18-23-31 </vt:lpstr>
      <vt:lpstr>SO 18-23-41</vt:lpstr>
      <vt:lpstr>SO 18-23-42</vt:lpstr>
      <vt:lpstr>SO 18-23-43</vt:lpstr>
      <vt:lpstr>SO 18-23-51</vt:lpstr>
      <vt:lpstr>SO 18-25-01</vt:lpstr>
      <vt:lpstr>SO 18-26-01</vt:lpstr>
      <vt:lpstr>SO 18-26-02</vt:lpstr>
      <vt:lpstr>SO 18-26-03</vt:lpstr>
      <vt:lpstr>'PS 17-21-01'!Názvy_tlače</vt:lpstr>
      <vt:lpstr>'PS 17-21-02'!Názvy_tlače</vt:lpstr>
      <vt:lpstr>'PS 17-21-03'!Názvy_tlače</vt:lpstr>
      <vt:lpstr>'PS 17-21-04'!Názvy_tlače</vt:lpstr>
      <vt:lpstr>'PS 17-21-05'!Názvy_tlače</vt:lpstr>
      <vt:lpstr>'PS 17-21-06'!Názvy_tlače</vt:lpstr>
      <vt:lpstr>'PS 17-22-01'!Názvy_tlače</vt:lpstr>
      <vt:lpstr>'PS 17-22-02'!Názvy_tlače</vt:lpstr>
      <vt:lpstr>'PS 17-22-11'!Názvy_tlače</vt:lpstr>
      <vt:lpstr>'PS 17-22-21'!Názvy_tlače</vt:lpstr>
      <vt:lpstr>'PS 17-22-22'!Názvy_tlače</vt:lpstr>
      <vt:lpstr>'PS 17-22-23'!Názvy_tlače</vt:lpstr>
      <vt:lpstr>'PS 17-22-24'!Názvy_tlače</vt:lpstr>
      <vt:lpstr>'PS 17-22-25'!Názvy_tlače</vt:lpstr>
      <vt:lpstr>'PS 17-22-26'!Názvy_tlače</vt:lpstr>
      <vt:lpstr>'PS 17-22-31'!Názvy_tlače</vt:lpstr>
      <vt:lpstr>'PS 17-22-51'!Názvy_tlače</vt:lpstr>
      <vt:lpstr>'PS 17-22-61.1'!Názvy_tlače</vt:lpstr>
      <vt:lpstr>'PS 17-22-61.2'!Názvy_tlače</vt:lpstr>
      <vt:lpstr>'PS 17-22-61.3'!Názvy_tlače</vt:lpstr>
      <vt:lpstr>'PS 17-22-61.4'!Názvy_tlače</vt:lpstr>
      <vt:lpstr>'PS 17-22-61.5'!Názvy_tlače</vt:lpstr>
      <vt:lpstr>'PS 17-22-61.6'!Názvy_tlače</vt:lpstr>
      <vt:lpstr>'PS 17-22-61.7'!Názvy_tlače</vt:lpstr>
      <vt:lpstr>'PS 17-22-61.8'!Názvy_tlače</vt:lpstr>
      <vt:lpstr>'PS 17-22-71.1'!Názvy_tlače</vt:lpstr>
      <vt:lpstr>'PS 17-22-71.2'!Názvy_tlače</vt:lpstr>
      <vt:lpstr>'PS 17-23-41'!Názvy_tlače</vt:lpstr>
      <vt:lpstr>'PS 17-23-42'!Názvy_tlače</vt:lpstr>
      <vt:lpstr>'PS 17-23-51'!Názvy_tlače</vt:lpstr>
      <vt:lpstr>'PS 17-24-01'!Názvy_tlače</vt:lpstr>
      <vt:lpstr>'PS 17-24-02'!Názvy_tlače</vt:lpstr>
      <vt:lpstr>'PS 17-24-03'!Názvy_tlače</vt:lpstr>
      <vt:lpstr>'PS 18-21-01'!Názvy_tlače</vt:lpstr>
      <vt:lpstr>'PS 18-22-01'!Názvy_tlače</vt:lpstr>
      <vt:lpstr>'PS 18-22-02'!Názvy_tlače</vt:lpstr>
      <vt:lpstr>'PS 18-22-11'!Názvy_tlače</vt:lpstr>
      <vt:lpstr>'PS 18-22-31'!Názvy_tlače</vt:lpstr>
      <vt:lpstr>'PS 18-22-61'!Názvy_tlače</vt:lpstr>
      <vt:lpstr>'PS 18-22-71'!Názvy_tlače</vt:lpstr>
      <vt:lpstr>'PS 18-23-41'!Názvy_tlače</vt:lpstr>
      <vt:lpstr>'PS 18-23-43'!Názvy_tlače</vt:lpstr>
      <vt:lpstr>'SO 17.04.01.1'!Názvy_tlače</vt:lpstr>
      <vt:lpstr>'SO 17.08.21'!Názvy_tlače</vt:lpstr>
      <vt:lpstr>'SO 17.08.21.1'!Názvy_tlače</vt:lpstr>
      <vt:lpstr>'SO 17-02-01'!Názvy_tlače</vt:lpstr>
      <vt:lpstr>'SO 17-02-11 '!Názvy_tlače</vt:lpstr>
      <vt:lpstr>'SO 17-04-01'!Názvy_tlače</vt:lpstr>
      <vt:lpstr>'SO 17-05-01 '!Názvy_tlače</vt:lpstr>
      <vt:lpstr>'SO 17-05-01.1'!Názvy_tlače</vt:lpstr>
      <vt:lpstr>'SO 17-06-01'!Názvy_tlače</vt:lpstr>
      <vt:lpstr>'SO 17-06-02'!Názvy_tlače</vt:lpstr>
      <vt:lpstr>'SO 17-06-03'!Názvy_tlače</vt:lpstr>
      <vt:lpstr>'SO 17-06-04'!Názvy_tlače</vt:lpstr>
      <vt:lpstr>'SO 17-06-05'!Názvy_tlače</vt:lpstr>
      <vt:lpstr>'SO 17-06-06'!Názvy_tlače</vt:lpstr>
      <vt:lpstr>'SO 17-07-03'!Názvy_tlače</vt:lpstr>
      <vt:lpstr>'SO 17-07-04'!Názvy_tlače</vt:lpstr>
      <vt:lpstr>'SO 17-07-05'!Názvy_tlače</vt:lpstr>
      <vt:lpstr>'SO 17-07-06'!Názvy_tlače</vt:lpstr>
      <vt:lpstr>'SO 17-07-07'!Názvy_tlače</vt:lpstr>
      <vt:lpstr>'SO 17-07-31 '!Názvy_tlače</vt:lpstr>
      <vt:lpstr>'SO 17-07-51'!Názvy_tlače</vt:lpstr>
      <vt:lpstr>'SO 17-07-61 '!Názvy_tlače</vt:lpstr>
      <vt:lpstr>'SO 17-07-62 '!Názvy_tlače</vt:lpstr>
      <vt:lpstr>'SO 17-07-62.1'!Názvy_tlače</vt:lpstr>
      <vt:lpstr>'SO 17-08-01-1'!Názvy_tlače</vt:lpstr>
      <vt:lpstr>'SO 17-08-01-2'!Názvy_tlače</vt:lpstr>
      <vt:lpstr>'SO 17-08-01-3'!Názvy_tlače</vt:lpstr>
      <vt:lpstr>'SO 17-08-01-4'!Názvy_tlače</vt:lpstr>
      <vt:lpstr>'SO 17-08-01-5'!Názvy_tlače</vt:lpstr>
      <vt:lpstr>'SO 17-08-11'!Názvy_tlače</vt:lpstr>
      <vt:lpstr>'SO 17-09-01.1'!Názvy_tlače</vt:lpstr>
      <vt:lpstr>'SO 17-09-01.2'!Názvy_tlače</vt:lpstr>
      <vt:lpstr>'SO 17-09-01.3'!Názvy_tlače</vt:lpstr>
      <vt:lpstr>'SO 17-09-01.4'!Názvy_tlače</vt:lpstr>
      <vt:lpstr>'SO 17-09-01.5'!Názvy_tlače</vt:lpstr>
      <vt:lpstr>'SO 17-09-01.6'!Názvy_tlače</vt:lpstr>
      <vt:lpstr>'SO 17-09-01.7'!Názvy_tlače</vt:lpstr>
      <vt:lpstr>'SO 17-09-01.8'!Názvy_tlače</vt:lpstr>
      <vt:lpstr>'SO 17-12-01'!Názvy_tlače</vt:lpstr>
      <vt:lpstr>'SO 17-12-03'!Názvy_tlače</vt:lpstr>
      <vt:lpstr>'SO 17-12-03.1'!Názvy_tlače</vt:lpstr>
      <vt:lpstr>'SO 17-20-01.1'!Názvy_tlače</vt:lpstr>
      <vt:lpstr>'SO 17-20-01.2'!Názvy_tlače</vt:lpstr>
      <vt:lpstr>'SO 17-20-01.3'!Názvy_tlače</vt:lpstr>
      <vt:lpstr>'SO 17-20-01.4'!Názvy_tlače</vt:lpstr>
      <vt:lpstr>'SO 17-20-01.5'!Názvy_tlače</vt:lpstr>
      <vt:lpstr>'SO 17-20-01.6'!Názvy_tlače</vt:lpstr>
      <vt:lpstr>'SO 17-20-11'!Názvy_tlače</vt:lpstr>
      <vt:lpstr>'SO 17-20-21.1'!Názvy_tlače</vt:lpstr>
      <vt:lpstr>'SO 17-20-21.3'!Názvy_tlače</vt:lpstr>
      <vt:lpstr>'SO 17-23-01'!Názvy_tlače</vt:lpstr>
      <vt:lpstr>'SO 17-23-02'!Názvy_tlače</vt:lpstr>
      <vt:lpstr>'SO 17-23-21'!Názvy_tlače</vt:lpstr>
      <vt:lpstr>'SO 17-23-21.1'!Názvy_tlače</vt:lpstr>
      <vt:lpstr>'SO 17-23-21.2'!Názvy_tlače</vt:lpstr>
      <vt:lpstr>'SO 17-23-31'!Názvy_tlače</vt:lpstr>
      <vt:lpstr>'SO 17-23-41'!Názvy_tlače</vt:lpstr>
      <vt:lpstr>'SO 17-23-51'!Názvy_tlače</vt:lpstr>
      <vt:lpstr>'SO 17-23-61'!Názvy_tlače</vt:lpstr>
      <vt:lpstr>'SO 17-25-01'!Názvy_tlače</vt:lpstr>
      <vt:lpstr>'SO 17-25-02'!Názvy_tlače</vt:lpstr>
      <vt:lpstr>'SO 17-25-03'!Názvy_tlače</vt:lpstr>
      <vt:lpstr>'SO 17-26-01'!Názvy_tlače</vt:lpstr>
      <vt:lpstr>'SO 17-26-02'!Názvy_tlače</vt:lpstr>
      <vt:lpstr>'SO 17-26-03'!Názvy_tlače</vt:lpstr>
      <vt:lpstr>'SO 18.04.01.1'!Názvy_tlače</vt:lpstr>
      <vt:lpstr>'SO 18-02-01'!Názvy_tlače</vt:lpstr>
      <vt:lpstr>'SO 18-02-11 '!Názvy_tlače</vt:lpstr>
      <vt:lpstr>'SO 18-04-01'!Názvy_tlače</vt:lpstr>
      <vt:lpstr>'SO 18-05-01 '!Názvy_tlače</vt:lpstr>
      <vt:lpstr>'SO 18-05-01.1'!Názvy_tlače</vt:lpstr>
      <vt:lpstr>'SO 18-07-01 '!Názvy_tlače</vt:lpstr>
      <vt:lpstr>'SO 18-07-31'!Názvy_tlače</vt:lpstr>
      <vt:lpstr>'SO 18-07-51'!Názvy_tlače</vt:lpstr>
      <vt:lpstr>'SO 18-07-61'!Názvy_tlače</vt:lpstr>
      <vt:lpstr>'SO 18-07-62'!Názvy_tlače</vt:lpstr>
      <vt:lpstr>'SO 18-08-01'!Názvy_tlače</vt:lpstr>
      <vt:lpstr>'SO 18-08-11'!Názvy_tlače</vt:lpstr>
      <vt:lpstr>'SO 18-09-01'!Názvy_tlače</vt:lpstr>
      <vt:lpstr>'SO 18-20-01.1'!Názvy_tlače</vt:lpstr>
      <vt:lpstr>'SO 18-20-01.2'!Názvy_tlače</vt:lpstr>
      <vt:lpstr>'SO 18-20-01.3'!Názvy_tlače</vt:lpstr>
      <vt:lpstr>'SO 18-20-01.4'!Názvy_tlače</vt:lpstr>
      <vt:lpstr>'SO 18-23-01'!Názvy_tlače</vt:lpstr>
      <vt:lpstr>'SO 18-23-31 '!Názvy_tlače</vt:lpstr>
      <vt:lpstr>'SO 18-23-41'!Názvy_tlače</vt:lpstr>
      <vt:lpstr>'SO 18-23-42'!Názvy_tlače</vt:lpstr>
      <vt:lpstr>'SO 18-23-43'!Názvy_tlače</vt:lpstr>
      <vt:lpstr>'SO 18-23-51'!Názvy_tlače</vt:lpstr>
      <vt:lpstr>'SO 18-25-01'!Názvy_tlače</vt:lpstr>
      <vt:lpstr>'SO 18-26-01'!Názvy_tlače</vt:lpstr>
      <vt:lpstr>'SO 18-26-02'!Názvy_tlače</vt:lpstr>
      <vt:lpstr>'SO 18-26-03'!Názvy_tlače</vt:lpstr>
      <vt:lpstr>'UČS 17_rekapitulácia'!Názvy_tlače</vt:lpstr>
      <vt:lpstr>'UČS 18_rekapitulácia'!Názvy_tlače</vt:lpstr>
      <vt:lpstr>'PS 17-21-01'!Oblasť_tlače</vt:lpstr>
      <vt:lpstr>'PS 17-21-02'!Oblasť_tlače</vt:lpstr>
      <vt:lpstr>'PS 17-21-03'!Oblasť_tlače</vt:lpstr>
      <vt:lpstr>'PS 17-21-04'!Oblasť_tlače</vt:lpstr>
      <vt:lpstr>'PS 17-21-05'!Oblasť_tlače</vt:lpstr>
      <vt:lpstr>'PS 17-21-06'!Oblasť_tlače</vt:lpstr>
      <vt:lpstr>'PS 17-22-01'!Oblasť_tlače</vt:lpstr>
      <vt:lpstr>'PS 17-22-02'!Oblasť_tlače</vt:lpstr>
      <vt:lpstr>'PS 17-22-11'!Oblasť_tlače</vt:lpstr>
      <vt:lpstr>'PS 17-22-21'!Oblasť_tlače</vt:lpstr>
      <vt:lpstr>'PS 17-22-22'!Oblasť_tlače</vt:lpstr>
      <vt:lpstr>'PS 17-22-23'!Oblasť_tlače</vt:lpstr>
      <vt:lpstr>'PS 17-22-24'!Oblasť_tlače</vt:lpstr>
      <vt:lpstr>'PS 17-22-25'!Oblasť_tlače</vt:lpstr>
      <vt:lpstr>'PS 17-22-26'!Oblasť_tlače</vt:lpstr>
      <vt:lpstr>'PS 17-22-31'!Oblasť_tlače</vt:lpstr>
      <vt:lpstr>'PS 17-22-51'!Oblasť_tlače</vt:lpstr>
      <vt:lpstr>'PS 17-22-61.4'!Oblasť_tlače</vt:lpstr>
      <vt:lpstr>'PS 17-22-61.8'!Oblasť_tlače</vt:lpstr>
      <vt:lpstr>'PS 17-22-71.1'!Oblasť_tlače</vt:lpstr>
      <vt:lpstr>'PS 17-22-71.2'!Oblasť_tlače</vt:lpstr>
      <vt:lpstr>'PS 17-23-41'!Oblasť_tlače</vt:lpstr>
      <vt:lpstr>'PS 17-23-42'!Oblasť_tlače</vt:lpstr>
      <vt:lpstr>'PS 17-23-51'!Oblasť_tlače</vt:lpstr>
      <vt:lpstr>'PS 17-24-01'!Oblasť_tlače</vt:lpstr>
      <vt:lpstr>'PS 17-24-02'!Oblasť_tlače</vt:lpstr>
      <vt:lpstr>'PS 17-24-03'!Oblasť_tlače</vt:lpstr>
      <vt:lpstr>'PS 18-21-01'!Oblasť_tlače</vt:lpstr>
      <vt:lpstr>'PS 18-22-01'!Oblasť_tlače</vt:lpstr>
      <vt:lpstr>'PS 18-22-02'!Oblasť_tlače</vt:lpstr>
      <vt:lpstr>'PS 18-22-11'!Oblasť_tlače</vt:lpstr>
      <vt:lpstr>'PS 18-22-31'!Oblasť_tlače</vt:lpstr>
      <vt:lpstr>'PS 18-22-61'!Oblasť_tlače</vt:lpstr>
      <vt:lpstr>'PS 18-22-71'!Oblasť_tlače</vt:lpstr>
      <vt:lpstr>'PS 18-23-41'!Oblasť_tlače</vt:lpstr>
      <vt:lpstr>'PS 18-23-43'!Oblasť_tlače</vt:lpstr>
      <vt:lpstr>'SO 17.04.01.1'!Oblasť_tlače</vt:lpstr>
      <vt:lpstr>'SO 17.08.21'!Oblasť_tlače</vt:lpstr>
      <vt:lpstr>'SO 17.08.21.1'!Oblasť_tlače</vt:lpstr>
      <vt:lpstr>'SO 17-02-01'!Oblasť_tlače</vt:lpstr>
      <vt:lpstr>'SO 17-02-11 '!Oblasť_tlače</vt:lpstr>
      <vt:lpstr>'SO 17-04-01'!Oblasť_tlače</vt:lpstr>
      <vt:lpstr>'SO 17-05-01 '!Oblasť_tlače</vt:lpstr>
      <vt:lpstr>'SO 17-05-01.1'!Oblasť_tlače</vt:lpstr>
      <vt:lpstr>'SO 17-06-01'!Oblasť_tlače</vt:lpstr>
      <vt:lpstr>'SO 17-06-02'!Oblasť_tlače</vt:lpstr>
      <vt:lpstr>'SO 17-06-03'!Oblasť_tlače</vt:lpstr>
      <vt:lpstr>'SO 17-06-04'!Oblasť_tlače</vt:lpstr>
      <vt:lpstr>'SO 17-06-05'!Oblasť_tlače</vt:lpstr>
      <vt:lpstr>'SO 17-06-06'!Oblasť_tlače</vt:lpstr>
      <vt:lpstr>'SO 17-07-03'!Oblasť_tlače</vt:lpstr>
      <vt:lpstr>'SO 17-07-04'!Oblasť_tlače</vt:lpstr>
      <vt:lpstr>'SO 17-07-05'!Oblasť_tlače</vt:lpstr>
      <vt:lpstr>'SO 17-07-06'!Oblasť_tlače</vt:lpstr>
      <vt:lpstr>'SO 17-07-07'!Oblasť_tlače</vt:lpstr>
      <vt:lpstr>'SO 17-07-31 '!Oblasť_tlače</vt:lpstr>
      <vt:lpstr>'SO 17-07-51'!Oblasť_tlače</vt:lpstr>
      <vt:lpstr>'SO 17-07-61 '!Oblasť_tlače</vt:lpstr>
      <vt:lpstr>'SO 17-07-62 '!Oblasť_tlače</vt:lpstr>
      <vt:lpstr>'SO 17-07-62.1'!Oblasť_tlače</vt:lpstr>
      <vt:lpstr>'SO 17-08-01-1'!Oblasť_tlače</vt:lpstr>
      <vt:lpstr>'SO 17-08-01-2'!Oblasť_tlače</vt:lpstr>
      <vt:lpstr>'SO 17-08-01-3'!Oblasť_tlače</vt:lpstr>
      <vt:lpstr>'SO 17-08-01-4'!Oblasť_tlače</vt:lpstr>
      <vt:lpstr>'SO 17-08-01-5'!Oblasť_tlače</vt:lpstr>
      <vt:lpstr>'SO 17-08-11'!Oblasť_tlače</vt:lpstr>
      <vt:lpstr>'SO 17-09-01.1'!Oblasť_tlače</vt:lpstr>
      <vt:lpstr>'SO 17-09-01.2'!Oblasť_tlače</vt:lpstr>
      <vt:lpstr>'SO 17-09-01.3'!Oblasť_tlače</vt:lpstr>
      <vt:lpstr>'SO 17-09-01.4'!Oblasť_tlače</vt:lpstr>
      <vt:lpstr>'SO 17-09-01.5'!Oblasť_tlače</vt:lpstr>
      <vt:lpstr>'SO 17-09-01.6'!Oblasť_tlače</vt:lpstr>
      <vt:lpstr>'SO 17-09-01.7'!Oblasť_tlače</vt:lpstr>
      <vt:lpstr>'SO 17-09-01.8'!Oblasť_tlače</vt:lpstr>
      <vt:lpstr>'SO 17-12-01'!Oblasť_tlače</vt:lpstr>
      <vt:lpstr>'SO 17-12-03'!Oblasť_tlače</vt:lpstr>
      <vt:lpstr>'SO 17-12-03.1'!Oblasť_tlače</vt:lpstr>
      <vt:lpstr>'SO 17-20-01.1'!Oblasť_tlače</vt:lpstr>
      <vt:lpstr>'SO 17-20-01.2'!Oblasť_tlače</vt:lpstr>
      <vt:lpstr>'SO 17-20-01.3'!Oblasť_tlače</vt:lpstr>
      <vt:lpstr>'SO 17-20-01.4'!Oblasť_tlače</vt:lpstr>
      <vt:lpstr>'SO 17-20-01.5'!Oblasť_tlače</vt:lpstr>
      <vt:lpstr>'SO 17-20-01.6'!Oblasť_tlače</vt:lpstr>
      <vt:lpstr>'SO 17-20-11'!Oblasť_tlače</vt:lpstr>
      <vt:lpstr>'SO 17-20-21.1'!Oblasť_tlače</vt:lpstr>
      <vt:lpstr>'SO 17-20-21.3'!Oblasť_tlače</vt:lpstr>
      <vt:lpstr>'SO 17-23-01'!Oblasť_tlače</vt:lpstr>
      <vt:lpstr>'SO 17-23-02'!Oblasť_tlače</vt:lpstr>
      <vt:lpstr>'SO 17-23-21'!Oblasť_tlače</vt:lpstr>
      <vt:lpstr>'SO 17-23-21.1'!Oblasť_tlače</vt:lpstr>
      <vt:lpstr>'SO 17-23-21.2'!Oblasť_tlače</vt:lpstr>
      <vt:lpstr>'SO 17-23-31'!Oblasť_tlače</vt:lpstr>
      <vt:lpstr>'SO 17-23-41'!Oblasť_tlače</vt:lpstr>
      <vt:lpstr>'SO 17-23-51'!Oblasť_tlače</vt:lpstr>
      <vt:lpstr>'SO 17-23-61'!Oblasť_tlače</vt:lpstr>
      <vt:lpstr>'SO 17-25-01'!Oblasť_tlače</vt:lpstr>
      <vt:lpstr>'SO 17-25-02'!Oblasť_tlače</vt:lpstr>
      <vt:lpstr>'SO 17-25-03'!Oblasť_tlače</vt:lpstr>
      <vt:lpstr>'SO 17-26-01'!Oblasť_tlače</vt:lpstr>
      <vt:lpstr>'SO 17-26-02'!Oblasť_tlače</vt:lpstr>
      <vt:lpstr>'SO 17-26-03'!Oblasť_tlače</vt:lpstr>
      <vt:lpstr>'SO 18.04.01.1'!Oblasť_tlače</vt:lpstr>
      <vt:lpstr>'SO 18-02-01'!Oblasť_tlače</vt:lpstr>
      <vt:lpstr>'SO 18-02-11 '!Oblasť_tlače</vt:lpstr>
      <vt:lpstr>'SO 18-04-01'!Oblasť_tlače</vt:lpstr>
      <vt:lpstr>'SO 18-05-01 '!Oblasť_tlače</vt:lpstr>
      <vt:lpstr>'SO 18-05-01.1'!Oblasť_tlače</vt:lpstr>
      <vt:lpstr>'SO 18-07-01 '!Oblasť_tlače</vt:lpstr>
      <vt:lpstr>'SO 18-07-31'!Oblasť_tlače</vt:lpstr>
      <vt:lpstr>'SO 18-07-51'!Oblasť_tlače</vt:lpstr>
      <vt:lpstr>'SO 18-07-61'!Oblasť_tlače</vt:lpstr>
      <vt:lpstr>'SO 18-07-62'!Oblasť_tlače</vt:lpstr>
      <vt:lpstr>'SO 18-08-01'!Oblasť_tlače</vt:lpstr>
      <vt:lpstr>'SO 18-08-11'!Oblasť_tlače</vt:lpstr>
      <vt:lpstr>'SO 18-09-01'!Oblasť_tlače</vt:lpstr>
      <vt:lpstr>'SO 18-20-01.1'!Oblasť_tlače</vt:lpstr>
      <vt:lpstr>'SO 18-20-01.2'!Oblasť_tlače</vt:lpstr>
      <vt:lpstr>'SO 18-20-01.3'!Oblasť_tlače</vt:lpstr>
      <vt:lpstr>'SO 18-20-01.4'!Oblasť_tlače</vt:lpstr>
      <vt:lpstr>'SO 18-23-01'!Oblasť_tlače</vt:lpstr>
      <vt:lpstr>'SO 18-23-31 '!Oblasť_tlače</vt:lpstr>
      <vt:lpstr>'SO 18-23-41'!Oblasť_tlače</vt:lpstr>
      <vt:lpstr>'SO 18-23-42'!Oblasť_tlače</vt:lpstr>
      <vt:lpstr>'SO 18-23-43'!Oblasť_tlače</vt:lpstr>
      <vt:lpstr>'SO 18-23-51'!Oblasť_tlače</vt:lpstr>
      <vt:lpstr>'SO 18-25-01'!Oblasť_tlače</vt:lpstr>
      <vt:lpstr>'SO 18-26-01'!Oblasť_tlače</vt:lpstr>
      <vt:lpstr>'SO 18-26-02'!Oblasť_tlače</vt:lpstr>
      <vt:lpstr>'SO 18-26-03'!Oblasť_tlače</vt:lpstr>
      <vt:lpstr>'UČS 17_rekapitulácia'!Oblasť_tlače</vt:lpstr>
      <vt:lpstr>'UČS 18_rekapitulácia'!Oblasť_tlače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Lakatošová</dc:creator>
  <cp:lastModifiedBy>Eva Lakatošová</cp:lastModifiedBy>
  <cp:lastPrinted>2024-01-31T11:11:01Z</cp:lastPrinted>
  <dcterms:created xsi:type="dcterms:W3CDTF">2023-01-12T13:40:24Z</dcterms:created>
  <dcterms:modified xsi:type="dcterms:W3CDTF">2024-04-23T05:21:30Z</dcterms:modified>
</cp:coreProperties>
</file>